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X:\Projekti\8970_PRR_PZI_Petkovskovo_nabrezje\popis del\"/>
    </mc:Choice>
  </mc:AlternateContent>
  <xr:revisionPtr revIDLastSave="0" documentId="13_ncr:1_{694FED0B-4448-41A8-B34E-FD256B76FD54}" xr6:coauthVersionLast="47" xr6:coauthVersionMax="47" xr10:uidLastSave="{00000000-0000-0000-0000-000000000000}"/>
  <bookViews>
    <workbookView xWindow="-120" yWindow="-120" windowWidth="29040" windowHeight="17640" xr2:uid="{00000000-000D-0000-FFFF-FFFF00000000}"/>
  </bookViews>
  <sheets>
    <sheet name="Rekapitulacija" sheetId="1" r:id="rId1"/>
    <sheet name="1-Prometne površine" sheetId="12" r:id="rId2"/>
    <sheet name="2-Krajinska arhitektura" sheetId="14" r:id="rId3"/>
    <sheet name="3-MK" sheetId="8" r:id="rId4"/>
    <sheet name="4-VODOVOD" sheetId="15" r:id="rId5"/>
    <sheet name="5-CR" sheetId="16" r:id="rId6"/>
    <sheet name="6-TUJE" sheetId="11" r:id="rId7"/>
  </sheets>
  <externalReferences>
    <externalReference r:id="rId8"/>
  </externalReferences>
  <definedNames>
    <definedName name="_xlnm._FilterDatabase" localSheetId="1" hidden="1">'1-Prometne površine'!$A$9:$F$407</definedName>
    <definedName name="_xlnm._FilterDatabase" localSheetId="3" hidden="1">'3-MK'!$A$9:$F$49</definedName>
    <definedName name="_Toc103495609" localSheetId="1">'1-Prometne površine'!#REF!</definedName>
    <definedName name="_Toc103495609" localSheetId="3">'3-MK'!#REF!</definedName>
    <definedName name="_Toc103495609" localSheetId="6">'6-TUJE'!#REF!</definedName>
    <definedName name="_Toc92683859" localSheetId="1">'1-Prometne površine'!#REF!</definedName>
    <definedName name="_Toc92683859" localSheetId="3">'3-MK'!#REF!</definedName>
    <definedName name="_Toc92683859" localSheetId="6">'6-TUJE'!#REF!</definedName>
    <definedName name="CENA" localSheetId="1">#REF!</definedName>
    <definedName name="CENA" localSheetId="3">#REF!</definedName>
    <definedName name="CENA" localSheetId="6">#REF!</definedName>
    <definedName name="_xlnm.Database">#REF!</definedName>
    <definedName name="KOLIC" localSheetId="1">#REF!</definedName>
    <definedName name="KOLIC" localSheetId="3">#REF!</definedName>
    <definedName name="KOLIC" localSheetId="6">#REF!</definedName>
    <definedName name="_xlnm.Print_Area" localSheetId="1">'1-Prometne površine'!$A$1:$F$443</definedName>
    <definedName name="_xlnm.Print_Area" localSheetId="3">'3-MK'!$A$1:$F$96</definedName>
    <definedName name="_xlnm.Print_Area" localSheetId="6">'6-TUJE'!$A$1:$F$38</definedName>
    <definedName name="_xlnm.Print_Area" localSheetId="0">Rekapitulacija!$A$1:$E$52</definedName>
    <definedName name="_xlnm.Print_Titles" localSheetId="1">'1-Prometne površine'!$6:$6</definedName>
    <definedName name="SU_MONTDELA">'4-VODOVOD'!$G$57</definedName>
    <definedName name="SU_NABAVAMAT">'4-VODOVOD'!$G$84</definedName>
    <definedName name="SU_ZAKLJDELA">'4-VODOVOD'!$G$93</definedName>
    <definedName name="SU_ZEMDELA">'4-VODOVOD'!$G$34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39" i="12" l="1"/>
  <c r="F269" i="12"/>
  <c r="F241" i="12"/>
  <c r="F147" i="12"/>
  <c r="F215" i="12"/>
  <c r="F213" i="12"/>
  <c r="F217" i="12"/>
  <c r="F106" i="12" l="1"/>
  <c r="F84" i="16"/>
  <c r="F83" i="16"/>
  <c r="F82" i="16"/>
  <c r="F81" i="16"/>
  <c r="F80" i="16"/>
  <c r="F76" i="16"/>
  <c r="F75" i="16"/>
  <c r="F74" i="16"/>
  <c r="F73" i="16"/>
  <c r="F72" i="16"/>
  <c r="F71" i="16"/>
  <c r="F70" i="16"/>
  <c r="F69" i="16"/>
  <c r="F66" i="16"/>
  <c r="F65" i="16"/>
  <c r="F64" i="16"/>
  <c r="F63" i="16"/>
  <c r="F62" i="16"/>
  <c r="F61" i="16"/>
  <c r="F60" i="16"/>
  <c r="F59" i="16"/>
  <c r="F58" i="16"/>
  <c r="F57" i="16"/>
  <c r="F56" i="16"/>
  <c r="F55" i="16"/>
  <c r="F54" i="16"/>
  <c r="F51" i="16"/>
  <c r="F50" i="16"/>
  <c r="F49" i="16"/>
  <c r="F48" i="16"/>
  <c r="F47" i="16"/>
  <c r="F52" i="16" s="1"/>
  <c r="F94" i="16" s="1"/>
  <c r="F46" i="16"/>
  <c r="F42" i="16"/>
  <c r="F43" i="16" s="1"/>
  <c r="F36" i="16"/>
  <c r="F35" i="16"/>
  <c r="F33" i="16"/>
  <c r="F32" i="16"/>
  <c r="F31" i="16"/>
  <c r="F37" i="16" s="1"/>
  <c r="F92" i="16" s="1"/>
  <c r="F27" i="16"/>
  <c r="F26" i="16"/>
  <c r="F25" i="16"/>
  <c r="F24" i="16"/>
  <c r="F23" i="16"/>
  <c r="F22" i="16"/>
  <c r="F21" i="16"/>
  <c r="F20" i="16"/>
  <c r="F19" i="16"/>
  <c r="F18" i="16"/>
  <c r="F17" i="16"/>
  <c r="F16" i="16"/>
  <c r="F15" i="16"/>
  <c r="F14" i="16"/>
  <c r="F13" i="16"/>
  <c r="F12" i="16"/>
  <c r="F10" i="16"/>
  <c r="F9" i="16"/>
  <c r="F8" i="16"/>
  <c r="F167" i="12"/>
  <c r="F437" i="12"/>
  <c r="F401" i="12"/>
  <c r="F435" i="12"/>
  <c r="F433" i="12"/>
  <c r="F431" i="12"/>
  <c r="F423" i="12"/>
  <c r="F421" i="12"/>
  <c r="F419" i="12"/>
  <c r="F417" i="12"/>
  <c r="F415" i="12"/>
  <c r="F413" i="12"/>
  <c r="F85" i="16" l="1"/>
  <c r="F77" i="16"/>
  <c r="F67" i="16"/>
  <c r="C40" i="1"/>
  <c r="F93" i="16"/>
  <c r="C39" i="1"/>
  <c r="C38" i="1"/>
  <c r="F28" i="16"/>
  <c r="F108" i="12"/>
  <c r="F110" i="12" s="1"/>
  <c r="F439" i="12"/>
  <c r="F441" i="12" s="1"/>
  <c r="F425" i="12"/>
  <c r="F427" i="12" s="1"/>
  <c r="F97" i="16" l="1"/>
  <c r="C43" i="1"/>
  <c r="F96" i="16"/>
  <c r="C42" i="1"/>
  <c r="F95" i="16"/>
  <c r="C41" i="1"/>
  <c r="F91" i="16"/>
  <c r="C37" i="1"/>
  <c r="F443" i="12"/>
  <c r="C17" i="1" s="1"/>
  <c r="D36" i="1" l="1"/>
  <c r="F98" i="16"/>
  <c r="F101" i="16" s="1"/>
  <c r="F102" i="16" s="1"/>
  <c r="F145" i="12"/>
  <c r="F161" i="12"/>
  <c r="F143" i="12"/>
  <c r="F159" i="12"/>
  <c r="F363" i="12"/>
  <c r="F281" i="12"/>
  <c r="F328" i="12"/>
  <c r="F327" i="12"/>
  <c r="F277" i="12"/>
  <c r="F275" i="12"/>
  <c r="F279" i="12"/>
  <c r="F219" i="12"/>
  <c r="F205" i="12"/>
  <c r="F199" i="12"/>
  <c r="F201" i="12"/>
  <c r="F203" i="12"/>
  <c r="F185" i="12"/>
  <c r="F399" i="12" l="1"/>
  <c r="F66" i="12"/>
  <c r="G87" i="15"/>
  <c r="G76" i="15"/>
  <c r="G75" i="15"/>
  <c r="G74" i="15"/>
  <c r="G73" i="15"/>
  <c r="G72" i="15"/>
  <c r="G71" i="15"/>
  <c r="G68" i="15"/>
  <c r="G66" i="15"/>
  <c r="G64" i="15"/>
  <c r="G62" i="15"/>
  <c r="G60" i="15"/>
  <c r="G51" i="15"/>
  <c r="G49" i="15"/>
  <c r="G47" i="15"/>
  <c r="G45" i="15"/>
  <c r="G43" i="15"/>
  <c r="G41" i="15"/>
  <c r="G39" i="15"/>
  <c r="G37" i="15"/>
  <c r="G28" i="15"/>
  <c r="G26" i="15"/>
  <c r="F32" i="11"/>
  <c r="F24" i="11"/>
  <c r="F22" i="11"/>
  <c r="F15" i="14"/>
  <c r="F16" i="14" s="1"/>
  <c r="C21" i="1" s="1"/>
  <c r="F7" i="14"/>
  <c r="F5" i="14"/>
  <c r="F9" i="14" s="1"/>
  <c r="D135" i="14"/>
  <c r="F135" i="14" s="1"/>
  <c r="F137" i="14" s="1"/>
  <c r="C24" i="1" s="1"/>
  <c r="F134" i="14"/>
  <c r="F124" i="14"/>
  <c r="D122" i="14"/>
  <c r="D128" i="14" s="1"/>
  <c r="F128" i="14" s="1"/>
  <c r="F120" i="14"/>
  <c r="D116" i="14"/>
  <c r="F116" i="14" s="1"/>
  <c r="F115" i="14"/>
  <c r="D114" i="14"/>
  <c r="F114" i="14" s="1"/>
  <c r="D113" i="14"/>
  <c r="F113" i="14" s="1"/>
  <c r="F112" i="14"/>
  <c r="F108" i="14"/>
  <c r="D108" i="14"/>
  <c r="D107" i="14"/>
  <c r="F107" i="14" s="1"/>
  <c r="D106" i="14"/>
  <c r="F106" i="14" s="1"/>
  <c r="F105" i="14"/>
  <c r="D103" i="14"/>
  <c r="F103" i="14" s="1"/>
  <c r="F102" i="14"/>
  <c r="D102" i="14"/>
  <c r="D101" i="14"/>
  <c r="F101" i="14" s="1"/>
  <c r="F100" i="14"/>
  <c r="D98" i="14"/>
  <c r="F98" i="14" s="1"/>
  <c r="D97" i="14"/>
  <c r="F97" i="14" s="1"/>
  <c r="D96" i="14"/>
  <c r="F96" i="14" s="1"/>
  <c r="F95" i="14"/>
  <c r="D93" i="14"/>
  <c r="F93" i="14" s="1"/>
  <c r="D92" i="14"/>
  <c r="F92" i="14" s="1"/>
  <c r="D91" i="14"/>
  <c r="F91" i="14" s="1"/>
  <c r="F90" i="14"/>
  <c r="F88" i="14"/>
  <c r="D88" i="14"/>
  <c r="D87" i="14"/>
  <c r="F87" i="14" s="1"/>
  <c r="D86" i="14"/>
  <c r="F86" i="14" s="1"/>
  <c r="F85" i="14"/>
  <c r="D83" i="14"/>
  <c r="F83" i="14" s="1"/>
  <c r="D82" i="14"/>
  <c r="F82" i="14" s="1"/>
  <c r="D81" i="14"/>
  <c r="F81" i="14" s="1"/>
  <c r="F80" i="14"/>
  <c r="D78" i="14"/>
  <c r="F78" i="14" s="1"/>
  <c r="D77" i="14"/>
  <c r="F77" i="14" s="1"/>
  <c r="D76" i="14"/>
  <c r="F76" i="14" s="1"/>
  <c r="F75" i="14"/>
  <c r="D73" i="14"/>
  <c r="F73" i="14" s="1"/>
  <c r="D72" i="14"/>
  <c r="F72" i="14" s="1"/>
  <c r="D71" i="14"/>
  <c r="F71" i="14" s="1"/>
  <c r="F70" i="14"/>
  <c r="D68" i="14"/>
  <c r="F68" i="14" s="1"/>
  <c r="D67" i="14"/>
  <c r="F67" i="14" s="1"/>
  <c r="D66" i="14"/>
  <c r="F66" i="14" s="1"/>
  <c r="F65" i="14"/>
  <c r="D47" i="14"/>
  <c r="F47" i="14" s="1"/>
  <c r="F45" i="14"/>
  <c r="D41" i="14"/>
  <c r="F41" i="14" s="1"/>
  <c r="D40" i="14"/>
  <c r="F40" i="14" s="1"/>
  <c r="D39" i="14"/>
  <c r="F39" i="14" s="1"/>
  <c r="D38" i="14"/>
  <c r="F38" i="14" s="1"/>
  <c r="F37" i="14"/>
  <c r="D32" i="14"/>
  <c r="F32" i="14" s="1"/>
  <c r="D31" i="14"/>
  <c r="F31" i="14" s="1"/>
  <c r="D30" i="14"/>
  <c r="F30" i="14" s="1"/>
  <c r="D29" i="14"/>
  <c r="F29" i="14" s="1"/>
  <c r="F28" i="14"/>
  <c r="F18" i="14" l="1"/>
  <c r="C20" i="1"/>
  <c r="G80" i="15"/>
  <c r="G53" i="15"/>
  <c r="G55" i="15" s="1"/>
  <c r="G10" i="15" s="1"/>
  <c r="C32" i="1" s="1"/>
  <c r="G78" i="15"/>
  <c r="G82" i="15" s="1"/>
  <c r="G13" i="15" s="1"/>
  <c r="C33" i="1" s="1"/>
  <c r="G30" i="15"/>
  <c r="G32" i="15" s="1"/>
  <c r="G7" i="15" s="1"/>
  <c r="G89" i="15"/>
  <c r="G91" i="15" s="1"/>
  <c r="G16" i="15" s="1"/>
  <c r="C34" i="1" s="1"/>
  <c r="D49" i="14"/>
  <c r="F49" i="14" s="1"/>
  <c r="D51" i="14"/>
  <c r="F51" i="14" s="1"/>
  <c r="D53" i="14"/>
  <c r="F53" i="14" s="1"/>
  <c r="F122" i="14"/>
  <c r="D55" i="14"/>
  <c r="F55" i="14" s="1"/>
  <c r="D126" i="14"/>
  <c r="F126" i="14" s="1"/>
  <c r="D57" i="14"/>
  <c r="F57" i="14" s="1"/>
  <c r="G21" i="15" l="1"/>
  <c r="C31" i="1"/>
  <c r="D30" i="1" s="1"/>
  <c r="F59" i="14"/>
  <c r="C22" i="1" s="1"/>
  <c r="F130" i="14"/>
  <c r="C23" i="1" s="1"/>
  <c r="D19" i="1" l="1"/>
  <c r="F139" i="14"/>
  <c r="F319" i="12"/>
  <c r="F318" i="12"/>
  <c r="F323" i="12"/>
  <c r="F322" i="12"/>
  <c r="F324" i="12"/>
  <c r="F321" i="12"/>
  <c r="F320" i="12"/>
  <c r="F315" i="12"/>
  <c r="F314" i="12"/>
  <c r="F313" i="12"/>
  <c r="F312" i="12"/>
  <c r="F311" i="12"/>
  <c r="F308" i="12"/>
  <c r="F307" i="12"/>
  <c r="F306" i="12"/>
  <c r="F305" i="12"/>
  <c r="F302" i="12"/>
  <c r="F301" i="12"/>
  <c r="F300" i="12"/>
  <c r="F299" i="12"/>
  <c r="F126" i="12"/>
  <c r="F124" i="12"/>
  <c r="F128" i="12" s="1"/>
  <c r="F285" i="12"/>
  <c r="F283" i="12"/>
  <c r="F130" i="12" l="1"/>
  <c r="F351" i="12"/>
  <c r="F349" i="12"/>
  <c r="F26" i="11"/>
  <c r="F347" i="12"/>
  <c r="F345" i="12"/>
  <c r="F343" i="12"/>
  <c r="F235" i="12"/>
  <c r="F295" i="12"/>
  <c r="F35" i="8"/>
  <c r="F175" i="12" l="1"/>
  <c r="F86" i="8"/>
  <c r="F16" i="11"/>
  <c r="F14" i="11" l="1"/>
  <c r="F397" i="12"/>
  <c r="F395" i="12"/>
  <c r="F393" i="12"/>
  <c r="F391" i="12"/>
  <c r="F389" i="12"/>
  <c r="F387" i="12"/>
  <c r="F385" i="12"/>
  <c r="F383" i="12"/>
  <c r="F381" i="12"/>
  <c r="F379" i="12"/>
  <c r="F377" i="12"/>
  <c r="F341" i="12"/>
  <c r="F339" i="12"/>
  <c r="F337" i="12"/>
  <c r="F51" i="8"/>
  <c r="F66" i="8"/>
  <c r="F78" i="8"/>
  <c r="F39" i="8"/>
  <c r="F353" i="12" l="1"/>
  <c r="F355" i="12" s="1"/>
  <c r="F293" i="12"/>
  <c r="F331" i="12" s="1"/>
  <c r="F183" i="12"/>
  <c r="F181" i="12"/>
  <c r="F96" i="12"/>
  <c r="F333" i="12" l="1"/>
  <c r="F211" i="12"/>
  <c r="F367" i="12"/>
  <c r="F255" i="12"/>
  <c r="F251" i="12"/>
  <c r="F271" i="12"/>
  <c r="F265" i="12"/>
  <c r="F237" i="12"/>
  <c r="F165" i="12"/>
  <c r="F164" i="12"/>
  <c r="F375" i="12"/>
  <c r="F209" i="12"/>
  <c r="F373" i="12"/>
  <c r="F371" i="12"/>
  <c r="F233" i="12"/>
  <c r="F263" i="12"/>
  <c r="F267" i="12"/>
  <c r="F249" i="12"/>
  <c r="F64" i="12" l="1"/>
  <c r="F58" i="12"/>
  <c r="F56" i="12"/>
  <c r="F60" i="12"/>
  <c r="F62" i="12"/>
  <c r="F28" i="12"/>
  <c r="F44" i="12"/>
  <c r="F42" i="12"/>
  <c r="F52" i="12"/>
  <c r="F26" i="12"/>
  <c r="F24" i="12"/>
  <c r="F72" i="12" l="1"/>
  <c r="F48" i="12"/>
  <c r="F70" i="12"/>
  <c r="F68" i="12"/>
  <c r="F76" i="12"/>
  <c r="F74" i="12" l="1"/>
  <c r="F54" i="12"/>
  <c r="F50" i="12"/>
  <c r="F46" i="12"/>
  <c r="F40" i="12"/>
  <c r="F38" i="12"/>
  <c r="F32" i="12" l="1"/>
  <c r="F207" i="12" l="1"/>
  <c r="F155" i="12" l="1"/>
  <c r="F36" i="11" l="1"/>
  <c r="F34" i="11"/>
  <c r="F30" i="11"/>
  <c r="F28" i="11"/>
  <c r="F20" i="11"/>
  <c r="F18" i="11"/>
  <c r="F12" i="11"/>
  <c r="F10" i="11"/>
  <c r="F94" i="8"/>
  <c r="F92" i="8"/>
  <c r="F90" i="8"/>
  <c r="F88" i="8"/>
  <c r="F84" i="8"/>
  <c r="F82" i="8"/>
  <c r="F80" i="8"/>
  <c r="F76" i="8"/>
  <c r="F74" i="8"/>
  <c r="F72" i="8"/>
  <c r="F70" i="8"/>
  <c r="F68" i="8"/>
  <c r="F64" i="8"/>
  <c r="F62" i="8"/>
  <c r="F60" i="8"/>
  <c r="F58" i="8"/>
  <c r="F49" i="8"/>
  <c r="F47" i="8"/>
  <c r="F45" i="8"/>
  <c r="F43" i="8"/>
  <c r="F41" i="8"/>
  <c r="F37" i="8"/>
  <c r="F33" i="8"/>
  <c r="F31" i="8"/>
  <c r="F29" i="8"/>
  <c r="F27" i="8"/>
  <c r="F25" i="8"/>
  <c r="F23" i="8"/>
  <c r="F21" i="8"/>
  <c r="F19" i="8"/>
  <c r="F17" i="8"/>
  <c r="F15" i="8"/>
  <c r="F13" i="8"/>
  <c r="F11" i="8"/>
  <c r="F369" i="12"/>
  <c r="F365" i="12"/>
  <c r="F273" i="12"/>
  <c r="F253" i="12"/>
  <c r="F231" i="12"/>
  <c r="F197" i="12"/>
  <c r="F179" i="12"/>
  <c r="F177" i="12"/>
  <c r="F187" i="12" s="1"/>
  <c r="F157" i="12"/>
  <c r="F169" i="12" s="1"/>
  <c r="F141" i="12"/>
  <c r="F139" i="12"/>
  <c r="F149" i="12" s="1"/>
  <c r="F116" i="12"/>
  <c r="F114" i="12"/>
  <c r="F98" i="12"/>
  <c r="F84" i="12"/>
  <c r="F36" i="12"/>
  <c r="F34" i="12"/>
  <c r="F30" i="12"/>
  <c r="F22" i="12"/>
  <c r="F14" i="12"/>
  <c r="F12" i="12"/>
  <c r="A4" i="12"/>
  <c r="F403" i="12" l="1"/>
  <c r="F38" i="11"/>
  <c r="C46" i="1" s="1"/>
  <c r="D45" i="1" s="1"/>
  <c r="F287" i="12"/>
  <c r="F289" i="12" s="1"/>
  <c r="F257" i="12"/>
  <c r="F259" i="12" s="1"/>
  <c r="F243" i="12"/>
  <c r="F245" i="12" s="1"/>
  <c r="F221" i="12"/>
  <c r="F223" i="12" s="1"/>
  <c r="F189" i="12"/>
  <c r="F171" i="12"/>
  <c r="F151" i="12"/>
  <c r="F118" i="12"/>
  <c r="F120" i="12" s="1"/>
  <c r="F100" i="12"/>
  <c r="F102" i="12" s="1"/>
  <c r="F86" i="12"/>
  <c r="F88" i="12" s="1"/>
  <c r="F78" i="12"/>
  <c r="F80" i="12" s="1"/>
  <c r="F16" i="12"/>
  <c r="F18" i="12" s="1"/>
  <c r="F53" i="8"/>
  <c r="C27" i="1" s="1"/>
  <c r="F96" i="8"/>
  <c r="C28" i="1" s="1"/>
  <c r="F133" i="12" l="1"/>
  <c r="F357" i="12"/>
  <c r="C15" i="1" s="1"/>
  <c r="F191" i="12"/>
  <c r="C13" i="1" s="1"/>
  <c r="F405" i="12"/>
  <c r="F407" i="12" s="1"/>
  <c r="C16" i="1" s="1"/>
  <c r="F90" i="12"/>
  <c r="C11" i="1" s="1"/>
  <c r="F225" i="12"/>
  <c r="C14" i="1" s="1"/>
  <c r="C12" i="1"/>
  <c r="D26" i="1"/>
  <c r="D10" i="1" l="1"/>
  <c r="D48" i="1" s="1"/>
  <c r="D49" i="1" l="1"/>
  <c r="D50" i="1" l="1"/>
</calcChain>
</file>

<file path=xl/sharedStrings.xml><?xml version="1.0" encoding="utf-8"?>
<sst xmlns="http://schemas.openxmlformats.org/spreadsheetml/2006/main" count="1272" uniqueCount="718">
  <si>
    <t>Št. postavke</t>
  </si>
  <si>
    <t>Opis</t>
  </si>
  <si>
    <t>Znesek v EUR brez DDV</t>
  </si>
  <si>
    <t>Enota</t>
  </si>
  <si>
    <t>Cena v EUR</t>
  </si>
  <si>
    <t>Vrednost brez DDV</t>
  </si>
  <si>
    <t>Količina</t>
  </si>
  <si>
    <t>kos</t>
  </si>
  <si>
    <t>m2</t>
  </si>
  <si>
    <t>m3</t>
  </si>
  <si>
    <t>m1</t>
  </si>
  <si>
    <t>Rekapitulacija</t>
  </si>
  <si>
    <t>V priloženem popisu je v nekaterih postavkah zaradi ustreznejšega opisa materialov ali opreme v informativne namene naveden tudi proizvajalec in tip materiala ali opreme. Navedba je zgolj informativne narave in se lahko ponudi material oz. oprema, ki je enakovredna (68 člen ZJN-3).</t>
  </si>
  <si>
    <t>DDV (22%)</t>
  </si>
  <si>
    <t>SKUPAJ  (BREZ DDV)</t>
  </si>
  <si>
    <t>SKUPAJ  (Z DDV)</t>
  </si>
  <si>
    <t>2.1</t>
  </si>
  <si>
    <t>ur</t>
  </si>
  <si>
    <t>kpl</t>
  </si>
  <si>
    <t>METEORNA KANALIZACIJA</t>
  </si>
  <si>
    <t>kom</t>
  </si>
  <si>
    <t>m</t>
  </si>
  <si>
    <t>2</t>
  </si>
  <si>
    <t>PZI</t>
  </si>
  <si>
    <t>Novogradnja</t>
  </si>
  <si>
    <t>2.2</t>
  </si>
  <si>
    <t>TUJE STORITVE</t>
  </si>
  <si>
    <t>Tuje storitve</t>
  </si>
  <si>
    <t>Projektantski nadzor v katerem so vključeni vsi odgovorni projektanti na projektu. Obračun po dejanskih stroških in po potrditvi s strani odgovornega nadzornika</t>
  </si>
  <si>
    <t>Geotehnični nadzor, prevzem gradbene jame in temeljnih tal. Obračun po dejanskih stroških in po potrditvi s strani odgovornega nadzornika.</t>
  </si>
  <si>
    <t>Izdelava elaborata zapore ceste za vse faze gradnje in pridobitev dovoljenja za zaporo ceste.</t>
  </si>
  <si>
    <t>Izdeleva geodetskega snemanja terena pred pričetkom del skupaj s potekom obstoječih komunalnih vodov. Geodetski posnetek mora vključevati tudi aero-foto snemnje območja zrakoplovom (brezpilotno letalo ali alterntivno). Topografski posnetki terena morajo biti geolocirani v državnem koordinatnem sistemu, ločljivost točke aero-foto snemnja mora znašati 5 cm na terenu. Geodetski posnetek je namenjen obračunu gradbenih del in se investitorju preda v 2-eh pisnih izvodih in v digitalni obliki (DWG, TIFF, TFW).</t>
  </si>
  <si>
    <t>Izdeleva geodetskega snemanja terena po končanju del skupaj s potekom obstoječih komunalnih vodov. V posnetku je potrebno zajeti celoten potek obnovljenih površin, zasaditve in potek obstoječih in novih komunalnih naprav. Geodetski posnetek mora biti opremljen s certifikatom. Del geodetskega posnetka je tudi foto aero snemanje območja gradbišča (brezpilotno letalo ali alterntivno). Topografski posnetki terena morajo biti geolocirani v državnem koordinatnem sistemu, ločljivost točke aero-foto snemanja mora znašati 5 cm na terenu. Geodetski posnetek  se investitorju preda v 4-ih pisnih izvodih in v digitalni obliki (DWG, TIFF, TFW).</t>
  </si>
  <si>
    <t>Zunanja kontrola vgrajenih materialov, ki jo zagotavlja akreditiran laboratorij s področja testiranja materialov in konstrukcij</t>
  </si>
  <si>
    <t>Izdelava dokazila zanesljivosti objekta DZO, vključno z navodili za obratovanje in vzdrževanje objekta skladno z gradbenim zakonom.</t>
  </si>
  <si>
    <t>1.1</t>
  </si>
  <si>
    <t>Preddela</t>
  </si>
  <si>
    <t>1.1.1</t>
  </si>
  <si>
    <t>GEODETSKA DELA</t>
  </si>
  <si>
    <t>1.1.1.1</t>
  </si>
  <si>
    <t>1.1.1.2</t>
  </si>
  <si>
    <t>1.1.1.</t>
  </si>
  <si>
    <t>1.1.3</t>
  </si>
  <si>
    <t>OSTALA PREDDELA</t>
  </si>
  <si>
    <t>1.1.3.1</t>
  </si>
  <si>
    <t>dan</t>
  </si>
  <si>
    <t>1.2</t>
  </si>
  <si>
    <t>Zemeljska dela</t>
  </si>
  <si>
    <t>1.2.1</t>
  </si>
  <si>
    <t>IZKOPI</t>
  </si>
  <si>
    <t>1.2.1.2</t>
  </si>
  <si>
    <t>1.2.2</t>
  </si>
  <si>
    <t>PLANUM TEMELJNIH TAL</t>
  </si>
  <si>
    <t>1.2.2.1</t>
  </si>
  <si>
    <t>1.2.2.2</t>
  </si>
  <si>
    <t>1.3</t>
  </si>
  <si>
    <t>Voziščne konstrukcije</t>
  </si>
  <si>
    <t>1.3.1</t>
  </si>
  <si>
    <t>NOSILNE PLASTI</t>
  </si>
  <si>
    <t>1.3.1.1</t>
  </si>
  <si>
    <t>1.3.1.2</t>
  </si>
  <si>
    <t>1.3.2</t>
  </si>
  <si>
    <t>OBRABNO-ZAPORNE PLASTI</t>
  </si>
  <si>
    <t>1.3.2.1</t>
  </si>
  <si>
    <t>1.3.2.2</t>
  </si>
  <si>
    <t>1.3.3</t>
  </si>
  <si>
    <t>ROBNI ELEMENTI VOZIŠČA</t>
  </si>
  <si>
    <t>1.3.3.1</t>
  </si>
  <si>
    <t>1.3.3.3</t>
  </si>
  <si>
    <t>1.4</t>
  </si>
  <si>
    <t>Odvodnjavanje</t>
  </si>
  <si>
    <t>1.4.1</t>
  </si>
  <si>
    <t>JAŠKI IN VEZNA KANALIZACIJA</t>
  </si>
  <si>
    <t>1.5</t>
  </si>
  <si>
    <t>1.5.1</t>
  </si>
  <si>
    <t>1.5.1.1</t>
  </si>
  <si>
    <t>1.6</t>
  </si>
  <si>
    <t>1.6.1</t>
  </si>
  <si>
    <t>1.1.2</t>
  </si>
  <si>
    <t>ČIŠČENJE TERENA</t>
  </si>
  <si>
    <t>1.1.2.1</t>
  </si>
  <si>
    <t>1.1.2.7</t>
  </si>
  <si>
    <t>1.1.2.8</t>
  </si>
  <si>
    <t>1.1.2.9</t>
  </si>
  <si>
    <t>1.1.2.10</t>
  </si>
  <si>
    <t>Gradbena in obrtniška dela</t>
  </si>
  <si>
    <t>1.6.1.3</t>
  </si>
  <si>
    <t>1.6.1.4</t>
  </si>
  <si>
    <t>1.6.1.5</t>
  </si>
  <si>
    <t>1.5.2</t>
  </si>
  <si>
    <t>kg</t>
  </si>
  <si>
    <t>1.5.3</t>
  </si>
  <si>
    <t>1.5.2.1</t>
  </si>
  <si>
    <t>1.5.3.2</t>
  </si>
  <si>
    <t>1.6.1.1</t>
  </si>
  <si>
    <t>1.6.1.2</t>
  </si>
  <si>
    <t>1</t>
  </si>
  <si>
    <t>4</t>
  </si>
  <si>
    <t>4.1</t>
  </si>
  <si>
    <t>Industrijska cesta v Zalogu, 2.faza, odsek Hladilniška - Zaloška cesta</t>
  </si>
  <si>
    <t>ČIŠČENJE TERENEA</t>
  </si>
  <si>
    <t>TESARSKA DELA</t>
  </si>
  <si>
    <t>DELA Z JEKLOM ZA OJAČITEV</t>
  </si>
  <si>
    <t>DELA S CEMENTNIM BETONOM</t>
  </si>
  <si>
    <t>Urbana oprema</t>
  </si>
  <si>
    <t>URBANA OPREMA</t>
  </si>
  <si>
    <t>pokrovi jaškov</t>
  </si>
  <si>
    <t>pokrovi potopnih smetnjakov</t>
  </si>
  <si>
    <t>ZIDARSKA IN KAMNOSEŠKA DELA</t>
  </si>
  <si>
    <t>1.2.1.1</t>
  </si>
  <si>
    <t>1.3.3.2</t>
  </si>
  <si>
    <t>1.3.3.4</t>
  </si>
  <si>
    <t>1.3.3.5</t>
  </si>
  <si>
    <t>1.5.4</t>
  </si>
  <si>
    <t>1.5.4.1</t>
  </si>
  <si>
    <t>1.5.4.2</t>
  </si>
  <si>
    <t>1.5.4.3</t>
  </si>
  <si>
    <t>1.5.5</t>
  </si>
  <si>
    <t>KLJUČAVNIČARSKA DELA IN DELA V JEKLU</t>
  </si>
  <si>
    <t>MK1</t>
  </si>
  <si>
    <t>MK2</t>
  </si>
  <si>
    <t>Prenova Petkovškovega nabrežja v Ljubljani</t>
  </si>
  <si>
    <t>kanal MK1</t>
  </si>
  <si>
    <t>kanal MK2</t>
  </si>
  <si>
    <t>1.5.5.1</t>
  </si>
  <si>
    <t>1.5.5.2</t>
  </si>
  <si>
    <t>1.5.5.3</t>
  </si>
  <si>
    <t>Izdelava in montaža kovinskih košev za smeti tip "Koško". Sestavljen je iz ukrivljenih jeklenih palic premera 12mm, pritrjenih na jeklene obroče, barve antracit siva RAL 7016. Dimenzije višina/premer odprtine/volumen: 102cm/76cm/200litrov.</t>
  </si>
  <si>
    <t>1.6.1.6</t>
  </si>
  <si>
    <t>1.6.1.7</t>
  </si>
  <si>
    <t>1.6.1.8</t>
  </si>
  <si>
    <t>1.6.1.9</t>
  </si>
  <si>
    <t>1.6.1.10</t>
  </si>
  <si>
    <t>1.6.1.11</t>
  </si>
  <si>
    <t>1.6.1.12</t>
  </si>
  <si>
    <t>1.6.1.13</t>
  </si>
  <si>
    <t>1.6.1.14</t>
  </si>
  <si>
    <t>1.6.1.15</t>
  </si>
  <si>
    <t>1.6.1.16</t>
  </si>
  <si>
    <t>1.6.1.17</t>
  </si>
  <si>
    <t>1.6.1.18</t>
  </si>
  <si>
    <t xml:space="preserve">Izdelava, dobava in montaža smerokaza: 
- AB cev fi 60 cm, beton C 25/30, globine 100 cm
- uvrtana cev fi 60 mm, zalita z betonom C 25/30
-vertikalni drog: jeklena vroče cinkana cev višine 300 cm, fi 80 mm, finalno pleskano antracit siva, RAL 7016
-črke in simboli tiskano na pločevino
-pokrivna kapa
-Smerokaz po katalogu urbane opreme MOL. </t>
  </si>
  <si>
    <t>1.6.1.19</t>
  </si>
  <si>
    <t>Nabava in dobava in postavitev kolesarskih stojal pravokotne oblike z zaobljenimi robovi in vmesno prečko iz gladko brušene nerjaveče pločevine (INOX). Razdalja med posameznimi stojali je 85 cm. Stojalo je dimenzij v/d: 80/110 cm z razdaljo med stojali 85 cm. Stojala so iz cevi premera 50 mm. Stojalo se vgradi v betonski temelj, cev pa se pritrdi z dodatnimi sidri, lahko s štirimi viaki preko kovinske plošče ali pa z namestitvijo straeb puše. Stojala skladna s katalogom MOL.</t>
  </si>
  <si>
    <t>Izdelava, dobava in montaža razstavnega panoja tip 1. Razstavni pano sestoji iz INOX okvirja škatlastega profila 40/80 (dolžina/širina: 250/180cm), skozi katerega so navrtane luknje za napeljavo pletenic fi 20mm. Pano stoji na dveh monolitnih blokih iz pohorskega tonalita dimenzij 50/80, h=50cm. Oba bloka stojita na betonskem temelju dimenzij cca 100x130xm, h=70cm. Izdelava po shemah in detajlih.</t>
  </si>
  <si>
    <t>Izdelava, dobava in montaža razstavnega panoja tip 2. Razstavni pano sestoji iz INOX okvirja škatlastega profila 40/80 (dolžina/širina: 200/200cm), skozi katerega so navrtane luknje za napeljavo pletenic fi 20mm. Pano stoji na betonskem temelju dimenzij cca 90x70cm, h=70cm. Izdelava po shemah in detajlih.</t>
  </si>
  <si>
    <t>Izdelava, dobava in montaža razstavnega panoja tip 3. Razstavni pano sestoji iz INOX okvirja škatlastega profila 40/80 (dolžina/širina: 250/200cm), skozi katerega so navrtane luknje za napeljavo pletenic fi 20mm. Pano stoji na štirih betonskih temelji dimenzij cca 40x40cm, h=70cm. Izdelava po shemah in detajlih.</t>
  </si>
  <si>
    <t>Izdelava, dobava in montaža razstavnega panoja tip 4. Razstavni pano sestoji iz INOX okvirja škatlastega profila 40/80 (dolžina/širina: 250/160cm), skozi katerega so navrtane luknje za napeljavo pletenic fi 20mm. Pano stoji na betonskem temelju dimenzij cca 40x40cm, h=70cm. Izdelava po shemah in detajlih.</t>
  </si>
  <si>
    <t>Izdelava PID projektne dokumentacije (v šestih (6) izvodih in en (1) izvod v elektronski verziji - Acad, DWG). V ceni so zajeti vsi načrti, ki so bili izdelani tudi na nivoju projekta PZI.</t>
  </si>
  <si>
    <t>Nadzor cetificiranega arborista.</t>
  </si>
  <si>
    <t>Arheološki nadzor.</t>
  </si>
  <si>
    <t>Obnova in zavarovanje zakoličbe osi trase ostale javne ceste v ravninskem terenu</t>
  </si>
  <si>
    <t>Postavitev in zavarovanje prečnega profila ostale javne ceste v ravninskem terenu</t>
  </si>
  <si>
    <t>Odstranitev grmovja na redko porasli površini (do 50 % pokritega tlorisa) - strojno, vključno z odvozom in s stroški deponiranja na stalni deponiji.</t>
  </si>
  <si>
    <t>Odstranitev prometnega znaka, vključno z odvozom na stalno gradbeno deponijo po izboru izvajalca in plačilom deponijske takse.</t>
  </si>
  <si>
    <t>Odstranitev kandelabrov, vključno z odvozom in stroški deponiranja na stalni gradbeni deponiji.</t>
  </si>
  <si>
    <t>Odstranitev obstoječih žlebov za odtok padavinske vode s pripadajočimi peskolovi, vključno z odvozom in stroški deponiranja na stalni gradbeni deponiji (količina je ocenjena).</t>
  </si>
  <si>
    <t>Porušitev in odstranitev asfaltne plasti v debelini 6 do 10 cm vključno z nakladanjem na prevozno sredstvo, odvozom na stalno gradbeno deponijo in plačilom deponijske takse.</t>
  </si>
  <si>
    <t>Porušitev in odstranitev tlakovanega vozišča iz kock s stranico 9 do 12 cm vključno z nakladanjem na prevozno sredstvo, odvozom na stalno gradbeno deponijo in plačilom deponijske takse.</t>
  </si>
  <si>
    <t>Rezanje asfaltne plasti s talno diamantno žago, debele 6 do 10 cm.</t>
  </si>
  <si>
    <t>Porušitev in čiščenje robnika iz naravnega kamna (granitni robniki 20/15/100 cm) vključno z nakladanjem na prevozno sredstvo, odvozom na stalno gradbeno deponijo in plačilom deponijske takse.</t>
  </si>
  <si>
    <t>Porušitev in odstranitev majhnega stebrička iz betona (konfin) dimenzij cca 40x40 cm in višine cca 70cm, vključno z nakladanjem na prevozno sredstvo, odvozom na stalno gradbeno deponijo in plačilom deponijske takse.</t>
  </si>
  <si>
    <t>Porušitev in odstranitev betonskih predfabircaton ''paneton'' dimenzij cca 60x60 cm in višine cca 60cm, vključno z nakladanjem na prevozno sredstvo, odvozom na stalno gradbeno deponijo in plačilom deponijske takse.</t>
  </si>
  <si>
    <t>Odstranitev betonske klopi, vključno z nakladanjem na prevozno sredstvo, odvozom na stalno gradbeno deponijo in plačilom deponijske takse.</t>
  </si>
  <si>
    <t>Odstranitev in odvoz košev za smeti, vključno z odvozom na stalno gradbeno deponijo in plačilom deponijske takse.</t>
  </si>
  <si>
    <t>Porušitev in odstranitev jeklenih stebričkov, vključno z nakladanjem na prevozno sredstvo, odvozom na stalno gradbeno deponijo in plačilom deponijske takse.</t>
  </si>
  <si>
    <t>Porušitev in odstranitev lesene ograje višine cca 1m, vključno z nakladanjem na prevozno sredstvo, odvozom na stalno gradbeno deponijo in plačilom deponijske takse.</t>
  </si>
  <si>
    <t>Porušitev in odstranitev jeklene ograje z vertikalnimi polnili višine cca 1m, vključno z nakladanjem na prevozno sredstvo, odvozom na stalno gradbeno deponijo in plačilom deponijske takse.</t>
  </si>
  <si>
    <t>Odstranitev in deponiranje obstoječih stojal za kolesa (6 inox stojal), vključno z  odvozom na stalno gradbeno deponijo in plačilom deponijske takse.</t>
  </si>
  <si>
    <t>Odstranitev jeklenih rešetk dimenzij cca 100x50 cm ob kletnih oknih (objekt Petkovškovo nabrežje 33), kompletno z nakladanjem na prevozno sredstvo, odvozom na stalno gradbeno deponijo in plačilom deponijske takse.</t>
  </si>
  <si>
    <t>Porušitev in odstranitev jaška z notranjo stranico/premerom do 60 cm, skupaj z vsemi stroški prevoza in deponiranja na stalni deponiji (količina je ocenjena).</t>
  </si>
  <si>
    <t>Porušitev in odstranitev železnih rešetk jaškov, skupaj z vsemi stroški prevoza in deponiranja na stalni deponiji (količina je ocenjena).</t>
  </si>
  <si>
    <t>Porušitev in odstranitev zidu iz cementnega betona (pri objektu Petkovškovo nabrežje 55) z odvozom na stalno gradbeno deponijo.</t>
  </si>
  <si>
    <t>Porušitev in odstranitev kamnitih stopnic (pri objektu Petkovškovo nabrežje 55), vključno z nakladanjem na prevozno sredstvo, prevozom na stalno gradbeno deponijo in plačilom deponijske takse.</t>
  </si>
  <si>
    <t>Porušitev in odstranitev stopnic (pri Zmajskem mostu) iz cementnega betona, vključno z nakladanjem na prevozno sredstvo, prevozom na stalno gradbeno deponijo in plačilom deponijske takse.</t>
  </si>
  <si>
    <t>Odstranitev cestne zapornice, kompletno z krmilno omarico in sprejemnikom ter z vsemi ostalimi pripadajočimi elementi. Odstranitev z odvozom na stalno gradbeno deponijo in plačilom deponijske takse.</t>
  </si>
  <si>
    <t>Odstranitev parkomata z vsemi pripadajočimi komponentami z odvozom na stalno gradbeno deponijo in plačilom deponijske takse.</t>
  </si>
  <si>
    <t>Odstranitev elektro polnilnice za avtomobile z vsemi pripadajočimi komponentami z odvozom na stalno gradbeno deponijo in plačilom deponijske takse.</t>
  </si>
  <si>
    <t>Porušitev oziroma odstanitev jeklenega montažnega kontejnerja dimenzij cca 3x10 m in višine cca 5,50m, kompletno z jeklenim nadstreškom in dostopno rampo z jekleno ograjo, vključno z odvozom na stalno gradbeno deponijo in plačilom deponijske takse.</t>
  </si>
  <si>
    <t xml:space="preserve">Sanacija cokla fasade s sanirnim ometom v višini cca 30 cm. Obstoječi fasadni omet se v območju novih tlakov in še cca 10 -15 cm nad njimi odbije do golih zidov, vse se očisti, namoči, izvede se osnovni obrizg in nato reparirni vodoodbojni sanirni omet, odporen proti solem in vlagi, sanirni omet v strukturi in barvi, ter v ravnini kot so obstoječi ometi. Med ometi in novimi kamnitimi tlaki se kita s trajnoelastičnimi vodoodpornimi kiti, ki so primerni za zunanje izpostavljene razmere, kitano po celi višini kamnitih plošč (8 cm), d= 1-2 cm. </t>
  </si>
  <si>
    <t>Ureditev planuma temeljnih tal vezljive zemljine – 3. kategorije</t>
  </si>
  <si>
    <t>Dobava in vgraditev geotekstilije za ločilno plast (po načrtu), natezna trdnost nad 14 do 16 kN/m2</t>
  </si>
  <si>
    <t>Izdelava kamnite grede 0/64 v debelini 30 cm vključno z nabavo in dobavo materiala z utrjevanjem v plasteh do nosilonsti Ev2=100 Mpa. Vključno z vsemi dodatnimi in zaključnimi deli.</t>
  </si>
  <si>
    <t>Izdelava nevezane nosilne plasti enakozrnatega drobljenca iz kamnine v debelini do 20 cm z utrjevanjem v plasteh do nosilonsti Ev2=120 Mpa. Vključno z vsemi dodatnimi in zaključnimi deli.</t>
  </si>
  <si>
    <t>Izgradnja kanalov iz PVC cevi profila DN 160 mm SN8 za priklop cestnih požiralnikov skupaj s sedlastim priključkom na glavni kanal, skupaj z vsemi potrebnimi fazonskimi kosi. Vezna kanalizacija se obbetonira s pustim betonom C16/20.</t>
  </si>
  <si>
    <t>Izdelava opaža za bočne stranice betonske plošče (višine 25 cm), kompletno z razopažanjem in čiščenjem opaža.</t>
  </si>
  <si>
    <t>Izdelava opaža za AB stopnice pri Zmajskem mostu, kompletno z razopažanjem in čiščenjem opaža.</t>
  </si>
  <si>
    <t>Dobava in vgradnja podpornih stebričkov za vgradnjo košar za grmovnice. Izvedba iz vroče cinkaninih stebričkov fi 48mm in višine 50cm, kompletno z izkopom in temeljenjem stebričkov z betonom C20/25. Izvedba po načrtu projektanta.</t>
  </si>
  <si>
    <t>Zakoličenje osi kanalizacije, z zavarovanjem osi in oznako revizijskih jaškov in vsa druga geodetska dela v času gradnje, ki so potrebna za nemoteno izvajanje del (smeri, višine, vmesne, začasne in končne zakoličbe…)</t>
  </si>
  <si>
    <t>Postavitev gradbenih profilov na vzpostavljeno os trase cevovoda, ter določitev nivoja za merjenje globine izkopa in polaganje cevovoda.</t>
  </si>
  <si>
    <t>Priprava gradbišča, odstranitev eventuelnih ovir in utrditev delovnega platoja. Po končanih delih se gradbišče pospravi in vzpostavi v prvotno stanje.</t>
  </si>
  <si>
    <t>Vzdrževanje vseh prekopanih javnih površin v času od rušitve cestišča do vzpostavitve v prvotno stanje, ki zajema polivanje-protiprašna zaščito, dosip udarnih jam, izdelava nasipov za dostope do objektov, utrjevanje in planiranje vključno z dobavo materiala in delom.</t>
  </si>
  <si>
    <t>Strojni izkop jarka, skladno z določili geomehanskega poročila, globine 0-2m, v terenu III. kat. z nakladanjem na kamion in odvozom na začasno gradbeno deponijo do 4km, s stroškom začasne deponije.</t>
  </si>
  <si>
    <t>Strojni izkop jarka, skladno z določili geomehanskega poročila, globine 0-2m, v terenu III. kat. z nakladanjem na kamion in odvozom na trajno gradbeno deponijo, vključno s stroški deponije.</t>
  </si>
  <si>
    <t>Ročni izkop jarka globine 0 - 4 m, z nakladanjem na kamion in odvozom na trajno gradbeno deponijo do 2 km, vključno s stroški deponije.</t>
  </si>
  <si>
    <t>Ročno planiranje dna jarka s točnostjo +/- 3 cm po projektiranem padcu.</t>
  </si>
  <si>
    <t>Dobava in vgraditev peščenega materiala granulacije 8 do 16 mm za peščeno ležišče cevi (POSTELJICA) s sprotno višinsko kontrolo do predpisane kote dna cevi (30cm + D/10) z komprimacijo do stopnje 97% SPP (standardni Proctorjev preizkus), vključno z nabavo in transportom materiala.</t>
  </si>
  <si>
    <t>Dobava in vgraditev peščenega materiala granulacije 8 do 16 mm s komprimacijo, v coni cevovoda v debelini 30 cm nad temenom, s komprimacijo v plasteh po 20 cm, zbitost 95% po proctorju, vključno z nabavo in transportom materiala.</t>
  </si>
  <si>
    <t>Zasipavanje jarka z izkopanim materialom, s komprimiranjem v slojih po 30 cm, do 95 % zgoščenosti po standardnem Proctorjevem postopku, vključno z dovozom z začasne deponije.</t>
  </si>
  <si>
    <t>Nabava, dobava in vgraditev geotekstila za ločilno plast in ovijanje obsipa cevi, natezna trdnost 14 do 16 kN/m2, gostote minimalno 300 g/m2. V ceni so zajeti preklopi in ves potreben pritrdilni material.</t>
  </si>
  <si>
    <t>Nabava, dobava in montaža kanalizacijskih cevi DN 300 mm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</si>
  <si>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Nabava, dobava in montaža revizijskih jaškov iz armiranega poliestra po SIST EN 14364, min. SN 5.000 N/m2, komplet z izdelano muldo in priključnimi cevmi (vtok, Iztok).  Premer jaška 1000mm, globina 1 - 2m, za priključno cev DN250mm. Minimalna debelina sten revizijskega jaška je 15mm. V ceni je vključena tudi izdelava AB temeljne plošče jaška debeline 20cm, iz betona C25/30. Jaški morajo biti izdelani po enaki tehnologiji kot kanalizacijske cevi. Vgradnja po detajlu.</t>
  </si>
  <si>
    <t>Pregled in čiščenje kanala pred izvedbo preizkusa tesnosti.</t>
  </si>
  <si>
    <t>Preizkus tesnosti kanala po standardu SIST EN 1610 ali DIN 4033 - gravitacijski kanal. Vključno z vsemi dodatnimi in zaščitnimi deli.</t>
  </si>
  <si>
    <t>Pregled in snemanje s TV kamero vseh gravitacijskih kanalizacijskih cevi,  jaškov in vseh cevnih odsekov. Snemanje kanala po standardu SIST EN 13508-2:2003 in skladno z nemškimi smernicami ATV-M 143-2.</t>
  </si>
  <si>
    <t>Izvedba križanja z obstoječim podzemnim elektroenergetskim vodom</t>
  </si>
  <si>
    <t>Ročni izkop jarka globine 0 - 2 m, z nakladanjem na kamion in odvozom na trajno gradbeno deponijo do 2 km, vključno s stroški deponije.</t>
  </si>
  <si>
    <t>Izdelava vtočnega jaška iz PVC cevi DN200mm, za priklop cestnih požiralnikov na projektiran meteorni kanal. V ceni zajeti vsi fazonski kosi, obbetoniranje priklopa z betonom C16/20, vsa pomožna dela, materiali in prenosi. Skladno z detajlom iz načrta. Obračun po dejanskih stroških.</t>
  </si>
  <si>
    <t>4401 - Nabava, dobava in vgradnja protipovratne lopute na iztoku iz meteornega kanala iz cevi premera 250 mm (žabji pokrov). V ceni je zajeto obbetoniranje in armiranje iztočne glave cevi ter vsa dodatna in zaščitna dela.</t>
  </si>
  <si>
    <t>1.3.3.6</t>
  </si>
  <si>
    <t>Nabava, dobava in vgraditev predfabriciranega dvignjenega robnika iz cementnega betona  s prerezom 15/25 cm. Vključno z vsemi dodatnimi in pomožnimi deli. (količina je ocenjena)</t>
  </si>
  <si>
    <t>Nabava, dobava in vgrajevanje zaključnega tlaka v pokrove komunalnih jaškov z vgrajenim tlakom in pohodne pokrove za potopne smetnjake. Vgrajevanje kamnitih plošč različne debeline (povprečno 3 cm) na plast lepila oz. betona. Ostali opis kamna in izvedbe kot v postavki 1.3.2.1 in 1.3.2.2.</t>
  </si>
  <si>
    <t>Nabava, dobava in vgraditev predfabriciranega pogreznjenega robnika iz cementnega betona s prerezom 8/20 cm. Vključno z vsemi dodatnimi in pomožnimi deli.</t>
  </si>
  <si>
    <t>Nabava, dobava in montaža kanalizacijskih cevi DN 250 mm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</si>
  <si>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Nabava, dobava in montaža kanalizacijskih cevi DN 1000 mm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</si>
  <si>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Nabava, dobava in vgraditev novih žlebov iz vročecinkane pločevine za odvodnjavanje meteorne vode z vsemi fazonskimi kosi. Ocenjena dolžina posameznega žleba je 5m.</t>
  </si>
  <si>
    <r>
      <t>Dobava in vgraditev cementnega betona C30/37 (XC4, XD2, XF3) v prerez od 0,31 do 0,50 m</t>
    </r>
    <r>
      <rPr>
        <vertAlign val="superscript"/>
        <sz val="10"/>
        <color theme="1"/>
        <rFont val="Arial"/>
        <family val="2"/>
        <charset val="238"/>
      </rPr>
      <t>3</t>
    </r>
    <r>
      <rPr>
        <sz val="10"/>
        <color theme="1"/>
        <rFont val="Arial"/>
        <family val="2"/>
        <charset val="238"/>
      </rPr>
      <t>/m</t>
    </r>
    <r>
      <rPr>
        <vertAlign val="superscript"/>
        <sz val="10"/>
        <color theme="1"/>
        <rFont val="Arial"/>
        <family val="2"/>
        <charset val="238"/>
      </rPr>
      <t>2</t>
    </r>
    <r>
      <rPr>
        <sz val="10"/>
        <color theme="1"/>
        <rFont val="Arial"/>
        <family val="2"/>
        <charset val="238"/>
      </rPr>
      <t>-m</t>
    </r>
    <r>
      <rPr>
        <vertAlign val="superscript"/>
        <sz val="10"/>
        <color theme="1"/>
        <rFont val="Arial"/>
        <family val="2"/>
        <charset val="238"/>
      </rPr>
      <t>1</t>
    </r>
    <r>
      <rPr>
        <sz val="10"/>
        <rFont val="Segoe UI"/>
        <family val="2"/>
        <charset val="238"/>
      </rPr>
      <t xml:space="preserve"> (debelina 20 cm pod tlakovanjem).</t>
    </r>
  </si>
  <si>
    <t>Dobava in vgraditev cementnega betona C30/37 (XC4, XD2, XF3) v prerez 0,31 do 0,50 m3/m2-m1 (stopnice pri Zmajskem mostu).</t>
  </si>
  <si>
    <t xml:space="preserve">Dobava in vgradnja INOX rešetk dimenzij cca 100x50cm. </t>
  </si>
  <si>
    <t>Izdelava in montaža pitnika tipa ''Liu''. Pitnik je izdelan iz litega železa, ustrezno protikorozijsko zaščitenega in barvanega z antracij sivo barvo (RAL 7016). Na njem je nameščena medeninasta pipa z gumbom. Odtok vode je urejen prek polkrožno oblikovane litoželezne posode z rešetko skozi podstavek pitnika. Dimenzije so - višina/premer podstavka: 114/35 cm. Pitniki skladni s katalogom MOL.</t>
  </si>
  <si>
    <t>Dobava in vgradnja podzemnih zbiralnic odpadkov, sestavljenih iz zunanje enote in podzemnega zbiralnika. Zunanja enota ima dimenzije š/v/d: 68/84/67 cm, podzemni zbiralnik pa š/g/d: 200/210/190 cm in volumna 4 ali 5 m3. Zunanja enota iz gladko brušene nerjaveče pločevine, robovi v barvi določeni za posamezen tip odpadkov. Podzemni zabojnik je sestavljen iz podzemnega betonskega korita, položenega na 30 cm tamponskega nasutja, v betonsko korito se vstavi vložek iz nerjaveče pločevine. Zbiralniki odpadkov skladni s katalogom MOL.</t>
  </si>
  <si>
    <t>Izdelava in montaža pasjih postaj tipa ''Kubi''. Pastja postaja je sestavljena iz dveh nosilnih stebričkov pravokotnega preseka, na katerem sta pritrjena omarica z vrečkami in koš. Vsi elementi so izdelani iz pločevine, lakirane z majsko zeleno RAL 6017. Omarica ima v vratcih vgrajeno ključavnico, ki omogoča odpiranje in namestitev več rol plastičnih vrečk. Dimenzije so: višina/širina/dolžina. 160/32/25 cm. Postaje skladne s katalogom MOL.</t>
  </si>
  <si>
    <t>Izdelava in montaža stebrička tipa ''Stara Ljubljana''. Stebriček je osemkotne oblike, z dvema kroglama z reliefnim vzorcem in kvadratnim podstavkom. Dimenzije so: višina 100cm, dimenzije podstavka: 15x15cm. Stebriček je vlit iz litega železa, ustrezno protikorozijsko zaščiten in prašno barvan z antracit sivo barvo (RAL 7016). Za označitev stebrička za slabovidne, se zgornji del stebrička barva z belo barvo. Stebriček se pritrdi v betonski temelj preko železnega sidra. Stebrički skladni s katalogom MOL.</t>
  </si>
  <si>
    <t>Izdelava in montaža stebrička tipa ''Stara Ljubljana'' s palicama. Stebriček je enak kot v postavki 1.6.1.12. Veriga se pritrdi med posamezna stebrička na obročke, ki so nameščeni v zgornjem delu stebrička. Dimenzije so: višina 100cm, dimenzije podstavka 15x15cm, razdalja med stebrički (palice) 200cm. Stebrički skladni s katalogom MOL.</t>
  </si>
  <si>
    <t>Izdelava in montaža plakatnega stebra. Oglasne površine plakatnega stebra so na valju premera 95cm, ki je izdelan iz gladko brušene nerjaveče pločevine debeline 1,5mm. Steber pokrit s streho oziroma kupolo iz bakrene pločevine debeline 0,8mm. Dimenzije stebra so: višina/premer: 325/95cm. Celoten steber je pritrjen na prefabriciran betonski podstavek v obliki valja, ki je hkrati tudi temelj. Stebri skladni s katalogom MOL.</t>
  </si>
  <si>
    <t>Izdelava opaža za AB temelje ploščadi pred Rogom, kompletno z razopažanjem in čiščenjem opaža.</t>
  </si>
  <si>
    <t>Izdelava opaža za AB ploščo ploščadi pred Rogom, kompletno z razopažanjem in čiščenjem opaža.</t>
  </si>
  <si>
    <t>1.5.1.2</t>
  </si>
  <si>
    <t>1.5.1.3</t>
  </si>
  <si>
    <t>1.5.1.4</t>
  </si>
  <si>
    <t>Nabava, dobava in vgradnja jeklenih INOX stojal oziroma ogrodja za postavitev betonskih terazzo sedal. INOX stojala se izdelajo po detajlu projektanta, kompletno z vsemi sidrnimi vijaki, distančniki, ojačitvami v vogalih in vsemi potrebnimi deli.</t>
  </si>
  <si>
    <t>1.5.5.4</t>
  </si>
  <si>
    <t>1.5.5.5</t>
  </si>
  <si>
    <t>1.5.5.6</t>
  </si>
  <si>
    <t>Nabava, dobava in vgradnja INOX pletenic dimenzij 40/10mm na INOX stojala na ploščadi pri Rogu, kompletno z vsemi potrebnimi deli. Izvedba po načrtu projektanta.</t>
  </si>
  <si>
    <t>Nabava, dobava in vgradnja INOX jeklenic premera 6mm na INOX stojala na ploščadi na Rogu, kompletno z vsemi potrebnimi deli. Izvedba po načrtu projektanta.</t>
  </si>
  <si>
    <t>1.5.3.1</t>
  </si>
  <si>
    <t>1.5.3.3</t>
  </si>
  <si>
    <t>1.5.3.4</t>
  </si>
  <si>
    <t>1.5.3.5</t>
  </si>
  <si>
    <t>1.5.3.6</t>
  </si>
  <si>
    <t>1.5.3.7</t>
  </si>
  <si>
    <t>1.5.5.7</t>
  </si>
  <si>
    <t>1.5.5.8</t>
  </si>
  <si>
    <t>Nabava, dobava in izdelava inox pletenice premera 6mm, ki povezuje posamezne INOX stojke za grmovnice (5 pletenic med stojkami). Obračun po tekočem metru pletenice.</t>
  </si>
  <si>
    <t>1.6.1.20</t>
  </si>
  <si>
    <t>1.6.1.21</t>
  </si>
  <si>
    <t>Dobava vsega potrebnega materiala in vgraditev potopnih podzemnih stebričkov (4 stebrički), ki se vgradijo na ulicah v peš conah, za oviranje prometa, z občasnim daljinskim spuščanjem na elektromotor zaradi intervencije in dostave. Izvedba kompletno z izkopom jame, z dobavo in vgraditvijo betonske cevi fi 60 cm, globine 1 m, cev se postavi nazbit tamponski drobljenec, nad cev se vgradi tipski betonski povozni okvir, v katerega se sidra LTŽ pokrov in pritrdi se potopni stebriček. Vključno z električno inštalacijo in priklopom na elektro omrežje. Stebrički skladni s katalogom MOL.</t>
  </si>
  <si>
    <t>Nepredvidena dela vpisana v gradbeni dnevnik in potrjen s strani odgovornega nadzornika.</t>
  </si>
  <si>
    <t>1.1.1.3</t>
  </si>
  <si>
    <t>1.1.2.11</t>
  </si>
  <si>
    <t>1.1.2.2</t>
  </si>
  <si>
    <t>1.1.2.3</t>
  </si>
  <si>
    <t>1.1.2.4</t>
  </si>
  <si>
    <t>1.1.2.5</t>
  </si>
  <si>
    <t>1.1.2.6</t>
  </si>
  <si>
    <t>1.1.2.12</t>
  </si>
  <si>
    <t>1.1.2.13</t>
  </si>
  <si>
    <t>1.1.2.14</t>
  </si>
  <si>
    <t>1.1.2.15</t>
  </si>
  <si>
    <t>1.1.2.16</t>
  </si>
  <si>
    <t>1.1.2.17</t>
  </si>
  <si>
    <t>1.1.2.18</t>
  </si>
  <si>
    <t>1.1.2.19</t>
  </si>
  <si>
    <t>1.1.2.20</t>
  </si>
  <si>
    <t>1.1.2.21</t>
  </si>
  <si>
    <t>1.1.2.22</t>
  </si>
  <si>
    <t>1.1.2.23</t>
  </si>
  <si>
    <t>1.1.2.24</t>
  </si>
  <si>
    <t>1.1.2.25</t>
  </si>
  <si>
    <t>1.1.2.26</t>
  </si>
  <si>
    <t>1.1.2.27</t>
  </si>
  <si>
    <t>1.1.2.28</t>
  </si>
  <si>
    <t>1.1.3.2</t>
  </si>
  <si>
    <t>1.2.1.3</t>
  </si>
  <si>
    <t>1.3.1.3</t>
  </si>
  <si>
    <t>1.3.2.3</t>
  </si>
  <si>
    <t>1.3.3.7</t>
  </si>
  <si>
    <t>1.3.2.4</t>
  </si>
  <si>
    <t>1.4.1.1</t>
  </si>
  <si>
    <t>1.4.1.2</t>
  </si>
  <si>
    <t>1.4.1.3</t>
  </si>
  <si>
    <t>1.4.1.4</t>
  </si>
  <si>
    <t>1.4.1.5</t>
  </si>
  <si>
    <t>1.4.1.6</t>
  </si>
  <si>
    <t>1.4.1.7</t>
  </si>
  <si>
    <t>1.4.1.8</t>
  </si>
  <si>
    <t>1.4.1.9</t>
  </si>
  <si>
    <t>1.5.1.5</t>
  </si>
  <si>
    <t>1.5.2.2</t>
  </si>
  <si>
    <t>1.5.2.3</t>
  </si>
  <si>
    <t>1.5.2.4</t>
  </si>
  <si>
    <t>1.5.2.5</t>
  </si>
  <si>
    <t>1.5.3.8</t>
  </si>
  <si>
    <t>1.5.4.5</t>
  </si>
  <si>
    <t>1.5.5.9</t>
  </si>
  <si>
    <t>1.5.3.9</t>
  </si>
  <si>
    <t>1.5.3.10</t>
  </si>
  <si>
    <t>1.2.3</t>
  </si>
  <si>
    <t>BREŽINE IN ZELENICE</t>
  </si>
  <si>
    <t>1.2.3.1</t>
  </si>
  <si>
    <t>1.2.3.2</t>
  </si>
  <si>
    <t>1.2.3.3</t>
  </si>
  <si>
    <t>vhod pri objektu Petkovškovo nabrežje 37</t>
  </si>
  <si>
    <t>a.</t>
  </si>
  <si>
    <t>dolžina klade 135 cm</t>
  </si>
  <si>
    <t>dolžina klade 164 cm</t>
  </si>
  <si>
    <t>dolžina klade 346 cm</t>
  </si>
  <si>
    <t>dolžina klade 411 cm</t>
  </si>
  <si>
    <t>b.</t>
  </si>
  <si>
    <t>vhod pri objektu Petkovškovo nabrežje 43</t>
  </si>
  <si>
    <t>dolžina klade 130 cm</t>
  </si>
  <si>
    <t>dolžina klade 160 cm</t>
  </si>
  <si>
    <t>dolžina klade 430 cm</t>
  </si>
  <si>
    <t>dolžina klade 310 cm</t>
  </si>
  <si>
    <t>c.</t>
  </si>
  <si>
    <t>vhod pri objektu Petkovškovo nabrežje 53</t>
  </si>
  <si>
    <t>dolžina klade 330 cm</t>
  </si>
  <si>
    <t>dolžina klade 150 cm</t>
  </si>
  <si>
    <t>dolžina klade 142 cm</t>
  </si>
  <si>
    <t>dolžina klade 171 cm</t>
  </si>
  <si>
    <t>vhod pri objektu Petkovškovo nabrežje 65</t>
  </si>
  <si>
    <t>dolžina klade 111 cm</t>
  </si>
  <si>
    <t>dolžina klade 290 cm</t>
  </si>
  <si>
    <t>dolžina klade 145 cm</t>
  </si>
  <si>
    <t>dolžina klade 210 cm</t>
  </si>
  <si>
    <t>dolžina klade 245 cm</t>
  </si>
  <si>
    <t>dolžina klade 25 cm</t>
  </si>
  <si>
    <t>dolžina klade 80 cm</t>
  </si>
  <si>
    <t>1.0</t>
  </si>
  <si>
    <t>VZDRŽEVANJE OBSTOJEČIH DREVES</t>
  </si>
  <si>
    <t>EM</t>
  </si>
  <si>
    <t>€/EM</t>
  </si>
  <si>
    <t>vrednost</t>
  </si>
  <si>
    <r>
      <rPr>
        <b/>
        <sz val="11"/>
        <rFont val="Segoe UL"/>
        <charset val="238"/>
      </rPr>
      <t xml:space="preserve">Obstoječe drevo </t>
    </r>
    <r>
      <rPr>
        <sz val="11"/>
        <rFont val="Segoe UL"/>
        <charset val="238"/>
      </rPr>
      <t>(lipa)</t>
    </r>
    <r>
      <rPr>
        <b/>
        <sz val="11"/>
        <rFont val="Segoe UL"/>
        <charset val="238"/>
      </rPr>
      <t xml:space="preserve"> ID 3046426</t>
    </r>
    <r>
      <rPr>
        <sz val="11"/>
        <rFont val="Segoe UL"/>
        <charset val="238"/>
      </rPr>
      <t>.
Predvideno obrezovanje drevesa oz. čiščenje krošnje z nižanjem višine drevesa za cca 2 m (po navodilih oz. pod nadzorom arborista).</t>
    </r>
  </si>
  <si>
    <t>Obrezovanje oz. čiščenje krošnje z manjšimi posegi na obstoječih drevesih (različne tehnike obžagovanja, obravnava celotne krošnje - po navodilih oz. pod nadzorom arborista).</t>
  </si>
  <si>
    <t>VZDRŽEVANJE SKUPAJ</t>
  </si>
  <si>
    <t>2.0</t>
  </si>
  <si>
    <t>ODSTRANITEV OBSTOJEČIH DREVES</t>
  </si>
  <si>
    <r>
      <rPr>
        <b/>
        <sz val="15"/>
        <rFont val="Segoe UL"/>
        <charset val="238"/>
      </rPr>
      <t>*</t>
    </r>
    <r>
      <rPr>
        <sz val="11"/>
        <rFont val="Segoe UL"/>
        <charset val="238"/>
      </rPr>
      <t xml:space="preserve"> Splošno za odstranitve drevorednih dreves: Odstranitve dreves je potrebno opraviti v skladu s smernicami čim bolj varnega odstranjevanja dreves v urbanem okolju ter v skladu z vsemi pravili varstva pri delu in drugo področno zakonodajo. Ta nevarna in zahtevna dela lahko opravlja zgolj primerno strokovno usposobljen izvajalec.</t>
    </r>
  </si>
  <si>
    <r>
      <rPr>
        <b/>
        <sz val="11"/>
        <rFont val="Segoe UL"/>
        <charset val="238"/>
      </rPr>
      <t>Odstranitev obstoječih dreves vključno s panji</t>
    </r>
    <r>
      <rPr>
        <sz val="11"/>
        <rFont val="Segoe UL"/>
        <charset val="238"/>
      </rPr>
      <t xml:space="preserve"> skladno z načrtom in mnenji pristojnih strokovnih služb.
Tehnika dela se prilagodi situaciji (delo s tal, delo z uporabo dvižne ploščadi, delo z uporabo arborističnih vrvnih tehnik, kombinacija). Odstranitev vključuje podiranje drevesa, čim večje znižanje panja, ruvanje ali frezanje panja, odstranitev vsega lesnega materiala, čiščenje lokacije. Odvoz manjšega lesnega materiala na bližnjo deponijo oziroma glede na dogovor. Morebiten odvoz/odkup večjega lesnega materiala, se opravi v skladu z usmeritvami lastnika. V primeru nastanka škode na sosednjih rastlinah ali talni podlagi je potrebno izvesti sanacijo, v skladu s podanimi smernicami pristojnih oseb.</t>
    </r>
  </si>
  <si>
    <t>ODSTRANITVE SKUPAJ</t>
  </si>
  <si>
    <t>VZDRŽEVANJE IN ODSTRANITVE SKUPAJ</t>
  </si>
  <si>
    <t>ZASADITVE IN PRESADITVE</t>
  </si>
  <si>
    <t>3.0</t>
  </si>
  <si>
    <t>DREVESA</t>
  </si>
  <si>
    <t>3.1</t>
  </si>
  <si>
    <t>NOVA DREVESA</t>
  </si>
  <si>
    <r>
      <rPr>
        <b/>
        <sz val="15"/>
        <rFont val="Segoe UL"/>
        <charset val="238"/>
      </rPr>
      <t>*</t>
    </r>
    <r>
      <rPr>
        <sz val="15"/>
        <rFont val="Segoe UL"/>
        <charset val="238"/>
      </rPr>
      <t xml:space="preserve"> </t>
    </r>
    <r>
      <rPr>
        <sz val="11"/>
        <rFont val="Segoe UL"/>
        <charset val="238"/>
      </rPr>
      <t>Gnojila se dodajajo pod kap drevesne krošnje, ter nekoliko izven kapi drevesne krošnje. Plitvo se vkopljejo ali pokrijejo s tanko plastjo komposta, lubja, šote ali podobnim materialom. Priporoča se uporaba gnojil s podaljšanim 5-8 mesečnim delovanjem (s poudarkom na N in K, npr. Plantcote Depot  8 M)  Na 3x presajeno  drevo se računa 100 g gnoljila/drevo na sezono.  Gnojilo je primernejše deponirati v luknje globine 20 cm, kot da se primeša substratu. Gnoji se pred začetkom brstenja.</t>
    </r>
  </si>
  <si>
    <t xml:space="preserve">Tp / Tilia platyphyllos (navadna lipa), soliter, obseg 25-30 cm, 4x presajena sadika s koreninsko balo v mreži </t>
  </si>
  <si>
    <t>izkop sadilne jame in sajenje po SIST DIN 18916: 2019 (Uporaba rastlin pri urejanju zelenih površin - Rastline in saditvena dela)</t>
  </si>
  <si>
    <t>priprava rastišča po SIST DIN 18915: 2019 (Uporaba rastlin pri urejanju zelenih površin -  zemeljska dela)  toč. 7.7.1 (mešanica kvalitetne zemlje, mivke (kremenčevega peska) in šote v globini 40 - 60 cm)</t>
  </si>
  <si>
    <t>količki, premer 8 cm (3 na sadiko), povezava z  latami (polokroglicami), vezivo mora dovoljevati nihanje drevesa in slediti rasti v debelino</t>
  </si>
  <si>
    <t xml:space="preserve">dobava, saditev, gnojilo, izdelava zalivalne sklede, zastiranje, zalivanje, oskrba </t>
  </si>
  <si>
    <t>3.2</t>
  </si>
  <si>
    <t>OBSTOJEČA MLADA DREVESA</t>
  </si>
  <si>
    <r>
      <rPr>
        <b/>
        <sz val="15"/>
        <rFont val="Segoe UL"/>
        <charset val="238"/>
      </rPr>
      <t>*</t>
    </r>
    <r>
      <rPr>
        <sz val="11"/>
        <rFont val="Segoe UL"/>
        <charset val="238"/>
      </rPr>
      <t xml:space="preserve"> </t>
    </r>
    <r>
      <rPr>
        <b/>
        <sz val="11"/>
        <rFont val="Segoe UL"/>
        <charset val="238"/>
      </rPr>
      <t>Presajanje obstoječih dreves</t>
    </r>
    <r>
      <rPr>
        <sz val="11"/>
        <rFont val="Segoe UL"/>
        <charset val="238"/>
      </rPr>
      <t xml:space="preserve"> se lahko izvaja od pozne jeseni do zgodnje pomladi, vendar je priporočljivo, da je temperatura nad - 5°C.  </t>
    </r>
  </si>
  <si>
    <r>
      <t xml:space="preserve">Širok, </t>
    </r>
    <r>
      <rPr>
        <b/>
        <sz val="11"/>
        <rFont val="Segoe UL"/>
        <charset val="238"/>
      </rPr>
      <t>previden izkop</t>
    </r>
    <r>
      <rPr>
        <sz val="11"/>
        <rFont val="Segoe UL"/>
        <charset val="238"/>
      </rPr>
      <t xml:space="preserve"> obstoječega drevesa s celotnim koreninskim sistemom. Po potrebi se uporabi zračni izpihovalnik. Korenine so razvite po brežini zato je treba dela oz. izkop temu prilagoditi. Koreninski sistem se obreže </t>
    </r>
    <r>
      <rPr>
        <b/>
        <sz val="11"/>
        <rFont val="Segoe UL"/>
        <charset val="238"/>
      </rPr>
      <t>po navodilih arborista</t>
    </r>
    <r>
      <rPr>
        <sz val="11"/>
        <rFont val="Segoe UL"/>
        <charset val="238"/>
      </rPr>
      <t xml:space="preserve"> in drevo se prestavi v novo pripravljeno sadilno jamo.</t>
    </r>
  </si>
  <si>
    <t>3.3</t>
  </si>
  <si>
    <t>ZAČETNO VZDRŽEVANJE DREVES</t>
  </si>
  <si>
    <t>Začetno vzdrževanje se izvaja do 1 dekade junija oz. do končnega prevzema objekta. Stroški začetnega vzdrževanja se priznajo glede na poročilo o opravljenem delu, saj je dolžina in količina opravljenega dela odvisna od termina izvedbe in vremenskih razmer. Ocena!</t>
  </si>
  <si>
    <t>Potrebno je izvesti pregled stanja novo posajenega drevja.</t>
  </si>
  <si>
    <t>Po potrebi oskrba drevesnega kolobarja.</t>
  </si>
  <si>
    <t>Zalivanje se izvaja po potrebi, kar pomeni, da je potrebno sprotno ocenjevanje razmer glede na vremenske razmere, ne v malih dozah, temveč v količinah, ki premočijo vso koreninsko grudo (50-100 lit/kom). Ko so razviti vsi listi in padavin ni,  je zadnji čas za začetek zalivanja. Zalivati je potrebno vsakih 10 do 14 dni. Če je v tem času padlo več kot 25 l/m² vode, zalivanje ni potrebno. Ob izraziti suši pa je potrebno novo sajeno drevje zalivati vsakih nekaj dni. Spomladi sajena drevesa je potrebno oskrbovati skoraj tako, kot da bi bila posajena v loncih, ker  do poletja še niso dobro ukoreninjena.</t>
  </si>
  <si>
    <t>Po potrebi popravilo opore ali sidranje.</t>
  </si>
  <si>
    <t>Po potrebi odstranjevanje morebitnih poganjkov na deblu.</t>
  </si>
  <si>
    <t xml:space="preserve">Po potrebi odstranjevanje suhih ali poškodovanih vej. </t>
  </si>
  <si>
    <t>DREVESA SKUPAJ</t>
  </si>
  <si>
    <t>5.0</t>
  </si>
  <si>
    <t>NOVE GRMOVNICE IN POPENJALKE</t>
  </si>
  <si>
    <t>5.1</t>
  </si>
  <si>
    <t xml:space="preserve">NOVE GRMOVNICE </t>
  </si>
  <si>
    <t>Bv / Berberis vulgaris (navadni češmin), 60-80 cm, 5 poganjkov, sadika v vsebniku</t>
  </si>
  <si>
    <t>priprava rastišča po SIST DIN 18915: 2019 (Uporaba rastlin pri urejanju zelenih površin -  zemeljska dela)  toč. 7.7.1 (mešanica kvalitetne zemlje, mivke (kremenčevega peska) in šote v globini 20 - 40 cm)</t>
  </si>
  <si>
    <t xml:space="preserve">dobava, saditev, gnojilo, zastiranje, zalivanje, oskrba </t>
  </si>
  <si>
    <t>Bt / Berberis thunbergii 'Maria' (rumenolistni češmin), 60-80 cm, 5 poganjkov, sadika v vsebniku</t>
  </si>
  <si>
    <t>Cb / Carpinus betulus (navadni gaber), 80-100 cm, 5 poganjkov, sadika v vsebniku</t>
  </si>
  <si>
    <t>Ca / Cornus alba 'Sibirica' (beli dren), 80-100 cm, 5 poganjkov, sadika v vsebniku</t>
  </si>
  <si>
    <t>Cs / Cornus sanguinea 'Midwinter Fire' (rdeči dren), 80-100 cm, 5 poganjkov, sadika v vsebniku</t>
  </si>
  <si>
    <t>Lv / Ligustrum vulgare (navadna kalina), 80-100 cm, 5 poganjkov, sadika v vsebniku</t>
  </si>
  <si>
    <t>Ln / Lonicera nitida 'Elegant' (kosteničevje), 60-80 cm, 5 poganjkov, sadika v vsebniku</t>
  </si>
  <si>
    <t>Vb / Viburnum x burkwoodi (brogovita), 80-100 cm, 5 poganjkov, sadika v vsebniku</t>
  </si>
  <si>
    <t>Vo / Viburnum opulus (navadna brogovita), 60-80 cm, 5 poganjkov, sadika v vsebniku</t>
  </si>
  <si>
    <t>5.2</t>
  </si>
  <si>
    <t>POPENJALKE</t>
  </si>
  <si>
    <t>Ws / Wisteria sinanesis 'Alba' (kitajska glicinija), popenjalka, 200 - 250 cm dolgi poganjki (izbrati sadike, ki so že cvetele)</t>
  </si>
  <si>
    <t>izkop sadilnega jarka oz. sadilne jame ter sajenje po DIN 18916</t>
  </si>
  <si>
    <t>priprava rastišča po DIN 18915 toč. 7.7.1 (mešanica kvalitetne zemlje, mivke (kremenčevega peska) in šote v globini 20 - 30 cm)</t>
  </si>
  <si>
    <r>
      <t xml:space="preserve">zastirka - </t>
    </r>
    <r>
      <rPr>
        <sz val="11"/>
        <color rgb="FFFF0000"/>
        <rFont val="Segoe UL"/>
        <charset val="238"/>
      </rPr>
      <t>lubje v globini 3 cm</t>
    </r>
  </si>
  <si>
    <t xml:space="preserve">dobava, saditev, gnojilo, zastiranje, zalivanje, oskrba  </t>
  </si>
  <si>
    <t>5.3</t>
  </si>
  <si>
    <t>ZAČETNO VZDRŽEVANJE GRMOVNIC IN POPENJALK</t>
  </si>
  <si>
    <t>Obrezovanje prosto rastočih grmovnic se izvede 1 x na leto</t>
  </si>
  <si>
    <t>Obrezovanje striženih grmovnic se izvede 3 x na leto</t>
  </si>
  <si>
    <t>Zalivanje se izvaja po potrebi, kar pomeni, da je potrebno sprotno ocenjevanje razmer glede na vremenske razmere</t>
  </si>
  <si>
    <t>Gnojenje.</t>
  </si>
  <si>
    <t>NOVE GRMOVNICE IN POPENJALKE SKUPAJ</t>
  </si>
  <si>
    <t>6.0</t>
  </si>
  <si>
    <t>ZATRAVITEV</t>
  </si>
  <si>
    <r>
      <rPr>
        <b/>
        <sz val="11"/>
        <rFont val="Segoe UL"/>
        <charset val="238"/>
      </rPr>
      <t>Pohodna trata</t>
    </r>
    <r>
      <rPr>
        <sz val="11"/>
        <rFont val="Segoe UL"/>
        <charset val="238"/>
      </rPr>
      <t xml:space="preserve"> (izbor travne mešanice prilagojen mikrolokaciji - sončne/senčne lege).
Priprava in setev po DIN 18917: nabava travne mešanice za</t>
    </r>
    <r>
      <rPr>
        <b/>
        <sz val="10"/>
        <rFont val="Segoe UL"/>
        <charset val="238"/>
      </rPr>
      <t xml:space="preserve"> </t>
    </r>
    <r>
      <rPr>
        <sz val="10"/>
        <rFont val="Segoe UL"/>
        <charset val="238"/>
      </rPr>
      <t>pohodno trato, navoz zemlje do globine 10 cm (mešanica kvalitetne zemlje, mivke (kremenčevega peska) in šote), razgrinjanje, grobo in fino planiranje, setev, zagrabljanje, uvaljanje, zalivanje.</t>
    </r>
  </si>
  <si>
    <t>Začetno zalivanje trate dva tedna, 2 x tedensko (v primeru jesenske setve); prevoz vode s cisterno.</t>
  </si>
  <si>
    <t>ZATRAVITEV SKUPAJ</t>
  </si>
  <si>
    <t>ZASADITVE IN PRESADITVE SKUPAJ</t>
  </si>
  <si>
    <t>VZDRŽEVANJE IN ODSTRANITVE</t>
  </si>
  <si>
    <t>3.1.1</t>
  </si>
  <si>
    <t>3.1.2</t>
  </si>
  <si>
    <t>3.1.3</t>
  </si>
  <si>
    <t>3.1.4</t>
  </si>
  <si>
    <t>3.1.5</t>
  </si>
  <si>
    <t>3.1.6</t>
  </si>
  <si>
    <t>3.1.7</t>
  </si>
  <si>
    <t>3.1.8</t>
  </si>
  <si>
    <t>3.1.9</t>
  </si>
  <si>
    <t>3.1.10</t>
  </si>
  <si>
    <t>3.1.11</t>
  </si>
  <si>
    <t>3.1.12</t>
  </si>
  <si>
    <t>3.1.13</t>
  </si>
  <si>
    <t>3.1.14</t>
  </si>
  <si>
    <t>3.1.15</t>
  </si>
  <si>
    <t>3.1.16</t>
  </si>
  <si>
    <t>3.1.17</t>
  </si>
  <si>
    <t>3.1.18</t>
  </si>
  <si>
    <t>3.1.19</t>
  </si>
  <si>
    <t>3.1.20</t>
  </si>
  <si>
    <t>3.1.21</t>
  </si>
  <si>
    <t>3.2.1</t>
  </si>
  <si>
    <t>3.2.2</t>
  </si>
  <si>
    <t>3.2.3</t>
  </si>
  <si>
    <t>3.2.4</t>
  </si>
  <si>
    <t>3.2.5</t>
  </si>
  <si>
    <t>3.2.6</t>
  </si>
  <si>
    <t>3.2.7</t>
  </si>
  <si>
    <t>3.2.8</t>
  </si>
  <si>
    <t>3.2.9</t>
  </si>
  <si>
    <t>3.2.10</t>
  </si>
  <si>
    <t>3.2.12</t>
  </si>
  <si>
    <t>3.2.13</t>
  </si>
  <si>
    <t>3.2.14</t>
  </si>
  <si>
    <t>3.2.15</t>
  </si>
  <si>
    <t>3.2.16</t>
  </si>
  <si>
    <t>3.2.17</t>
  </si>
  <si>
    <t>3.2.18</t>
  </si>
  <si>
    <t>3.2.19</t>
  </si>
  <si>
    <t>3</t>
  </si>
  <si>
    <t>KRAJINSKA ARHITEKTURA</t>
  </si>
  <si>
    <t>Vzdrževanje obstoječih dreves</t>
  </si>
  <si>
    <t>Odstranitev obstoječih dreves</t>
  </si>
  <si>
    <t>2.3</t>
  </si>
  <si>
    <t>2.5</t>
  </si>
  <si>
    <t>Drevesa</t>
  </si>
  <si>
    <t>Nove grmovnice in popenjalke</t>
  </si>
  <si>
    <t>Zatravitev</t>
  </si>
  <si>
    <t>2.6</t>
  </si>
  <si>
    <t>Ogled in dokumentacija začetnega stanja objektov, ki neposredno mejijo na traso. Približno število objektov je 31. Med nameravano gradnjo je možno pričakovati povečane tresljaje in deformacije temeljnih tal. Ker se bodo gradbena dela izvajala v neposredni bližini stanovanjskih objektov, je potrebno pred pričetkom del izvesti pregled začetnega stanja objektov in na kritičnih mestih namestiti merilne plombe in merna mesta za spremljanje deformacij in razpok. Vsa merilna mesta je potrebno predhodno geodetsko posneti. Začetno stanje objektov je potrebno dokumentirati v obliki elaborata, ki ga izdelajo pooblaščeni inženirji, vpisani v IZS in zapriseženi sodni cenilec. Dela mora opraviti akreditirana organizacija ali laboratorij s področja testiranja materialov in konstrukcij. Elaborat se investitorju preda v 4 pisnih izvodih in v elektronski obliki na nosilcu CD.</t>
  </si>
  <si>
    <t xml:space="preserve">Meritve napredka deformacij z geodetskimi in drugimi izmerami ter dokumentiranje z rednimi obdobnimi meritvami (mesečno spremljanje) </t>
  </si>
  <si>
    <t>Nabava, dobava in vgradnja protierozijske mreže (polimerna 3D mreža in UV odpornega materiala, ojačana z dvojno zavito heksagonalno jekleno mrežo, korozijsko zaščitena (galvanizirana ali plastificirana), kot npr. Naue SECUMAT.</t>
  </si>
  <si>
    <t>Višinsko prilagajanje kap obstoječe komunalne infrastrukture.</t>
  </si>
  <si>
    <t>Višinsko prilagajanje jaškov obstoječe komunalne infrastrukture.</t>
  </si>
  <si>
    <t>Nabava, dobava in vgradnja peskolovov iz betonskih cevi fi400, kompletno z izkopom, tamponom in zasipom ter vsemi pripadajočimi deli. Vključno s pokrovom premera 400 mm, ki omogoča izvedbo tlakovanja pokrova z naravnimkamnom (porfir) debeline 6-8 cm.</t>
  </si>
  <si>
    <t>Dobava in vgraditev podložnega cementnega betona  C12/15; XC1 Dmax 32 v prerez do 0,15 m3/m2 (plošča pri vhodu Rog).</t>
  </si>
  <si>
    <t>Nabava, dobava in postavitev kamnitih blokov iz granita oziroma pohorskega tonalita kot stojalo za skulpturo. Kamnit blok dimenzij 100/100cm in do 100 cm višine.</t>
  </si>
  <si>
    <t>Nabava, dobava in postavitev kamnitih blokov iz granita oziroma pohorskega tonalita kot stojalo za skulpturo. Kamniti blok dimenzij 300/100cm in do  100 cm višine.</t>
  </si>
  <si>
    <t>Nabava, dobava in vgradnja INOX ograje za grmovnice. Ograja sestoji iz posameznih stojk oblike L, višine 70cm in globine 60cm, kompletno z izkopom in temeljenjen. Izdelava po načrtu projektanta.</t>
  </si>
  <si>
    <t>Pregled končnega stanja objektov (približno 31) po zaključku del. Vse deformacije je potrebno dokumentirati v obliki zaključnega elaborata, ki ga pripravi akreditirana organizacija/laboratorij s področja testiranja materialov in konstrukcij in je izdelan s strani pooblaščenih inženirjev, vpisanih v IZS in zapriseženega sodnega cenilca. Elaborat se investitorju preda v 4 pisnih izvodih in v elektronski obliki na nosilcu CD.</t>
  </si>
  <si>
    <t>Izdelava eleborata za vpis izvedenega stanja v kataster GJI.</t>
  </si>
  <si>
    <t>REKAPITULACIJA</t>
  </si>
  <si>
    <t>GRADBENA DELA</t>
  </si>
  <si>
    <t>EUR</t>
  </si>
  <si>
    <t>MONTAŽNA DELA</t>
  </si>
  <si>
    <t>NABAVA MATERIALA</t>
  </si>
  <si>
    <t>ZAKLJUČNA DELA</t>
  </si>
  <si>
    <t>SKUPAJ (brez DDV)</t>
  </si>
  <si>
    <t>Kompletna gradbena dela pri izvedbi hišnih priključkov v neutrjenih površinah (makadam, zelenice,...); rušenje ovir na trasi,  zakoličba in zaščita obstoječih javnih in internih komunalnih vodov, strojno-ročni izkop globine do 1,50 m in širine 0,60 m, izvedba peščene posteljice in obsipa priključka, zasip vodovodnega jarka  delno z izkopanim materialom , utrjevanje zasipa z odvozom viška materiala, postavitev cestnih kap hišnih priključkov  na niveleto terena in vzpostavitev v prvotno stanje po izvedbi obnove hišnih priključkov. Obračun za 1 m1.</t>
  </si>
  <si>
    <t>Kompletna gradbena dela za vgradnjo vodomernega jaška: strojno-ročni izkop globine cca 2,30 m in tlorisne površine 1,50x1,50 m, izdelava tamponskega sloja v deb. 20 cm gr. 0-32 mm,  montaža betonskega temelja premera 1,4 m in deb. 20 cm, montaža vodomernega jaška, zasip gradbene jame z izkopanim materialom, utrjevanje zasipa in odvoz viška materiala.  Končna ureditev terena se izvede v prehodno stanje. Obračun za 1 kos.</t>
  </si>
  <si>
    <t>Ostala dodatna in nepredvidena dela. Obračun stroškov po dejanskih stroških porabe časa in materiala po vpisu v gradbeni dnevnik. 
Ocena stroškov 10% vrednosti gradbenih del.</t>
  </si>
  <si>
    <t>skupaj</t>
  </si>
  <si>
    <t>Montaža cevi  PE 100, PN 16, d 32 za hišne priključke v zaščitno cev vključno s povezavo na ločno spojko pri zasunu in armaturo v merilnem mestu. Obračun za 1 m1.</t>
  </si>
  <si>
    <t>Montaža zaščitne cevi PE 80, PN 8, d 63. Obračun za 1 m1.</t>
  </si>
  <si>
    <t>Montaža univerzalnega navrtnega zasuna za cevovod NL DN 150 z montažo vgradne garniture in cestne kape, vključno s prehodno ločno spojko za PE cev d 32. Obračun za 1 kos.</t>
  </si>
  <si>
    <t>Montaža tesnilnih zamaškov. Obračun za 1 kos.</t>
  </si>
  <si>
    <t>Montaža elementov na vodomernem mestu (do 2 vodomera).
Obračun za 1 vodomerni jašek.</t>
  </si>
  <si>
    <t>Priprava na izvedbo tlačnega preizkusa. Obračun na 1 kos.</t>
  </si>
  <si>
    <t>Izpiranje cevi hišnih priključkov.
Obračun za 1 kos.</t>
  </si>
  <si>
    <t>Nabava in polaganje opozorilnega traku nad cevmi hišnih priključkov.</t>
  </si>
  <si>
    <t>Ostala dodatna in nepredvidena dela. Obračun stroškov po dejanskih stroških porabe časa in materiala po vpisu v gradbeni dnevnik. 
Ocena stroškov 10% vrednosti montažnih del.</t>
  </si>
  <si>
    <t xml:space="preserve">Cev PE 100, PN 16, d 32.      </t>
  </si>
  <si>
    <t xml:space="preserve">Cev PE 80, PN 8, d 63.      </t>
  </si>
  <si>
    <t>Univerzalni navrtni zasun za NL cev kompletno s stremenom, ločno vrtljivo spojko za PE cev d 32, z vgradno garnituro in cestno kapo s podložnim obročem
DN 150 / d 32</t>
  </si>
  <si>
    <t>tesnilni zamašek iz gume d 63/32</t>
  </si>
  <si>
    <t xml:space="preserve">Vodomerni jašek iz poliestra: premer 1000 mm, globina 1,7 m; kompletno z armiranobetonskim vencem in povoznim pokrovom iz NL, (standard D400 pri vgradnji v povozni površini, sicer C250), dim. 600x600 mm (s toplotno izolacijo pokrova z EPS ploščo deb. 4 cm), vstopno lestvijo iz nerjavečega jekla oz. vstopnimi stopnicami skladnimi z veljavnimi standardi ter vodotesnimi mašetami na prehodu cevi skozi steno. 
</t>
  </si>
  <si>
    <t>vodomerno mesto 1x DN 20 - novo vodomerno mesto</t>
  </si>
  <si>
    <t>prehodna spojka, d32/1"</t>
  </si>
  <si>
    <t>zmanjševalni kos 1"/3/4"</t>
  </si>
  <si>
    <t>krogelni ventil, 1"</t>
  </si>
  <si>
    <t>krogelni ventil, 1", z izpustom</t>
  </si>
  <si>
    <t>volumetrični vodomer, DN 20 (3/4"), skupaj s holandcema in nepovratnim ventilom (vložek), z možnostjo namestitve impulznega senzorja</t>
  </si>
  <si>
    <t>konzola za namestitev vodomera DN 20</t>
  </si>
  <si>
    <t>Dodatni in nepredvideni material</t>
  </si>
  <si>
    <t>Transportni stroški nabave materiala.</t>
  </si>
  <si>
    <t>NABAVA VODOVODNEGA MATERIALA</t>
  </si>
  <si>
    <t>Izdelava geodetskega posnetka: izmera, obdelava in priprava digitalnih podatkov (atributiranje, digitalna skica) vodovodnih priključkov, skladno z internimi tehničnimi normativi upravljavca vodovodnega omrežja. Obračun  za 1 kos</t>
  </si>
  <si>
    <t>Ostala dodatna in nepredvidena dela. Obračun stroškov po dejanskih stroških porabe časa in materiala po vpisu v gradbeni dnevnik. 
Ocena stroškov 10% vrednosti zaključnih del.</t>
  </si>
  <si>
    <t>VODOVODNI PRIKLJUČKI</t>
  </si>
  <si>
    <t>5</t>
  </si>
  <si>
    <t>VODOVOD</t>
  </si>
  <si>
    <t>4.2</t>
  </si>
  <si>
    <t>4.3</t>
  </si>
  <si>
    <t>4.4</t>
  </si>
  <si>
    <t>Gradbena dela</t>
  </si>
  <si>
    <t>Montažna dela</t>
  </si>
  <si>
    <t>Nabava materiala</t>
  </si>
  <si>
    <t>Zaključna dela</t>
  </si>
  <si>
    <t>Porušitev in odstranitev obstoječega podpornega zidu iz armiranega betona debeline 30 cm in višine do 1,50 m in dolžine 50 m. Vključno z odvozom na stalno dpeonijo po izboru izvajalca in plačilom dpeonijske takse.</t>
  </si>
  <si>
    <t>nabava dobava in vgradnja fiksnega panoja - transparenta iz jeklenega okvirja višine 2 m in širine do 2,00 m. Spodnja prečka se nahaja na višini 60 cm od tal. Pano je izdelan iz jeklenih profilov 70 mm x 70 mm, ki so zaščietene z antracit barvnim odtenkom. Izvajalec izdela delavniški načrt panoja in ga preda proejktatu v potrditev.</t>
  </si>
  <si>
    <t>Izdelava jaška iz cementnega betona, krožnega prereza s premerom 50 cm, globokega 1,5 do 2,0 m</t>
  </si>
  <si>
    <t>Nabva, dobava in vgradnja talne INOX rešetke širine 10 cm. Vključno s priklopom na meteorni kanal.</t>
  </si>
  <si>
    <t>Dobava in vgraditev podložnega cementnega betona  C12/15; XC1 Dmax 32 v prerez do 0,15 m3/m2 (stopnice pri Zmajskem mostu). Rekonstrukcija po originalu.</t>
  </si>
  <si>
    <t>Izdelava zunanjih stopnic iz granitnih klad(pri objektu Petkovškovo nabrežje 35). Izdelava plošče stopnic iz armiranega betona dolžine cca 2,00m in debeline 15cm, širina rame cca 1m, izdelava nastopnih elementov višine cca 20 cm in globine 33cm (6 nastopnih ploskev). V ceni upoštevati tudi armaturo in opaž.</t>
  </si>
  <si>
    <t>Izdelava zunanjih stopnic iz granitnih klad (pri objektu Petkovškovo nabrežje 35). Izdelava plošče stopnic iz armiranega betona dolžine cca 1,00m in debeline 15cm, širina rame cca 1m, izdelava nastopnih elementov višine cca 20 cm in globine 33cm (3 nastopne ploskve). V ceni upoštevati tudi armaturo in opaž.</t>
  </si>
  <si>
    <t>1.5.3.11</t>
  </si>
  <si>
    <t>1.5.3.12</t>
  </si>
  <si>
    <t>d</t>
  </si>
  <si>
    <t>obdelava kletnih oken Petkovškovo nabrežje 57</t>
  </si>
  <si>
    <t>dolžina klade 30 cm</t>
  </si>
  <si>
    <t>Nabava, dobava in vgradnja zaščitne mreže za debla dreves (za vsa manjša in nova drevesa). Zaščitna mreža za debla je izdelana iz vročecinkanega ploščatega železa, ki je prašno barvano. Sestavljena je iz kovinskih trakov, ki so radialno pritrjeni na več kovinskih obročev okoli debla. Izdelek skladen s katalogom MOL. Izdelek nosi oznako "ACO Standard".</t>
  </si>
  <si>
    <t>Dobava in vgradnja jeklene INOX ograje po celotni dolžini Petkovškovega nabrežja (med Gabrovo živo mejo). Ograja sestoji iz robnih in vmesnih stebričkov, kovinska cev premera 150mm, d=5mm, inox stojka iz dvojne pločevine debeline 6mm, povezava iz jeklenice, temeljena v globini 100cm. Izvedba po načrtu projektanta.</t>
  </si>
  <si>
    <t>Dobava in vgraditev podstavkov za senčnike. Podstavki so izdelani iz jeklene inox pločevine fi cca 150mm, vgrajen v AB temelj z vstavljeno cevjo za dovod elektrike.</t>
  </si>
  <si>
    <t>Izdelava in montaža kovinskih košev za smeti tip "Historični trojček". Sestavljen je iz valjaste posode za odpadke s pokrovom in pepelnika, ki sta pritrjena na stebriček. Posoda za odpadke je mestoma perforirana in označena z grbom Mestne občine Ljubljana. Dimenzije so: višina/višina posode/premer posode/volumen: 117cm/55cm/30cm/38litrov. Barva je antracit siva RAL 7016.</t>
  </si>
  <si>
    <t>1.6.1.24</t>
  </si>
  <si>
    <t>1.3.1.4</t>
  </si>
  <si>
    <t>1.3.2.5</t>
  </si>
  <si>
    <t>1.3.2.6</t>
  </si>
  <si>
    <t>Nabava, dobava in vgradnja bitumenizirane obrabno-zaporne plasti AC 11 surf B50/70 A3 v debelini 4,0 cm. Vključno z vsemi dodatnimi in pomožnimi deli. (vozišče)</t>
  </si>
  <si>
    <t>1.3.1.5</t>
  </si>
  <si>
    <t>nabava, dobava in vgradnja nosilne plasti drobljenca AC 16 base B50/70 A3 v debelini 5 cm. Vključno z vsemi dodatnimi in pomožnimi deli.</t>
  </si>
  <si>
    <t>1.7</t>
  </si>
  <si>
    <t>Prometna oprema in signalizacija</t>
  </si>
  <si>
    <t>1.7.1</t>
  </si>
  <si>
    <t>Vertikalna prometna signalizacija</t>
  </si>
  <si>
    <t>Izdelava temelja iz cementnega betona C 12/15, globine 80 cm, premera 40 cm</t>
  </si>
  <si>
    <t>Dobava in vgraditev stebrička za prometni znak iz vroče cinkane jeklene cevi s premerom 64 mm, dolge 2500 mm</t>
  </si>
  <si>
    <t>Dobava in vgraditev stebrička za prometni znak iz vroče cinkane jeklene cevi s premerom 64 mm, dolge 3500 mm</t>
  </si>
  <si>
    <t>Dobava in pritrditev trikotnega prometnega znaka, podloga iz vroče cinkane jeklene pločevine, znak z odsevno folijo RA3, dolžina stranice a = 600 mm, skladno s standardom SIST EN 12899-1.</t>
  </si>
  <si>
    <r>
      <t>Dobava in pritrditev prometnega znaka, podloga iz vroče cinkane jeklene pločevine, znak z belo in rdečo barvo-folijo RA3, velikost od 0,11 do 0,20 m</t>
    </r>
    <r>
      <rPr>
        <vertAlign val="superscript"/>
        <sz val="10"/>
        <color theme="1"/>
        <rFont val="Arial Narrow"/>
        <family val="2"/>
        <charset val="238"/>
      </rPr>
      <t>2</t>
    </r>
    <r>
      <rPr>
        <sz val="10"/>
        <color theme="1"/>
        <rFont val="Arial Narrow"/>
        <family val="2"/>
        <charset val="238"/>
      </rPr>
      <t>, skladno s standardom SIST EN 12899-1.</t>
    </r>
  </si>
  <si>
    <t>Dobava in pritrditev okroglega prometnega znaka, podloga iz vroče cinkane jeklene pločevine, znak z odsevno folijo RA3, premera 600 mm, skladno s standardom SIST EN 12899-1.</t>
  </si>
  <si>
    <t>1.7.1.1</t>
  </si>
  <si>
    <t>1.7.1.2</t>
  </si>
  <si>
    <t>1.7.1.3</t>
  </si>
  <si>
    <t>1.7.1.4</t>
  </si>
  <si>
    <t>1.7.1.5</t>
  </si>
  <si>
    <t>1.7.1.6</t>
  </si>
  <si>
    <t>1.7.1.</t>
  </si>
  <si>
    <t>1.7.2</t>
  </si>
  <si>
    <t>Označbe na vozišču</t>
  </si>
  <si>
    <t>Izdelava debeloslojne vzdolžne označbe na vozišču z večkomponentno hladno plastiko z vmešanimi drobci / kroglicami stekla, vključno 250 g/m2 dodatnega posipa z drobci stekla, strojno, debelina plasti 3 mm, širina črte 15 cm, bele barve, skladno s standardom SIST EN 1436+A1.</t>
  </si>
  <si>
    <t xml:space="preserve">Izdelava tankoslojne prekinjene prečne označbe na vozišču, prehodi za pešce; svetlostni faktor, drsnost, nočna vidnost v mokrih pogojih, kromatske koordinate morajo ustrezati vrednostim znotraj območja, ki ga določa normativ SIST EN 1436 </t>
  </si>
  <si>
    <t>Doplačilo za izdelavo prekinjenih vzdolžnih označb na vozišču, širina črte 15 cm</t>
  </si>
  <si>
    <t>Nepredvidena dela vpisana v gradbeni dnevnik in potrjena s strani odgovornega nadzornika.</t>
  </si>
  <si>
    <t>1.7.2.1</t>
  </si>
  <si>
    <t>1.7.2.5</t>
  </si>
  <si>
    <t>1.7.2.6</t>
  </si>
  <si>
    <t>1.7.2.7</t>
  </si>
  <si>
    <t xml:space="preserve">Nabava, dobava in vgradnja vodoodporne potopna elektro omarica za namen elektro napajanja prireditv pred Rogom. Vključno z naeljavo elektrike iz centra Rog. </t>
  </si>
  <si>
    <t xml:space="preserve">Nabava, dobava in vgradnja opozorilnih taktilnih oznak iz rezanega kamna - granit. Bloki dimenzija 30 cm x 30 cm in debeline 10 cm, s čepastimi izboklinami. </t>
  </si>
  <si>
    <t>nabava, dobava in vgradnja bitumenizirane obrabno-zaporne plasti AC 8 surf B70/100 A5 v debelini 3,0 cm. Vključno z vsemi dodatnimi in pomožnimi deli. (pločnik)</t>
  </si>
  <si>
    <t>Nabava, dobava in vgraditev robnika na objektu iz naravnega kamna (pohorski tonalit) s taktilno vodilno oznako s prerezom 30/25 cm. Kamen je rezan. Vključno z vsemi dodatnimi in pomožnimi deli.</t>
  </si>
  <si>
    <t>Nabava, dobava in vgraditev pogreznjenega granitnega robnika 20/15 cm, dolžina 100 cm (ob drevesih). Robnik je rezan in zgornja stranica robnika je žgana. Vključno z vsemi dodatnimi in pomožnimi deli.</t>
  </si>
  <si>
    <t>Nabava, dobava in vgraditev pogreznjenega granitnega robnika 15/15 cm, dolžine 100 cm (celotna dolžina ulice in ob drevesih). Robnik je rezan in zgornja stranica robnika je žgana. Vključno z vsemi dodatnimi in pomožnimi deli.</t>
  </si>
  <si>
    <t>Izdelava, dobava in vgradnja kamnitih klad iz rezanega granita. Nasopna ploskev klade mora biti žgana. Dimenzije klade je višine 20 cm in širine 32 cm , kot stopnice pred posameznimi vhodi objektov. V ceni upoštevati tudi AB posteljico debeline cca 20 cm in armaturo Q305, kompletno z opaži in armaturo.</t>
  </si>
  <si>
    <t>Nabava, dobava in polaganje tlakov na ulicah s tipskimi klanimi granitnimi kockami iz pohorskega tonalita dimenzij 10/10/10 cm. Vrhnja površina je ravna in žgana, robovi sekani. Odpornost na zdrs mora biti dokazana s SIST EN 14231:2003 in DIN 51130 ter mora dosegati razred minimalno R10. Kocke so položene na vodoneprepustno podložno malto višine 5 cm, stiki pa fugirani z dvokomponentno fugirno maso npr. ROEFIX GALA CC 645. Obračun po m2, izvedba vključno z vsemi preddeli, polaganjem kock v malto, fugiranjem in pomožnimi deli ter potrebnimi transporti.</t>
  </si>
  <si>
    <t>1.3.2.7</t>
  </si>
  <si>
    <t xml:space="preserve">Nabava, dobava in vgradnja perforiranih betosnkih tlakovcev - travnatih plošč v obliki številke "8" (kot npr Obla k Linija Eco Travna plošča). Dimenzija plošče 40 x 60 cm in debeline 8 cm. Plošča je izdelana iz cementnega betona in ima možnost vgradnje zemljine. Plošča za zavrovanje brežine lože pred Centrom Rog. </t>
  </si>
  <si>
    <t>CESTNA RAZSVETLJAVA</t>
  </si>
  <si>
    <t>5.4</t>
  </si>
  <si>
    <t>P.2 PROJEKTANTSKI PREDRAČUN</t>
  </si>
  <si>
    <t xml:space="preserve">Javna razsvetljava </t>
  </si>
  <si>
    <t>PETKOVŠKOVO NABREŽJE</t>
  </si>
  <si>
    <t xml:space="preserve">od Resljeve ceste do Rozmanove ulice </t>
  </si>
  <si>
    <t>št. načrta: 03-30-2913/2983</t>
  </si>
  <si>
    <t>Opis postavke</t>
  </si>
  <si>
    <t>Kol. post.</t>
  </si>
  <si>
    <t>cena</t>
  </si>
  <si>
    <t>Količina x cena</t>
  </si>
  <si>
    <t>Izdelava temelja za kandelaber iz armiranega poliestra višine 10 m nad nivojem terena, komplet z izkopom jame, obbetoniranjem, za postavitev kandelabra direktno v temelj:</t>
  </si>
  <si>
    <t>Izdelava temelja za kandelaber (npr. ZVEZDA), komplet z izkopom jame, dobavo in vgradnjo sidra v beton:</t>
  </si>
  <si>
    <t>Izdelava temelja 30x30x50 cm za montažo svetlobnega stebrička, komplet z izkopom jame, vgradnjo sidra v beton in betoniranjem:</t>
  </si>
  <si>
    <t>Izkop kanala za kabelsko kanalizacijo JR globine 0.8 m (kategorija terena I-III), širine glede na število cevi, priprava posteljice, dobava in polaganje cevi, zasutje z drobnim peskom 0-4 mm, tampon, opozorilni trak, zasutje s pustim betonom, utrjevanje:</t>
  </si>
  <si>
    <r>
      <t xml:space="preserve">1x cev stigmaflex </t>
    </r>
    <r>
      <rPr>
        <sz val="10"/>
        <rFont val="Arial"/>
        <family val="2"/>
        <charset val="238"/>
      </rPr>
      <t>Ф23</t>
    </r>
    <r>
      <rPr>
        <sz val="10"/>
        <rFont val="Arial CE"/>
        <family val="2"/>
        <charset val="238"/>
      </rPr>
      <t xml:space="preserve"> mm</t>
    </r>
  </si>
  <si>
    <r>
      <t xml:space="preserve">1x cev stigmaflex </t>
    </r>
    <r>
      <rPr>
        <sz val="10"/>
        <rFont val="Arial"/>
        <family val="2"/>
        <charset val="238"/>
      </rPr>
      <t>Ф5</t>
    </r>
    <r>
      <rPr>
        <sz val="10"/>
        <rFont val="Arial CE"/>
        <family val="2"/>
        <charset val="238"/>
      </rPr>
      <t>0 mm</t>
    </r>
  </si>
  <si>
    <r>
      <t xml:space="preserve">1x cev stigmaflex </t>
    </r>
    <r>
      <rPr>
        <sz val="10"/>
        <rFont val="Arial"/>
        <family val="2"/>
        <charset val="238"/>
      </rPr>
      <t>Ф</t>
    </r>
    <r>
      <rPr>
        <sz val="10"/>
        <rFont val="Arial CE"/>
        <family val="2"/>
        <charset val="238"/>
      </rPr>
      <t>110 mm</t>
    </r>
  </si>
  <si>
    <r>
      <t xml:space="preserve">2x cev stigmaflex </t>
    </r>
    <r>
      <rPr>
        <sz val="10"/>
        <rFont val="Arial"/>
        <family val="2"/>
        <charset val="238"/>
      </rPr>
      <t>Ф</t>
    </r>
    <r>
      <rPr>
        <sz val="10"/>
        <rFont val="Arial CE"/>
        <family val="2"/>
        <charset val="238"/>
      </rPr>
      <t>110 mm</t>
    </r>
  </si>
  <si>
    <r>
      <t xml:space="preserve">3x cev stigmaflex </t>
    </r>
    <r>
      <rPr>
        <sz val="10"/>
        <rFont val="Arial"/>
        <family val="2"/>
        <charset val="238"/>
      </rPr>
      <t>Ф</t>
    </r>
    <r>
      <rPr>
        <sz val="10"/>
        <rFont val="Arial CE"/>
        <family val="2"/>
        <charset val="238"/>
      </rPr>
      <t>110 mm</t>
    </r>
  </si>
  <si>
    <r>
      <t xml:space="preserve">4x cev stigmaflex </t>
    </r>
    <r>
      <rPr>
        <sz val="10"/>
        <rFont val="Arial"/>
        <family val="2"/>
        <charset val="238"/>
      </rPr>
      <t>Ф</t>
    </r>
    <r>
      <rPr>
        <sz val="10"/>
        <rFont val="Arial CE"/>
        <family val="2"/>
        <charset val="238"/>
      </rPr>
      <t>110 mm</t>
    </r>
  </si>
  <si>
    <t>Izdelava kompletnega tipskega jaška cestne razsvetljave dimenzij 60 x 60 cm z velikostjo litoželeznega pokrova   60 x 60 cm; nosilnost 125 kN z napisom JAVNA RAZSVETLJAVA</t>
  </si>
  <si>
    <t>Izdelava kompletnega jaška 60 x 60 z RF pokrovom 60 x 60 cm, zapolnjenim z okoliškim tlakom, nosilnost 400 kN</t>
  </si>
  <si>
    <t>Rušitev obstoječega omrežja javne razsvetljave ter odvoz na deponijo:</t>
  </si>
  <si>
    <t>Rušenje asfalta, komplet z odvozom na deponijo</t>
  </si>
  <si>
    <t>Asfaltiranje poškodovanih površin</t>
  </si>
  <si>
    <t>Obbetoniranje zgornejga dela rova (30 cm/ MB-10) kabelske kanalizacije pri prehodih preko povoznih površin ter ob kabelskih jaških</t>
  </si>
  <si>
    <t>Izvedba navezave novo predvidene kabelskih jaškov na obstoječo kabelsko kanalizacijo</t>
  </si>
  <si>
    <t>Izdelava prebojev v obstoječe kabelske jaške:</t>
  </si>
  <si>
    <t>Pospravilo trase v prvotno stanje</t>
  </si>
  <si>
    <t>Odvoz odvečnega materiala na deponijo do 40 km, z vsemi pristojbinami in taksami za gradbene odpadke</t>
  </si>
  <si>
    <t>Skupaj:</t>
  </si>
  <si>
    <t>SVETLOBNA OPREMA</t>
  </si>
  <si>
    <t>Dobava in postavitev ravnega kandelabra iz armiranega poliestra višine h=10 m nad nivojem terena za montažo v temelj s svetilko kot npr. (INLUMINO z ravnim steklom - proizvajalec TUNGSRAM) z naslednjimi tehničnimi parametri; optika CQC, svetlobni tok 8000 lm, barva svetlobe WW 3000K, priključna moč 57 W, daljinska regulacija 1-10 oz DALI , kompletno svetlobno mesto z ožičenjem</t>
  </si>
  <si>
    <t>Dobava in postavitev tipskega litoželeznega kandelabra ZVEZDA (barva antracit siva RAL 7016) za montažo na sidro s tipsko svetilko STARA LJUBLJANA (velika izvedba), kompletno svetlobno mesto z LED svetlobnimi viri skupne moči max 40 W, 3500 - 4000 lm, 3000 -3500 K, integriran napajalnik, daljinska regulacija 1-10 oz DALI  priklop 230 V/50 Hz in ožičenjem:</t>
  </si>
  <si>
    <r>
      <t xml:space="preserve">Dobava in postavitev svetlobnega LED stebrička kot npr. SIMES, MINI-IKONIC H 75cm z naslednjimi lastnostmi:                                            
1. Priključna moč svetila &lt; 20 W
2. barvna temperatura (CCT): ~ 3000 K
3. Svetlobni tok iz svetila </t>
    </r>
    <r>
      <rPr>
        <sz val="10"/>
        <rFont val="Arial"/>
        <family val="2"/>
        <charset val="238"/>
      </rPr>
      <t>&gt;</t>
    </r>
    <r>
      <rPr>
        <sz val="10"/>
        <rFont val="Arial CE"/>
        <family val="2"/>
        <charset val="238"/>
      </rPr>
      <t xml:space="preserve">  580 lm
4. Kvaliteta led modulov MacAdam 3 ali boljše 
5. Indeks barvnega videza (CRI): &gt; 80
6. Zaščita : IP65
7. Montaža svetila: stoječe na tleh 
8. Višina svetlobnega stebrička ne sme presegati 755 mm                    9.presek fi 140 mm;
kompletno svetlobno mesto z ožičenjem                                        </t>
    </r>
    <r>
      <rPr>
        <b/>
        <i/>
        <sz val="10"/>
        <rFont val="Arial CE"/>
        <charset val="238"/>
      </rPr>
      <t>Izvajalec lahko po dogovoru z investitorjem izbere tudi tipski svetlobni stebriček »Svetlobni LED stebriček JRL 15W«, ki se uporablja na področju občine MOL ne glede na zgornje zahteve.</t>
    </r>
  </si>
  <si>
    <t>Dobava in montaža linijskega LED traku v klopi (loža pred vhodom v center Rog); max 5 W/m, 12 V DC, IP 67, 3000 K, medsebojna vzporedna vezava, izvedba z Al nosilnim profilom 17x8 mm in prozornim PVC difuzorjem, montaža z vijačenjem ali lepljenjem:</t>
  </si>
  <si>
    <t>odsek dolžine 10 m:</t>
  </si>
  <si>
    <t>Dobava in montaža napajalnika za napajanje linijskega LED traku tipa TDK LS75-12 (230 V AC / 12 V DC, 75 W):</t>
  </si>
  <si>
    <t>ELEKTRO OPREMA</t>
  </si>
  <si>
    <t>Obnova - predelava obstoječega stenskega prižigališč javne razsvetljave ; zamenjava kompletne NN plošče z novo opremo nizkonapetostnega razvoda ter opremo za nadzor in navezavo na center vodenja v skladu z zahtevami upravljalca JR:</t>
  </si>
  <si>
    <t>KABLI IN VALJANEC</t>
  </si>
  <si>
    <t>Dobava in polaganje valjanca FeZn 25x4mm:</t>
  </si>
  <si>
    <t>Dobava in polaganje napajalnega kabla NYY 5x16 mm2:</t>
  </si>
  <si>
    <t>Dobava in polaganje napajalnega kabla NYY 5x10 mm2:</t>
  </si>
  <si>
    <r>
      <t>Dobava in polaganje napajalnega kabla H05VV-F 3x2,5 mm</t>
    </r>
    <r>
      <rPr>
        <vertAlign val="superscript"/>
        <sz val="10"/>
        <rFont val="Arial CE"/>
        <charset val="238"/>
      </rPr>
      <t>2</t>
    </r>
    <r>
      <rPr>
        <sz val="10"/>
        <rFont val="Arial CE"/>
        <family val="2"/>
        <charset val="238"/>
      </rPr>
      <t>:</t>
    </r>
  </si>
  <si>
    <r>
      <t>Dobava in polaganje napajalnega kabla H05VV-F 3x1,5 mm</t>
    </r>
    <r>
      <rPr>
        <vertAlign val="superscript"/>
        <sz val="10"/>
        <rFont val="Arial CE"/>
        <charset val="238"/>
      </rPr>
      <t>2</t>
    </r>
    <r>
      <rPr>
        <sz val="10"/>
        <rFont val="Arial CE"/>
        <family val="2"/>
        <charset val="238"/>
      </rPr>
      <t>:</t>
    </r>
  </si>
  <si>
    <t>Dobava in polaganje ozemljitvenega vodnika H07V-K 1x 16 mm2:</t>
  </si>
  <si>
    <t>Vezave kablov v kandelabrskih omaricah:</t>
  </si>
  <si>
    <t>Dobava in montaža vodotesne razdelilne doze GW 44208 (IP 56; okvirnih dimenzij 250x200x100 (VxŠxG) mm), pritrditev na steno jaška, za vgradnjo napajalnika oziroma priključnih sponk in  ranžiranje kablov do svetilk, komplet z vezavo, pritrdilnim materialom in varovanjem kablov:</t>
  </si>
  <si>
    <t xml:space="preserve">Dobava in montaža priključnih sponk z FRA varovalkami nazivne vrednosti 2 A </t>
  </si>
  <si>
    <t>Vezave kablov v svetlobnih stebričkih, komplet s spojnim materialom:</t>
  </si>
  <si>
    <t>Izvedba inštalacij od razdelilnih doz do linijskih LED trakov, komplet z zaščitnim in drobnim materialom:</t>
  </si>
  <si>
    <r>
      <t>Vezav</t>
    </r>
    <r>
      <rPr>
        <sz val="10"/>
        <rFont val="Arial CE"/>
        <charset val="238"/>
      </rPr>
      <t xml:space="preserve">e kablov v </t>
    </r>
    <r>
      <rPr>
        <sz val="10"/>
        <rFont val="Arial CE"/>
        <family val="2"/>
        <charset val="238"/>
      </rPr>
      <t>ranžirnih dozah:</t>
    </r>
  </si>
  <si>
    <t>Izvedba inštalacij po robovih klopi, komplet z zaščitnim in drobnim materialom:</t>
  </si>
  <si>
    <t>Priključki ozemljitvenega vodnika H07V-K 1x 16 mm2:(TN-C,) komplet:</t>
  </si>
  <si>
    <t>Priključki pocinkanega valjanca (TN-C,) komplet:</t>
  </si>
  <si>
    <t>Izdelava kabelskih končnikov:</t>
  </si>
  <si>
    <t>Priklop kabla v prižigališču:</t>
  </si>
  <si>
    <t>Povezava prevodnih delov z ozemlitvijo javne razsvetljave komplet s spojnim materialom:</t>
  </si>
  <si>
    <t>Prestavitev obstoječe opreme mestnega Wi-Fi omrežja na nova stojna mesta na območju obdelave</t>
  </si>
  <si>
    <t>DRUGA DELA</t>
  </si>
  <si>
    <t>Trasiranje in zakoličbe za potrebe javne razsvetljave:</t>
  </si>
  <si>
    <t>Zakoličbe komunalnih vodov:</t>
  </si>
  <si>
    <t>Geodetski posnetki:</t>
  </si>
  <si>
    <t>Meritve električnih lastnosti:</t>
  </si>
  <si>
    <t>Preveritev srednje osvetljenosti prometnih površin (križišče in nabrežje):</t>
  </si>
  <si>
    <t>Nepredvidena dela in drobni material v višini 2,1 % od načrtovanih del - obračun po dejanskih stroških in potrjenem gradbenem dnevniku:</t>
  </si>
  <si>
    <t>Projektantski nadzor:</t>
  </si>
  <si>
    <t>Izdelava PID dokumentacije:</t>
  </si>
  <si>
    <t>NADZOR IN KRMILJENJE</t>
  </si>
  <si>
    <t>Dograditev nadzornega računalniškega programa SCADA za daljinski nadzor razsvetljave (Petkovškovo nabrežje) - dograditev obstoječega programa za nadzor razsvetljave MOL:</t>
  </si>
  <si>
    <t>Dograditev nadzornega računalniškega programa SCADA za daljinski nadzor razsvetljave - implemetacija prometnih podatkov na obravnavanem območju:</t>
  </si>
  <si>
    <t>Dograditev nadzornega računalniškega programa SCADA za daljinski nadzor razsvetljave - implemetacija vremenskih podatkov na obravnavanem območju:</t>
  </si>
  <si>
    <t>Dograditev aplikacijske programske opreme - Petkovškovo nabrežje (izdelava ekranske slike v sklopu nadzora in krmiljenja drugih objektov, dinamizacija ekranske slike, izdelava komunikacijskih protokolov za prenos podatkov iz prižigališč v bazo podatkov, dodelava baze podatkov v sklopu nadzora, preizkus v razvojnem okolju in na terenu):</t>
  </si>
  <si>
    <t>Dobava in vgradnja nadzorno/krmilnega modula (NKM) v posamezno svetilko JR:</t>
  </si>
  <si>
    <t>Rekapitulacija:</t>
  </si>
  <si>
    <t>Svetlobna oprema</t>
  </si>
  <si>
    <t>Elektro oprema</t>
  </si>
  <si>
    <t>Kabli in valjanec</t>
  </si>
  <si>
    <t>Druga dela</t>
  </si>
  <si>
    <t>Nadzor in krmiljenje</t>
  </si>
  <si>
    <t>Skupaj brez DDV:</t>
  </si>
  <si>
    <t>DDV 22%</t>
  </si>
  <si>
    <t>Skupaj z DDV</t>
  </si>
  <si>
    <t>6.1</t>
  </si>
  <si>
    <t>6.1.1</t>
  </si>
  <si>
    <t>6.1.2</t>
  </si>
  <si>
    <t>6.1.3</t>
  </si>
  <si>
    <t>6.1.4</t>
  </si>
  <si>
    <t>6.1.5</t>
  </si>
  <si>
    <t>6.1.6</t>
  </si>
  <si>
    <t>6.1.7</t>
  </si>
  <si>
    <t>6.1.8</t>
  </si>
  <si>
    <t>6.1.9</t>
  </si>
  <si>
    <t>6.1.10</t>
  </si>
  <si>
    <t>6.1.11</t>
  </si>
  <si>
    <t>6.1.12</t>
  </si>
  <si>
    <t>6.1.13</t>
  </si>
  <si>
    <t>6.1.14</t>
  </si>
  <si>
    <t>5.5</t>
  </si>
  <si>
    <t>5.6</t>
  </si>
  <si>
    <t>5.7</t>
  </si>
  <si>
    <t>NASIPI</t>
  </si>
  <si>
    <t>Izdelava nasipa iz kamnitega materiala, zrnate kamnine 3. kategorije, vključno z nabavo in dobavo iz kamnoloma, vgrajevanjem po plasteh debeline 50 cm ter vsemi dodatnimi in zaščitnimi deli. Sanacija temeljnih tal. Obračun po izkazu kubatur.</t>
  </si>
  <si>
    <t>1.2.4</t>
  </si>
  <si>
    <t>1.2.4.1</t>
  </si>
  <si>
    <t>1.2.4.2</t>
  </si>
  <si>
    <t>1.2.4.3</t>
  </si>
  <si>
    <t>Nabava, dobava in vgradnja linijskega požiralnika (rešetke) iz polimernega betona, skladen s SIST EN 1433 (npr. ACO tip Multiline V 100) opcija zaščitnega roba: pocinkana pločevina razred obremenitve  A15 do E600kN svetle širine 100 mm gradbena širina 135 mm, gradbena višina ravne kanalete: 250 mm. Dolžina kanalete od 500 do 1000 mm. Vključno z vsemi dodatnimi in zaščitnimi deli. Dobava in vgradnja po navodilih dobavitelja.</t>
  </si>
  <si>
    <t>Nabava, dobava in vgradnja zbiralnika iz polimernega betona, skladen s SIST EN 1433: opcija zaščitnega roba: pocinkana pločevina razred obremenitve  A15 do E600kN enodelen, svetle širine 100 mm gradbena širina 135 mm, opcije gradbene višine:  600 mm, dolžina 500 mm iztok s tesnilom DN150, vedro za umazanijo (npr. ACO). Vključno z vsemi dodatnimi in pomožnimi deli. Dobava in vgradnja po navodilih dobavitelja.</t>
  </si>
  <si>
    <t>Nabava, dobava in vgradnja nastavka z rego za linijsko rešetko (kot npr. ACO SlotTop Triple) iz nerjavečega jekla asimetrična rega obremenitve C250 višina: 150 mm širina rege: 3x8 mm, dolžina 500 mm do 1000 mm. Dobava in vgradnja po navodilih dobavitelja.</t>
  </si>
  <si>
    <t>1.4.1.10</t>
  </si>
  <si>
    <t>1.4.1.11</t>
  </si>
  <si>
    <t>1.4.1.12</t>
  </si>
  <si>
    <t>1.4.1.13</t>
  </si>
  <si>
    <t>Nabava, dobava in vgradnja revizijskega elemena iz nerjavečega jekla asimetrična rega obremenitve C250 višina: 150 mm širina rege: 3x8 mm. Dobava in vgradnja po navodilih dobavitelja.</t>
  </si>
  <si>
    <t>Nabava, dobava in vgradnja nosilne plasti bitumeniziranega drobljenca AC 32 base B50/70 A3 v debelini 10 cm. Vključno z vsemi dodatnimi in pomožnimi deli.</t>
  </si>
  <si>
    <t>Pobrizg z bitumensko emulzijo.</t>
  </si>
  <si>
    <t>1.3.1.6</t>
  </si>
  <si>
    <t>6</t>
  </si>
  <si>
    <t>Prenova Petkovškovega nabrežja v Ljubljani
Dolžina ureditve 511 m</t>
  </si>
  <si>
    <t>Izdelava, dobava in montaža betonskega sedala na ploščadi pri Rogu,  izdelano kot teracerski izdelek. Vsi kosi so širine 60cm in višine 10 cm. Dolžina posameznega lementa je do 3 m. Poraba betona 0,06m3/m1. Izvedba po detajlu. Beton C 30/37 (XC4/XD3 Cl0,2 Dmax16 S3  plast do armature=3cm). Z dodatki za mrazoobstojnost in odpornost proti solem izdelan iz vrste in sestave agregata  ter cementa po dogovoru s projektantom. Agregat  rečni prodec do fi 16mm , cement z dodatkom sive barve, mikroarmaturo. V postavki potrebno upoštevati vsa pripadajoča dela (armatura, opaž, ipd.) in fino brušenje površine. Armatura po armaturnem načrtu. 80kg/m3-armatura S500-B, palice do preseka Fi12mm.
Finalna obdelava betona je teracersko fino brušenje, kompletno z vsemi potrebnimi obdelavami (kitanje, grobo in fino brušenje). Robovi minimalno posneti, 5mm. Izdelava kot prefabrikat elelement. Kompletno z dobavo na objekt in montažo. Delavniške načrte in vzorce pripravi izvajalec in pred izvedbo potrdi projektant!</t>
  </si>
  <si>
    <t>Izdelava, dobava in montaža betonskega naslonjala na ploščadi pri Rogu,  izdelano kot teracerski izdelek. Vsi kosi so širine 42cm in višine 10 cm. Izvedba po detajlu. Porba baetona 0,042 m3/m1. Beton C 30/37 (XC 4, XF3, XD3 PVII, frakcija dmax=8mm, zaščitna plast do armature=3cm. Z dodatki za mrazoobstojnost in odpornost proti solem izdelan iz vrste in sestave agregata  ter cementa po dogovoru s projektantom. Agregat  rečni prodec do fi 16mm , cement z dodatkom sive barve. V postavki potrebno upoštevati vsa pripadajoča dela (armatura, opaž, ipd.). Armatura po armaturnem načrtu. 80kg/m3-armatura S500-B, palice do preseka Fi12mm.
Finalna obdelava betona je teracersko fino brušenje, kompletno z vsemi potrebnimi obdelavami (kitanje, grobo in fino brušenje). Robovi minimalno posneti, 5mm.
Izdelava kot prefabrikat elelement. Kompletno z dobavo na objekt in montažo.
Delavniške načrte in vzorce pripravi izvajalec in pred izvedbo potrdi projektant!</t>
  </si>
  <si>
    <t>Dobava in vgradnja košare za grmovnice. Izvedba z videzom panelne ograje, zvite v košaro dimenzij 153x250 cm, varjen iz jeklenih cinkanih palic premera 5mm, zaščiten s PVC oblogo, velikost oken 50/200mm in vroče cinkanini stebrički fi 48mm višine 50cm. Izvedba po načrtu projektanta.</t>
  </si>
  <si>
    <t>Zavarovanje gradbišča v času gradnje s popolno zaporo prometa. Vključno z izdelavo elaborata zapore.</t>
  </si>
  <si>
    <t>Humuziranje brežine ob reki Ljubljanici v debelini cca 15cm, kompletno z vsemi potrebnimi deli in zatravitvijo s semeni. Apliciranje hidravlične mešanice hydromulchinga, oziroma izvedba vodne setve za bolj zahtevne površine po specifikaciji materialov. 
Materiali  (semenska mešanica, biološka vlakna gnojila in emulzije v mešanico se pripravijo glede na zahtevnost in specifike terena (lega, nagib, sestava tal).</t>
  </si>
  <si>
    <t>Nabava, dobava in vgradite v pogreznjenega granitnega robnika 20/25 cm dolžine 100 cm. Robnik je rezan in zgornja stranica robnika je žgana. Vključno z vsemi dodatnimi in pomožnimi deli.</t>
  </si>
  <si>
    <t>1.5.1.6</t>
  </si>
  <si>
    <t>Izdelava enostranskega opaža na območju talne plošče. Opaž višine do 0,50 m. Vključno z razopaženjem in čiščenjem opaža.</t>
  </si>
  <si>
    <r>
      <t>Dobava in postavitev mreže iz vlečene jeklene žice B500A, s premerom &gt; od 4 in &lt; od 12 mm, masa 4,1 do 6 kg/m</t>
    </r>
    <r>
      <rPr>
        <vertAlign val="superscript"/>
        <sz val="10"/>
        <color theme="1"/>
        <rFont val="Arial"/>
        <family val="2"/>
        <charset val="238"/>
      </rPr>
      <t>2</t>
    </r>
    <r>
      <rPr>
        <sz val="10"/>
        <rFont val="Segoe UI"/>
        <family val="2"/>
        <charset val="238"/>
      </rPr>
      <t xml:space="preserve"> (mreža Q335, stopnice pri Zmajskem mostu).</t>
    </r>
  </si>
  <si>
    <r>
      <t>Dobava in postavitev mreže iz vlečene jeklene žice B500A, s premerom &gt; od 4 in &lt; od 12 mm, masa 4,1 do 6 kg/m</t>
    </r>
    <r>
      <rPr>
        <vertAlign val="superscript"/>
        <sz val="10"/>
        <color theme="1"/>
        <rFont val="Arial"/>
        <family val="2"/>
        <charset val="238"/>
      </rPr>
      <t>2</t>
    </r>
    <r>
      <rPr>
        <sz val="10"/>
        <rFont val="Segoe UI"/>
        <family val="2"/>
        <charset val="238"/>
      </rPr>
      <t xml:space="preserve"> (mreža Q335, podložna plošča in plošča pri vhodu Rog).</t>
    </r>
  </si>
  <si>
    <t>Dobava in postavitev rebrastih žic iz visokovrednega naravno trdega jekla S500 s premerom do 12 mm, za srednje zahtevno ojačitev.</t>
  </si>
  <si>
    <t>Dobava in postavitev rebrastih žic iz visokovrednega naravno trdega jekla S500 s premerom nad 14 mm, za enostavno ojačitev.</t>
  </si>
  <si>
    <t>Dobava in vgraditev cementnega betona  C30/37; PV-II, XF2, XD1, Dmax 32 mm v prerez 0,31 do 0,50 m3/m2-m1 (plošča in temelji pri vhodu Rog).</t>
  </si>
  <si>
    <t>Dobava in vgraditev cementnega betona  C30/37; PV-II, XF2, XD1, Dmax 32 mm v prerez 0,31 do 0,50 m3/m2-m1 (temelji predfabriciranih sedalnih elemnotv).</t>
  </si>
  <si>
    <t>1.5.1.7</t>
  </si>
  <si>
    <t>Izdelava opaža za temelje predfabiriciranih sedlanih elementov. Vključno z razopaženjem in čiščenjem opaža.</t>
  </si>
  <si>
    <t>Izdelava, dobava in montaža betonskih predfabriciranih kaskad,  izdelano kot teracerski izdelek. Presek kaskade je vobliki črke V, višine 47 cm, širine 47 cm in debeline 12 cm. Izvedba po detajlu. Poraba betona 0,12 m3/m1. Beton C 30/37 (XC 4, XF3, XD3 PVII, frakcija dmax=8mm, zaščitna plast do armature=3cm. Z dodatki za mrazoobstojnost in odpornost proti solem izdelan iz vrste in sestave agregata  ter cementa po dogovoru s projektantom. Agregat  rečni prodec do fi 16mm , cement z dodatkom sive barve, mikroarmaturo. V postavki potrebno upoštevati vsa pripadajoča dela (armatura, opaž, ipd.). Armatura po armaturnem načrtu. 80kg/m3-armatura S500-B, palice do preseka Fi12mm.
Finalna obdelava betona je teracersko fino brušenje, kompletno z vsemi potrebnimi obdelavami (kitanje, grobo in fino brušenje). Robovi minimalno posneti, 5mm.
Izdelava kot prefabrikat elelement. Kompletno z dobavo na objekt in montažo.
Delavniške načrte in vzorce pripravi izvajalec in pred izvedbo potrdi projektant!</t>
  </si>
  <si>
    <t>Izdelava, dobava in montaža betonskih predfabriciranih klad,  izdelano kot teracerski izdelek. Presek pravokotne oblike, dolžine 3 m, višine 60 cm in debeline 45 cm. Izvedba po detajlu. Poraba betona 0,27 m3/m1. Beton C 30/37 (XC 4, XF3, XD3 PVII, frakcija dmax=8mm, zaščitna plast do armature=3cm. Z dodatki za mrazoobstojnost in odpornost proti solem izdelan iz vrste in sestave agregata  ter cementa po dogovoru s projektantom. Agregat  rečni prodec do fi 16mm , cement z dodatkom sive barve, mikroarmaturo. V postavki potrebno upoštevati vsa pripadajoča dela (armatura, opaž, ipd.). Armatura po armaturnem načrtu. 80kg/m3-armatura S500-B, palice do preseka Fi12mm.
Finalna obdelava betona je teracersko fino brušenje, kompletno z vsemi potrebnimi obdelavami (kitanje, grobo in fino brušenje). Robovi minimalno posneti, 5mm.
Izdelava kot prefabrikat elelement. Kompletno z dobavo na objekt in montažo.
Delavniške načrte in vzorce pripravi izvajalec in pred izvedbo potrdi projektant!</t>
  </si>
  <si>
    <t>Nabava, dobava in vgradnja pokrova jaška iz nerjavečega jekla, pravokotne oblike 100 x 100 cm, globine do 120 mm, nosilnost 400 kN (npr. ACO TopTek Paving). Pokrov izveden na zaklep z odprtinami za zračenje. Pokrov mora imeti možnost izvedbe tlakovanja. Tip Norinco, PAM ali enakovredno. Skupaj z razbremenilno AB ploščo za montažo na cev DN 1200 mm, ter vsemi potrebnimi deli in materiali. Vključno z AB vencem za vgradnjo LTŽ pokrova ter  dobavo  in vgrajevanjem betona C16/20 in vso potrebno armaturo za betoniranje pete revizijskih jaškov.</t>
  </si>
  <si>
    <t xml:space="preserve">Nabava, dobava in vgraditev pokrova - rešetke iz duktilne litine z nosilnostjo 400 kN, s prerezom           500/500 mm </t>
  </si>
  <si>
    <t>Nabava, dobava in polaganje plošč iz naravnega nedrsečega kamna, tip porfido. Plošče so dimenzije velikosti 60 x 40 cm in debeline od 6 do 8  cm. Plošče so naravno klane, rob je sekan. Za dimenzije in tip polaganja glej list z vzorcem tlakovanja.  Odpornost na zdrs mora biti dokazana s SIST EN 14231:2003 in DIN 51130 ter mora dosegati razred minimalno R10. Plošče so položene na vodonepropustno podložno malto višine 5 cm, stiki pa fugirani z dvokomponentno fugirno maso npr. ROEFIX GALA CC 645, ki zagotavlja odpornost na zmrzovanje in prodiranje mraza. Obračun po m2, izvedba vključno z vsemi preddeli, polaganjem plošč v malto, fugiranjem in pomožnimi deli ter potrebnimi transporti.</t>
  </si>
  <si>
    <t>PROMETNE POVRŠINE IN TLAKOVANE POVRŠINE</t>
  </si>
  <si>
    <t>Široki izkop vezljive zemljine – 3. kategorije – ročno, vključno z nakladanjem na kamion, odvozom na deponijo gradbenih odpadkov po izboru izvajalca ter plačilom deponijske takse. Obračun zemeljskih del v raščenem stanju.</t>
  </si>
  <si>
    <t>Široki izkop vezljive zemljine – 3. kategorije – strojno z nakladanjem (izkop globine cca 80 cm) vključno z nakladanjem na kamion, odvozom na deponijo gradbenih odpadkov po izboru izvajalca ter plačilom deponijske takse. Obračun zemeljskih del v raščenem stanju.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</si>
</sst>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4" formatCode="_-* #,##0.00\ &quot;€&quot;_-;\-* #,##0.00\ &quot;€&quot;_-;_-* &quot;-&quot;??\ &quot;€&quot;_-;_-@_-"/>
    <numFmt numFmtId="43" formatCode="_-* #,##0.00_-;\-* #,##0.00_-;_-* &quot;-&quot;??_-;_-@_-"/>
    <numFmt numFmtId="164" formatCode="_-* #,##0.00\ _€_-;\-* #,##0.00\ _€_-;_-* &quot;-&quot;??\ _€_-;_-@_-"/>
    <numFmt numFmtId="165" formatCode="_-* #,##0.00\ _S_I_T_-;\-* #,##0.00\ _S_I_T_-;_-* &quot;-&quot;??\ _S_I_T_-;_-@_-"/>
    <numFmt numFmtId="166" formatCode="#,##0."/>
    <numFmt numFmtId="167" formatCode="\$#."/>
    <numFmt numFmtId="168" formatCode="#.00"/>
    <numFmt numFmtId="169" formatCode="#,"/>
    <numFmt numFmtId="170" formatCode="_-* #,##0.00\ &quot;SIT&quot;_-;\-* #,##0.00\ &quot;SIT&quot;_-;_-* &quot;-&quot;??\ &quot;SIT&quot;_-;_-@_-"/>
    <numFmt numFmtId="171" formatCode="0.000"/>
    <numFmt numFmtId="172" formatCode="#,##0.00\ &quot;€&quot;"/>
    <numFmt numFmtId="173" formatCode="_-* #,##0.00\ [$€-424]_-;\-* #,##0.00\ [$€-424]_-;_-* &quot;-&quot;??\ [$€-424]_-;_-@_-"/>
    <numFmt numFmtId="174" formatCode="#,##0.00\ [$EUR]"/>
    <numFmt numFmtId="175" formatCode="#,##0.00\ _S_I_T"/>
  </numFmts>
  <fonts count="94">
    <font>
      <sz val="11"/>
      <color theme="1"/>
      <name val="Calibri"/>
      <family val="2"/>
      <charset val="238"/>
      <scheme val="minor"/>
    </font>
    <font>
      <sz val="11"/>
      <color indexed="8"/>
      <name val="Calibri"/>
      <family val="2"/>
      <charset val="238"/>
    </font>
    <font>
      <sz val="10"/>
      <name val="Arial"/>
      <family val="2"/>
    </font>
    <font>
      <sz val="10"/>
      <name val="Arial"/>
      <family val="2"/>
      <charset val="238"/>
    </font>
    <font>
      <sz val="10"/>
      <name val="Arial CE"/>
      <charset val="238"/>
    </font>
    <font>
      <sz val="11"/>
      <name val="Arial"/>
      <family val="2"/>
      <charset val="238"/>
    </font>
    <font>
      <sz val="10"/>
      <color indexed="8"/>
      <name val="Calibri"/>
      <family val="2"/>
      <charset val="238"/>
    </font>
    <font>
      <sz val="10"/>
      <name val="Arial CE"/>
      <family val="2"/>
      <charset val="238"/>
    </font>
    <font>
      <sz val="12"/>
      <name val="Arial"/>
      <family val="2"/>
      <charset val="238"/>
    </font>
    <font>
      <sz val="10"/>
      <name val="Calibri"/>
      <family val="2"/>
      <charset val="238"/>
    </font>
    <font>
      <sz val="11"/>
      <color indexed="8"/>
      <name val="Calibri"/>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sz val="1"/>
      <color indexed="8"/>
      <name val="Courier"/>
      <family val="3"/>
    </font>
    <font>
      <i/>
      <sz val="11"/>
      <color indexed="23"/>
      <name val="Calibri"/>
      <family val="2"/>
      <charset val="238"/>
    </font>
    <font>
      <sz val="11"/>
      <color indexed="17"/>
      <name val="Calibri"/>
      <family val="2"/>
      <charset val="238"/>
    </font>
    <font>
      <b/>
      <sz val="14"/>
      <name val="Arial CE"/>
      <family val="2"/>
      <charset val="238"/>
    </font>
    <font>
      <b/>
      <sz val="13"/>
      <color indexed="56"/>
      <name val="Calibri"/>
      <family val="2"/>
      <charset val="238"/>
    </font>
    <font>
      <b/>
      <sz val="11"/>
      <color indexed="56"/>
      <name val="Calibri"/>
      <family val="2"/>
      <charset val="238"/>
    </font>
    <font>
      <b/>
      <sz val="1"/>
      <color indexed="8"/>
      <name val="Courier"/>
      <family val="3"/>
    </font>
    <font>
      <sz val="11"/>
      <color indexed="62"/>
      <name val="Calibri"/>
      <family val="2"/>
      <charset val="238"/>
    </font>
    <font>
      <sz val="11"/>
      <color indexed="52"/>
      <name val="Calibri"/>
      <family val="2"/>
      <charset val="238"/>
    </font>
    <font>
      <sz val="11"/>
      <color indexed="60"/>
      <name val="Calibri"/>
      <family val="2"/>
      <charset val="238"/>
    </font>
    <font>
      <b/>
      <sz val="11"/>
      <color indexed="63"/>
      <name val="Calibri"/>
      <family val="2"/>
      <charset val="238"/>
    </font>
    <font>
      <b/>
      <sz val="18"/>
      <color indexed="56"/>
      <name val="Cambria"/>
      <family val="2"/>
      <charset val="238"/>
    </font>
    <font>
      <b/>
      <sz val="11"/>
      <color indexed="8"/>
      <name val="Calibri"/>
      <family val="2"/>
      <charset val="238"/>
    </font>
    <font>
      <sz val="11"/>
      <color indexed="10"/>
      <name val="Calibri"/>
      <family val="2"/>
      <charset val="238"/>
    </font>
    <font>
      <sz val="10"/>
      <name val="Times New Roman CE"/>
      <family val="1"/>
      <charset val="238"/>
    </font>
    <font>
      <b/>
      <sz val="12"/>
      <name val="Arial CE"/>
      <family val="2"/>
      <charset val="238"/>
    </font>
    <font>
      <sz val="10"/>
      <name val="Times New Roman"/>
      <family val="1"/>
      <charset val="238"/>
    </font>
    <font>
      <b/>
      <sz val="15"/>
      <color indexed="56"/>
      <name val="Calibri"/>
      <family val="2"/>
      <charset val="238"/>
    </font>
    <font>
      <sz val="10"/>
      <color indexed="8"/>
      <name val="MS Sans Serif"/>
      <family val="2"/>
      <charset val="238"/>
    </font>
    <font>
      <b/>
      <sz val="11"/>
      <name val="Arial CE"/>
      <family val="2"/>
      <charset val="238"/>
    </font>
    <font>
      <sz val="8"/>
      <name val="Calibri"/>
      <family val="2"/>
      <charset val="238"/>
    </font>
    <font>
      <sz val="11"/>
      <color theme="1"/>
      <name val="Calibri"/>
      <family val="2"/>
      <charset val="238"/>
      <scheme val="minor"/>
    </font>
    <font>
      <sz val="10"/>
      <color theme="1"/>
      <name val="Arial Narrow"/>
      <family val="2"/>
      <charset val="238"/>
    </font>
    <font>
      <b/>
      <sz val="10"/>
      <name val="Segoe UI"/>
      <family val="2"/>
      <charset val="238"/>
    </font>
    <font>
      <sz val="10"/>
      <name val="Segoe UI"/>
      <family val="2"/>
      <charset val="238"/>
    </font>
    <font>
      <b/>
      <sz val="10"/>
      <color indexed="9"/>
      <name val="Segoe UI"/>
      <family val="2"/>
      <charset val="238"/>
    </font>
    <font>
      <b/>
      <sz val="12"/>
      <color indexed="8"/>
      <name val="Segoe UI"/>
      <family val="2"/>
      <charset val="238"/>
    </font>
    <font>
      <i/>
      <sz val="10"/>
      <name val="Segoe UI"/>
      <family val="2"/>
      <charset val="238"/>
    </font>
    <font>
      <i/>
      <sz val="10"/>
      <color indexed="8"/>
      <name val="Segoe UI"/>
      <family val="2"/>
      <charset val="238"/>
    </font>
    <font>
      <b/>
      <i/>
      <sz val="8"/>
      <color theme="0" tint="-0.249977111117893"/>
      <name val="Segoe UI"/>
      <family val="2"/>
      <charset val="238"/>
    </font>
    <font>
      <sz val="10"/>
      <color indexed="8"/>
      <name val="Segoe UI"/>
      <family val="2"/>
      <charset val="238"/>
    </font>
    <font>
      <sz val="12"/>
      <name val="Segoe UI"/>
      <family val="2"/>
      <charset val="238"/>
    </font>
    <font>
      <b/>
      <sz val="12"/>
      <name val="Segoe UI"/>
      <family val="2"/>
      <charset val="238"/>
    </font>
    <font>
      <b/>
      <sz val="12"/>
      <color theme="0"/>
      <name val="Segoe UI"/>
      <family val="2"/>
      <charset val="238"/>
    </font>
    <font>
      <b/>
      <sz val="10"/>
      <color indexed="10"/>
      <name val="Segoe UI"/>
      <family val="2"/>
      <charset val="238"/>
    </font>
    <font>
      <sz val="12"/>
      <color indexed="8"/>
      <name val="Segoe UI"/>
      <family val="2"/>
      <charset val="238"/>
    </font>
    <font>
      <b/>
      <sz val="14"/>
      <color rgb="FF43B033"/>
      <name val="Segoe UI"/>
      <family val="2"/>
      <charset val="238"/>
    </font>
    <font>
      <b/>
      <sz val="12"/>
      <color rgb="FF43B033"/>
      <name val="Segoe UI"/>
      <family val="2"/>
      <charset val="238"/>
    </font>
    <font>
      <b/>
      <sz val="11"/>
      <color indexed="10"/>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sz val="11"/>
      <color indexed="19"/>
      <name val="Calibri"/>
      <family val="2"/>
      <charset val="238"/>
    </font>
    <font>
      <sz val="10"/>
      <name val="Arial"/>
      <family val="2"/>
      <charset val="238"/>
    </font>
    <font>
      <sz val="10"/>
      <color indexed="8"/>
      <name val="Arial"/>
      <family val="2"/>
      <charset val="238"/>
    </font>
    <font>
      <sz val="10"/>
      <color theme="1"/>
      <name val="Arial"/>
      <family val="2"/>
      <charset val="238"/>
    </font>
    <font>
      <vertAlign val="superscript"/>
      <sz val="10"/>
      <color theme="1"/>
      <name val="Arial"/>
      <family val="2"/>
      <charset val="238"/>
    </font>
    <font>
      <sz val="8"/>
      <name val="Calibri"/>
      <family val="2"/>
      <charset val="238"/>
      <scheme val="minor"/>
    </font>
    <font>
      <sz val="11"/>
      <name val="Arial Narrow CE"/>
      <family val="2"/>
      <charset val="238"/>
    </font>
    <font>
      <b/>
      <sz val="11"/>
      <name val="Segoe UL"/>
      <charset val="238"/>
    </font>
    <font>
      <sz val="11"/>
      <name val="Segoe UI"/>
      <family val="2"/>
      <charset val="238"/>
    </font>
    <font>
      <sz val="11"/>
      <name val="Segoe UL"/>
      <charset val="238"/>
    </font>
    <font>
      <b/>
      <sz val="15"/>
      <name val="Segoe UL"/>
      <charset val="238"/>
    </font>
    <font>
      <b/>
      <sz val="11"/>
      <name val="Segoe UI"/>
      <family val="2"/>
      <charset val="238"/>
    </font>
    <font>
      <b/>
      <sz val="10"/>
      <name val="Segoe UL"/>
      <charset val="238"/>
    </font>
    <font>
      <sz val="10"/>
      <name val="Segoe UL"/>
      <charset val="238"/>
    </font>
    <font>
      <sz val="15"/>
      <name val="Segoe UL"/>
      <charset val="238"/>
    </font>
    <font>
      <sz val="11"/>
      <name val="Swis721 Cn BT"/>
      <family val="2"/>
    </font>
    <font>
      <b/>
      <sz val="13"/>
      <name val="Segoe UL"/>
      <charset val="238"/>
    </font>
    <font>
      <sz val="11"/>
      <color rgb="FFFF0000"/>
      <name val="Segoe UL"/>
      <charset val="238"/>
    </font>
    <font>
      <b/>
      <sz val="11"/>
      <color rgb="FF00B0F0"/>
      <name val="Segoe UL"/>
      <charset val="238"/>
    </font>
    <font>
      <sz val="10"/>
      <name val="Frutiger"/>
      <family val="2"/>
      <charset val="238"/>
    </font>
    <font>
      <b/>
      <sz val="10"/>
      <name val="Frutiger"/>
      <family val="2"/>
      <charset val="238"/>
    </font>
    <font>
      <b/>
      <i/>
      <sz val="10"/>
      <name val="Frutiger"/>
      <family val="2"/>
      <charset val="238"/>
    </font>
    <font>
      <i/>
      <sz val="10"/>
      <name val="Frutiger"/>
      <family val="2"/>
      <charset val="238"/>
    </font>
    <font>
      <b/>
      <sz val="9"/>
      <name val="Frutiger"/>
      <family val="2"/>
      <charset val="238"/>
    </font>
    <font>
      <sz val="9"/>
      <name val="Frutiger"/>
      <family val="2"/>
      <charset val="238"/>
    </font>
    <font>
      <sz val="11"/>
      <name val="Calibri"/>
      <family val="2"/>
      <charset val="238"/>
      <scheme val="minor"/>
    </font>
    <font>
      <vertAlign val="superscript"/>
      <sz val="10"/>
      <color theme="1"/>
      <name val="Arial Narrow"/>
      <family val="2"/>
      <charset val="238"/>
    </font>
    <font>
      <sz val="8"/>
      <name val="Times New Roman CE"/>
      <family val="1"/>
      <charset val="238"/>
    </font>
    <font>
      <sz val="12"/>
      <name val="Arial CE"/>
      <family val="2"/>
      <charset val="238"/>
    </font>
    <font>
      <b/>
      <sz val="10"/>
      <name val="Arial CE"/>
      <family val="2"/>
      <charset val="238"/>
    </font>
    <font>
      <b/>
      <sz val="12"/>
      <name val="Arial"/>
      <family val="2"/>
      <charset val="238"/>
    </font>
    <font>
      <b/>
      <sz val="10"/>
      <color indexed="58"/>
      <name val="Arial CE"/>
      <family val="2"/>
      <charset val="238"/>
    </font>
    <font>
      <sz val="8"/>
      <name val="Arial CE"/>
      <family val="2"/>
      <charset val="238"/>
    </font>
    <font>
      <sz val="8"/>
      <color indexed="8"/>
      <name val="Arial CE"/>
      <family val="2"/>
      <charset val="238"/>
    </font>
    <font>
      <sz val="10"/>
      <color indexed="8"/>
      <name val="Arial CE"/>
      <family val="2"/>
      <charset val="238"/>
    </font>
    <font>
      <b/>
      <i/>
      <sz val="10"/>
      <name val="Arial CE"/>
      <charset val="238"/>
    </font>
    <font>
      <vertAlign val="superscript"/>
      <sz val="10"/>
      <name val="Arial CE"/>
      <charset val="23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8"/>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43B033"/>
        <bgColor indexed="64"/>
      </patternFill>
    </fill>
    <fill>
      <patternFill patternType="solid">
        <fgColor indexed="56"/>
      </patternFill>
    </fill>
    <fill>
      <patternFill patternType="solid">
        <fgColor indexed="54"/>
      </patternFill>
    </fill>
    <fill>
      <patternFill patternType="solid">
        <fgColor indexed="9"/>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s>
  <borders count="10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diagonal/>
    </border>
    <border>
      <left/>
      <right/>
      <top/>
      <bottom style="double">
        <color indexed="52"/>
      </bottom>
      <diagonal/>
    </border>
    <border>
      <left/>
      <right/>
      <top/>
      <bottom style="thick">
        <color indexed="62"/>
      </bottom>
      <diagonal/>
    </border>
    <border>
      <left style="thin">
        <color indexed="22"/>
      </left>
      <right style="thin">
        <color indexed="22"/>
      </right>
      <top style="thin">
        <color indexed="22"/>
      </top>
      <bottom style="thin">
        <color indexed="22"/>
      </bottom>
      <diagonal/>
    </border>
    <border>
      <left style="thin">
        <color indexed="64"/>
      </left>
      <right/>
      <top/>
      <bottom/>
      <diagonal/>
    </border>
    <border>
      <left/>
      <right/>
      <top style="thin">
        <color indexed="62"/>
      </top>
      <bottom style="double">
        <color indexed="62"/>
      </bottom>
      <diagonal/>
    </border>
    <border>
      <left/>
      <right/>
      <top style="double">
        <color indexed="64"/>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top style="medium">
        <color indexed="64"/>
      </top>
      <bottom style="medium">
        <color indexed="64"/>
      </bottom>
      <diagonal/>
    </border>
    <border>
      <left style="thin">
        <color indexed="64"/>
      </left>
      <right style="thin">
        <color indexed="64"/>
      </right>
      <top/>
      <bottom style="hair">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hair">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style="thin">
        <color indexed="64"/>
      </right>
      <top/>
      <bottom/>
      <diagonal/>
    </border>
    <border>
      <left style="hair">
        <color indexed="64"/>
      </left>
      <right style="double">
        <color indexed="64"/>
      </right>
      <top/>
      <bottom style="hair">
        <color indexed="64"/>
      </bottom>
      <diagonal/>
    </border>
    <border>
      <left style="double">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top style="double">
        <color indexed="64"/>
      </top>
      <bottom style="medium">
        <color indexed="64"/>
      </bottom>
      <diagonal/>
    </border>
    <border>
      <left/>
      <right style="double">
        <color indexed="64"/>
      </right>
      <top style="double">
        <color indexed="64"/>
      </top>
      <bottom style="medium">
        <color indexed="64"/>
      </bottom>
      <diagonal/>
    </border>
    <border>
      <left style="medium">
        <color indexed="64"/>
      </left>
      <right style="thin">
        <color indexed="64"/>
      </right>
      <top/>
      <bottom style="thin">
        <color indexed="64"/>
      </bottom>
      <diagonal/>
    </border>
    <border>
      <left style="hair">
        <color indexed="64"/>
      </left>
      <right style="medium">
        <color indexed="64"/>
      </right>
      <top style="hair">
        <color indexed="64"/>
      </top>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right/>
      <top style="thin">
        <color indexed="56"/>
      </top>
      <bottom style="double">
        <color indexed="56"/>
      </bottom>
      <diagonal/>
    </border>
    <border>
      <left style="medium">
        <color indexed="64"/>
      </left>
      <right style="thin">
        <color indexed="64"/>
      </right>
      <top style="hair">
        <color indexed="64"/>
      </top>
      <bottom/>
      <diagonal/>
    </border>
    <border>
      <left/>
      <right/>
      <top style="hair">
        <color indexed="64"/>
      </top>
      <bottom/>
      <diagonal/>
    </border>
    <border>
      <left style="thin">
        <color indexed="64"/>
      </left>
      <right style="medium">
        <color indexed="64"/>
      </right>
      <top style="hair">
        <color indexed="64"/>
      </top>
      <bottom/>
      <diagonal/>
    </border>
    <border>
      <left/>
      <right/>
      <top/>
      <bottom style="hair">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style="hair">
        <color indexed="64"/>
      </top>
      <bottom style="hair">
        <color indexed="64"/>
      </bottom>
      <diagonal/>
    </border>
    <border>
      <left/>
      <right style="medium">
        <color indexed="64"/>
      </right>
      <top/>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style="hair">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style="hair">
        <color indexed="64"/>
      </top>
      <bottom/>
      <diagonal/>
    </border>
    <border>
      <left style="double">
        <color indexed="64"/>
      </left>
      <right/>
      <top/>
      <bottom/>
      <diagonal/>
    </border>
    <border>
      <left/>
      <right style="double">
        <color indexed="64"/>
      </right>
      <top/>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indexed="64"/>
      </left>
      <right/>
      <top style="hair">
        <color indexed="64"/>
      </top>
      <bottom/>
      <diagonal/>
    </border>
    <border>
      <left/>
      <right style="medium">
        <color indexed="64"/>
      </right>
      <top style="hair">
        <color indexed="64"/>
      </top>
      <bottom/>
      <diagonal/>
    </border>
    <border>
      <left/>
      <right style="thin">
        <color indexed="64"/>
      </right>
      <top/>
      <bottom style="hair">
        <color indexed="64"/>
      </bottom>
      <diagonal/>
    </border>
    <border>
      <left style="hair">
        <color indexed="64"/>
      </left>
      <right/>
      <top/>
      <bottom style="medium">
        <color indexed="64"/>
      </bottom>
      <diagonal/>
    </border>
    <border>
      <left/>
      <right/>
      <top style="thin">
        <color auto="1"/>
      </top>
      <bottom style="thin">
        <color auto="1"/>
      </bottom>
      <diagonal/>
    </border>
    <border>
      <left/>
      <right/>
      <top/>
      <bottom style="double">
        <color indexed="64"/>
      </bottom>
      <diagonal/>
    </border>
    <border>
      <left style="medium">
        <color indexed="64"/>
      </left>
      <right style="medium">
        <color indexed="64"/>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005">
    <xf numFmtId="0" fontId="0"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2" fillId="3" borderId="0" applyNumberFormat="0" applyBorder="0" applyAlignment="0" applyProtection="0"/>
    <xf numFmtId="0" fontId="13" fillId="20" borderId="1" applyNumberFormat="0" applyAlignment="0" applyProtection="0"/>
    <xf numFmtId="0" fontId="14" fillId="21" borderId="2" applyNumberFormat="0" applyAlignment="0" applyProtection="0"/>
    <xf numFmtId="165" fontId="4" fillId="0" borderId="0" applyFont="0" applyFill="0" applyBorder="0" applyAlignment="0" applyProtection="0"/>
    <xf numFmtId="166" fontId="15" fillId="0" borderId="0">
      <protection locked="0"/>
    </xf>
    <xf numFmtId="167" fontId="15" fillId="0" borderId="0">
      <protection locked="0"/>
    </xf>
    <xf numFmtId="0" fontId="15" fillId="0" borderId="0">
      <protection locked="0"/>
    </xf>
    <xf numFmtId="0" fontId="17" fillId="4" borderId="0" applyNumberFormat="0" applyBorder="0" applyAlignment="0" applyProtection="0"/>
    <xf numFmtId="0" fontId="3" fillId="0" borderId="0"/>
    <xf numFmtId="0" fontId="16" fillId="0" borderId="0" applyNumberFormat="0" applyFill="0" applyBorder="0" applyAlignment="0" applyProtection="0"/>
    <xf numFmtId="168" fontId="15" fillId="0" borderId="0">
      <protection locked="0"/>
    </xf>
    <xf numFmtId="0" fontId="17" fillId="4" borderId="0" applyNumberFormat="0" applyBorder="0" applyAlignment="0" applyProtection="0"/>
    <xf numFmtId="0" fontId="18" fillId="0" borderId="0" applyNumberFormat="0"/>
    <xf numFmtId="0" fontId="19" fillId="0" borderId="3" applyNumberFormat="0" applyFill="0" applyAlignment="0" applyProtection="0"/>
    <xf numFmtId="0" fontId="20" fillId="0" borderId="4" applyNumberFormat="0" applyFill="0" applyAlignment="0" applyProtection="0"/>
    <xf numFmtId="0" fontId="20" fillId="0" borderId="0" applyNumberFormat="0" applyFill="0" applyBorder="0" applyAlignment="0" applyProtection="0"/>
    <xf numFmtId="169" fontId="21" fillId="0" borderId="0">
      <protection locked="0"/>
    </xf>
    <xf numFmtId="169" fontId="21" fillId="0" borderId="0">
      <protection locked="0"/>
    </xf>
    <xf numFmtId="0" fontId="22" fillId="7" borderId="1" applyNumberFormat="0" applyAlignment="0" applyProtection="0"/>
    <xf numFmtId="0" fontId="25" fillId="20" borderId="5" applyNumberFormat="0" applyAlignment="0" applyProtection="0"/>
    <xf numFmtId="39" fontId="2" fillId="0" borderId="6">
      <alignment horizontal="right" vertical="top" wrapText="1"/>
    </xf>
    <xf numFmtId="0" fontId="23" fillId="0" borderId="7" applyNumberFormat="0" applyFill="0" applyAlignment="0" applyProtection="0"/>
    <xf numFmtId="0" fontId="32" fillId="0" borderId="8" applyNumberFormat="0" applyFill="0" applyAlignment="0" applyProtection="0"/>
    <xf numFmtId="0" fontId="19" fillId="0" borderId="3" applyNumberFormat="0" applyFill="0" applyAlignment="0" applyProtection="0"/>
    <xf numFmtId="0" fontId="20" fillId="0" borderId="4" applyNumberFormat="0" applyFill="0" applyAlignment="0" applyProtection="0"/>
    <xf numFmtId="0" fontId="20" fillId="0" borderId="0" applyNumberFormat="0" applyFill="0" applyBorder="0" applyAlignment="0" applyProtection="0"/>
    <xf numFmtId="0" fontId="26" fillId="0" borderId="0" applyNumberFormat="0" applyFill="0" applyBorder="0" applyAlignment="0" applyProtection="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0" fontId="7" fillId="0" borderId="0">
      <alignment vertical="top" wrapText="1"/>
    </xf>
    <xf numFmtId="0" fontId="36" fillId="0" borderId="0"/>
    <xf numFmtId="0" fontId="10" fillId="0" borderId="0"/>
    <xf numFmtId="0" fontId="36" fillId="0" borderId="0"/>
    <xf numFmtId="0" fontId="10" fillId="0" borderId="0"/>
    <xf numFmtId="0" fontId="3" fillId="0" borderId="0"/>
    <xf numFmtId="0" fontId="4" fillId="0" borderId="0"/>
    <xf numFmtId="0" fontId="7" fillId="0" borderId="0"/>
    <xf numFmtId="0" fontId="4" fillId="0" borderId="0"/>
    <xf numFmtId="0" fontId="4" fillId="0" borderId="0"/>
    <xf numFmtId="0" fontId="36" fillId="0" borderId="0"/>
    <xf numFmtId="0" fontId="10" fillId="0" borderId="0"/>
    <xf numFmtId="0" fontId="36" fillId="0" borderId="0"/>
    <xf numFmtId="0" fontId="10" fillId="0" borderId="0"/>
    <xf numFmtId="0" fontId="36" fillId="0" borderId="0"/>
    <xf numFmtId="0" fontId="10" fillId="0" borderId="0"/>
    <xf numFmtId="0" fontId="36" fillId="0" borderId="0"/>
    <xf numFmtId="0" fontId="10" fillId="0" borderId="0"/>
    <xf numFmtId="0" fontId="36" fillId="0" borderId="0"/>
    <xf numFmtId="0" fontId="10" fillId="0" borderId="0"/>
    <xf numFmtId="0" fontId="36" fillId="0" borderId="0"/>
    <xf numFmtId="0" fontId="10" fillId="0" borderId="0"/>
    <xf numFmtId="0" fontId="36" fillId="0" borderId="0"/>
    <xf numFmtId="0" fontId="10" fillId="0" borderId="0"/>
    <xf numFmtId="0" fontId="36" fillId="0" borderId="0"/>
    <xf numFmtId="0" fontId="10" fillId="0" borderId="0"/>
    <xf numFmtId="0" fontId="36" fillId="0" borderId="0"/>
    <xf numFmtId="0" fontId="10" fillId="0" borderId="0"/>
    <xf numFmtId="0" fontId="36" fillId="0" borderId="0"/>
    <xf numFmtId="0" fontId="10" fillId="0" borderId="0"/>
    <xf numFmtId="0" fontId="4" fillId="0" borderId="0"/>
    <xf numFmtId="0" fontId="3" fillId="0" borderId="0" applyFont="0" applyBorder="0"/>
    <xf numFmtId="0" fontId="3" fillId="0" borderId="0"/>
    <xf numFmtId="0" fontId="3" fillId="0" borderId="0"/>
    <xf numFmtId="0" fontId="3" fillId="0" borderId="0"/>
    <xf numFmtId="0" fontId="3" fillId="0" borderId="0"/>
    <xf numFmtId="0" fontId="36" fillId="0" borderId="0"/>
    <xf numFmtId="0" fontId="10" fillId="0" borderId="0"/>
    <xf numFmtId="0" fontId="36" fillId="0" borderId="0"/>
    <xf numFmtId="0" fontId="10" fillId="0" borderId="0"/>
    <xf numFmtId="0" fontId="3" fillId="0" borderId="0"/>
    <xf numFmtId="0" fontId="36" fillId="0" borderId="0"/>
    <xf numFmtId="0" fontId="10" fillId="0" borderId="0"/>
    <xf numFmtId="0" fontId="36" fillId="0" borderId="0"/>
    <xf numFmtId="0" fontId="10" fillId="0" borderId="0"/>
    <xf numFmtId="0" fontId="36" fillId="0" borderId="0"/>
    <xf numFmtId="0" fontId="10" fillId="0" borderId="0"/>
    <xf numFmtId="0" fontId="3" fillId="0" borderId="0"/>
    <xf numFmtId="0" fontId="36" fillId="0" borderId="0"/>
    <xf numFmtId="0" fontId="10" fillId="0" borderId="0"/>
    <xf numFmtId="0" fontId="36" fillId="0" borderId="0"/>
    <xf numFmtId="0" fontId="10" fillId="0" borderId="0"/>
    <xf numFmtId="0" fontId="3" fillId="0" borderId="0"/>
    <xf numFmtId="0" fontId="36" fillId="0" borderId="0"/>
    <xf numFmtId="0" fontId="10" fillId="0" borderId="0"/>
    <xf numFmtId="0" fontId="36" fillId="0" borderId="0"/>
    <xf numFmtId="0" fontId="10" fillId="0" borderId="0"/>
    <xf numFmtId="0" fontId="36" fillId="0" borderId="0"/>
    <xf numFmtId="0" fontId="10" fillId="0" borderId="0"/>
    <xf numFmtId="0" fontId="5" fillId="0" borderId="0"/>
    <xf numFmtId="0" fontId="3" fillId="0" borderId="0"/>
    <xf numFmtId="0" fontId="3" fillId="0" borderId="0"/>
    <xf numFmtId="0" fontId="4" fillId="0" borderId="0"/>
    <xf numFmtId="0" fontId="33" fillId="0" borderId="0"/>
    <xf numFmtId="0" fontId="2" fillId="0" borderId="0"/>
    <xf numFmtId="0" fontId="5" fillId="0" borderId="0"/>
    <xf numFmtId="0" fontId="7" fillId="0" borderId="0"/>
    <xf numFmtId="0" fontId="24" fillId="22" borderId="0" applyNumberFormat="0" applyBorder="0" applyAlignment="0" applyProtection="0"/>
    <xf numFmtId="0" fontId="24" fillId="22" borderId="0" applyNumberFormat="0" applyBorder="0" applyAlignment="0" applyProtection="0"/>
    <xf numFmtId="0" fontId="34" fillId="0" borderId="0">
      <alignment horizontal="left" vertical="top" wrapText="1" readingOrder="1"/>
    </xf>
    <xf numFmtId="0" fontId="3" fillId="0" borderId="0"/>
    <xf numFmtId="0" fontId="8" fillId="0" borderId="0" applyNumberFormat="0" applyFill="0" applyBorder="0" applyAlignment="0" applyProtection="0"/>
    <xf numFmtId="0" fontId="8" fillId="0" borderId="0" applyNumberFormat="0" applyFill="0" applyBorder="0" applyAlignment="0" applyProtection="0"/>
    <xf numFmtId="0" fontId="4" fillId="0" borderId="0"/>
    <xf numFmtId="0" fontId="3" fillId="0" borderId="0"/>
    <xf numFmtId="0" fontId="8" fillId="0" borderId="0" applyNumberFormat="0" applyFill="0" applyBorder="0" applyAlignment="0" applyProtection="0"/>
    <xf numFmtId="0" fontId="3" fillId="0" borderId="0"/>
    <xf numFmtId="0" fontId="2" fillId="0" borderId="0"/>
    <xf numFmtId="0" fontId="3" fillId="23" borderId="9" applyNumberFormat="0" applyFont="0" applyAlignment="0" applyProtection="0"/>
    <xf numFmtId="9" fontId="3" fillId="0" borderId="0" applyFont="0" applyFill="0" applyBorder="0" applyAlignment="0" applyProtection="0"/>
    <xf numFmtId="9" fontId="5" fillId="0" borderId="0" applyFont="0" applyFill="0" applyBorder="0" applyAlignment="0" applyProtection="0"/>
    <xf numFmtId="0" fontId="10" fillId="23" borderId="9" applyNumberFormat="0" applyFont="0" applyAlignment="0" applyProtection="0"/>
    <xf numFmtId="0" fontId="28" fillId="0" borderId="0" applyNumberFormat="0" applyFill="0" applyBorder="0" applyAlignment="0" applyProtection="0"/>
    <xf numFmtId="0" fontId="25" fillId="20" borderId="5" applyNumberFormat="0" applyAlignment="0" applyProtection="0"/>
    <xf numFmtId="0" fontId="16" fillId="0" borderId="0" applyNumberFormat="0" applyFill="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23" fillId="0" borderId="7" applyNumberFormat="0" applyFill="0" applyAlignment="0" applyProtection="0"/>
    <xf numFmtId="0" fontId="14" fillId="21" borderId="2" applyNumberFormat="0" applyAlignment="0" applyProtection="0"/>
    <xf numFmtId="0" fontId="13" fillId="20" borderId="1" applyNumberFormat="0" applyAlignment="0" applyProtection="0"/>
    <xf numFmtId="0" fontId="12" fillId="3" borderId="0" applyNumberFormat="0" applyBorder="0" applyAlignment="0" applyProtection="0"/>
    <xf numFmtId="0" fontId="7" fillId="0" borderId="0"/>
    <xf numFmtId="0" fontId="7" fillId="0" borderId="0"/>
    <xf numFmtId="0" fontId="2" fillId="0" borderId="10">
      <alignment horizontal="left" vertical="top" wrapText="1"/>
    </xf>
    <xf numFmtId="0" fontId="2" fillId="0" borderId="10">
      <alignment horizontal="left" vertical="top" wrapText="1"/>
    </xf>
    <xf numFmtId="0" fontId="26" fillId="0" borderId="0" applyNumberFormat="0" applyFill="0" applyBorder="0" applyAlignment="0" applyProtection="0"/>
    <xf numFmtId="0" fontId="27" fillId="0" borderId="11" applyNumberFormat="0" applyFill="0" applyAlignment="0" applyProtection="0"/>
    <xf numFmtId="0" fontId="30" fillId="0" borderId="12" applyNumberFormat="0"/>
    <xf numFmtId="170" fontId="4" fillId="0" borderId="0" applyFont="0" applyFill="0" applyBorder="0" applyAlignment="0" applyProtection="0"/>
    <xf numFmtId="165" fontId="4" fillId="0" borderId="0" applyFont="0" applyFill="0" applyBorder="0" applyAlignment="0" applyProtection="0"/>
    <xf numFmtId="164" fontId="1" fillId="0" borderId="0" applyFont="0" applyFill="0" applyBorder="0" applyAlignment="0" applyProtection="0"/>
    <xf numFmtId="164" fontId="10" fillId="0" borderId="0" applyFont="0" applyFill="0" applyBorder="0" applyAlignment="0" applyProtection="0"/>
    <xf numFmtId="171"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0" fontId="22" fillId="7" borderId="1" applyNumberFormat="0" applyAlignment="0" applyProtection="0"/>
    <xf numFmtId="0" fontId="27" fillId="0" borderId="11" applyNumberFormat="0" applyFill="0" applyAlignment="0" applyProtection="0"/>
    <xf numFmtId="0" fontId="28" fillId="0" borderId="0" applyNumberFormat="0" applyFill="0" applyBorder="0" applyAlignment="0" applyProtection="0"/>
    <xf numFmtId="49" fontId="29" fillId="0" borderId="0">
      <alignment vertical="top"/>
      <protection locked="0"/>
    </xf>
    <xf numFmtId="0" fontId="37" fillId="0" borderId="0"/>
    <xf numFmtId="0" fontId="4" fillId="0" borderId="0"/>
    <xf numFmtId="0" fontId="4" fillId="0" borderId="0"/>
    <xf numFmtId="0" fontId="3"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3" borderId="9"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xf numFmtId="44" fontId="36" fillId="0" borderId="0" applyFont="0" applyFill="0" applyBorder="0" applyAlignment="0" applyProtection="0"/>
    <xf numFmtId="9" fontId="36" fillId="0" borderId="0" applyFont="0" applyFill="0" applyBorder="0" applyAlignment="0" applyProtection="0"/>
    <xf numFmtId="0" fontId="11" fillId="28" borderId="0" applyNumberFormat="0" applyBorder="0" applyAlignment="0" applyProtection="0"/>
    <xf numFmtId="0" fontId="11" fillId="19" borderId="0" applyNumberFormat="0" applyBorder="0" applyAlignment="0" applyProtection="0"/>
    <xf numFmtId="0" fontId="11" fillId="11" borderId="0" applyNumberFormat="0" applyBorder="0" applyAlignment="0" applyProtection="0"/>
    <xf numFmtId="0" fontId="11" fillId="29" borderId="0" applyNumberFormat="0" applyBorder="0" applyAlignment="0" applyProtection="0"/>
    <xf numFmtId="0" fontId="11" fillId="17" borderId="0" applyNumberFormat="0" applyBorder="0" applyAlignment="0" applyProtection="0"/>
    <xf numFmtId="0" fontId="12" fillId="5" borderId="0" applyNumberFormat="0" applyBorder="0" applyAlignment="0" applyProtection="0"/>
    <xf numFmtId="0" fontId="53" fillId="30" borderId="1" applyNumberFormat="0" applyAlignment="0" applyProtection="0"/>
    <xf numFmtId="0" fontId="54" fillId="0" borderId="54" applyNumberFormat="0" applyFill="0" applyAlignment="0" applyProtection="0"/>
    <xf numFmtId="0" fontId="55" fillId="0" borderId="55" applyNumberFormat="0" applyFill="0" applyAlignment="0" applyProtection="0"/>
    <xf numFmtId="0" fontId="56" fillId="0" borderId="56" applyNumberFormat="0" applyFill="0" applyAlignment="0" applyProtection="0"/>
    <xf numFmtId="0" fontId="56" fillId="0" borderId="0" applyNumberFormat="0" applyFill="0" applyBorder="0" applyAlignment="0" applyProtection="0"/>
    <xf numFmtId="0" fontId="22" fillId="22" borderId="1" applyNumberFormat="0" applyAlignment="0" applyProtection="0"/>
    <xf numFmtId="0" fontId="28" fillId="0" borderId="57" applyNumberFormat="0" applyFill="0" applyAlignment="0" applyProtection="0"/>
    <xf numFmtId="0" fontId="57" fillId="22" borderId="0" applyNumberFormat="0" applyBorder="0" applyAlignment="0" applyProtection="0"/>
    <xf numFmtId="0" fontId="4" fillId="23" borderId="9" applyNumberFormat="0" applyFont="0" applyAlignment="0" applyProtection="0"/>
    <xf numFmtId="0" fontId="27" fillId="0" borderId="58" applyNumberFormat="0" applyFill="0" applyAlignment="0" applyProtection="0"/>
    <xf numFmtId="165" fontId="3" fillId="0" borderId="0" applyFont="0" applyFill="0" applyBorder="0" applyAlignment="0" applyProtection="0"/>
    <xf numFmtId="0" fontId="58" fillId="0" borderId="0"/>
    <xf numFmtId="44" fontId="36" fillId="0" borderId="0" applyFont="0" applyFill="0" applyBorder="0" applyAlignment="0" applyProtection="0"/>
    <xf numFmtId="0" fontId="3" fillId="0" borderId="0"/>
    <xf numFmtId="0" fontId="59" fillId="0" borderId="0"/>
    <xf numFmtId="0" fontId="72" fillId="0" borderId="0"/>
    <xf numFmtId="0" fontId="63" fillId="0" borderId="0"/>
    <xf numFmtId="0" fontId="63" fillId="0" borderId="0"/>
    <xf numFmtId="43" fontId="36" fillId="0" borderId="0" applyFont="0" applyFill="0" applyBorder="0" applyAlignment="0" applyProtection="0"/>
  </cellStyleXfs>
  <cellXfs count="609">
    <xf numFmtId="0" fontId="0" fillId="0" borderId="0" xfId="0"/>
    <xf numFmtId="49" fontId="6" fillId="0" borderId="14" xfId="0" applyNumberFormat="1" applyFont="1" applyBorder="1" applyAlignment="1">
      <alignment vertical="top" wrapText="1"/>
    </xf>
    <xf numFmtId="0" fontId="6" fillId="0" borderId="14" xfId="0" applyFont="1" applyBorder="1" applyAlignment="1"/>
    <xf numFmtId="0" fontId="9" fillId="0" borderId="14" xfId="0" applyFont="1" applyBorder="1" applyAlignment="1">
      <alignment vertical="top" wrapText="1"/>
    </xf>
    <xf numFmtId="0" fontId="6" fillId="0" borderId="14" xfId="0" applyFont="1" applyBorder="1"/>
    <xf numFmtId="0" fontId="6" fillId="0" borderId="0" xfId="0" applyFont="1"/>
    <xf numFmtId="0" fontId="6" fillId="0" borderId="0" xfId="0" applyFont="1" applyAlignment="1">
      <alignment wrapText="1"/>
    </xf>
    <xf numFmtId="0" fontId="6" fillId="0" borderId="16" xfId="0" applyFont="1" applyBorder="1"/>
    <xf numFmtId="0" fontId="6" fillId="0" borderId="14" xfId="0" applyFont="1" applyFill="1" applyBorder="1" applyAlignment="1">
      <alignment horizontal="left"/>
    </xf>
    <xf numFmtId="0" fontId="6" fillId="0" borderId="14" xfId="0" applyFont="1" applyBorder="1"/>
    <xf numFmtId="0" fontId="9" fillId="0" borderId="15" xfId="0" applyFont="1" applyBorder="1" applyAlignment="1">
      <alignment vertical="top" wrapText="1"/>
    </xf>
    <xf numFmtId="0" fontId="6" fillId="0" borderId="15" xfId="0" applyFont="1" applyBorder="1" applyAlignment="1"/>
    <xf numFmtId="49" fontId="6" fillId="0" borderId="15" xfId="0" applyNumberFormat="1" applyFont="1" applyBorder="1" applyAlignment="1">
      <alignment vertical="top" wrapText="1"/>
    </xf>
    <xf numFmtId="0" fontId="39" fillId="0" borderId="13" xfId="338" applyFont="1" applyBorder="1" applyAlignment="1" applyProtection="1">
      <alignment horizontal="center" vertical="top"/>
    </xf>
    <xf numFmtId="0" fontId="39" fillId="0" borderId="13" xfId="338" applyFont="1" applyBorder="1" applyAlignment="1" applyProtection="1">
      <alignment horizontal="justify"/>
    </xf>
    <xf numFmtId="4" fontId="39" fillId="0" borderId="13" xfId="338" applyNumberFormat="1" applyFont="1" applyBorder="1" applyAlignment="1" applyProtection="1">
      <alignment horizontal="center"/>
    </xf>
    <xf numFmtId="0" fontId="39" fillId="0" borderId="0" xfId="338" applyFont="1" applyBorder="1" applyAlignment="1" applyProtection="1">
      <alignment horizontal="center" vertical="center"/>
    </xf>
    <xf numFmtId="0" fontId="39" fillId="0" borderId="0" xfId="338" applyFont="1" applyBorder="1" applyAlignment="1" applyProtection="1">
      <alignment horizontal="justify"/>
    </xf>
    <xf numFmtId="4" fontId="39" fillId="0" borderId="0" xfId="338" applyNumberFormat="1" applyFont="1" applyBorder="1" applyAlignment="1" applyProtection="1">
      <alignment horizontal="center"/>
    </xf>
    <xf numFmtId="172" fontId="44" fillId="26" borderId="45" xfId="0" applyNumberFormat="1" applyFont="1" applyFill="1" applyBorder="1" applyAlignment="1">
      <alignment horizontal="center" vertical="top" wrapText="1"/>
    </xf>
    <xf numFmtId="49" fontId="38" fillId="0" borderId="47" xfId="0" applyNumberFormat="1" applyFont="1" applyBorder="1" applyAlignment="1">
      <alignment vertical="top" wrapText="1"/>
    </xf>
    <xf numFmtId="0" fontId="38" fillId="0" borderId="15" xfId="0" applyNumberFormat="1" applyFont="1" applyBorder="1" applyAlignment="1">
      <alignment vertical="top" wrapText="1"/>
    </xf>
    <xf numFmtId="4" fontId="38" fillId="0" borderId="46" xfId="0" applyNumberFormat="1" applyFont="1" applyBorder="1" applyAlignment="1"/>
    <xf numFmtId="0" fontId="43" fillId="26" borderId="20" xfId="0" applyNumberFormat="1" applyFont="1" applyFill="1" applyBorder="1" applyAlignment="1">
      <alignment vertical="top" wrapText="1"/>
    </xf>
    <xf numFmtId="0" fontId="38" fillId="0" borderId="0" xfId="351" applyFont="1" applyBorder="1" applyAlignment="1" applyProtection="1">
      <alignment horizontal="center" wrapText="1"/>
    </xf>
    <xf numFmtId="172" fontId="46" fillId="0" borderId="25" xfId="351" applyNumberFormat="1" applyFont="1" applyFill="1" applyBorder="1" applyAlignment="1" applyProtection="1">
      <alignment horizontal="center" vertical="center"/>
    </xf>
    <xf numFmtId="172" fontId="47" fillId="0" borderId="25" xfId="351" applyNumberFormat="1" applyFont="1" applyFill="1" applyBorder="1" applyAlignment="1" applyProtection="1">
      <alignment horizontal="center" vertical="center"/>
    </xf>
    <xf numFmtId="0" fontId="45" fillId="0" borderId="0" xfId="0" applyFont="1" applyBorder="1" applyAlignment="1">
      <alignment vertical="top"/>
    </xf>
    <xf numFmtId="49" fontId="39" fillId="0" borderId="15" xfId="350" applyNumberFormat="1" applyFont="1" applyFill="1" applyBorder="1" applyAlignment="1" applyProtection="1">
      <alignment horizontal="left" vertical="top"/>
    </xf>
    <xf numFmtId="4" fontId="38" fillId="0" borderId="15" xfId="279" applyNumberFormat="1" applyFont="1" applyFill="1" applyBorder="1" applyAlignment="1">
      <alignment vertical="top"/>
    </xf>
    <xf numFmtId="172" fontId="38" fillId="0" borderId="15" xfId="279" applyNumberFormat="1" applyFont="1" applyFill="1" applyBorder="1" applyAlignment="1">
      <alignment vertical="top"/>
    </xf>
    <xf numFmtId="172" fontId="39" fillId="0" borderId="15" xfId="0" applyNumberFormat="1" applyFont="1" applyBorder="1" applyAlignment="1">
      <alignment vertical="top"/>
    </xf>
    <xf numFmtId="0" fontId="39" fillId="0" borderId="0" xfId="339" applyFont="1" applyFill="1" applyAlignment="1">
      <alignment horizontal="center" vertical="top"/>
    </xf>
    <xf numFmtId="49" fontId="40" fillId="0" borderId="21" xfId="0" applyNumberFormat="1" applyFont="1" applyFill="1" applyBorder="1" applyAlignment="1">
      <alignment horizontal="left" vertical="top" wrapText="1"/>
    </xf>
    <xf numFmtId="0" fontId="38" fillId="0" borderId="21" xfId="183" applyNumberFormat="1" applyFont="1" applyFill="1" applyBorder="1" applyAlignment="1">
      <alignment horizontal="left" vertical="top" wrapText="1"/>
    </xf>
    <xf numFmtId="4" fontId="40" fillId="0" borderId="21" xfId="183" applyNumberFormat="1" applyFont="1" applyFill="1" applyBorder="1" applyAlignment="1">
      <alignment horizontal="right" vertical="top" wrapText="1"/>
    </xf>
    <xf numFmtId="172" fontId="40" fillId="0" borderId="21" xfId="183" applyNumberFormat="1" applyFont="1" applyFill="1" applyBorder="1" applyAlignment="1">
      <alignment horizontal="right" vertical="top" wrapText="1"/>
    </xf>
    <xf numFmtId="0" fontId="39" fillId="0" borderId="0" xfId="339" applyFont="1" applyAlignment="1">
      <alignment vertical="top"/>
    </xf>
    <xf numFmtId="0" fontId="40" fillId="24" borderId="0" xfId="351" applyNumberFormat="1" applyFont="1" applyFill="1" applyBorder="1" applyAlignment="1" applyProtection="1">
      <alignment horizontal="center" vertical="top" wrapText="1"/>
      <protection locked="0"/>
    </xf>
    <xf numFmtId="0" fontId="40" fillId="24" borderId="0" xfId="372" applyFont="1" applyFill="1" applyBorder="1" applyAlignment="1" applyProtection="1">
      <alignment horizontal="center" vertical="top" wrapText="1"/>
      <protection locked="0"/>
    </xf>
    <xf numFmtId="0" fontId="40" fillId="24" borderId="0" xfId="372" applyFont="1" applyFill="1" applyBorder="1" applyAlignment="1" applyProtection="1">
      <alignment horizontal="center" vertical="top"/>
      <protection locked="0"/>
    </xf>
    <xf numFmtId="4" fontId="40" fillId="24" borderId="0" xfId="372" applyNumberFormat="1" applyFont="1" applyFill="1" applyBorder="1" applyAlignment="1" applyProtection="1">
      <alignment horizontal="center" vertical="top" wrapText="1"/>
      <protection locked="0"/>
    </xf>
    <xf numFmtId="172" fontId="40" fillId="24" borderId="0" xfId="372" applyNumberFormat="1" applyFont="1" applyFill="1" applyBorder="1" applyAlignment="1" applyProtection="1">
      <alignment horizontal="center" vertical="top" wrapText="1"/>
      <protection locked="0"/>
    </xf>
    <xf numFmtId="0" fontId="39" fillId="0" borderId="0" xfId="339" applyFont="1" applyAlignment="1">
      <alignment horizontal="center" vertical="top"/>
    </xf>
    <xf numFmtId="49" fontId="49" fillId="0" borderId="0" xfId="0" applyNumberFormat="1" applyFont="1" applyBorder="1" applyAlignment="1">
      <alignment horizontal="left" vertical="top" wrapText="1"/>
    </xf>
    <xf numFmtId="0" fontId="49" fillId="0" borderId="0" xfId="0" applyNumberFormat="1" applyFont="1" applyBorder="1" applyAlignment="1">
      <alignment vertical="top" wrapText="1"/>
    </xf>
    <xf numFmtId="4" fontId="45" fillId="0" borderId="0" xfId="0" applyNumberFormat="1" applyFont="1" applyBorder="1" applyAlignment="1">
      <alignment horizontal="right" vertical="top" wrapText="1"/>
    </xf>
    <xf numFmtId="4" fontId="39" fillId="0" borderId="0" xfId="0" applyNumberFormat="1" applyFont="1" applyBorder="1" applyAlignment="1">
      <alignment horizontal="right" vertical="top" wrapText="1"/>
    </xf>
    <xf numFmtId="172" fontId="39" fillId="0" borderId="0" xfId="279" applyNumberFormat="1" applyFont="1" applyBorder="1" applyAlignment="1">
      <alignment horizontal="right" vertical="top" shrinkToFit="1"/>
    </xf>
    <xf numFmtId="172" fontId="45" fillId="0" borderId="0" xfId="0" applyNumberFormat="1" applyFont="1" applyBorder="1" applyAlignment="1">
      <alignment horizontal="right" vertical="top" shrinkToFit="1"/>
    </xf>
    <xf numFmtId="4" fontId="50" fillId="26" borderId="19" xfId="0" applyNumberFormat="1" applyFont="1" applyFill="1" applyBorder="1" applyAlignment="1">
      <alignment horizontal="right" vertical="top" wrapText="1"/>
    </xf>
    <xf numFmtId="4" fontId="46" fillId="26" borderId="19" xfId="0" applyNumberFormat="1" applyFont="1" applyFill="1" applyBorder="1" applyAlignment="1">
      <alignment horizontal="right" vertical="top" wrapText="1"/>
    </xf>
    <xf numFmtId="172" fontId="46" fillId="26" borderId="19" xfId="279" applyNumberFormat="1" applyFont="1" applyFill="1" applyBorder="1" applyAlignment="1">
      <alignment horizontal="right" vertical="top" shrinkToFit="1"/>
    </xf>
    <xf numFmtId="172" fontId="50" fillId="26" borderId="35" xfId="0" applyNumberFormat="1" applyFont="1" applyFill="1" applyBorder="1" applyAlignment="1">
      <alignment horizontal="right" vertical="top" shrinkToFit="1"/>
    </xf>
    <xf numFmtId="0" fontId="50" fillId="0" borderId="0" xfId="0" applyFont="1" applyBorder="1" applyAlignment="1">
      <alignment vertical="top"/>
    </xf>
    <xf numFmtId="49" fontId="38" fillId="0" borderId="33" xfId="0" applyNumberFormat="1" applyFont="1" applyBorder="1" applyAlignment="1">
      <alignment horizontal="left" vertical="top" wrapText="1"/>
    </xf>
    <xf numFmtId="0" fontId="38" fillId="0" borderId="17" xfId="0" applyNumberFormat="1" applyFont="1" applyBorder="1" applyAlignment="1">
      <alignment vertical="top" wrapText="1"/>
    </xf>
    <xf numFmtId="172" fontId="39" fillId="0" borderId="34" xfId="0" applyNumberFormat="1" applyFont="1" applyBorder="1" applyAlignment="1">
      <alignment horizontal="right" vertical="top" shrinkToFit="1"/>
    </xf>
    <xf numFmtId="0" fontId="45" fillId="0" borderId="14" xfId="0" applyFont="1" applyBorder="1" applyAlignment="1">
      <alignment vertical="top"/>
    </xf>
    <xf numFmtId="4" fontId="38" fillId="0" borderId="18" xfId="0" applyNumberFormat="1" applyFont="1" applyBorder="1" applyAlignment="1">
      <alignment horizontal="right" vertical="top" wrapText="1"/>
    </xf>
    <xf numFmtId="4" fontId="38" fillId="0" borderId="17" xfId="0" applyNumberFormat="1" applyFont="1" applyBorder="1" applyAlignment="1">
      <alignment horizontal="right" vertical="top" wrapText="1"/>
    </xf>
    <xf numFmtId="172" fontId="38" fillId="0" borderId="18" xfId="279" applyNumberFormat="1" applyFont="1" applyBorder="1" applyAlignment="1">
      <alignment horizontal="right" vertical="top" shrinkToFit="1"/>
    </xf>
    <xf numFmtId="172" fontId="38" fillId="0" borderId="34" xfId="0" applyNumberFormat="1" applyFont="1" applyBorder="1" applyAlignment="1">
      <alignment horizontal="right" vertical="top" shrinkToFit="1"/>
    </xf>
    <xf numFmtId="49" fontId="39" fillId="0" borderId="33" xfId="0" applyNumberFormat="1" applyFont="1" applyBorder="1" applyAlignment="1">
      <alignment horizontal="left" vertical="top" wrapText="1"/>
    </xf>
    <xf numFmtId="0" fontId="39" fillId="0" borderId="17" xfId="0" applyNumberFormat="1" applyFont="1" applyFill="1" applyBorder="1" applyAlignment="1">
      <alignment horizontal="left" vertical="top" wrapText="1"/>
    </xf>
    <xf numFmtId="0" fontId="39" fillId="0" borderId="18" xfId="0" applyNumberFormat="1" applyFont="1" applyFill="1" applyBorder="1" applyAlignment="1">
      <alignment horizontal="left" vertical="top" wrapText="1"/>
    </xf>
    <xf numFmtId="4" fontId="39" fillId="0" borderId="23" xfId="0" applyNumberFormat="1" applyFont="1" applyFill="1" applyBorder="1" applyAlignment="1">
      <alignment vertical="top" wrapText="1"/>
    </xf>
    <xf numFmtId="4" fontId="45" fillId="0" borderId="14" xfId="0" applyNumberFormat="1" applyFont="1" applyBorder="1" applyAlignment="1">
      <alignment horizontal="right" vertical="top" wrapText="1"/>
    </xf>
    <xf numFmtId="4" fontId="39" fillId="0" borderId="14" xfId="0" applyNumberFormat="1" applyFont="1" applyBorder="1" applyAlignment="1">
      <alignment horizontal="right" vertical="top" wrapText="1"/>
    </xf>
    <xf numFmtId="172" fontId="39" fillId="0" borderId="14" xfId="279" applyNumberFormat="1" applyFont="1" applyBorder="1" applyAlignment="1">
      <alignment horizontal="right" vertical="top" wrapText="1"/>
    </xf>
    <xf numFmtId="49" fontId="45" fillId="0" borderId="14" xfId="0" applyNumberFormat="1" applyFont="1" applyBorder="1" applyAlignment="1">
      <alignment vertical="top" wrapText="1"/>
    </xf>
    <xf numFmtId="0" fontId="39" fillId="0" borderId="14" xfId="0" applyNumberFormat="1" applyFont="1" applyBorder="1" applyAlignment="1">
      <alignment vertical="top" wrapText="1"/>
    </xf>
    <xf numFmtId="172" fontId="45" fillId="0" borderId="14" xfId="0" applyNumberFormat="1" applyFont="1" applyBorder="1" applyAlignment="1">
      <alignment horizontal="right" vertical="top"/>
    </xf>
    <xf numFmtId="49" fontId="52" fillId="26" borderId="24" xfId="0" applyNumberFormat="1" applyFont="1" applyFill="1" applyBorder="1" applyAlignment="1">
      <alignment horizontal="left" vertical="top" wrapText="1"/>
    </xf>
    <xf numFmtId="0" fontId="52" fillId="26" borderId="19" xfId="0" applyNumberFormat="1" applyFont="1" applyFill="1" applyBorder="1" applyAlignment="1">
      <alignment vertical="top" wrapText="1"/>
    </xf>
    <xf numFmtId="49" fontId="38" fillId="25" borderId="26" xfId="0" applyNumberFormat="1" applyFont="1" applyFill="1" applyBorder="1" applyAlignment="1">
      <alignment horizontal="center" wrapText="1"/>
    </xf>
    <xf numFmtId="172" fontId="38" fillId="25" borderId="25" xfId="0" applyNumberFormat="1" applyFont="1" applyFill="1" applyBorder="1" applyAlignment="1">
      <alignment horizontal="center" vertical="top" wrapText="1"/>
    </xf>
    <xf numFmtId="49" fontId="42" fillId="26" borderId="52" xfId="0" applyNumberFormat="1" applyFont="1" applyFill="1" applyBorder="1" applyAlignment="1">
      <alignment horizontal="center" wrapText="1"/>
    </xf>
    <xf numFmtId="0" fontId="45" fillId="26" borderId="53" xfId="0" applyFont="1" applyFill="1" applyBorder="1" applyAlignment="1"/>
    <xf numFmtId="9" fontId="39" fillId="0" borderId="18" xfId="979" applyFont="1" applyFill="1" applyBorder="1" applyAlignment="1">
      <alignment horizontal="left" vertical="top" wrapText="1"/>
    </xf>
    <xf numFmtId="49" fontId="39" fillId="0" borderId="33" xfId="0" applyNumberFormat="1" applyFont="1" applyFill="1" applyBorder="1" applyAlignment="1">
      <alignment horizontal="left" vertical="top" wrapText="1"/>
    </xf>
    <xf numFmtId="172" fontId="39" fillId="0" borderId="18" xfId="279" applyNumberFormat="1" applyFont="1" applyBorder="1" applyAlignment="1" applyProtection="1">
      <alignment vertical="top" shrinkToFit="1"/>
      <protection locked="0"/>
    </xf>
    <xf numFmtId="172" fontId="52" fillId="26" borderId="19" xfId="978" applyNumberFormat="1" applyFont="1" applyFill="1" applyBorder="1" applyAlignment="1">
      <alignment vertical="top" wrapText="1"/>
    </xf>
    <xf numFmtId="0" fontId="39" fillId="0" borderId="17" xfId="0" applyFont="1" applyBorder="1" applyAlignment="1">
      <alignment horizontal="left" vertical="top" wrapText="1"/>
    </xf>
    <xf numFmtId="0" fontId="39" fillId="0" borderId="17" xfId="0" applyNumberFormat="1" applyFont="1" applyFill="1" applyBorder="1" applyAlignment="1">
      <alignment horizontal="left" vertical="top" wrapText="1"/>
    </xf>
    <xf numFmtId="4" fontId="39" fillId="0" borderId="23" xfId="0" applyNumberFormat="1" applyFont="1" applyFill="1" applyBorder="1" applyAlignment="1">
      <alignment vertical="top" wrapText="1"/>
    </xf>
    <xf numFmtId="0" fontId="45" fillId="26" borderId="0" xfId="0" applyFont="1" applyFill="1" applyBorder="1" applyAlignment="1"/>
    <xf numFmtId="172" fontId="44" fillId="26" borderId="6" xfId="0" applyNumberFormat="1" applyFont="1" applyFill="1" applyBorder="1" applyAlignment="1">
      <alignment horizontal="center" vertical="top" wrapText="1"/>
    </xf>
    <xf numFmtId="0" fontId="45" fillId="26" borderId="10" xfId="0" applyFont="1" applyFill="1" applyBorder="1" applyAlignment="1"/>
    <xf numFmtId="172" fontId="39" fillId="0" borderId="18" xfId="279" applyNumberFormat="1" applyFont="1" applyFill="1" applyBorder="1" applyAlignment="1" applyProtection="1">
      <alignment vertical="top" shrinkToFit="1"/>
      <protection locked="0"/>
    </xf>
    <xf numFmtId="172" fontId="39" fillId="0" borderId="34" xfId="0" applyNumberFormat="1" applyFont="1" applyFill="1" applyBorder="1" applyAlignment="1">
      <alignment horizontal="right" vertical="top" shrinkToFit="1"/>
    </xf>
    <xf numFmtId="0" fontId="39" fillId="0" borderId="0" xfId="339" applyFont="1" applyFill="1" applyAlignment="1">
      <alignment vertical="top"/>
    </xf>
    <xf numFmtId="49" fontId="45" fillId="0" borderId="21" xfId="0" applyNumberFormat="1" applyFont="1" applyBorder="1" applyAlignment="1">
      <alignment vertical="top" wrapText="1"/>
    </xf>
    <xf numFmtId="0" fontId="39" fillId="0" borderId="21" xfId="0" applyNumberFormat="1" applyFont="1" applyBorder="1" applyAlignment="1">
      <alignment vertical="top" wrapText="1"/>
    </xf>
    <xf numFmtId="4" fontId="45" fillId="0" borderId="21" xfId="0" applyNumberFormat="1" applyFont="1" applyBorder="1" applyAlignment="1">
      <alignment horizontal="right" vertical="top" wrapText="1"/>
    </xf>
    <xf numFmtId="4" fontId="39" fillId="0" borderId="21" xfId="0" applyNumberFormat="1" applyFont="1" applyBorder="1" applyAlignment="1">
      <alignment horizontal="right" vertical="top" wrapText="1"/>
    </xf>
    <xf numFmtId="172" fontId="39" fillId="0" borderId="21" xfId="279" applyNumberFormat="1" applyFont="1" applyBorder="1" applyAlignment="1">
      <alignment horizontal="right" vertical="top" wrapText="1"/>
    </xf>
    <xf numFmtId="172" fontId="45" fillId="0" borderId="21" xfId="0" applyNumberFormat="1" applyFont="1" applyBorder="1" applyAlignment="1">
      <alignment horizontal="right" vertical="top"/>
    </xf>
    <xf numFmtId="49" fontId="45" fillId="0" borderId="15" xfId="0" applyNumberFormat="1" applyFont="1" applyBorder="1" applyAlignment="1">
      <alignment vertical="top" wrapText="1"/>
    </xf>
    <xf numFmtId="0" fontId="39" fillId="0" borderId="15" xfId="0" applyNumberFormat="1" applyFont="1" applyBorder="1" applyAlignment="1">
      <alignment vertical="top" wrapText="1"/>
    </xf>
    <xf numFmtId="4" fontId="45" fillId="0" borderId="15" xfId="0" applyNumberFormat="1" applyFont="1" applyBorder="1" applyAlignment="1">
      <alignment horizontal="right" vertical="top" wrapText="1"/>
    </xf>
    <xf numFmtId="4" fontId="39" fillId="0" borderId="15" xfId="0" applyNumberFormat="1" applyFont="1" applyBorder="1" applyAlignment="1">
      <alignment horizontal="right" vertical="top" wrapText="1"/>
    </xf>
    <xf numFmtId="172" fontId="39" fillId="0" borderId="15" xfId="279" applyNumberFormat="1" applyFont="1" applyBorder="1" applyAlignment="1">
      <alignment horizontal="right" vertical="top" wrapText="1"/>
    </xf>
    <xf numFmtId="172" fontId="45" fillId="0" borderId="15" xfId="0" applyNumberFormat="1" applyFont="1" applyBorder="1" applyAlignment="1">
      <alignment horizontal="right" vertical="top"/>
    </xf>
    <xf numFmtId="49" fontId="52" fillId="0" borderId="0" xfId="0" applyNumberFormat="1" applyFont="1" applyFill="1" applyBorder="1" applyAlignment="1">
      <alignment horizontal="left" vertical="top" wrapText="1"/>
    </xf>
    <xf numFmtId="0" fontId="52" fillId="0" borderId="0" xfId="0" applyNumberFormat="1" applyFont="1" applyFill="1" applyBorder="1" applyAlignment="1">
      <alignment vertical="top" wrapText="1"/>
    </xf>
    <xf numFmtId="4" fontId="50" fillId="0" borderId="0" xfId="0" applyNumberFormat="1" applyFont="1" applyFill="1" applyBorder="1" applyAlignment="1">
      <alignment horizontal="right" vertical="top" wrapText="1"/>
    </xf>
    <xf numFmtId="4" fontId="46" fillId="0" borderId="0" xfId="0" applyNumberFormat="1" applyFont="1" applyFill="1" applyBorder="1" applyAlignment="1">
      <alignment horizontal="right" vertical="top" wrapText="1"/>
    </xf>
    <xf numFmtId="172" fontId="46" fillId="0" borderId="0" xfId="279" applyNumberFormat="1" applyFont="1" applyFill="1" applyBorder="1" applyAlignment="1">
      <alignment horizontal="right" vertical="top" shrinkToFit="1"/>
    </xf>
    <xf numFmtId="49" fontId="39" fillId="0" borderId="0" xfId="0" applyNumberFormat="1" applyFont="1" applyFill="1" applyBorder="1" applyAlignment="1">
      <alignment horizontal="left" vertical="top" wrapText="1"/>
    </xf>
    <xf numFmtId="0" fontId="39" fillId="0" borderId="0" xfId="0" applyNumberFormat="1" applyFont="1" applyFill="1" applyBorder="1" applyAlignment="1">
      <alignment horizontal="left" vertical="top" wrapText="1"/>
    </xf>
    <xf numFmtId="4" fontId="39" fillId="0" borderId="0" xfId="0" applyNumberFormat="1" applyFont="1" applyFill="1" applyBorder="1" applyAlignment="1">
      <alignment vertical="top" wrapText="1"/>
    </xf>
    <xf numFmtId="172" fontId="39" fillId="0" borderId="0" xfId="279" applyNumberFormat="1" applyFont="1" applyFill="1" applyBorder="1" applyAlignment="1" applyProtection="1">
      <alignment vertical="top" shrinkToFit="1"/>
      <protection locked="0"/>
    </xf>
    <xf numFmtId="172" fontId="39" fillId="0" borderId="0" xfId="0" applyNumberFormat="1" applyFont="1" applyFill="1" applyBorder="1" applyAlignment="1">
      <alignment horizontal="right" vertical="top" shrinkToFit="1"/>
    </xf>
    <xf numFmtId="9" fontId="39" fillId="0" borderId="0" xfId="979" applyFont="1" applyFill="1" applyBorder="1" applyAlignment="1">
      <alignment horizontal="left" vertical="top" wrapText="1"/>
    </xf>
    <xf numFmtId="0" fontId="39" fillId="0" borderId="0" xfId="0" applyFont="1" applyFill="1" applyBorder="1" applyAlignment="1">
      <alignment horizontal="left" vertical="top" wrapText="1"/>
    </xf>
    <xf numFmtId="49" fontId="45" fillId="0" borderId="0" xfId="0" applyNumberFormat="1" applyFont="1" applyFill="1" applyBorder="1" applyAlignment="1">
      <alignment vertical="top" wrapText="1"/>
    </xf>
    <xf numFmtId="0" fontId="39" fillId="0" borderId="0" xfId="0" applyNumberFormat="1" applyFont="1" applyFill="1" applyBorder="1" applyAlignment="1">
      <alignment vertical="top" wrapText="1"/>
    </xf>
    <xf numFmtId="4" fontId="45" fillId="0" borderId="0" xfId="0" applyNumberFormat="1" applyFont="1" applyFill="1" applyBorder="1" applyAlignment="1">
      <alignment horizontal="right" vertical="top" wrapText="1"/>
    </xf>
    <xf numFmtId="4" fontId="39" fillId="0" borderId="0" xfId="0" applyNumberFormat="1" applyFont="1" applyFill="1" applyBorder="1" applyAlignment="1">
      <alignment horizontal="right" vertical="top" wrapText="1"/>
    </xf>
    <xf numFmtId="172" fontId="39" fillId="0" borderId="0" xfId="279" applyNumberFormat="1" applyFont="1" applyFill="1" applyBorder="1" applyAlignment="1">
      <alignment horizontal="right" vertical="top" wrapText="1"/>
    </xf>
    <xf numFmtId="172" fontId="45" fillId="0" borderId="0" xfId="0" applyNumberFormat="1" applyFont="1" applyFill="1" applyBorder="1" applyAlignment="1">
      <alignment horizontal="right" vertical="top"/>
    </xf>
    <xf numFmtId="172" fontId="52" fillId="0" borderId="0" xfId="978" applyNumberFormat="1" applyFont="1" applyFill="1" applyBorder="1" applyAlignment="1">
      <alignment vertical="top" wrapText="1"/>
    </xf>
    <xf numFmtId="0" fontId="45" fillId="0" borderId="0" xfId="0" applyFont="1" applyAlignment="1">
      <alignment vertical="top"/>
    </xf>
    <xf numFmtId="49" fontId="39" fillId="0" borderId="15" xfId="350" applyNumberFormat="1" applyFont="1" applyBorder="1" applyAlignment="1">
      <alignment horizontal="left" vertical="top"/>
    </xf>
    <xf numFmtId="4" fontId="38" fillId="0" borderId="15" xfId="279" applyNumberFormat="1" applyFont="1" applyBorder="1" applyAlignment="1">
      <alignment vertical="top"/>
    </xf>
    <xf numFmtId="172" fontId="38" fillId="0" borderId="15" xfId="279" applyNumberFormat="1" applyFont="1" applyBorder="1" applyAlignment="1">
      <alignment vertical="top"/>
    </xf>
    <xf numFmtId="49" fontId="40" fillId="0" borderId="21" xfId="0" applyNumberFormat="1" applyFont="1" applyBorder="1" applyAlignment="1">
      <alignment horizontal="left" vertical="top" wrapText="1"/>
    </xf>
    <xf numFmtId="0" fontId="38" fillId="0" borderId="21" xfId="183" applyNumberFormat="1" applyFont="1" applyBorder="1" applyAlignment="1">
      <alignment horizontal="left" vertical="top" wrapText="1"/>
    </xf>
    <xf numFmtId="4" fontId="40" fillId="0" borderId="21" xfId="183" applyNumberFormat="1" applyFont="1" applyBorder="1">
      <alignment horizontal="right" vertical="top" wrapText="1"/>
    </xf>
    <xf numFmtId="172" fontId="40" fillId="0" borderId="21" xfId="183" applyNumberFormat="1" applyFont="1" applyBorder="1">
      <alignment horizontal="right" vertical="top" wrapText="1"/>
    </xf>
    <xf numFmtId="0" fontId="40" fillId="24" borderId="0" xfId="351" applyFont="1" applyFill="1" applyAlignment="1" applyProtection="1">
      <alignment horizontal="center" vertical="top" wrapText="1"/>
      <protection locked="0"/>
    </xf>
    <xf numFmtId="49" fontId="49" fillId="0" borderId="0" xfId="0" applyNumberFormat="1" applyFont="1" applyAlignment="1">
      <alignment horizontal="left" vertical="top" wrapText="1"/>
    </xf>
    <xf numFmtId="0" fontId="49" fillId="0" borderId="0" xfId="0" applyFont="1" applyAlignment="1">
      <alignment vertical="top" wrapText="1"/>
    </xf>
    <xf numFmtId="4" fontId="45" fillId="0" borderId="0" xfId="0" applyNumberFormat="1" applyFont="1" applyAlignment="1">
      <alignment horizontal="right" vertical="top" wrapText="1"/>
    </xf>
    <xf numFmtId="4" fontId="39" fillId="0" borderId="0" xfId="0" applyNumberFormat="1" applyFont="1" applyAlignment="1">
      <alignment horizontal="right" vertical="top" wrapText="1"/>
    </xf>
    <xf numFmtId="172" fontId="39" fillId="0" borderId="0" xfId="279" applyNumberFormat="1" applyFont="1" applyAlignment="1">
      <alignment horizontal="right" vertical="top" shrinkToFit="1"/>
    </xf>
    <xf numFmtId="172" fontId="45" fillId="0" borderId="0" xfId="0" applyNumberFormat="1" applyFont="1" applyAlignment="1">
      <alignment horizontal="right" vertical="top" shrinkToFit="1"/>
    </xf>
    <xf numFmtId="0" fontId="52" fillId="26" borderId="19" xfId="0" applyFont="1" applyFill="1" applyBorder="1" applyAlignment="1">
      <alignment vertical="top" wrapText="1"/>
    </xf>
    <xf numFmtId="0" fontId="50" fillId="0" borderId="0" xfId="0" applyFont="1" applyAlignment="1">
      <alignment vertical="top"/>
    </xf>
    <xf numFmtId="0" fontId="38" fillId="0" borderId="17" xfId="0" applyFont="1" applyBorder="1" applyAlignment="1">
      <alignment vertical="top" wrapText="1"/>
    </xf>
    <xf numFmtId="0" fontId="39" fillId="0" borderId="18" xfId="0" applyFont="1" applyBorder="1" applyAlignment="1">
      <alignment horizontal="left" vertical="top" wrapText="1"/>
    </xf>
    <xf numFmtId="4" fontId="39" fillId="0" borderId="23" xfId="0" applyNumberFormat="1" applyFont="1" applyBorder="1" applyAlignment="1">
      <alignment vertical="top" wrapText="1"/>
    </xf>
    <xf numFmtId="0" fontId="39" fillId="0" borderId="6" xfId="0" applyFont="1" applyBorder="1" applyAlignment="1">
      <alignment horizontal="left" vertical="top" wrapText="1"/>
    </xf>
    <xf numFmtId="0" fontId="39" fillId="0" borderId="14" xfId="0" applyFont="1" applyBorder="1" applyAlignment="1">
      <alignment vertical="top" wrapText="1"/>
    </xf>
    <xf numFmtId="49" fontId="39" fillId="0" borderId="59" xfId="0" applyNumberFormat="1" applyFont="1" applyBorder="1" applyAlignment="1">
      <alignment horizontal="left" vertical="top" wrapText="1"/>
    </xf>
    <xf numFmtId="0" fontId="39" fillId="0" borderId="23" xfId="0" applyFont="1" applyBorder="1" applyAlignment="1">
      <alignment horizontal="left" vertical="top" wrapText="1"/>
    </xf>
    <xf numFmtId="0" fontId="39" fillId="0" borderId="60" xfId="0" applyFont="1" applyBorder="1" applyAlignment="1">
      <alignment horizontal="left" vertical="top" wrapText="1"/>
    </xf>
    <xf numFmtId="172" fontId="39" fillId="0" borderId="60" xfId="279" applyNumberFormat="1" applyFont="1" applyBorder="1" applyAlignment="1">
      <alignment vertical="top" shrinkToFit="1"/>
    </xf>
    <xf numFmtId="172" fontId="39" fillId="0" borderId="61" xfId="0" applyNumberFormat="1" applyFont="1" applyBorder="1" applyAlignment="1">
      <alignment horizontal="right" vertical="top" shrinkToFit="1"/>
    </xf>
    <xf numFmtId="49" fontId="49" fillId="0" borderId="63" xfId="0" applyNumberFormat="1" applyFont="1" applyBorder="1" applyAlignment="1">
      <alignment horizontal="left" vertical="top" wrapText="1"/>
    </xf>
    <xf numFmtId="0" fontId="49" fillId="0" borderId="6" xfId="0" applyFont="1" applyBorder="1" applyAlignment="1">
      <alignment vertical="top" wrapText="1"/>
    </xf>
    <xf numFmtId="4" fontId="39" fillId="0" borderId="6" xfId="0" applyNumberFormat="1" applyFont="1" applyBorder="1" applyAlignment="1">
      <alignment horizontal="right" vertical="top" wrapText="1"/>
    </xf>
    <xf numFmtId="172" fontId="45" fillId="0" borderId="64" xfId="0" applyNumberFormat="1" applyFont="1" applyBorder="1" applyAlignment="1">
      <alignment horizontal="right" vertical="top" shrinkToFit="1"/>
    </xf>
    <xf numFmtId="0" fontId="45" fillId="0" borderId="15" xfId="0" applyFont="1" applyBorder="1" applyAlignment="1">
      <alignment vertical="top"/>
    </xf>
    <xf numFmtId="49" fontId="38" fillId="0" borderId="65" xfId="0" applyNumberFormat="1" applyFont="1" applyBorder="1" applyAlignment="1">
      <alignment horizontal="left" vertical="top" wrapText="1"/>
    </xf>
    <xf numFmtId="0" fontId="38" fillId="0" borderId="66" xfId="0" applyFont="1" applyBorder="1" applyAlignment="1">
      <alignment vertical="top" wrapText="1"/>
    </xf>
    <xf numFmtId="0" fontId="39" fillId="0" borderId="67" xfId="0" applyFont="1" applyBorder="1" applyAlignment="1">
      <alignment horizontal="right" vertical="top"/>
    </xf>
    <xf numFmtId="4" fontId="39" fillId="0" borderId="66" xfId="0" applyNumberFormat="1" applyFont="1" applyBorder="1" applyAlignment="1">
      <alignment horizontal="right" vertical="top"/>
    </xf>
    <xf numFmtId="172" fontId="39" fillId="0" borderId="68" xfId="0" applyNumberFormat="1" applyFont="1" applyBorder="1" applyAlignment="1">
      <alignment horizontal="right" vertical="top" shrinkToFit="1"/>
    </xf>
    <xf numFmtId="9" fontId="39" fillId="0" borderId="18" xfId="0" applyNumberFormat="1" applyFont="1" applyBorder="1" applyAlignment="1">
      <alignment horizontal="left" vertical="top" wrapText="1"/>
    </xf>
    <xf numFmtId="49" fontId="38" fillId="0" borderId="69" xfId="0" applyNumberFormat="1" applyFont="1" applyBorder="1" applyAlignment="1">
      <alignment horizontal="left" vertical="top" wrapText="1"/>
    </xf>
    <xf numFmtId="0" fontId="38" fillId="0" borderId="70" xfId="0" applyFont="1" applyBorder="1" applyAlignment="1">
      <alignment vertical="top" wrapText="1"/>
    </xf>
    <xf numFmtId="0" fontId="39" fillId="0" borderId="71" xfId="0" applyFont="1" applyBorder="1" applyAlignment="1">
      <alignment horizontal="left" vertical="top" wrapText="1"/>
    </xf>
    <xf numFmtId="4" fontId="39" fillId="0" borderId="70" xfId="0" applyNumberFormat="1" applyFont="1" applyBorder="1" applyAlignment="1">
      <alignment vertical="top" wrapText="1"/>
    </xf>
    <xf numFmtId="172" fontId="38" fillId="0" borderId="72" xfId="0" applyNumberFormat="1" applyFont="1" applyBorder="1" applyAlignment="1">
      <alignment horizontal="right" vertical="top" shrinkToFit="1"/>
    </xf>
    <xf numFmtId="49" fontId="39" fillId="0" borderId="73" xfId="0" applyNumberFormat="1" applyFont="1" applyBorder="1" applyAlignment="1">
      <alignment horizontal="left" vertical="top" wrapText="1"/>
    </xf>
    <xf numFmtId="0" fontId="39" fillId="0" borderId="0" xfId="0" applyFont="1" applyAlignment="1">
      <alignment horizontal="left" vertical="top" wrapText="1"/>
    </xf>
    <xf numFmtId="9" fontId="39" fillId="0" borderId="0" xfId="0" applyNumberFormat="1" applyFont="1" applyAlignment="1">
      <alignment horizontal="left" vertical="top" wrapText="1"/>
    </xf>
    <xf numFmtId="4" fontId="39" fillId="0" borderId="0" xfId="0" applyNumberFormat="1" applyFont="1" applyAlignment="1">
      <alignment vertical="top" wrapText="1"/>
    </xf>
    <xf numFmtId="172" fontId="39" fillId="0" borderId="74" xfId="0" applyNumberFormat="1" applyFont="1" applyBorder="1" applyAlignment="1">
      <alignment horizontal="right" vertical="top" shrinkToFit="1"/>
    </xf>
    <xf numFmtId="49" fontId="38" fillId="0" borderId="75" xfId="0" applyNumberFormat="1" applyFont="1" applyBorder="1" applyAlignment="1">
      <alignment horizontal="left" vertical="top" wrapText="1"/>
    </xf>
    <xf numFmtId="0" fontId="38" fillId="0" borderId="20" xfId="0" applyFont="1" applyBorder="1" applyAlignment="1">
      <alignment vertical="top" wrapText="1"/>
    </xf>
    <xf numFmtId="0" fontId="39" fillId="0" borderId="62" xfId="0" applyFont="1" applyBorder="1" applyAlignment="1">
      <alignment horizontal="right" vertical="top"/>
    </xf>
    <xf numFmtId="4" fontId="39" fillId="0" borderId="6" xfId="0" applyNumberFormat="1" applyFont="1" applyBorder="1" applyAlignment="1">
      <alignment horizontal="right" vertical="top"/>
    </xf>
    <xf numFmtId="172" fontId="39" fillId="0" borderId="62" xfId="0" applyNumberFormat="1" applyFont="1" applyBorder="1" applyAlignment="1">
      <alignment horizontal="right" vertical="top" shrinkToFit="1"/>
    </xf>
    <xf numFmtId="172" fontId="39" fillId="0" borderId="76" xfId="0" applyNumberFormat="1" applyFont="1" applyBorder="1" applyAlignment="1">
      <alignment horizontal="right" vertical="top" shrinkToFit="1"/>
    </xf>
    <xf numFmtId="9" fontId="39" fillId="0" borderId="60" xfId="979" applyFont="1" applyFill="1" applyBorder="1" applyAlignment="1">
      <alignment horizontal="left" vertical="top" wrapText="1"/>
    </xf>
    <xf numFmtId="49" fontId="45" fillId="0" borderId="77" xfId="0" applyNumberFormat="1" applyFont="1" applyBorder="1" applyAlignment="1">
      <alignment vertical="top" wrapText="1"/>
    </xf>
    <xf numFmtId="0" fontId="39" fillId="0" borderId="74" xfId="339" applyFont="1" applyBorder="1" applyAlignment="1">
      <alignment vertical="top"/>
    </xf>
    <xf numFmtId="49" fontId="52" fillId="0" borderId="24" xfId="0" applyNumberFormat="1" applyFont="1" applyBorder="1" applyAlignment="1">
      <alignment horizontal="left" vertical="top" wrapText="1"/>
    </xf>
    <xf numFmtId="172" fontId="52" fillId="26" borderId="35" xfId="978" applyNumberFormat="1" applyFont="1" applyFill="1" applyBorder="1" applyAlignment="1">
      <alignment vertical="top" wrapText="1"/>
    </xf>
    <xf numFmtId="4" fontId="39" fillId="0" borderId="6" xfId="0" applyNumberFormat="1" applyFont="1" applyBorder="1" applyAlignment="1">
      <alignment vertical="top" wrapText="1"/>
    </xf>
    <xf numFmtId="0" fontId="38" fillId="0" borderId="78" xfId="0" applyFont="1" applyBorder="1" applyAlignment="1">
      <alignment vertical="top" wrapText="1"/>
    </xf>
    <xf numFmtId="172" fontId="45" fillId="0" borderId="79" xfId="0" applyNumberFormat="1" applyFont="1" applyBorder="1" applyAlignment="1">
      <alignment horizontal="right" vertical="top"/>
    </xf>
    <xf numFmtId="4" fontId="39" fillId="0" borderId="0" xfId="339" applyNumberFormat="1" applyFont="1" applyAlignment="1">
      <alignment horizontal="center" vertical="top"/>
    </xf>
    <xf numFmtId="49" fontId="38" fillId="0" borderId="59" xfId="0" applyNumberFormat="1" applyFont="1" applyBorder="1" applyAlignment="1">
      <alignment horizontal="left" vertical="top" wrapText="1"/>
    </xf>
    <xf numFmtId="49" fontId="52" fillId="0" borderId="0" xfId="0" applyNumberFormat="1" applyFont="1" applyAlignment="1">
      <alignment horizontal="left" vertical="top" wrapText="1"/>
    </xf>
    <xf numFmtId="0" fontId="52" fillId="0" borderId="0" xfId="0" applyFont="1" applyAlignment="1">
      <alignment vertical="top" wrapText="1"/>
    </xf>
    <xf numFmtId="4" fontId="50" fillId="0" borderId="0" xfId="0" applyNumberFormat="1" applyFont="1" applyAlignment="1">
      <alignment horizontal="right" vertical="top" wrapText="1"/>
    </xf>
    <xf numFmtId="4" fontId="46" fillId="0" borderId="0" xfId="0" applyNumberFormat="1" applyFont="1" applyAlignment="1">
      <alignment horizontal="right" vertical="top" wrapText="1"/>
    </xf>
    <xf numFmtId="172" fontId="39" fillId="0" borderId="80" xfId="0" applyNumberFormat="1" applyFont="1" applyBorder="1" applyAlignment="1">
      <alignment horizontal="right" vertical="top" shrinkToFit="1"/>
    </xf>
    <xf numFmtId="0" fontId="38" fillId="0" borderId="0" xfId="0" applyFont="1" applyBorder="1" applyAlignment="1">
      <alignment vertical="top" wrapText="1"/>
    </xf>
    <xf numFmtId="0" fontId="39" fillId="0" borderId="0" xfId="0" applyFont="1" applyBorder="1" applyAlignment="1">
      <alignment horizontal="left" vertical="top" wrapText="1"/>
    </xf>
    <xf numFmtId="4" fontId="39" fillId="0" borderId="0" xfId="0" applyNumberFormat="1" applyFont="1" applyBorder="1" applyAlignment="1">
      <alignment vertical="top" wrapText="1"/>
    </xf>
    <xf numFmtId="172" fontId="38" fillId="0" borderId="74" xfId="0" applyNumberFormat="1" applyFont="1" applyBorder="1" applyAlignment="1">
      <alignment horizontal="right" vertical="top" shrinkToFit="1"/>
    </xf>
    <xf numFmtId="172" fontId="39" fillId="0" borderId="18" xfId="0" applyNumberFormat="1" applyFont="1" applyBorder="1" applyAlignment="1">
      <alignment horizontal="right" vertical="top" shrinkToFit="1"/>
    </xf>
    <xf numFmtId="49" fontId="38" fillId="0" borderId="60" xfId="0" applyNumberFormat="1" applyFont="1" applyBorder="1" applyAlignment="1">
      <alignment horizontal="left" vertical="top" wrapText="1"/>
    </xf>
    <xf numFmtId="0" fontId="38" fillId="0" borderId="60" xfId="0" applyFont="1" applyBorder="1" applyAlignment="1">
      <alignment vertical="top" wrapText="1"/>
    </xf>
    <xf numFmtId="4" fontId="39" fillId="0" borderId="60" xfId="0" applyNumberFormat="1" applyFont="1" applyBorder="1" applyAlignment="1">
      <alignment vertical="top" wrapText="1"/>
    </xf>
    <xf numFmtId="172" fontId="38" fillId="0" borderId="60" xfId="0" applyNumberFormat="1" applyFont="1" applyBorder="1" applyAlignment="1">
      <alignment horizontal="right" vertical="top" shrinkToFit="1"/>
    </xf>
    <xf numFmtId="0" fontId="41" fillId="0" borderId="82" xfId="0" applyFont="1" applyFill="1" applyBorder="1" applyAlignment="1">
      <alignment horizontal="center" vertical="center"/>
    </xf>
    <xf numFmtId="0" fontId="41" fillId="0" borderId="0" xfId="0" applyFont="1" applyFill="1" applyBorder="1" applyAlignment="1">
      <alignment horizontal="center" vertical="center"/>
    </xf>
    <xf numFmtId="0" fontId="41" fillId="0" borderId="83" xfId="0" applyFont="1" applyFill="1" applyBorder="1" applyAlignment="1">
      <alignment horizontal="center" vertical="center"/>
    </xf>
    <xf numFmtId="0" fontId="39" fillId="0" borderId="45" xfId="0" applyFont="1" applyBorder="1" applyAlignment="1">
      <alignment horizontal="left" vertical="top" wrapText="1"/>
    </xf>
    <xf numFmtId="0" fontId="38" fillId="0" borderId="45" xfId="0" applyFont="1" applyBorder="1" applyAlignment="1">
      <alignment vertical="top" wrapText="1"/>
    </xf>
    <xf numFmtId="0" fontId="39" fillId="0" borderId="6" xfId="0" applyFont="1" applyBorder="1" applyAlignment="1">
      <alignment horizontal="right" vertical="top"/>
    </xf>
    <xf numFmtId="0" fontId="39" fillId="0" borderId="45" xfId="0" applyFont="1" applyBorder="1" applyAlignment="1">
      <alignment horizontal="right" vertical="top"/>
    </xf>
    <xf numFmtId="0" fontId="39" fillId="0" borderId="23" xfId="0" applyFont="1" applyBorder="1" applyAlignment="1">
      <alignment horizontal="right" vertical="top"/>
    </xf>
    <xf numFmtId="4" fontId="39" fillId="0" borderId="23" xfId="0" applyNumberFormat="1" applyFont="1" applyBorder="1" applyAlignment="1">
      <alignment horizontal="right" vertical="top"/>
    </xf>
    <xf numFmtId="172" fontId="39" fillId="0" borderId="86" xfId="0" applyNumberFormat="1" applyFont="1" applyBorder="1" applyAlignment="1">
      <alignment horizontal="right" vertical="top" shrinkToFit="1"/>
    </xf>
    <xf numFmtId="4" fontId="39" fillId="0" borderId="45" xfId="0" applyNumberFormat="1" applyFont="1" applyBorder="1" applyAlignment="1">
      <alignment vertical="top" wrapText="1"/>
    </xf>
    <xf numFmtId="0" fontId="39" fillId="0" borderId="84" xfId="0" applyFont="1" applyBorder="1" applyAlignment="1">
      <alignment horizontal="left" vertical="top" wrapText="1"/>
    </xf>
    <xf numFmtId="9" fontId="39" fillId="0" borderId="17" xfId="979" applyFont="1" applyFill="1" applyBorder="1" applyAlignment="1">
      <alignment horizontal="left" vertical="top" wrapText="1"/>
    </xf>
    <xf numFmtId="9" fontId="39" fillId="0" borderId="84" xfId="979" applyFont="1" applyFill="1" applyBorder="1" applyAlignment="1">
      <alignment horizontal="left" vertical="top" wrapText="1"/>
    </xf>
    <xf numFmtId="172" fontId="38" fillId="0" borderId="87" xfId="0" applyNumberFormat="1" applyFont="1" applyBorder="1" applyAlignment="1">
      <alignment horizontal="right" vertical="top" shrinkToFit="1"/>
    </xf>
    <xf numFmtId="0" fontId="39" fillId="0" borderId="19" xfId="0" applyFont="1" applyBorder="1" applyAlignment="1">
      <alignment horizontal="left" vertical="top" wrapText="1"/>
    </xf>
    <xf numFmtId="9" fontId="39" fillId="0" borderId="19" xfId="979" applyFont="1" applyFill="1" applyBorder="1" applyAlignment="1">
      <alignment horizontal="left" vertical="top" wrapText="1"/>
    </xf>
    <xf numFmtId="4" fontId="45" fillId="0" borderId="17" xfId="0" applyNumberFormat="1" applyFont="1" applyBorder="1" applyAlignment="1">
      <alignment horizontal="right" vertical="top" wrapText="1"/>
    </xf>
    <xf numFmtId="4" fontId="39" fillId="0" borderId="17" xfId="0" applyNumberFormat="1" applyFont="1" applyBorder="1" applyAlignment="1">
      <alignment horizontal="right" vertical="top" wrapText="1"/>
    </xf>
    <xf numFmtId="172" fontId="45" fillId="0" borderId="16" xfId="0" applyNumberFormat="1" applyFont="1" applyBorder="1" applyAlignment="1">
      <alignment horizontal="right" vertical="top"/>
    </xf>
    <xf numFmtId="9" fontId="39" fillId="0" borderId="80" xfId="979" applyFont="1" applyFill="1" applyBorder="1" applyAlignment="1">
      <alignment horizontal="left" vertical="top" wrapText="1"/>
    </xf>
    <xf numFmtId="4" fontId="45" fillId="0" borderId="80" xfId="0" applyNumberFormat="1" applyFont="1" applyBorder="1" applyAlignment="1">
      <alignment horizontal="right" vertical="top" wrapText="1"/>
    </xf>
    <xf numFmtId="4" fontId="39" fillId="0" borderId="84" xfId="0" applyNumberFormat="1" applyFont="1" applyBorder="1" applyAlignment="1">
      <alignment horizontal="right" vertical="top" wrapText="1"/>
    </xf>
    <xf numFmtId="4" fontId="45" fillId="0" borderId="84" xfId="0" applyNumberFormat="1" applyFont="1" applyBorder="1" applyAlignment="1">
      <alignment horizontal="right" vertical="top" wrapText="1"/>
    </xf>
    <xf numFmtId="172" fontId="38" fillId="0" borderId="35" xfId="0" applyNumberFormat="1" applyFont="1" applyBorder="1" applyAlignment="1">
      <alignment horizontal="right" vertical="top" shrinkToFit="1"/>
    </xf>
    <xf numFmtId="0" fontId="38" fillId="0" borderId="90" xfId="0" applyFont="1" applyBorder="1" applyAlignment="1">
      <alignment vertical="top" wrapText="1"/>
    </xf>
    <xf numFmtId="4" fontId="39" fillId="0" borderId="19" xfId="0" applyNumberFormat="1" applyFont="1" applyBorder="1" applyAlignment="1">
      <alignment vertical="top" wrapText="1"/>
    </xf>
    <xf numFmtId="172" fontId="38" fillId="0" borderId="91" xfId="0" applyNumberFormat="1" applyFont="1" applyBorder="1" applyAlignment="1">
      <alignment horizontal="right" vertical="top" shrinkToFit="1"/>
    </xf>
    <xf numFmtId="0" fontId="39" fillId="0" borderId="42" xfId="0" applyFont="1" applyBorder="1" applyAlignment="1">
      <alignment horizontal="left" vertical="top" wrapText="1"/>
    </xf>
    <xf numFmtId="49" fontId="39" fillId="0" borderId="59" xfId="0" applyNumberFormat="1" applyFont="1" applyFill="1" applyBorder="1" applyAlignment="1">
      <alignment horizontal="left" vertical="top" wrapText="1"/>
    </xf>
    <xf numFmtId="0" fontId="1" fillId="0" borderId="6" xfId="1000" applyFont="1" applyBorder="1" applyAlignment="1">
      <alignment horizontal="left" vertical="top" wrapText="1"/>
    </xf>
    <xf numFmtId="0" fontId="38" fillId="0" borderId="89" xfId="0" applyFont="1" applyBorder="1" applyAlignment="1">
      <alignment vertical="top" wrapText="1"/>
    </xf>
    <xf numFmtId="0" fontId="39" fillId="0" borderId="84" xfId="0" applyFont="1" applyBorder="1" applyAlignment="1">
      <alignment vertical="top" wrapText="1"/>
    </xf>
    <xf numFmtId="49" fontId="45" fillId="0" borderId="88" xfId="0" applyNumberFormat="1" applyFont="1" applyFill="1" applyBorder="1" applyAlignment="1">
      <alignment vertical="top" wrapText="1"/>
    </xf>
    <xf numFmtId="0" fontId="39" fillId="0" borderId="16" xfId="0" applyFont="1" applyBorder="1" applyAlignment="1">
      <alignment vertical="top" wrapText="1"/>
    </xf>
    <xf numFmtId="49" fontId="38" fillId="0" borderId="33" xfId="0" applyNumberFormat="1" applyFont="1" applyFill="1" applyBorder="1" applyAlignment="1">
      <alignment horizontal="left" vertical="top" wrapText="1"/>
    </xf>
    <xf numFmtId="49" fontId="38" fillId="0" borderId="59" xfId="0" applyNumberFormat="1" applyFont="1" applyFill="1" applyBorder="1" applyAlignment="1">
      <alignment horizontal="left" vertical="top" wrapText="1"/>
    </xf>
    <xf numFmtId="4" fontId="39" fillId="0" borderId="0" xfId="339" applyNumberFormat="1" applyFont="1" applyFill="1" applyAlignment="1">
      <alignment horizontal="center" vertical="top"/>
    </xf>
    <xf numFmtId="49" fontId="38" fillId="0" borderId="92" xfId="0" applyNumberFormat="1" applyFont="1" applyBorder="1" applyAlignment="1">
      <alignment horizontal="left" vertical="top" wrapText="1"/>
    </xf>
    <xf numFmtId="0" fontId="38" fillId="0" borderId="62" xfId="0" applyFont="1" applyBorder="1" applyAlignment="1">
      <alignment vertical="top" wrapText="1"/>
    </xf>
    <xf numFmtId="4" fontId="39" fillId="0" borderId="20" xfId="0" applyNumberFormat="1" applyFont="1" applyBorder="1" applyAlignment="1">
      <alignment horizontal="right" vertical="top"/>
    </xf>
    <xf numFmtId="0" fontId="38" fillId="0" borderId="92" xfId="0" applyFont="1" applyBorder="1" applyAlignment="1">
      <alignment vertical="top" wrapText="1"/>
    </xf>
    <xf numFmtId="0" fontId="39" fillId="0" borderId="85" xfId="0" applyFont="1" applyBorder="1" applyAlignment="1">
      <alignment horizontal="left" vertical="top" wrapText="1"/>
    </xf>
    <xf numFmtId="0" fontId="39" fillId="0" borderId="85" xfId="0" applyFont="1" applyBorder="1" applyAlignment="1">
      <alignment vertical="top" wrapText="1"/>
    </xf>
    <xf numFmtId="0" fontId="39" fillId="0" borderId="92" xfId="0" applyFont="1" applyBorder="1" applyAlignment="1">
      <alignment vertical="top" wrapText="1"/>
    </xf>
    <xf numFmtId="4" fontId="45" fillId="0" borderId="62" xfId="0" applyNumberFormat="1" applyFont="1" applyBorder="1" applyAlignment="1">
      <alignment horizontal="right" vertical="top" wrapText="1"/>
    </xf>
    <xf numFmtId="0" fontId="39" fillId="0" borderId="18" xfId="0" applyFont="1" applyBorder="1" applyAlignment="1">
      <alignment vertical="top" wrapText="1"/>
    </xf>
    <xf numFmtId="0" fontId="39" fillId="0" borderId="0" xfId="339" applyFont="1" applyAlignment="1">
      <alignment horizontal="left" vertical="top"/>
    </xf>
    <xf numFmtId="0" fontId="39" fillId="0" borderId="17" xfId="0" applyFont="1" applyFill="1" applyBorder="1" applyAlignment="1">
      <alignment horizontal="left" vertical="top" wrapText="1"/>
    </xf>
    <xf numFmtId="0" fontId="39" fillId="0" borderId="0" xfId="339" applyFont="1" applyFill="1" applyAlignment="1">
      <alignment horizontal="left" vertical="top"/>
    </xf>
    <xf numFmtId="49" fontId="38" fillId="0" borderId="0" xfId="0" applyNumberFormat="1" applyFont="1" applyBorder="1" applyAlignment="1">
      <alignment horizontal="left" vertical="top" wrapText="1"/>
    </xf>
    <xf numFmtId="0" fontId="39" fillId="0" borderId="0" xfId="0" applyFont="1" applyBorder="1" applyAlignment="1">
      <alignment horizontal="right" vertical="top"/>
    </xf>
    <xf numFmtId="4" fontId="39" fillId="0" borderId="0" xfId="0" applyNumberFormat="1" applyFont="1" applyBorder="1" applyAlignment="1">
      <alignment horizontal="right" vertical="top"/>
    </xf>
    <xf numFmtId="172" fontId="39" fillId="0" borderId="0" xfId="0" applyNumberFormat="1" applyFont="1" applyBorder="1" applyAlignment="1">
      <alignment horizontal="right" vertical="top" shrinkToFit="1"/>
    </xf>
    <xf numFmtId="172" fontId="50" fillId="0" borderId="0" xfId="0" applyNumberFormat="1" applyFont="1" applyFill="1" applyBorder="1" applyAlignment="1">
      <alignment horizontal="right" vertical="top" shrinkToFit="1"/>
    </xf>
    <xf numFmtId="49" fontId="38" fillId="0" borderId="0" xfId="0" applyNumberFormat="1" applyFont="1" applyFill="1" applyBorder="1" applyAlignment="1">
      <alignment horizontal="left" vertical="top" wrapText="1"/>
    </xf>
    <xf numFmtId="0" fontId="38" fillId="0" borderId="0" xfId="0" applyNumberFormat="1" applyFont="1" applyFill="1" applyBorder="1" applyAlignment="1">
      <alignment vertical="top" wrapText="1"/>
    </xf>
    <xf numFmtId="4" fontId="38" fillId="0" borderId="0" xfId="0" applyNumberFormat="1" applyFont="1" applyFill="1" applyBorder="1" applyAlignment="1">
      <alignment horizontal="right" vertical="top" wrapText="1"/>
    </xf>
    <xf numFmtId="172" fontId="38" fillId="0" borderId="0" xfId="279" applyNumberFormat="1" applyFont="1" applyFill="1" applyBorder="1" applyAlignment="1">
      <alignment horizontal="right" vertical="top" shrinkToFit="1"/>
    </xf>
    <xf numFmtId="172" fontId="38" fillId="0" borderId="0" xfId="0" applyNumberFormat="1" applyFont="1" applyFill="1" applyBorder="1" applyAlignment="1">
      <alignment horizontal="right" vertical="top" shrinkToFit="1"/>
    </xf>
    <xf numFmtId="4" fontId="39" fillId="0" borderId="17" xfId="0" applyNumberFormat="1" applyFont="1" applyFill="1" applyBorder="1" applyAlignment="1">
      <alignment vertical="top" wrapText="1"/>
    </xf>
    <xf numFmtId="172" fontId="39" fillId="0" borderId="17" xfId="279" applyNumberFormat="1" applyFont="1" applyBorder="1" applyAlignment="1" applyProtection="1">
      <alignment vertical="top" shrinkToFit="1"/>
      <protection locked="0"/>
    </xf>
    <xf numFmtId="172" fontId="39" fillId="0" borderId="20" xfId="279" applyNumberFormat="1" applyFont="1" applyBorder="1" applyAlignment="1" applyProtection="1">
      <alignment vertical="top" shrinkToFit="1"/>
      <protection locked="0"/>
    </xf>
    <xf numFmtId="172" fontId="39" fillId="0" borderId="23" xfId="279" applyNumberFormat="1" applyFont="1" applyBorder="1" applyAlignment="1" applyProtection="1">
      <alignment vertical="top" shrinkToFit="1"/>
      <protection locked="0"/>
    </xf>
    <xf numFmtId="49" fontId="39" fillId="0" borderId="18" xfId="0" applyNumberFormat="1" applyFont="1" applyFill="1" applyBorder="1" applyAlignment="1">
      <alignment horizontal="left" vertical="top" wrapText="1"/>
    </xf>
    <xf numFmtId="172" fontId="39" fillId="0" borderId="80" xfId="0" applyNumberFormat="1" applyFont="1" applyFill="1" applyBorder="1" applyAlignment="1">
      <alignment horizontal="right" vertical="top" shrinkToFit="1"/>
    </xf>
    <xf numFmtId="0" fontId="39" fillId="0" borderId="84" xfId="0" applyFont="1" applyBorder="1" applyAlignment="1">
      <alignment horizontal="right" vertical="top" wrapText="1"/>
    </xf>
    <xf numFmtId="9" fontId="39" fillId="0" borderId="18" xfId="979" applyFont="1" applyBorder="1" applyAlignment="1">
      <alignment horizontal="left" vertical="top" wrapText="1"/>
    </xf>
    <xf numFmtId="49" fontId="45" fillId="0" borderId="84" xfId="0" applyNumberFormat="1" applyFont="1" applyFill="1" applyBorder="1" applyAlignment="1">
      <alignment vertical="top" wrapText="1"/>
    </xf>
    <xf numFmtId="4" fontId="45" fillId="0" borderId="18" xfId="0" applyNumberFormat="1" applyFont="1" applyBorder="1" applyAlignment="1">
      <alignment horizontal="right" vertical="top" wrapText="1"/>
    </xf>
    <xf numFmtId="0" fontId="39" fillId="0" borderId="85" xfId="0" applyFont="1" applyBorder="1" applyAlignment="1">
      <alignment horizontal="right" vertical="top" wrapText="1"/>
    </xf>
    <xf numFmtId="49" fontId="45" fillId="0" borderId="84" xfId="0" applyNumberFormat="1" applyFont="1" applyFill="1" applyBorder="1" applyAlignment="1">
      <alignment horizontal="right" vertical="top" wrapText="1"/>
    </xf>
    <xf numFmtId="4" fontId="39" fillId="0" borderId="6" xfId="0" applyNumberFormat="1" applyFont="1" applyFill="1" applyBorder="1" applyAlignment="1">
      <alignment horizontal="right" vertical="top"/>
    </xf>
    <xf numFmtId="49" fontId="38" fillId="0" borderId="69" xfId="0" applyNumberFormat="1" applyFont="1" applyFill="1" applyBorder="1" applyAlignment="1">
      <alignment horizontal="left" vertical="top" wrapText="1"/>
    </xf>
    <xf numFmtId="49" fontId="38" fillId="0" borderId="65" xfId="0" applyNumberFormat="1" applyFont="1" applyFill="1" applyBorder="1" applyAlignment="1">
      <alignment horizontal="left" vertical="top" wrapText="1"/>
    </xf>
    <xf numFmtId="49" fontId="38" fillId="0" borderId="75" xfId="0" applyNumberFormat="1" applyFont="1" applyFill="1" applyBorder="1" applyAlignment="1">
      <alignment horizontal="left" vertical="top" wrapText="1"/>
    </xf>
    <xf numFmtId="49" fontId="38" fillId="0" borderId="81" xfId="0" applyNumberFormat="1" applyFont="1" applyFill="1" applyBorder="1" applyAlignment="1">
      <alignment horizontal="left" vertical="top" wrapText="1"/>
    </xf>
    <xf numFmtId="49" fontId="52" fillId="0" borderId="24" xfId="0" applyNumberFormat="1" applyFont="1" applyFill="1" applyBorder="1" applyAlignment="1">
      <alignment horizontal="left" vertical="top" wrapText="1"/>
    </xf>
    <xf numFmtId="0" fontId="52" fillId="0" borderId="19" xfId="0" applyFont="1" applyFill="1" applyBorder="1" applyAlignment="1">
      <alignment vertical="top" wrapText="1"/>
    </xf>
    <xf numFmtId="4" fontId="50" fillId="0" borderId="19" xfId="0" applyNumberFormat="1" applyFont="1" applyFill="1" applyBorder="1" applyAlignment="1">
      <alignment horizontal="right" vertical="top" wrapText="1"/>
    </xf>
    <xf numFmtId="4" fontId="46" fillId="0" borderId="19" xfId="0" applyNumberFormat="1" applyFont="1" applyFill="1" applyBorder="1" applyAlignment="1">
      <alignment horizontal="right" vertical="top" wrapText="1"/>
    </xf>
    <xf numFmtId="172" fontId="52" fillId="0" borderId="35" xfId="978" applyNumberFormat="1" applyFont="1" applyFill="1" applyBorder="1" applyAlignment="1">
      <alignment vertical="top" wrapText="1"/>
    </xf>
    <xf numFmtId="49" fontId="76" fillId="0" borderId="0" xfId="0" applyNumberFormat="1" applyFont="1" applyAlignment="1" applyProtection="1">
      <alignment vertical="top"/>
      <protection locked="0"/>
    </xf>
    <xf numFmtId="2" fontId="76" fillId="0" borderId="0" xfId="0" applyNumberFormat="1" applyFont="1" applyAlignment="1" applyProtection="1">
      <alignment horizontal="left" vertical="top"/>
      <protection locked="0"/>
    </xf>
    <xf numFmtId="0" fontId="76" fillId="0" borderId="0" xfId="0" applyFont="1" applyAlignment="1" applyProtection="1">
      <alignment vertical="top" wrapText="1"/>
      <protection locked="0"/>
    </xf>
    <xf numFmtId="0" fontId="76" fillId="0" borderId="0" xfId="0" applyFont="1" applyAlignment="1" applyProtection="1">
      <alignment horizontal="left"/>
      <protection locked="0"/>
    </xf>
    <xf numFmtId="0" fontId="76" fillId="0" borderId="0" xfId="0" applyFont="1" applyProtection="1">
      <protection locked="0"/>
    </xf>
    <xf numFmtId="4" fontId="76" fillId="0" borderId="0" xfId="0" applyNumberFormat="1" applyFont="1" applyProtection="1">
      <protection locked="0"/>
    </xf>
    <xf numFmtId="49" fontId="77" fillId="0" borderId="0" xfId="0" applyNumberFormat="1" applyFont="1" applyAlignment="1" applyProtection="1">
      <alignment vertical="top"/>
      <protection locked="0"/>
    </xf>
    <xf numFmtId="4" fontId="77" fillId="0" borderId="0" xfId="0" applyNumberFormat="1" applyFont="1" applyProtection="1">
      <protection locked="0"/>
    </xf>
    <xf numFmtId="2" fontId="76" fillId="0" borderId="39" xfId="0" applyNumberFormat="1" applyFont="1" applyBorder="1" applyAlignment="1" applyProtection="1">
      <alignment horizontal="left" vertical="top"/>
      <protection locked="0"/>
    </xf>
    <xf numFmtId="0" fontId="78" fillId="0" borderId="0" xfId="0" applyFont="1"/>
    <xf numFmtId="2" fontId="79" fillId="0" borderId="0" xfId="0" applyNumberFormat="1" applyFont="1" applyAlignment="1" applyProtection="1">
      <alignment horizontal="left" vertical="top"/>
      <protection locked="0"/>
    </xf>
    <xf numFmtId="49" fontId="78" fillId="0" borderId="0" xfId="0" applyNumberFormat="1" applyFont="1" applyAlignment="1" applyProtection="1">
      <alignment vertical="top"/>
      <protection locked="0"/>
    </xf>
    <xf numFmtId="0" fontId="78" fillId="0" borderId="0" xfId="0" applyFont="1" applyAlignment="1" applyProtection="1">
      <alignment horizontal="left"/>
      <protection locked="0"/>
    </xf>
    <xf numFmtId="0" fontId="78" fillId="0" borderId="0" xfId="0" applyFont="1" applyProtection="1">
      <protection locked="0"/>
    </xf>
    <xf numFmtId="4" fontId="78" fillId="0" borderId="0" xfId="0" applyNumberFormat="1" applyFont="1" applyProtection="1">
      <protection locked="0"/>
    </xf>
    <xf numFmtId="0" fontId="77" fillId="0" borderId="0" xfId="0" applyFont="1"/>
    <xf numFmtId="2" fontId="77" fillId="0" borderId="0" xfId="0" applyNumberFormat="1" applyFont="1" applyAlignment="1">
      <alignment horizontal="left"/>
    </xf>
    <xf numFmtId="0" fontId="77" fillId="0" borderId="0" xfId="0" applyFont="1" applyAlignment="1" applyProtection="1">
      <alignment horizontal="left"/>
      <protection locked="0"/>
    </xf>
    <xf numFmtId="0" fontId="77" fillId="0" borderId="0" xfId="0" applyFont="1" applyProtection="1">
      <protection locked="0"/>
    </xf>
    <xf numFmtId="2" fontId="77" fillId="0" borderId="0" xfId="0" applyNumberFormat="1" applyFont="1" applyAlignment="1" applyProtection="1">
      <alignment horizontal="left" vertical="top"/>
      <protection locked="0"/>
    </xf>
    <xf numFmtId="0" fontId="77" fillId="0" borderId="0" xfId="0" applyFont="1" applyAlignment="1" applyProtection="1">
      <alignment vertical="top" wrapText="1"/>
      <protection locked="0"/>
    </xf>
    <xf numFmtId="0" fontId="76" fillId="0" borderId="0" xfId="0" applyFont="1"/>
    <xf numFmtId="0" fontId="77" fillId="0" borderId="95" xfId="0" applyFont="1" applyBorder="1"/>
    <xf numFmtId="2" fontId="76" fillId="0" borderId="95" xfId="0" applyNumberFormat="1" applyFont="1" applyBorder="1" applyAlignment="1" applyProtection="1">
      <alignment horizontal="left" vertical="top"/>
      <protection locked="0"/>
    </xf>
    <xf numFmtId="49" fontId="77" fillId="0" borderId="95" xfId="0" applyNumberFormat="1" applyFont="1" applyBorder="1" applyAlignment="1" applyProtection="1">
      <alignment vertical="top"/>
      <protection locked="0"/>
    </xf>
    <xf numFmtId="0" fontId="77" fillId="0" borderId="95" xfId="0" applyFont="1" applyBorder="1" applyAlignment="1" applyProtection="1">
      <alignment horizontal="left"/>
      <protection locked="0"/>
    </xf>
    <xf numFmtId="0" fontId="77" fillId="0" borderId="95" xfId="0" applyFont="1" applyBorder="1" applyProtection="1">
      <protection locked="0"/>
    </xf>
    <xf numFmtId="4" fontId="77" fillId="0" borderId="95" xfId="0" applyNumberFormat="1" applyFont="1" applyBorder="1" applyProtection="1">
      <protection locked="0"/>
    </xf>
    <xf numFmtId="49" fontId="77" fillId="0" borderId="39" xfId="0" applyNumberFormat="1" applyFont="1" applyBorder="1" applyAlignment="1" applyProtection="1">
      <alignment vertical="top"/>
      <protection locked="0"/>
    </xf>
    <xf numFmtId="0" fontId="77" fillId="0" borderId="39" xfId="0" applyFont="1" applyBorder="1" applyAlignment="1" applyProtection="1">
      <alignment vertical="top" wrapText="1"/>
      <protection locked="0"/>
    </xf>
    <xf numFmtId="0" fontId="77" fillId="0" borderId="39" xfId="0" applyFont="1" applyBorder="1" applyAlignment="1" applyProtection="1">
      <alignment horizontal="left"/>
      <protection locked="0"/>
    </xf>
    <xf numFmtId="0" fontId="77" fillId="0" borderId="39" xfId="0" applyFont="1" applyBorder="1" applyProtection="1">
      <protection locked="0"/>
    </xf>
    <xf numFmtId="4" fontId="77" fillId="0" borderId="39" xfId="0" applyNumberFormat="1" applyFont="1" applyBorder="1" applyProtection="1">
      <protection locked="0"/>
    </xf>
    <xf numFmtId="49" fontId="77" fillId="0" borderId="0" xfId="0" applyNumberFormat="1" applyFont="1" applyAlignment="1" applyProtection="1">
      <alignment horizontal="left" vertical="top"/>
      <protection locked="0"/>
    </xf>
    <xf numFmtId="0" fontId="77" fillId="0" borderId="0" xfId="0" applyFont="1" applyAlignment="1" applyProtection="1">
      <alignment horizontal="center"/>
      <protection locked="0"/>
    </xf>
    <xf numFmtId="4" fontId="77" fillId="0" borderId="0" xfId="0" applyNumberFormat="1" applyFont="1" applyAlignment="1" applyProtection="1">
      <alignment horizontal="center"/>
      <protection locked="0"/>
    </xf>
    <xf numFmtId="49" fontId="80" fillId="0" borderId="0" xfId="0" applyNumberFormat="1" applyFont="1" applyAlignment="1" applyProtection="1">
      <alignment horizontal="left" vertical="top"/>
      <protection locked="0"/>
    </xf>
    <xf numFmtId="2" fontId="81" fillId="0" borderId="0" xfId="0" applyNumberFormat="1" applyFont="1" applyAlignment="1" applyProtection="1">
      <alignment horizontal="left" vertical="top"/>
      <protection locked="0"/>
    </xf>
    <xf numFmtId="0" fontId="80" fillId="0" borderId="0" xfId="0" applyFont="1" applyAlignment="1" applyProtection="1">
      <alignment horizontal="center" vertical="top" wrapText="1"/>
      <protection locked="0"/>
    </xf>
    <xf numFmtId="0" fontId="80" fillId="0" borderId="0" xfId="0" applyFont="1" applyAlignment="1" applyProtection="1">
      <alignment horizontal="left"/>
      <protection locked="0"/>
    </xf>
    <xf numFmtId="0" fontId="80" fillId="0" borderId="0" xfId="0" applyFont="1" applyAlignment="1" applyProtection="1">
      <alignment horizontal="center"/>
      <protection locked="0"/>
    </xf>
    <xf numFmtId="4" fontId="80" fillId="0" borderId="0" xfId="0" applyNumberFormat="1" applyFont="1" applyAlignment="1" applyProtection="1">
      <alignment horizontal="center"/>
      <protection locked="0"/>
    </xf>
    <xf numFmtId="49" fontId="81" fillId="0" borderId="0" xfId="0" applyNumberFormat="1" applyFont="1" applyAlignment="1" applyProtection="1">
      <alignment vertical="top"/>
      <protection locked="0"/>
    </xf>
    <xf numFmtId="0" fontId="81" fillId="0" borderId="0" xfId="0" applyFont="1" applyAlignment="1" applyProtection="1">
      <alignment vertical="top" wrapText="1"/>
      <protection locked="0"/>
    </xf>
    <xf numFmtId="0" fontId="81" fillId="0" borderId="0" xfId="0" applyFont="1" applyAlignment="1" applyProtection="1">
      <alignment horizontal="left"/>
      <protection locked="0"/>
    </xf>
    <xf numFmtId="0" fontId="81" fillId="0" borderId="0" xfId="0" applyFont="1" applyProtection="1">
      <protection locked="0"/>
    </xf>
    <xf numFmtId="4" fontId="81" fillId="0" borderId="0" xfId="0" applyNumberFormat="1" applyFont="1" applyProtection="1">
      <protection locked="0"/>
    </xf>
    <xf numFmtId="49" fontId="80" fillId="0" borderId="0" xfId="0" applyNumberFormat="1" applyFont="1" applyAlignment="1" applyProtection="1">
      <alignment vertical="top"/>
      <protection locked="0"/>
    </xf>
    <xf numFmtId="0" fontId="80" fillId="0" borderId="0" xfId="0" applyFont="1" applyAlignment="1" applyProtection="1">
      <alignment vertical="top" wrapText="1"/>
      <protection locked="0"/>
    </xf>
    <xf numFmtId="0" fontId="80" fillId="0" borderId="0" xfId="0" applyFont="1" applyProtection="1">
      <protection locked="0"/>
    </xf>
    <xf numFmtId="4" fontId="80" fillId="0" borderId="0" xfId="0" applyNumberFormat="1" applyFont="1" applyProtection="1">
      <protection locked="0"/>
    </xf>
    <xf numFmtId="2" fontId="81" fillId="0" borderId="0" xfId="0" applyNumberFormat="1" applyFont="1" applyAlignment="1">
      <alignment horizontal="left"/>
    </xf>
    <xf numFmtId="0" fontId="81" fillId="0" borderId="0" xfId="0" applyFont="1"/>
    <xf numFmtId="2" fontId="81" fillId="0" borderId="0" xfId="0" applyNumberFormat="1" applyFont="1" applyAlignment="1">
      <alignment horizontal="left" vertical="top"/>
    </xf>
    <xf numFmtId="0" fontId="81" fillId="0" borderId="0" xfId="0" applyFont="1" applyAlignment="1">
      <alignment horizontal="left"/>
    </xf>
    <xf numFmtId="49" fontId="80" fillId="0" borderId="0" xfId="0" applyNumberFormat="1" applyFont="1" applyAlignment="1" applyProtection="1">
      <alignment vertical="top" wrapText="1"/>
      <protection locked="0"/>
    </xf>
    <xf numFmtId="0" fontId="82" fillId="0" borderId="0" xfId="0" applyFont="1"/>
    <xf numFmtId="4" fontId="77" fillId="0" borderId="0" xfId="0" applyNumberFormat="1" applyFont="1" applyAlignment="1" applyProtection="1">
      <alignment horizontal="right"/>
      <protection locked="0"/>
    </xf>
    <xf numFmtId="4" fontId="77" fillId="0" borderId="95" xfId="0" applyNumberFormat="1" applyFont="1" applyBorder="1" applyAlignment="1" applyProtection="1">
      <alignment horizontal="right"/>
      <protection locked="0"/>
    </xf>
    <xf numFmtId="4" fontId="77" fillId="0" borderId="39" xfId="0" applyNumberFormat="1" applyFont="1" applyBorder="1" applyAlignment="1" applyProtection="1">
      <alignment horizontal="right"/>
      <protection locked="0"/>
    </xf>
    <xf numFmtId="49" fontId="42" fillId="0" borderId="0" xfId="0" applyNumberFormat="1" applyFont="1" applyFill="1" applyBorder="1" applyAlignment="1">
      <alignment horizontal="center" wrapText="1"/>
    </xf>
    <xf numFmtId="0" fontId="43" fillId="0" borderId="62" xfId="0" applyNumberFormat="1" applyFont="1" applyFill="1" applyBorder="1" applyAlignment="1">
      <alignment vertical="top" wrapText="1"/>
    </xf>
    <xf numFmtId="172" fontId="44" fillId="0" borderId="0" xfId="0" applyNumberFormat="1" applyFont="1" applyFill="1" applyBorder="1" applyAlignment="1">
      <alignment horizontal="center" vertical="top" wrapText="1"/>
    </xf>
    <xf numFmtId="0" fontId="45" fillId="0" borderId="0" xfId="0" applyFont="1" applyFill="1" applyBorder="1" applyAlignment="1"/>
    <xf numFmtId="0" fontId="6" fillId="0" borderId="16" xfId="0" applyFont="1" applyFill="1" applyBorder="1"/>
    <xf numFmtId="0" fontId="6" fillId="0" borderId="14" xfId="0" applyFont="1" applyFill="1" applyBorder="1"/>
    <xf numFmtId="0" fontId="39" fillId="0" borderId="17" xfId="0" applyFont="1" applyFill="1" applyBorder="1" applyAlignment="1">
      <alignment horizontal="right" vertical="top" wrapText="1"/>
    </xf>
    <xf numFmtId="0" fontId="39" fillId="0" borderId="84" xfId="0" applyFont="1" applyFill="1" applyBorder="1" applyAlignment="1">
      <alignment vertical="top" wrapText="1"/>
    </xf>
    <xf numFmtId="0" fontId="39" fillId="0" borderId="0" xfId="339" applyFont="1" applyAlignment="1">
      <alignment vertical="top" wrapText="1"/>
    </xf>
    <xf numFmtId="49" fontId="39" fillId="0" borderId="75" xfId="0" applyNumberFormat="1" applyFont="1" applyBorder="1" applyAlignment="1">
      <alignment horizontal="left" vertical="top" wrapText="1"/>
    </xf>
    <xf numFmtId="0" fontId="39" fillId="0" borderId="20" xfId="0" applyFont="1" applyBorder="1" applyAlignment="1">
      <alignment vertical="top" wrapText="1"/>
    </xf>
    <xf numFmtId="0" fontId="39" fillId="0" borderId="17" xfId="0" applyFont="1" applyBorder="1" applyAlignment="1" applyProtection="1">
      <alignment horizontal="left" vertical="top" wrapText="1"/>
      <protection locked="0"/>
    </xf>
    <xf numFmtId="49" fontId="39" fillId="0" borderId="18" xfId="0" applyNumberFormat="1" applyFont="1" applyBorder="1" applyAlignment="1">
      <alignment horizontal="left" vertical="top" wrapText="1"/>
    </xf>
    <xf numFmtId="172" fontId="39" fillId="0" borderId="67" xfId="0" applyNumberFormat="1" applyFont="1" applyBorder="1" applyAlignment="1" applyProtection="1">
      <alignment horizontal="right" vertical="top" shrinkToFit="1"/>
      <protection locked="0"/>
    </xf>
    <xf numFmtId="172" fontId="39" fillId="0" borderId="71" xfId="279" applyNumberFormat="1" applyFont="1" applyBorder="1" applyAlignment="1" applyProtection="1">
      <alignment vertical="top" shrinkToFit="1"/>
      <protection locked="0"/>
    </xf>
    <xf numFmtId="0" fontId="84" fillId="0" borderId="0" xfId="0" applyFont="1"/>
    <xf numFmtId="4" fontId="86" fillId="0" borderId="0" xfId="0" applyNumberFormat="1" applyFont="1" applyAlignment="1">
      <alignment horizontal="right"/>
    </xf>
    <xf numFmtId="0" fontId="87" fillId="0" borderId="0" xfId="0" applyFont="1"/>
    <xf numFmtId="0" fontId="7" fillId="0" borderId="0" xfId="0" applyFont="1"/>
    <xf numFmtId="0" fontId="30" fillId="0" borderId="0" xfId="0" applyFont="1"/>
    <xf numFmtId="0" fontId="18" fillId="0" borderId="0" xfId="0" applyFont="1"/>
    <xf numFmtId="0" fontId="7" fillId="0" borderId="0" xfId="0" applyFont="1" applyAlignment="1">
      <alignment horizontal="right"/>
    </xf>
    <xf numFmtId="0" fontId="7" fillId="0" borderId="0" xfId="0" applyFont="1" applyAlignment="1">
      <alignment vertical="top"/>
    </xf>
    <xf numFmtId="0" fontId="88" fillId="31" borderId="96" xfId="0" applyFont="1" applyFill="1" applyBorder="1" applyAlignment="1">
      <alignment horizontal="center" vertical="top" wrapText="1"/>
    </xf>
    <xf numFmtId="4" fontId="88" fillId="31" borderId="96" xfId="0" applyNumberFormat="1" applyFont="1" applyFill="1" applyBorder="1" applyAlignment="1">
      <alignment horizontal="right" vertical="top"/>
    </xf>
    <xf numFmtId="0" fontId="7" fillId="0" borderId="32" xfId="0" applyFont="1" applyBorder="1"/>
    <xf numFmtId="0" fontId="86" fillId="0" borderId="48" xfId="0" applyFont="1" applyBorder="1" applyAlignment="1">
      <alignment vertical="top"/>
    </xf>
    <xf numFmtId="0" fontId="7" fillId="0" borderId="48" xfId="0" applyFont="1" applyBorder="1"/>
    <xf numFmtId="4" fontId="7" fillId="0" borderId="48" xfId="0" applyNumberFormat="1" applyFont="1" applyBorder="1" applyAlignment="1">
      <alignment horizontal="right"/>
    </xf>
    <xf numFmtId="0" fontId="89" fillId="0" borderId="48" xfId="0" applyFont="1" applyBorder="1" applyAlignment="1">
      <alignment horizontal="left" vertical="top"/>
    </xf>
    <xf numFmtId="0" fontId="7" fillId="0" borderId="48" xfId="0" applyFont="1" applyBorder="1" applyAlignment="1">
      <alignment vertical="top" wrapText="1"/>
    </xf>
    <xf numFmtId="0" fontId="7" fillId="0" borderId="97" xfId="0" applyFont="1" applyBorder="1"/>
    <xf numFmtId="0" fontId="7" fillId="0" borderId="97" xfId="0" applyFont="1" applyBorder="1" applyAlignment="1">
      <alignment horizontal="right"/>
    </xf>
    <xf numFmtId="172" fontId="7" fillId="0" borderId="48" xfId="0" applyNumberFormat="1" applyFont="1" applyBorder="1" applyAlignment="1">
      <alignment horizontal="center"/>
    </xf>
    <xf numFmtId="172" fontId="7" fillId="0" borderId="98" xfId="0" applyNumberFormat="1" applyFont="1" applyBorder="1" applyAlignment="1">
      <alignment horizontal="center"/>
    </xf>
    <xf numFmtId="0" fontId="89" fillId="0" borderId="22" xfId="0" applyFont="1" applyBorder="1" applyAlignment="1">
      <alignment horizontal="left" vertical="top"/>
    </xf>
    <xf numFmtId="0" fontId="7" fillId="0" borderId="99" xfId="0" applyFont="1" applyBorder="1" applyAlignment="1">
      <alignment horizontal="left" vertical="top" wrapText="1"/>
    </xf>
    <xf numFmtId="172" fontId="0" fillId="0" borderId="48" xfId="0" applyNumberFormat="1" applyBorder="1" applyAlignment="1">
      <alignment horizontal="center"/>
    </xf>
    <xf numFmtId="0" fontId="90" fillId="0" borderId="48" xfId="0" applyFont="1" applyBorder="1" applyAlignment="1">
      <alignment horizontal="left" vertical="top"/>
    </xf>
    <xf numFmtId="0" fontId="7" fillId="0" borderId="48" xfId="0" applyFont="1" applyBorder="1" applyAlignment="1">
      <alignment horizontal="center"/>
    </xf>
    <xf numFmtId="174" fontId="7" fillId="0" borderId="98" xfId="0" applyNumberFormat="1" applyFont="1" applyBorder="1" applyAlignment="1">
      <alignment horizontal="center"/>
    </xf>
    <xf numFmtId="0" fontId="7" fillId="0" borderId="10" xfId="0" applyFont="1" applyBorder="1" applyAlignment="1">
      <alignment horizontal="center"/>
    </xf>
    <xf numFmtId="172" fontId="7" fillId="0" borderId="6" xfId="1004" applyNumberFormat="1" applyFont="1" applyBorder="1" applyAlignment="1">
      <alignment horizontal="center"/>
    </xf>
    <xf numFmtId="0" fontId="89" fillId="0" borderId="10" xfId="0" applyFont="1" applyBorder="1" applyAlignment="1">
      <alignment horizontal="left" vertical="top"/>
    </xf>
    <xf numFmtId="0" fontId="7" fillId="0" borderId="48" xfId="0" applyFont="1" applyBorder="1" applyAlignment="1">
      <alignment horizontal="left" vertical="top" wrapText="1"/>
    </xf>
    <xf numFmtId="0" fontId="91" fillId="32" borderId="48" xfId="0" applyFont="1" applyFill="1" applyBorder="1" applyAlignment="1">
      <alignment horizontal="right"/>
    </xf>
    <xf numFmtId="0" fontId="91" fillId="0" borderId="48" xfId="0" applyFont="1" applyBorder="1" applyAlignment="1">
      <alignment horizontal="right"/>
    </xf>
    <xf numFmtId="175" fontId="59" fillId="0" borderId="48" xfId="0" applyNumberFormat="1" applyFont="1" applyBorder="1" applyAlignment="1">
      <alignment horizontal="left" vertical="top" wrapText="1"/>
    </xf>
    <xf numFmtId="0" fontId="89" fillId="0" borderId="0" xfId="0" applyFont="1" applyAlignment="1">
      <alignment horizontal="left" vertical="top"/>
    </xf>
    <xf numFmtId="0" fontId="7" fillId="0" borderId="0" xfId="0" applyFont="1" applyAlignment="1">
      <alignment vertical="top" wrapText="1"/>
    </xf>
    <xf numFmtId="172" fontId="86" fillId="0" borderId="0" xfId="0" applyNumberFormat="1" applyFont="1" applyAlignment="1">
      <alignment horizontal="center"/>
    </xf>
    <xf numFmtId="0" fontId="86" fillId="0" borderId="48" xfId="0" applyFont="1" applyBorder="1" applyAlignment="1">
      <alignment vertical="top" wrapText="1"/>
    </xf>
    <xf numFmtId="0" fontId="7" fillId="0" borderId="48" xfId="0" applyFont="1" applyBorder="1" applyAlignment="1">
      <alignment horizontal="right"/>
    </xf>
    <xf numFmtId="4" fontId="7" fillId="0" borderId="48" xfId="0" applyNumberFormat="1" applyFont="1" applyBorder="1" applyAlignment="1">
      <alignment horizontal="center"/>
    </xf>
    <xf numFmtId="0" fontId="89" fillId="32" borderId="48" xfId="0" applyFont="1" applyFill="1" applyBorder="1" applyAlignment="1">
      <alignment horizontal="left" vertical="top"/>
    </xf>
    <xf numFmtId="0" fontId="7" fillId="32" borderId="48" xfId="0" applyFont="1" applyFill="1" applyBorder="1" applyAlignment="1">
      <alignment horizontal="left" vertical="top" wrapText="1"/>
    </xf>
    <xf numFmtId="0" fontId="7" fillId="32" borderId="98" xfId="0" applyFont="1" applyFill="1" applyBorder="1" applyAlignment="1">
      <alignment horizontal="right"/>
    </xf>
    <xf numFmtId="0" fontId="7" fillId="32" borderId="48" xfId="0" applyFont="1" applyFill="1" applyBorder="1" applyAlignment="1">
      <alignment horizontal="right"/>
    </xf>
    <xf numFmtId="172" fontId="7" fillId="32" borderId="98" xfId="0" applyNumberFormat="1" applyFont="1" applyFill="1" applyBorder="1" applyAlignment="1">
      <alignment horizontal="center"/>
    </xf>
    <xf numFmtId="0" fontId="7" fillId="0" borderId="98" xfId="0" applyFont="1" applyBorder="1" applyAlignment="1">
      <alignment horizontal="right"/>
    </xf>
    <xf numFmtId="174" fontId="7" fillId="0" borderId="48" xfId="1004" applyNumberFormat="1" applyFont="1" applyBorder="1" applyAlignment="1">
      <alignment horizontal="center"/>
    </xf>
    <xf numFmtId="0" fontId="7" fillId="0" borderId="98" xfId="0" applyFont="1" applyBorder="1" applyAlignment="1">
      <alignment horizontal="left" vertical="top" wrapText="1"/>
    </xf>
    <xf numFmtId="0" fontId="7" fillId="0" borderId="98" xfId="0" applyFont="1" applyBorder="1"/>
    <xf numFmtId="174" fontId="7" fillId="0" borderId="48" xfId="1004" applyNumberFormat="1" applyFont="1" applyFill="1" applyBorder="1" applyAlignment="1">
      <alignment horizontal="center"/>
    </xf>
    <xf numFmtId="0" fontId="89" fillId="0" borderId="6" xfId="0" applyFont="1" applyBorder="1" applyAlignment="1">
      <alignment horizontal="left" vertical="top"/>
    </xf>
    <xf numFmtId="0" fontId="7" fillId="0" borderId="98" xfId="0" applyFont="1" applyBorder="1" applyAlignment="1">
      <alignment vertical="top" wrapText="1"/>
    </xf>
    <xf numFmtId="0" fontId="89" fillId="0" borderId="28" xfId="0" applyFont="1" applyBorder="1" applyAlignment="1">
      <alignment horizontal="left" vertical="top"/>
    </xf>
    <xf numFmtId="0" fontId="7" fillId="0" borderId="28" xfId="0" applyFont="1" applyBorder="1" applyAlignment="1">
      <alignment horizontal="left" vertical="top" wrapText="1"/>
    </xf>
    <xf numFmtId="0" fontId="7" fillId="0" borderId="28" xfId="0" applyFont="1" applyBorder="1" applyAlignment="1">
      <alignment horizontal="center"/>
    </xf>
    <xf numFmtId="0" fontId="89" fillId="0" borderId="0" xfId="0" applyFont="1"/>
    <xf numFmtId="0" fontId="86" fillId="0" borderId="22" xfId="0" applyFont="1" applyBorder="1" applyAlignment="1">
      <alignment vertical="top" wrapText="1"/>
    </xf>
    <xf numFmtId="0" fontId="7" fillId="0" borderId="30" xfId="0" applyFont="1" applyBorder="1" applyAlignment="1">
      <alignment horizontal="right"/>
    </xf>
    <xf numFmtId="4" fontId="7" fillId="0" borderId="30" xfId="0" applyNumberFormat="1" applyFont="1" applyBorder="1" applyAlignment="1">
      <alignment horizontal="right"/>
    </xf>
    <xf numFmtId="0" fontId="89" fillId="0" borderId="48" xfId="0" applyFont="1" applyBorder="1" applyAlignment="1">
      <alignment horizontal="left"/>
    </xf>
    <xf numFmtId="0" fontId="3" fillId="0" borderId="48" xfId="0" applyFont="1" applyBorder="1" applyAlignment="1">
      <alignment horizontal="left" vertical="top" wrapText="1"/>
    </xf>
    <xf numFmtId="174" fontId="7" fillId="0" borderId="48" xfId="0" applyNumberFormat="1" applyFont="1" applyBorder="1" applyAlignment="1">
      <alignment horizontal="center"/>
    </xf>
    <xf numFmtId="172" fontId="86" fillId="0" borderId="48" xfId="0" applyNumberFormat="1" applyFont="1" applyBorder="1" applyAlignment="1">
      <alignment horizontal="center"/>
    </xf>
    <xf numFmtId="172" fontId="86" fillId="0" borderId="0" xfId="0" applyNumberFormat="1" applyFont="1" applyAlignment="1">
      <alignment horizontal="center" vertical="top"/>
    </xf>
    <xf numFmtId="0" fontId="7" fillId="32" borderId="48" xfId="0" applyFont="1" applyFill="1" applyBorder="1" applyAlignment="1">
      <alignment vertical="top" wrapText="1"/>
    </xf>
    <xf numFmtId="172" fontId="7" fillId="0" borderId="0" xfId="0" applyNumberFormat="1" applyFont="1" applyAlignment="1">
      <alignment horizontal="center"/>
    </xf>
    <xf numFmtId="0" fontId="89" fillId="0" borderId="13" xfId="0" applyFont="1" applyBorder="1" applyAlignment="1">
      <alignment horizontal="left" vertical="top"/>
    </xf>
    <xf numFmtId="0" fontId="30" fillId="0" borderId="13" xfId="0" applyFont="1" applyBorder="1" applyAlignment="1">
      <alignment vertical="top" wrapText="1"/>
    </xf>
    <xf numFmtId="0" fontId="7" fillId="0" borderId="13" xfId="0" applyFont="1" applyBorder="1" applyAlignment="1">
      <alignment horizontal="right"/>
    </xf>
    <xf numFmtId="172" fontId="86" fillId="0" borderId="13" xfId="0" applyNumberFormat="1" applyFont="1" applyBorder="1" applyAlignment="1">
      <alignment horizontal="center"/>
    </xf>
    <xf numFmtId="0" fontId="85" fillId="0" borderId="0" xfId="0" applyFont="1"/>
    <xf numFmtId="0" fontId="85" fillId="0" borderId="0" xfId="0" applyFont="1" applyAlignment="1">
      <alignment vertical="top" wrapText="1"/>
    </xf>
    <xf numFmtId="0" fontId="85" fillId="0" borderId="13" xfId="0" applyFont="1" applyBorder="1" applyAlignment="1">
      <alignment vertical="top" wrapText="1"/>
    </xf>
    <xf numFmtId="0" fontId="85" fillId="0" borderId="0" xfId="0" applyFont="1" applyAlignment="1">
      <alignment horizontal="right"/>
    </xf>
    <xf numFmtId="0" fontId="7" fillId="0" borderId="13" xfId="0" applyFont="1" applyBorder="1" applyAlignment="1">
      <alignment horizontal="left"/>
    </xf>
    <xf numFmtId="0" fontId="29" fillId="0" borderId="13" xfId="0" applyFont="1" applyBorder="1" applyAlignment="1">
      <alignment horizontal="right"/>
    </xf>
    <xf numFmtId="0" fontId="29" fillId="0" borderId="0" xfId="0" applyFont="1" applyAlignment="1">
      <alignment horizontal="right"/>
    </xf>
    <xf numFmtId="172" fontId="38" fillId="0" borderId="68" xfId="0" applyNumberFormat="1" applyFont="1" applyBorder="1" applyAlignment="1">
      <alignment horizontal="right" vertical="top" shrinkToFit="1"/>
    </xf>
    <xf numFmtId="0" fontId="0" fillId="0" borderId="0" xfId="0" applyFill="1"/>
    <xf numFmtId="0" fontId="73" fillId="0" borderId="0" xfId="1001" applyFont="1" applyFill="1" applyAlignment="1">
      <alignment horizontal="left" vertical="top"/>
    </xf>
    <xf numFmtId="0" fontId="66" fillId="0" borderId="0" xfId="0" applyFont="1" applyFill="1"/>
    <xf numFmtId="49" fontId="64" fillId="0" borderId="94" xfId="1002" applyNumberFormat="1" applyFont="1" applyFill="1" applyBorder="1" applyAlignment="1">
      <alignment horizontal="center" vertical="center"/>
    </xf>
    <xf numFmtId="0" fontId="64" fillId="0" borderId="94" xfId="1002" applyFont="1" applyFill="1" applyBorder="1" applyAlignment="1">
      <alignment horizontal="justify" vertical="center"/>
    </xf>
    <xf numFmtId="0" fontId="65" fillId="0" borderId="94" xfId="1003" applyFont="1" applyFill="1" applyBorder="1" applyAlignment="1">
      <alignment horizontal="center" vertical="center"/>
    </xf>
    <xf numFmtId="172" fontId="65" fillId="0" borderId="94" xfId="1003" applyNumberFormat="1" applyFont="1" applyFill="1" applyBorder="1" applyAlignment="1">
      <alignment horizontal="center" vertical="center"/>
    </xf>
    <xf numFmtId="0" fontId="66" fillId="0" borderId="0" xfId="1002" applyFont="1" applyFill="1" applyAlignment="1">
      <alignment vertical="top"/>
    </xf>
    <xf numFmtId="0" fontId="66" fillId="0" borderId="0" xfId="1002" applyFont="1" applyFill="1" applyAlignment="1">
      <alignment vertical="top" wrapText="1"/>
    </xf>
    <xf numFmtId="0" fontId="66" fillId="0" borderId="0" xfId="1002" applyFont="1" applyFill="1" applyAlignment="1">
      <alignment horizontal="center" vertical="top"/>
    </xf>
    <xf numFmtId="4" fontId="64" fillId="0" borderId="0" xfId="1002" applyNumberFormat="1" applyFont="1" applyFill="1" applyAlignment="1">
      <alignment horizontal="center" vertical="top"/>
    </xf>
    <xf numFmtId="172" fontId="66" fillId="0" borderId="0" xfId="1002" applyNumberFormat="1" applyFont="1" applyFill="1" applyAlignment="1">
      <alignment horizontal="center" vertical="top" shrinkToFit="1"/>
    </xf>
    <xf numFmtId="0" fontId="66" fillId="0" borderId="0" xfId="1002" applyFont="1" applyFill="1" applyAlignment="1">
      <alignment vertical="center"/>
    </xf>
    <xf numFmtId="0" fontId="0" fillId="0" borderId="94" xfId="0" applyFill="1" applyBorder="1"/>
    <xf numFmtId="0" fontId="66" fillId="0" borderId="94" xfId="1002" applyFont="1" applyFill="1" applyBorder="1" applyAlignment="1">
      <alignment vertical="top" wrapText="1"/>
    </xf>
    <xf numFmtId="0" fontId="66" fillId="0" borderId="94" xfId="1002" applyFont="1" applyFill="1" applyBorder="1" applyAlignment="1">
      <alignment horizontal="center" vertical="top"/>
    </xf>
    <xf numFmtId="4" fontId="64" fillId="0" borderId="94" xfId="1002" applyNumberFormat="1" applyFont="1" applyFill="1" applyBorder="1" applyAlignment="1">
      <alignment horizontal="center" vertical="top"/>
    </xf>
    <xf numFmtId="172" fontId="64" fillId="0" borderId="94" xfId="1002" applyNumberFormat="1" applyFont="1" applyFill="1" applyBorder="1" applyAlignment="1">
      <alignment horizontal="center" vertical="top" shrinkToFit="1"/>
    </xf>
    <xf numFmtId="0" fontId="66" fillId="0" borderId="0" xfId="1002" applyFont="1" applyFill="1"/>
    <xf numFmtId="49" fontId="64" fillId="0" borderId="0" xfId="1002" applyNumberFormat="1" applyFont="1" applyFill="1" applyAlignment="1">
      <alignment horizontal="center" vertical="center"/>
    </xf>
    <xf numFmtId="0" fontId="64" fillId="0" borderId="0" xfId="1002" applyFont="1" applyFill="1" applyAlignment="1">
      <alignment horizontal="justify" vertical="center"/>
    </xf>
    <xf numFmtId="0" fontId="65" fillId="0" borderId="0" xfId="1003" applyFont="1" applyFill="1" applyAlignment="1">
      <alignment horizontal="center" vertical="center"/>
    </xf>
    <xf numFmtId="172" fontId="65" fillId="0" borderId="0" xfId="1003" applyNumberFormat="1" applyFont="1" applyFill="1" applyAlignment="1">
      <alignment horizontal="center" vertical="center"/>
    </xf>
    <xf numFmtId="0" fontId="66" fillId="0" borderId="0" xfId="1002" applyFont="1" applyFill="1" applyAlignment="1">
      <alignment horizontal="justify" vertical="center"/>
    </xf>
    <xf numFmtId="0" fontId="66" fillId="0" borderId="0" xfId="0" applyFont="1" applyFill="1" applyAlignment="1">
      <alignment vertical="center"/>
    </xf>
    <xf numFmtId="172" fontId="68" fillId="0" borderId="94" xfId="1003" applyNumberFormat="1" applyFont="1" applyFill="1" applyBorder="1" applyAlignment="1">
      <alignment horizontal="center" vertical="center"/>
    </xf>
    <xf numFmtId="0" fontId="66" fillId="0" borderId="0" xfId="0" applyFont="1" applyFill="1" applyAlignment="1">
      <alignment horizontal="center"/>
    </xf>
    <xf numFmtId="1" fontId="64" fillId="0" borderId="0" xfId="1001" applyNumberFormat="1" applyFont="1" applyFill="1" applyAlignment="1">
      <alignment horizontal="center" vertical="top" wrapText="1"/>
    </xf>
    <xf numFmtId="0" fontId="66" fillId="0" borderId="0" xfId="1002" applyFont="1" applyFill="1" applyAlignment="1">
      <alignment horizontal="center"/>
    </xf>
    <xf numFmtId="4" fontId="66" fillId="0" borderId="0" xfId="1002" applyNumberFormat="1" applyFont="1" applyFill="1" applyAlignment="1">
      <alignment horizontal="center"/>
    </xf>
    <xf numFmtId="173" fontId="64" fillId="0" borderId="0" xfId="0" applyNumberFormat="1" applyFont="1" applyFill="1" applyAlignment="1">
      <alignment horizontal="center" vertical="top"/>
    </xf>
    <xf numFmtId="1" fontId="66" fillId="0" borderId="0" xfId="1001" applyNumberFormat="1" applyFont="1" applyFill="1" applyAlignment="1">
      <alignment horizontal="center" vertical="top" wrapText="1"/>
    </xf>
    <xf numFmtId="0" fontId="64" fillId="0" borderId="0" xfId="1001" applyFont="1" applyFill="1" applyAlignment="1">
      <alignment horizontal="left" vertical="top"/>
    </xf>
    <xf numFmtId="0" fontId="45" fillId="0" borderId="0" xfId="0" applyFont="1" applyFill="1" applyAlignment="1">
      <alignment vertical="top"/>
    </xf>
    <xf numFmtId="49" fontId="64" fillId="0" borderId="0" xfId="1002" applyNumberFormat="1" applyFont="1" applyFill="1" applyAlignment="1">
      <alignment horizontal="center" vertical="top"/>
    </xf>
    <xf numFmtId="0" fontId="66" fillId="0" borderId="0" xfId="1002" applyFont="1" applyFill="1" applyAlignment="1">
      <alignment horizontal="justify" vertical="top"/>
    </xf>
    <xf numFmtId="4" fontId="66" fillId="0" borderId="0" xfId="1002" applyNumberFormat="1" applyFont="1" applyFill="1" applyAlignment="1">
      <alignment horizontal="center" vertical="top"/>
    </xf>
    <xf numFmtId="49" fontId="66" fillId="0" borderId="0" xfId="1002" applyNumberFormat="1" applyFont="1" applyFill="1" applyAlignment="1">
      <alignment horizontal="left" vertical="top" wrapText="1"/>
    </xf>
    <xf numFmtId="0" fontId="64" fillId="0" borderId="0" xfId="1002" applyFont="1" applyFill="1" applyAlignment="1">
      <alignment vertical="top" wrapText="1"/>
    </xf>
    <xf numFmtId="0" fontId="66" fillId="0" borderId="0" xfId="1002" applyFont="1" applyFill="1" applyAlignment="1">
      <alignment horizontal="center" vertical="center"/>
    </xf>
    <xf numFmtId="4" fontId="64" fillId="0" borderId="0" xfId="1002" applyNumberFormat="1" applyFont="1" applyFill="1" applyAlignment="1">
      <alignment horizontal="center" vertical="center"/>
    </xf>
    <xf numFmtId="172" fontId="66" fillId="0" borderId="0" xfId="1002" applyNumberFormat="1" applyFont="1" applyFill="1" applyAlignment="1">
      <alignment horizontal="center" vertical="center" shrinkToFit="1"/>
    </xf>
    <xf numFmtId="4" fontId="66" fillId="0" borderId="0" xfId="1002" applyNumberFormat="1" applyFont="1" applyFill="1" applyAlignment="1">
      <alignment horizontal="center" vertical="center"/>
    </xf>
    <xf numFmtId="4" fontId="65" fillId="0" borderId="94" xfId="1003" applyNumberFormat="1" applyFont="1" applyFill="1" applyBorder="1" applyAlignment="1">
      <alignment horizontal="center" vertical="center"/>
    </xf>
    <xf numFmtId="49" fontId="39" fillId="0" borderId="0" xfId="0" applyNumberFormat="1" applyFont="1" applyFill="1" applyAlignment="1">
      <alignment horizontal="left" vertical="top" wrapText="1"/>
    </xf>
    <xf numFmtId="49" fontId="64" fillId="0" borderId="94" xfId="1002" applyNumberFormat="1" applyFont="1" applyFill="1" applyBorder="1" applyAlignment="1">
      <alignment vertical="center" wrapText="1"/>
    </xf>
    <xf numFmtId="0" fontId="64" fillId="0" borderId="94" xfId="1002" applyFont="1" applyFill="1" applyBorder="1" applyAlignment="1">
      <alignment vertical="center" wrapText="1"/>
    </xf>
    <xf numFmtId="4" fontId="66" fillId="0" borderId="94" xfId="1002" applyNumberFormat="1" applyFont="1" applyFill="1" applyBorder="1" applyAlignment="1">
      <alignment horizontal="center" vertical="top"/>
    </xf>
    <xf numFmtId="172" fontId="66" fillId="0" borderId="94" xfId="1002" applyNumberFormat="1" applyFont="1" applyFill="1" applyBorder="1" applyAlignment="1">
      <alignment horizontal="center" vertical="top" shrinkToFit="1"/>
    </xf>
    <xf numFmtId="49" fontId="64" fillId="0" borderId="0" xfId="1002" applyNumberFormat="1" applyFont="1" applyFill="1" applyAlignment="1">
      <alignment vertical="center" wrapText="1"/>
    </xf>
    <xf numFmtId="0" fontId="64" fillId="0" borderId="0" xfId="1002" applyFont="1" applyFill="1" applyAlignment="1">
      <alignment vertical="center" wrapText="1"/>
    </xf>
    <xf numFmtId="4" fontId="65" fillId="0" borderId="0" xfId="1003" applyNumberFormat="1" applyFont="1" applyFill="1" applyAlignment="1">
      <alignment horizontal="center" vertical="center"/>
    </xf>
    <xf numFmtId="4" fontId="66" fillId="0" borderId="0" xfId="1002" applyNumberFormat="1" applyFont="1" applyFill="1"/>
    <xf numFmtId="0" fontId="75" fillId="0" borderId="0" xfId="1002" applyFont="1" applyFill="1"/>
    <xf numFmtId="0" fontId="66" fillId="0" borderId="0" xfId="1002" applyFont="1" applyFill="1" applyAlignment="1">
      <alignment horizontal="center" vertical="center" wrapText="1"/>
    </xf>
    <xf numFmtId="0" fontId="39" fillId="0" borderId="94" xfId="0" applyFont="1" applyFill="1" applyBorder="1" applyAlignment="1">
      <alignment horizontal="right" vertical="center"/>
    </xf>
    <xf numFmtId="4" fontId="39" fillId="0" borderId="94" xfId="0" applyNumberFormat="1" applyFont="1" applyFill="1" applyBorder="1" applyAlignment="1">
      <alignment horizontal="center" vertical="center"/>
    </xf>
    <xf numFmtId="172" fontId="39" fillId="0" borderId="94" xfId="0" applyNumberFormat="1" applyFont="1" applyFill="1" applyBorder="1" applyAlignment="1">
      <alignment horizontal="center" vertical="center" shrinkToFit="1"/>
    </xf>
    <xf numFmtId="4" fontId="74" fillId="0" borderId="0" xfId="1002" applyNumberFormat="1" applyFont="1" applyFill="1" applyAlignment="1">
      <alignment horizontal="center" vertical="top"/>
    </xf>
    <xf numFmtId="0" fontId="38" fillId="0" borderId="24" xfId="351" applyFont="1" applyFill="1" applyBorder="1" applyAlignment="1" applyProtection="1">
      <alignment horizontal="center" vertical="center"/>
    </xf>
    <xf numFmtId="0" fontId="38" fillId="0" borderId="19" xfId="351" applyFont="1" applyFill="1" applyBorder="1" applyAlignment="1" applyProtection="1">
      <alignment horizontal="center" vertical="center"/>
    </xf>
    <xf numFmtId="0" fontId="38" fillId="0" borderId="35" xfId="351" applyFont="1" applyFill="1" applyBorder="1" applyAlignment="1" applyProtection="1">
      <alignment horizontal="center" vertical="center"/>
    </xf>
    <xf numFmtId="0" fontId="51" fillId="0" borderId="24" xfId="340" applyFont="1" applyBorder="1" applyAlignment="1" applyProtection="1">
      <alignment horizontal="center" vertical="center" wrapText="1"/>
    </xf>
    <xf numFmtId="0" fontId="51" fillId="0" borderId="19" xfId="340" applyFont="1" applyBorder="1" applyAlignment="1" applyProtection="1">
      <alignment horizontal="center" vertical="center" wrapText="1"/>
    </xf>
    <xf numFmtId="0" fontId="51" fillId="0" borderId="35" xfId="340" applyFont="1" applyBorder="1" applyAlignment="1" applyProtection="1">
      <alignment horizontal="center" vertical="center" wrapText="1"/>
    </xf>
    <xf numFmtId="0" fontId="38" fillId="0" borderId="24" xfId="351" applyFont="1" applyFill="1" applyBorder="1" applyAlignment="1" applyProtection="1">
      <alignment horizontal="center" vertical="center" wrapText="1"/>
    </xf>
    <xf numFmtId="0" fontId="38" fillId="0" borderId="19" xfId="351" applyFont="1" applyFill="1" applyBorder="1" applyAlignment="1" applyProtection="1">
      <alignment horizontal="center" vertical="center" wrapText="1"/>
    </xf>
    <xf numFmtId="0" fontId="38" fillId="0" borderId="35" xfId="351" applyFont="1" applyFill="1" applyBorder="1" applyAlignment="1" applyProtection="1">
      <alignment horizontal="center" vertical="center" wrapText="1"/>
    </xf>
    <xf numFmtId="49" fontId="38" fillId="25" borderId="42" xfId="0" applyNumberFormat="1" applyFont="1" applyFill="1" applyBorder="1" applyAlignment="1">
      <alignment horizontal="left" wrapText="1"/>
    </xf>
    <xf numFmtId="49" fontId="38" fillId="25" borderId="41" xfId="0" applyNumberFormat="1" applyFont="1" applyFill="1" applyBorder="1" applyAlignment="1">
      <alignment horizontal="left" wrapText="1"/>
    </xf>
    <xf numFmtId="0" fontId="42" fillId="0" borderId="48" xfId="279" applyFont="1" applyFill="1" applyBorder="1" applyAlignment="1" applyProtection="1">
      <alignment horizontal="center" vertical="center" wrapText="1"/>
    </xf>
    <xf numFmtId="4" fontId="40" fillId="24" borderId="29" xfId="338" applyNumberFormat="1" applyFont="1" applyFill="1" applyBorder="1" applyAlignment="1" applyProtection="1">
      <alignment horizontal="center" vertical="center"/>
    </xf>
    <xf numFmtId="4" fontId="40" fillId="24" borderId="30" xfId="338" applyNumberFormat="1" applyFont="1" applyFill="1" applyBorder="1" applyAlignment="1" applyProtection="1">
      <alignment horizontal="center" vertical="center"/>
    </xf>
    <xf numFmtId="4" fontId="40" fillId="24" borderId="31" xfId="338" applyNumberFormat="1" applyFont="1" applyFill="1" applyBorder="1" applyAlignment="1" applyProtection="1">
      <alignment horizontal="center" vertical="center"/>
    </xf>
    <xf numFmtId="4" fontId="40" fillId="24" borderId="32" xfId="338" applyNumberFormat="1" applyFont="1" applyFill="1" applyBorder="1" applyAlignment="1" applyProtection="1">
      <alignment horizontal="center" vertical="center"/>
    </xf>
    <xf numFmtId="49" fontId="40" fillId="24" borderId="22" xfId="351" applyNumberFormat="1" applyFont="1" applyFill="1" applyBorder="1" applyAlignment="1" applyProtection="1">
      <alignment horizontal="center" vertical="center" wrapText="1"/>
    </xf>
    <xf numFmtId="49" fontId="40" fillId="24" borderId="28" xfId="351" applyNumberFormat="1" applyFont="1" applyFill="1" applyBorder="1" applyAlignment="1" applyProtection="1">
      <alignment horizontal="center" vertical="center" wrapText="1"/>
    </xf>
    <xf numFmtId="4" fontId="40" fillId="24" borderId="22" xfId="338" applyNumberFormat="1" applyFont="1" applyFill="1" applyBorder="1" applyAlignment="1" applyProtection="1">
      <alignment horizontal="center" vertical="center" wrapText="1"/>
    </xf>
    <xf numFmtId="4" fontId="40" fillId="24" borderId="28" xfId="338" applyNumberFormat="1" applyFont="1" applyFill="1" applyBorder="1" applyAlignment="1" applyProtection="1">
      <alignment horizontal="center" vertical="center" wrapText="1"/>
    </xf>
    <xf numFmtId="0" fontId="38" fillId="0" borderId="41" xfId="351" applyFont="1" applyFill="1" applyBorder="1" applyAlignment="1" applyProtection="1">
      <alignment horizontal="center" vertical="center" wrapText="1"/>
    </xf>
    <xf numFmtId="0" fontId="38" fillId="0" borderId="41" xfId="351" applyFont="1" applyFill="1" applyBorder="1" applyAlignment="1" applyProtection="1">
      <alignment horizontal="center" vertical="center"/>
    </xf>
    <xf numFmtId="0" fontId="41" fillId="27" borderId="49" xfId="0" applyFont="1" applyFill="1" applyBorder="1" applyAlignment="1">
      <alignment horizontal="center" vertical="center"/>
    </xf>
    <xf numFmtId="0" fontId="41" fillId="27" borderId="50" xfId="0" applyFont="1" applyFill="1" applyBorder="1" applyAlignment="1">
      <alignment horizontal="center" vertical="center"/>
    </xf>
    <xf numFmtId="0" fontId="41" fillId="27" borderId="51" xfId="0" applyFont="1" applyFill="1" applyBorder="1" applyAlignment="1">
      <alignment horizontal="center" vertical="center"/>
    </xf>
    <xf numFmtId="0" fontId="38" fillId="0" borderId="36" xfId="351" applyNumberFormat="1" applyFont="1" applyFill="1" applyBorder="1" applyAlignment="1" applyProtection="1">
      <alignment horizontal="center" vertical="center" wrapText="1"/>
      <protection locked="0"/>
    </xf>
    <xf numFmtId="0" fontId="38" fillId="0" borderId="27" xfId="351" applyNumberFormat="1" applyFont="1" applyFill="1" applyBorder="1" applyAlignment="1" applyProtection="1">
      <alignment horizontal="center" vertical="center" wrapText="1"/>
      <protection locked="0"/>
    </xf>
    <xf numFmtId="0" fontId="38" fillId="0" borderId="37" xfId="351" applyNumberFormat="1" applyFont="1" applyFill="1" applyBorder="1" applyAlignment="1" applyProtection="1">
      <alignment horizontal="center" vertical="center" wrapText="1"/>
      <protection locked="0"/>
    </xf>
    <xf numFmtId="0" fontId="38" fillId="0" borderId="38" xfId="351" applyNumberFormat="1" applyFont="1" applyFill="1" applyBorder="1" applyAlignment="1" applyProtection="1">
      <alignment horizontal="center" vertical="center" wrapText="1"/>
      <protection locked="0"/>
    </xf>
    <xf numFmtId="0" fontId="38" fillId="0" borderId="39" xfId="351" applyNumberFormat="1" applyFont="1" applyFill="1" applyBorder="1" applyAlignment="1" applyProtection="1">
      <alignment horizontal="center" vertical="center" wrapText="1"/>
      <protection locked="0"/>
    </xf>
    <xf numFmtId="0" fontId="38" fillId="0" borderId="40" xfId="351" applyNumberFormat="1" applyFont="1" applyFill="1" applyBorder="1" applyAlignment="1" applyProtection="1">
      <alignment horizontal="center" vertical="center" wrapText="1"/>
      <protection locked="0"/>
    </xf>
    <xf numFmtId="49" fontId="39" fillId="0" borderId="43" xfId="350" applyNumberFormat="1" applyFont="1" applyBorder="1" applyAlignment="1">
      <alignment horizontal="left" vertical="top"/>
    </xf>
    <xf numFmtId="49" fontId="39" fillId="0" borderId="44" xfId="350" applyNumberFormat="1" applyFont="1" applyBorder="1" applyAlignment="1">
      <alignment horizontal="left" vertical="top"/>
    </xf>
    <xf numFmtId="49" fontId="48" fillId="27" borderId="24" xfId="0" applyNumberFormat="1" applyFont="1" applyFill="1" applyBorder="1" applyAlignment="1">
      <alignment horizontal="center" vertical="top" wrapText="1"/>
    </xf>
    <xf numFmtId="0" fontId="48" fillId="27" borderId="19" xfId="0" applyFont="1" applyFill="1" applyBorder="1" applyAlignment="1">
      <alignment horizontal="center" vertical="top" wrapText="1"/>
    </xf>
    <xf numFmtId="0" fontId="48" fillId="27" borderId="35" xfId="0" applyFont="1" applyFill="1" applyBorder="1" applyAlignment="1">
      <alignment horizontal="center" vertical="top" wrapText="1"/>
    </xf>
    <xf numFmtId="49" fontId="39" fillId="0" borderId="43" xfId="350" applyNumberFormat="1" applyFont="1" applyFill="1" applyBorder="1" applyAlignment="1" applyProtection="1">
      <alignment horizontal="left" vertical="top"/>
    </xf>
    <xf numFmtId="49" fontId="39" fillId="0" borderId="44" xfId="350" applyNumberFormat="1" applyFont="1" applyFill="1" applyBorder="1" applyAlignment="1" applyProtection="1">
      <alignment horizontal="left" vertical="top"/>
    </xf>
    <xf numFmtId="0" fontId="48" fillId="27" borderId="19" xfId="0" applyNumberFormat="1" applyFont="1" applyFill="1" applyBorder="1" applyAlignment="1">
      <alignment horizontal="center" vertical="top" wrapText="1"/>
    </xf>
    <xf numFmtId="0" fontId="48" fillId="27" borderId="35" xfId="0" applyNumberFormat="1" applyFont="1" applyFill="1" applyBorder="1" applyAlignment="1">
      <alignment horizontal="center" vertical="top" wrapText="1"/>
    </xf>
    <xf numFmtId="49" fontId="77" fillId="0" borderId="0" xfId="0" applyNumberFormat="1" applyFont="1" applyAlignment="1" applyProtection="1">
      <alignment horizontal="center" vertical="top"/>
      <protection locked="0"/>
    </xf>
    <xf numFmtId="0" fontId="85" fillId="0" borderId="0" xfId="0" applyFont="1" applyAlignment="1">
      <alignment vertical="top" wrapText="1"/>
    </xf>
    <xf numFmtId="0" fontId="0" fillId="0" borderId="0" xfId="0"/>
    <xf numFmtId="0" fontId="38" fillId="0" borderId="36" xfId="351" applyFont="1" applyBorder="1" applyAlignment="1" applyProtection="1">
      <alignment horizontal="center" vertical="center" wrapText="1"/>
      <protection locked="0"/>
    </xf>
    <xf numFmtId="0" fontId="38" fillId="0" borderId="27" xfId="351" applyFont="1" applyBorder="1" applyAlignment="1" applyProtection="1">
      <alignment horizontal="center" vertical="center" wrapText="1"/>
      <protection locked="0"/>
    </xf>
    <xf numFmtId="0" fontId="38" fillId="0" borderId="37" xfId="351" applyFont="1" applyBorder="1" applyAlignment="1" applyProtection="1">
      <alignment horizontal="center" vertical="center" wrapText="1"/>
      <protection locked="0"/>
    </xf>
    <xf numFmtId="0" fontId="38" fillId="0" borderId="38" xfId="351" applyFont="1" applyBorder="1" applyAlignment="1" applyProtection="1">
      <alignment horizontal="center" vertical="center" wrapText="1"/>
      <protection locked="0"/>
    </xf>
    <xf numFmtId="0" fontId="38" fillId="0" borderId="39" xfId="351" applyFont="1" applyBorder="1" applyAlignment="1" applyProtection="1">
      <alignment horizontal="center" vertical="center" wrapText="1"/>
      <protection locked="0"/>
    </xf>
    <xf numFmtId="0" fontId="38" fillId="0" borderId="40" xfId="351" applyFont="1" applyBorder="1" applyAlignment="1" applyProtection="1">
      <alignment horizontal="center" vertical="center" wrapText="1"/>
      <protection locked="0"/>
    </xf>
    <xf numFmtId="4" fontId="39" fillId="0" borderId="85" xfId="0" applyNumberFormat="1" applyFont="1" applyBorder="1" applyAlignment="1">
      <alignment horizontal="right" vertical="top" wrapText="1"/>
    </xf>
    <xf numFmtId="0" fontId="39" fillId="33" borderId="0" xfId="339" applyFont="1" applyFill="1" applyAlignment="1">
      <alignment vertical="top"/>
    </xf>
    <xf numFmtId="4" fontId="39" fillId="0" borderId="20" xfId="0" applyNumberFormat="1" applyFont="1" applyFill="1" applyBorder="1" applyAlignment="1">
      <alignment horizontal="right" vertical="top"/>
    </xf>
    <xf numFmtId="4" fontId="39" fillId="0" borderId="17" xfId="0" applyNumberFormat="1" applyFont="1" applyFill="1" applyBorder="1" applyAlignment="1">
      <alignment horizontal="right" vertical="top" wrapText="1"/>
    </xf>
    <xf numFmtId="172" fontId="46" fillId="26" borderId="19" xfId="279" applyNumberFormat="1" applyFont="1" applyFill="1" applyBorder="1" applyAlignment="1" applyProtection="1">
      <alignment horizontal="right" vertical="top" shrinkToFit="1"/>
      <protection locked="0"/>
    </xf>
    <xf numFmtId="172" fontId="39" fillId="0" borderId="0" xfId="279" applyNumberFormat="1" applyFont="1" applyAlignment="1" applyProtection="1">
      <alignment horizontal="right" vertical="top" shrinkToFit="1"/>
      <protection locked="0"/>
    </xf>
    <xf numFmtId="172" fontId="38" fillId="0" borderId="18" xfId="279" applyNumberFormat="1" applyFont="1" applyBorder="1" applyAlignment="1" applyProtection="1">
      <alignment horizontal="right" vertical="top" shrinkToFit="1"/>
      <protection locked="0"/>
    </xf>
    <xf numFmtId="172" fontId="39" fillId="0" borderId="0" xfId="279" applyNumberFormat="1" applyFont="1" applyBorder="1" applyAlignment="1" applyProtection="1">
      <alignment vertical="top" shrinkToFit="1"/>
      <protection locked="0"/>
    </xf>
    <xf numFmtId="172" fontId="39" fillId="0" borderId="85" xfId="0" applyNumberFormat="1" applyFont="1" applyBorder="1" applyAlignment="1" applyProtection="1">
      <alignment horizontal="right" vertical="top" shrinkToFit="1"/>
      <protection locked="0"/>
    </xf>
    <xf numFmtId="172" fontId="39" fillId="0" borderId="84" xfId="279" applyNumberFormat="1" applyFont="1" applyBorder="1" applyAlignment="1" applyProtection="1">
      <alignment vertical="top" shrinkToFit="1"/>
      <protection locked="0"/>
    </xf>
    <xf numFmtId="172" fontId="39" fillId="0" borderId="45" xfId="279" applyNumberFormat="1" applyFont="1" applyBorder="1" applyAlignment="1" applyProtection="1">
      <alignment vertical="top" shrinkToFit="1"/>
      <protection locked="0"/>
    </xf>
    <xf numFmtId="172" fontId="39" fillId="0" borderId="6" xfId="279" applyNumberFormat="1" applyFont="1" applyBorder="1" applyAlignment="1" applyProtection="1">
      <alignment vertical="top" shrinkToFit="1"/>
      <protection locked="0"/>
    </xf>
    <xf numFmtId="172" fontId="39" fillId="0" borderId="70" xfId="279" applyNumberFormat="1" applyFont="1" applyBorder="1" applyAlignment="1" applyProtection="1">
      <alignment vertical="top" shrinkToFit="1"/>
      <protection locked="0"/>
    </xf>
    <xf numFmtId="172" fontId="39" fillId="0" borderId="0" xfId="279" applyNumberFormat="1" applyFont="1" applyAlignment="1" applyProtection="1">
      <alignment vertical="top" shrinkToFit="1"/>
      <protection locked="0"/>
    </xf>
    <xf numFmtId="172" fontId="39" fillId="0" borderId="62" xfId="0" applyNumberFormat="1" applyFont="1" applyBorder="1" applyAlignment="1" applyProtection="1">
      <alignment horizontal="right" vertical="top" shrinkToFit="1"/>
      <protection locked="0"/>
    </xf>
    <xf numFmtId="172" fontId="39" fillId="0" borderId="60" xfId="279" applyNumberFormat="1" applyFont="1" applyBorder="1" applyAlignment="1" applyProtection="1">
      <alignment vertical="top" shrinkToFit="1"/>
      <protection locked="0"/>
    </xf>
    <xf numFmtId="0" fontId="39" fillId="0" borderId="0" xfId="339" applyFont="1" applyAlignment="1" applyProtection="1">
      <alignment vertical="top"/>
      <protection locked="0"/>
    </xf>
    <xf numFmtId="172" fontId="39" fillId="0" borderId="14" xfId="279" applyNumberFormat="1" applyFont="1" applyBorder="1" applyAlignment="1" applyProtection="1">
      <alignment horizontal="right" vertical="top" wrapText="1"/>
      <protection locked="0"/>
    </xf>
    <xf numFmtId="172" fontId="39" fillId="0" borderId="19" xfId="279" applyNumberFormat="1" applyFont="1" applyBorder="1" applyAlignment="1" applyProtection="1">
      <alignment vertical="top" shrinkToFit="1"/>
      <protection locked="0"/>
    </xf>
    <xf numFmtId="172" fontId="46" fillId="0" borderId="19" xfId="279" applyNumberFormat="1" applyFont="1" applyFill="1" applyBorder="1" applyAlignment="1" applyProtection="1">
      <alignment horizontal="right" vertical="top" shrinkToFit="1"/>
      <protection locked="0"/>
    </xf>
    <xf numFmtId="172" fontId="39" fillId="0" borderId="84" xfId="279" applyNumberFormat="1" applyFont="1" applyBorder="1" applyAlignment="1" applyProtection="1">
      <alignment horizontal="right" vertical="top" wrapText="1"/>
      <protection locked="0"/>
    </xf>
    <xf numFmtId="172" fontId="39" fillId="0" borderId="18" xfId="279" applyNumberFormat="1" applyFont="1" applyBorder="1" applyAlignment="1" applyProtection="1">
      <alignment horizontal="right" vertical="top" wrapText="1"/>
      <protection locked="0"/>
    </xf>
    <xf numFmtId="172" fontId="39" fillId="0" borderId="17" xfId="279" applyNumberFormat="1" applyFont="1" applyBorder="1" applyAlignment="1" applyProtection="1">
      <alignment horizontal="right" vertical="top" wrapText="1"/>
      <protection locked="0"/>
    </xf>
    <xf numFmtId="172" fontId="39" fillId="0" borderId="62" xfId="279" applyNumberFormat="1" applyFont="1" applyBorder="1" applyAlignment="1" applyProtection="1">
      <alignment horizontal="right" vertical="top" wrapText="1"/>
      <protection locked="0"/>
    </xf>
    <xf numFmtId="172" fontId="39" fillId="0" borderId="89" xfId="279" applyNumberFormat="1" applyFont="1" applyBorder="1" applyAlignment="1" applyProtection="1">
      <alignment vertical="top" shrinkToFit="1"/>
      <protection locked="0"/>
    </xf>
    <xf numFmtId="172" fontId="39" fillId="0" borderId="39" xfId="279" applyNumberFormat="1" applyFont="1" applyBorder="1" applyAlignment="1" applyProtection="1">
      <alignment vertical="top" shrinkToFit="1"/>
      <protection locked="0"/>
    </xf>
    <xf numFmtId="172" fontId="39" fillId="0" borderId="0" xfId="0" applyNumberFormat="1" applyFont="1" applyBorder="1" applyAlignment="1" applyProtection="1">
      <alignment horizontal="right" vertical="top" shrinkToFit="1"/>
      <protection locked="0"/>
    </xf>
    <xf numFmtId="172" fontId="39" fillId="0" borderId="93" xfId="279" applyNumberFormat="1" applyFont="1" applyBorder="1" applyAlignment="1" applyProtection="1">
      <alignment horizontal="right" vertical="top" wrapText="1"/>
      <protection locked="0"/>
    </xf>
    <xf numFmtId="172" fontId="46" fillId="0" borderId="0" xfId="279" applyNumberFormat="1" applyFont="1" applyAlignment="1" applyProtection="1">
      <alignment horizontal="right" vertical="top" shrinkToFit="1"/>
      <protection locked="0"/>
    </xf>
    <xf numFmtId="0" fontId="0" fillId="0" borderId="0" xfId="0" applyFill="1" applyProtection="1">
      <protection locked="0"/>
    </xf>
    <xf numFmtId="172" fontId="65" fillId="0" borderId="94" xfId="1003" applyNumberFormat="1" applyFont="1" applyFill="1" applyBorder="1" applyAlignment="1" applyProtection="1">
      <alignment horizontal="center" vertical="center"/>
      <protection locked="0"/>
    </xf>
    <xf numFmtId="172" fontId="66" fillId="0" borderId="0" xfId="279" applyNumberFormat="1" applyFont="1" applyFill="1" applyAlignment="1" applyProtection="1">
      <alignment horizontal="center" vertical="top" shrinkToFit="1"/>
      <protection locked="0"/>
    </xf>
    <xf numFmtId="172" fontId="66" fillId="0" borderId="94" xfId="279" applyNumberFormat="1" applyFont="1" applyFill="1" applyBorder="1" applyAlignment="1" applyProtection="1">
      <alignment horizontal="center" vertical="top" shrinkToFit="1"/>
      <protection locked="0"/>
    </xf>
    <xf numFmtId="172" fontId="65" fillId="0" borderId="0" xfId="1003" applyNumberFormat="1" applyFont="1" applyFill="1" applyAlignment="1" applyProtection="1">
      <alignment horizontal="center" vertical="center"/>
      <protection locked="0"/>
    </xf>
    <xf numFmtId="0" fontId="66" fillId="0" borderId="0" xfId="0" applyFont="1" applyFill="1" applyAlignment="1" applyProtection="1">
      <alignment horizontal="center"/>
      <protection locked="0"/>
    </xf>
    <xf numFmtId="172" fontId="66" fillId="0" borderId="0" xfId="1002" applyNumberFormat="1" applyFont="1" applyFill="1" applyAlignment="1" applyProtection="1">
      <alignment horizontal="center"/>
      <protection locked="0"/>
    </xf>
    <xf numFmtId="172" fontId="66" fillId="0" borderId="0" xfId="1002" applyNumberFormat="1" applyFont="1" applyFill="1" applyAlignment="1" applyProtection="1">
      <alignment horizontal="center" vertical="top"/>
      <protection locked="0"/>
    </xf>
    <xf numFmtId="172" fontId="66" fillId="0" borderId="0" xfId="279" applyNumberFormat="1" applyFont="1" applyFill="1" applyAlignment="1" applyProtection="1">
      <alignment horizontal="center" vertical="center" shrinkToFit="1"/>
      <protection locked="0"/>
    </xf>
    <xf numFmtId="172" fontId="39" fillId="0" borderId="94" xfId="0" applyNumberFormat="1" applyFont="1" applyFill="1" applyBorder="1" applyAlignment="1" applyProtection="1">
      <alignment horizontal="center" vertical="center" shrinkToFit="1"/>
      <protection locked="0"/>
    </xf>
    <xf numFmtId="0" fontId="66" fillId="0" borderId="0" xfId="1002" applyFont="1" applyFill="1" applyAlignment="1" applyProtection="1">
      <alignment vertical="top" wrapText="1"/>
      <protection locked="0"/>
    </xf>
    <xf numFmtId="4" fontId="29" fillId="0" borderId="0" xfId="0" applyNumberFormat="1" applyFont="1" applyAlignment="1" applyProtection="1">
      <alignment horizontal="right"/>
      <protection locked="0"/>
    </xf>
    <xf numFmtId="4" fontId="7" fillId="0" borderId="0" xfId="0" applyNumberFormat="1" applyFont="1" applyAlignment="1" applyProtection="1">
      <alignment horizontal="right"/>
      <protection locked="0"/>
    </xf>
    <xf numFmtId="4" fontId="88" fillId="31" borderId="96" xfId="0" applyNumberFormat="1" applyFont="1" applyFill="1" applyBorder="1" applyAlignment="1" applyProtection="1">
      <alignment horizontal="right" vertical="top" wrapText="1"/>
      <protection locked="0"/>
    </xf>
    <xf numFmtId="4" fontId="7" fillId="0" borderId="48" xfId="0" applyNumberFormat="1" applyFont="1" applyBorder="1" applyAlignment="1" applyProtection="1">
      <alignment horizontal="right"/>
      <protection locked="0"/>
    </xf>
    <xf numFmtId="172" fontId="7" fillId="0" borderId="48" xfId="0" applyNumberFormat="1" applyFont="1" applyBorder="1" applyAlignment="1" applyProtection="1">
      <alignment horizontal="center"/>
      <protection locked="0"/>
    </xf>
    <xf numFmtId="172" fontId="0" fillId="0" borderId="48" xfId="0" applyNumberFormat="1" applyBorder="1" applyAlignment="1" applyProtection="1">
      <alignment horizontal="center"/>
      <protection locked="0"/>
    </xf>
    <xf numFmtId="174" fontId="7" fillId="0" borderId="48" xfId="0" applyNumberFormat="1" applyFont="1" applyBorder="1" applyAlignment="1" applyProtection="1">
      <alignment horizontal="centerContinuous"/>
      <protection locked="0"/>
    </xf>
    <xf numFmtId="172" fontId="7" fillId="0" borderId="10" xfId="1004" applyNumberFormat="1" applyFont="1" applyBorder="1" applyAlignment="1" applyProtection="1">
      <alignment horizontal="center"/>
      <protection locked="0"/>
    </xf>
    <xf numFmtId="172" fontId="91" fillId="0" borderId="48" xfId="1004" applyNumberFormat="1" applyFont="1" applyFill="1" applyBorder="1" applyAlignment="1" applyProtection="1">
      <alignment horizontal="center"/>
      <protection locked="0"/>
    </xf>
    <xf numFmtId="172" fontId="91" fillId="0" borderId="0" xfId="978" applyNumberFormat="1" applyFont="1" applyFill="1" applyBorder="1" applyAlignment="1" applyProtection="1">
      <alignment horizontal="center" wrapText="1"/>
      <protection locked="0"/>
    </xf>
    <xf numFmtId="4" fontId="7" fillId="0" borderId="48" xfId="0" applyNumberFormat="1" applyFont="1" applyBorder="1" applyAlignment="1" applyProtection="1">
      <alignment horizontal="center"/>
      <protection locked="0"/>
    </xf>
    <xf numFmtId="172" fontId="7" fillId="32" borderId="98" xfId="0" applyNumberFormat="1" applyFont="1" applyFill="1" applyBorder="1" applyAlignment="1" applyProtection="1">
      <alignment horizontal="center"/>
      <protection locked="0"/>
    </xf>
    <xf numFmtId="172" fontId="7" fillId="0" borderId="98" xfId="0" applyNumberFormat="1" applyFont="1" applyBorder="1" applyAlignment="1" applyProtection="1">
      <alignment horizontal="center"/>
      <protection locked="0"/>
    </xf>
    <xf numFmtId="174" fontId="7" fillId="0" borderId="48" xfId="1004" applyNumberFormat="1" applyFont="1" applyBorder="1" applyAlignment="1" applyProtection="1">
      <alignment horizontal="center"/>
      <protection locked="0"/>
    </xf>
    <xf numFmtId="174" fontId="7" fillId="0" borderId="48" xfId="1004" applyNumberFormat="1" applyFont="1" applyFill="1" applyBorder="1" applyAlignment="1" applyProtection="1">
      <alignment horizontal="center"/>
      <protection locked="0"/>
    </xf>
    <xf numFmtId="4" fontId="91" fillId="0" borderId="0" xfId="978" applyNumberFormat="1" applyFont="1" applyFill="1" applyBorder="1" applyAlignment="1" applyProtection="1">
      <alignment horizontal="center" wrapText="1"/>
      <protection locked="0"/>
    </xf>
    <xf numFmtId="4" fontId="7" fillId="0" borderId="30" xfId="0" applyNumberFormat="1" applyFont="1" applyBorder="1" applyAlignment="1" applyProtection="1">
      <alignment horizontal="right"/>
      <protection locked="0"/>
    </xf>
    <xf numFmtId="172" fontId="91" fillId="0" borderId="48" xfId="978" applyNumberFormat="1" applyFont="1" applyFill="1" applyBorder="1" applyAlignment="1" applyProtection="1">
      <alignment horizontal="center" wrapText="1"/>
      <protection locked="0"/>
    </xf>
    <xf numFmtId="172" fontId="7" fillId="0" borderId="0" xfId="0" applyNumberFormat="1" applyFont="1" applyAlignment="1" applyProtection="1">
      <alignment horizontal="center" vertical="top"/>
      <protection locked="0"/>
    </xf>
    <xf numFmtId="172" fontId="7" fillId="0" borderId="48" xfId="1004" applyNumberFormat="1" applyFont="1" applyFill="1" applyBorder="1" applyAlignment="1" applyProtection="1">
      <alignment horizontal="center"/>
      <protection locked="0"/>
    </xf>
    <xf numFmtId="174" fontId="7" fillId="0" borderId="48" xfId="1004" applyNumberFormat="1" applyFont="1" applyBorder="1" applyAlignment="1" applyProtection="1">
      <alignment horizontal="centerContinuous"/>
      <protection locked="0"/>
    </xf>
    <xf numFmtId="172" fontId="7" fillId="0" borderId="0" xfId="0" applyNumberFormat="1" applyFont="1" applyAlignment="1" applyProtection="1">
      <alignment horizontal="center"/>
      <protection locked="0"/>
    </xf>
    <xf numFmtId="172" fontId="7" fillId="0" borderId="13" xfId="0" applyNumberFormat="1" applyFont="1" applyBorder="1" applyAlignment="1" applyProtection="1">
      <alignment horizontal="center"/>
      <protection locked="0"/>
    </xf>
    <xf numFmtId="172" fontId="29" fillId="0" borderId="13" xfId="0" applyNumberFormat="1" applyFont="1" applyBorder="1" applyAlignment="1" applyProtection="1">
      <alignment horizontal="center"/>
      <protection locked="0"/>
    </xf>
    <xf numFmtId="172" fontId="29" fillId="0" borderId="0" xfId="0" applyNumberFormat="1" applyFont="1" applyAlignment="1" applyProtection="1">
      <alignment horizontal="center"/>
      <protection locked="0"/>
    </xf>
    <xf numFmtId="0" fontId="0" fillId="0" borderId="0" xfId="0" applyProtection="1">
      <protection locked="0"/>
    </xf>
  </cellXfs>
  <cellStyles count="1005">
    <cellStyle name="20 % – Poudarek1 2" xfId="1" xr:uid="{00000000-0005-0000-0000-000000000000}"/>
    <cellStyle name="20 % – Poudarek1 2 2" xfId="809" xr:uid="{00000000-0005-0000-0000-000001000000}"/>
    <cellStyle name="20 % – Poudarek2 2" xfId="2" xr:uid="{00000000-0005-0000-0000-000002000000}"/>
    <cellStyle name="20 % – Poudarek2 2 2" xfId="810" xr:uid="{00000000-0005-0000-0000-000003000000}"/>
    <cellStyle name="20 % – Poudarek3 2" xfId="3" xr:uid="{00000000-0005-0000-0000-000004000000}"/>
    <cellStyle name="20 % – Poudarek3 2 2" xfId="811" xr:uid="{00000000-0005-0000-0000-000005000000}"/>
    <cellStyle name="20 % – Poudarek4 2" xfId="4" xr:uid="{00000000-0005-0000-0000-000006000000}"/>
    <cellStyle name="20 % – Poudarek4 2 2" xfId="812" xr:uid="{00000000-0005-0000-0000-000007000000}"/>
    <cellStyle name="20 % – Poudarek5 2" xfId="5" xr:uid="{00000000-0005-0000-0000-000008000000}"/>
    <cellStyle name="20 % – Poudarek5 2 2" xfId="813" xr:uid="{00000000-0005-0000-0000-000009000000}"/>
    <cellStyle name="20 % – Poudarek6 2" xfId="6" xr:uid="{00000000-0005-0000-0000-00000A000000}"/>
    <cellStyle name="20 % – Poudarek6 2 2" xfId="814" xr:uid="{00000000-0005-0000-0000-00000B000000}"/>
    <cellStyle name="20% - Accent1" xfId="7" xr:uid="{00000000-0005-0000-0000-00000C000000}"/>
    <cellStyle name="20% - Accent1 10" xfId="8" xr:uid="{00000000-0005-0000-0000-00000D000000}"/>
    <cellStyle name="20% - Accent1 10 2" xfId="816" xr:uid="{00000000-0005-0000-0000-00000E000000}"/>
    <cellStyle name="20% - Accent1 11" xfId="9" xr:uid="{00000000-0005-0000-0000-00000F000000}"/>
    <cellStyle name="20% - Accent1 11 2" xfId="817" xr:uid="{00000000-0005-0000-0000-000010000000}"/>
    <cellStyle name="20% - Accent1 12" xfId="815" xr:uid="{00000000-0005-0000-0000-000011000000}"/>
    <cellStyle name="20% - Accent1 2" xfId="10" xr:uid="{00000000-0005-0000-0000-000012000000}"/>
    <cellStyle name="20% - Accent1 2 2" xfId="818" xr:uid="{00000000-0005-0000-0000-000013000000}"/>
    <cellStyle name="20% - Accent1 3" xfId="11" xr:uid="{00000000-0005-0000-0000-000014000000}"/>
    <cellStyle name="20% - Accent1 3 2" xfId="819" xr:uid="{00000000-0005-0000-0000-000015000000}"/>
    <cellStyle name="20% - Accent1 4" xfId="12" xr:uid="{00000000-0005-0000-0000-000016000000}"/>
    <cellStyle name="20% - Accent1 4 2" xfId="820" xr:uid="{00000000-0005-0000-0000-000017000000}"/>
    <cellStyle name="20% - Accent1 5" xfId="13" xr:uid="{00000000-0005-0000-0000-000018000000}"/>
    <cellStyle name="20% - Accent1 5 2" xfId="821" xr:uid="{00000000-0005-0000-0000-000019000000}"/>
    <cellStyle name="20% - Accent1 6" xfId="14" xr:uid="{00000000-0005-0000-0000-00001A000000}"/>
    <cellStyle name="20% - Accent1 6 2" xfId="822" xr:uid="{00000000-0005-0000-0000-00001B000000}"/>
    <cellStyle name="20% - Accent1 7" xfId="15" xr:uid="{00000000-0005-0000-0000-00001C000000}"/>
    <cellStyle name="20% - Accent1 7 2" xfId="823" xr:uid="{00000000-0005-0000-0000-00001D000000}"/>
    <cellStyle name="20% - Accent1 8" xfId="16" xr:uid="{00000000-0005-0000-0000-00001E000000}"/>
    <cellStyle name="20% - Accent1 8 2" xfId="824" xr:uid="{00000000-0005-0000-0000-00001F000000}"/>
    <cellStyle name="20% - Accent1 9" xfId="17" xr:uid="{00000000-0005-0000-0000-000020000000}"/>
    <cellStyle name="20% - Accent1 9 2" xfId="825" xr:uid="{00000000-0005-0000-0000-000021000000}"/>
    <cellStyle name="20% - Accent2" xfId="18" xr:uid="{00000000-0005-0000-0000-000022000000}"/>
    <cellStyle name="20% - Accent2 10" xfId="19" xr:uid="{00000000-0005-0000-0000-000023000000}"/>
    <cellStyle name="20% - Accent2 10 2" xfId="827" xr:uid="{00000000-0005-0000-0000-000024000000}"/>
    <cellStyle name="20% - Accent2 11" xfId="20" xr:uid="{00000000-0005-0000-0000-000025000000}"/>
    <cellStyle name="20% - Accent2 11 2" xfId="828" xr:uid="{00000000-0005-0000-0000-000026000000}"/>
    <cellStyle name="20% - Accent2 12" xfId="826" xr:uid="{00000000-0005-0000-0000-000027000000}"/>
    <cellStyle name="20% - Accent2 2" xfId="21" xr:uid="{00000000-0005-0000-0000-000028000000}"/>
    <cellStyle name="20% - Accent2 2 2" xfId="829" xr:uid="{00000000-0005-0000-0000-000029000000}"/>
    <cellStyle name="20% - Accent2 3" xfId="22" xr:uid="{00000000-0005-0000-0000-00002A000000}"/>
    <cellStyle name="20% - Accent2 3 2" xfId="830" xr:uid="{00000000-0005-0000-0000-00002B000000}"/>
    <cellStyle name="20% - Accent2 4" xfId="23" xr:uid="{00000000-0005-0000-0000-00002C000000}"/>
    <cellStyle name="20% - Accent2 4 2" xfId="831" xr:uid="{00000000-0005-0000-0000-00002D000000}"/>
    <cellStyle name="20% - Accent2 5" xfId="24" xr:uid="{00000000-0005-0000-0000-00002E000000}"/>
    <cellStyle name="20% - Accent2 5 2" xfId="832" xr:uid="{00000000-0005-0000-0000-00002F000000}"/>
    <cellStyle name="20% - Accent2 6" xfId="25" xr:uid="{00000000-0005-0000-0000-000030000000}"/>
    <cellStyle name="20% - Accent2 6 2" xfId="833" xr:uid="{00000000-0005-0000-0000-000031000000}"/>
    <cellStyle name="20% - Accent2 7" xfId="26" xr:uid="{00000000-0005-0000-0000-000032000000}"/>
    <cellStyle name="20% - Accent2 7 2" xfId="834" xr:uid="{00000000-0005-0000-0000-000033000000}"/>
    <cellStyle name="20% - Accent2 8" xfId="27" xr:uid="{00000000-0005-0000-0000-000034000000}"/>
    <cellStyle name="20% - Accent2 8 2" xfId="835" xr:uid="{00000000-0005-0000-0000-000035000000}"/>
    <cellStyle name="20% - Accent2 9" xfId="28" xr:uid="{00000000-0005-0000-0000-000036000000}"/>
    <cellStyle name="20% - Accent2 9 2" xfId="836" xr:uid="{00000000-0005-0000-0000-000037000000}"/>
    <cellStyle name="20% - Accent3" xfId="29" xr:uid="{00000000-0005-0000-0000-000038000000}"/>
    <cellStyle name="20% - Accent3 10" xfId="30" xr:uid="{00000000-0005-0000-0000-000039000000}"/>
    <cellStyle name="20% - Accent3 10 2" xfId="838" xr:uid="{00000000-0005-0000-0000-00003A000000}"/>
    <cellStyle name="20% - Accent3 11" xfId="31" xr:uid="{00000000-0005-0000-0000-00003B000000}"/>
    <cellStyle name="20% - Accent3 11 2" xfId="839" xr:uid="{00000000-0005-0000-0000-00003C000000}"/>
    <cellStyle name="20% - Accent3 12" xfId="837" xr:uid="{00000000-0005-0000-0000-00003D000000}"/>
    <cellStyle name="20% - Accent3 2" xfId="32" xr:uid="{00000000-0005-0000-0000-00003E000000}"/>
    <cellStyle name="20% - Accent3 2 2" xfId="840" xr:uid="{00000000-0005-0000-0000-00003F000000}"/>
    <cellStyle name="20% - Accent3 3" xfId="33" xr:uid="{00000000-0005-0000-0000-000040000000}"/>
    <cellStyle name="20% - Accent3 3 2" xfId="841" xr:uid="{00000000-0005-0000-0000-000041000000}"/>
    <cellStyle name="20% - Accent3 4" xfId="34" xr:uid="{00000000-0005-0000-0000-000042000000}"/>
    <cellStyle name="20% - Accent3 4 2" xfId="842" xr:uid="{00000000-0005-0000-0000-000043000000}"/>
    <cellStyle name="20% - Accent3 5" xfId="35" xr:uid="{00000000-0005-0000-0000-000044000000}"/>
    <cellStyle name="20% - Accent3 5 2" xfId="843" xr:uid="{00000000-0005-0000-0000-000045000000}"/>
    <cellStyle name="20% - Accent3 6" xfId="36" xr:uid="{00000000-0005-0000-0000-000046000000}"/>
    <cellStyle name="20% - Accent3 6 2" xfId="844" xr:uid="{00000000-0005-0000-0000-000047000000}"/>
    <cellStyle name="20% - Accent3 7" xfId="37" xr:uid="{00000000-0005-0000-0000-000048000000}"/>
    <cellStyle name="20% - Accent3 7 2" xfId="845" xr:uid="{00000000-0005-0000-0000-000049000000}"/>
    <cellStyle name="20% - Accent3 8" xfId="38" xr:uid="{00000000-0005-0000-0000-00004A000000}"/>
    <cellStyle name="20% - Accent3 8 2" xfId="846" xr:uid="{00000000-0005-0000-0000-00004B000000}"/>
    <cellStyle name="20% - Accent3 9" xfId="39" xr:uid="{00000000-0005-0000-0000-00004C000000}"/>
    <cellStyle name="20% - Accent3 9 2" xfId="847" xr:uid="{00000000-0005-0000-0000-00004D000000}"/>
    <cellStyle name="20% - Accent4" xfId="40" xr:uid="{00000000-0005-0000-0000-00004E000000}"/>
    <cellStyle name="20% - Accent4 10" xfId="41" xr:uid="{00000000-0005-0000-0000-00004F000000}"/>
    <cellStyle name="20% - Accent4 10 2" xfId="849" xr:uid="{00000000-0005-0000-0000-000050000000}"/>
    <cellStyle name="20% - Accent4 11" xfId="42" xr:uid="{00000000-0005-0000-0000-000051000000}"/>
    <cellStyle name="20% - Accent4 11 2" xfId="850" xr:uid="{00000000-0005-0000-0000-000052000000}"/>
    <cellStyle name="20% - Accent4 12" xfId="848" xr:uid="{00000000-0005-0000-0000-000053000000}"/>
    <cellStyle name="20% - Accent4 2" xfId="43" xr:uid="{00000000-0005-0000-0000-000054000000}"/>
    <cellStyle name="20% - Accent4 2 2" xfId="851" xr:uid="{00000000-0005-0000-0000-000055000000}"/>
    <cellStyle name="20% - Accent4 3" xfId="44" xr:uid="{00000000-0005-0000-0000-000056000000}"/>
    <cellStyle name="20% - Accent4 3 2" xfId="852" xr:uid="{00000000-0005-0000-0000-000057000000}"/>
    <cellStyle name="20% - Accent4 4" xfId="45" xr:uid="{00000000-0005-0000-0000-000058000000}"/>
    <cellStyle name="20% - Accent4 4 2" xfId="853" xr:uid="{00000000-0005-0000-0000-000059000000}"/>
    <cellStyle name="20% - Accent4 5" xfId="46" xr:uid="{00000000-0005-0000-0000-00005A000000}"/>
    <cellStyle name="20% - Accent4 5 2" xfId="854" xr:uid="{00000000-0005-0000-0000-00005B000000}"/>
    <cellStyle name="20% - Accent4 6" xfId="47" xr:uid="{00000000-0005-0000-0000-00005C000000}"/>
    <cellStyle name="20% - Accent4 6 2" xfId="855" xr:uid="{00000000-0005-0000-0000-00005D000000}"/>
    <cellStyle name="20% - Accent4 7" xfId="48" xr:uid="{00000000-0005-0000-0000-00005E000000}"/>
    <cellStyle name="20% - Accent4 7 2" xfId="856" xr:uid="{00000000-0005-0000-0000-00005F000000}"/>
    <cellStyle name="20% - Accent4 8" xfId="49" xr:uid="{00000000-0005-0000-0000-000060000000}"/>
    <cellStyle name="20% - Accent4 8 2" xfId="857" xr:uid="{00000000-0005-0000-0000-000061000000}"/>
    <cellStyle name="20% - Accent4 9" xfId="50" xr:uid="{00000000-0005-0000-0000-000062000000}"/>
    <cellStyle name="20% - Accent4 9 2" xfId="858" xr:uid="{00000000-0005-0000-0000-000063000000}"/>
    <cellStyle name="20% - Accent5" xfId="51" xr:uid="{00000000-0005-0000-0000-000064000000}"/>
    <cellStyle name="20% - Accent5 10" xfId="52" xr:uid="{00000000-0005-0000-0000-000065000000}"/>
    <cellStyle name="20% - Accent5 10 2" xfId="860" xr:uid="{00000000-0005-0000-0000-000066000000}"/>
    <cellStyle name="20% - Accent5 11" xfId="53" xr:uid="{00000000-0005-0000-0000-000067000000}"/>
    <cellStyle name="20% - Accent5 11 2" xfId="861" xr:uid="{00000000-0005-0000-0000-000068000000}"/>
    <cellStyle name="20% - Accent5 12" xfId="859" xr:uid="{00000000-0005-0000-0000-000069000000}"/>
    <cellStyle name="20% - Accent5 2" xfId="54" xr:uid="{00000000-0005-0000-0000-00006A000000}"/>
    <cellStyle name="20% - Accent5 2 2" xfId="862" xr:uid="{00000000-0005-0000-0000-00006B000000}"/>
    <cellStyle name="20% - Accent5 3" xfId="55" xr:uid="{00000000-0005-0000-0000-00006C000000}"/>
    <cellStyle name="20% - Accent5 3 2" xfId="863" xr:uid="{00000000-0005-0000-0000-00006D000000}"/>
    <cellStyle name="20% - Accent5 4" xfId="56" xr:uid="{00000000-0005-0000-0000-00006E000000}"/>
    <cellStyle name="20% - Accent5 4 2" xfId="864" xr:uid="{00000000-0005-0000-0000-00006F000000}"/>
    <cellStyle name="20% - Accent5 5" xfId="57" xr:uid="{00000000-0005-0000-0000-000070000000}"/>
    <cellStyle name="20% - Accent5 5 2" xfId="865" xr:uid="{00000000-0005-0000-0000-000071000000}"/>
    <cellStyle name="20% - Accent5 6" xfId="58" xr:uid="{00000000-0005-0000-0000-000072000000}"/>
    <cellStyle name="20% - Accent5 6 2" xfId="866" xr:uid="{00000000-0005-0000-0000-000073000000}"/>
    <cellStyle name="20% - Accent5 7" xfId="59" xr:uid="{00000000-0005-0000-0000-000074000000}"/>
    <cellStyle name="20% - Accent5 7 2" xfId="867" xr:uid="{00000000-0005-0000-0000-000075000000}"/>
    <cellStyle name="20% - Accent5 8" xfId="60" xr:uid="{00000000-0005-0000-0000-000076000000}"/>
    <cellStyle name="20% - Accent5 8 2" xfId="868" xr:uid="{00000000-0005-0000-0000-000077000000}"/>
    <cellStyle name="20% - Accent5 9" xfId="61" xr:uid="{00000000-0005-0000-0000-000078000000}"/>
    <cellStyle name="20% - Accent5 9 2" xfId="869" xr:uid="{00000000-0005-0000-0000-000079000000}"/>
    <cellStyle name="20% - Accent6" xfId="62" xr:uid="{00000000-0005-0000-0000-00007A000000}"/>
    <cellStyle name="20% - Accent6 10" xfId="63" xr:uid="{00000000-0005-0000-0000-00007B000000}"/>
    <cellStyle name="20% - Accent6 10 2" xfId="871" xr:uid="{00000000-0005-0000-0000-00007C000000}"/>
    <cellStyle name="20% - Accent6 11" xfId="64" xr:uid="{00000000-0005-0000-0000-00007D000000}"/>
    <cellStyle name="20% - Accent6 11 2" xfId="872" xr:uid="{00000000-0005-0000-0000-00007E000000}"/>
    <cellStyle name="20% - Accent6 12" xfId="870" xr:uid="{00000000-0005-0000-0000-00007F000000}"/>
    <cellStyle name="20% - Accent6 2" xfId="65" xr:uid="{00000000-0005-0000-0000-000080000000}"/>
    <cellStyle name="20% - Accent6 2 2" xfId="873" xr:uid="{00000000-0005-0000-0000-000081000000}"/>
    <cellStyle name="20% - Accent6 3" xfId="66" xr:uid="{00000000-0005-0000-0000-000082000000}"/>
    <cellStyle name="20% - Accent6 3 2" xfId="874" xr:uid="{00000000-0005-0000-0000-000083000000}"/>
    <cellStyle name="20% - Accent6 4" xfId="67" xr:uid="{00000000-0005-0000-0000-000084000000}"/>
    <cellStyle name="20% - Accent6 4 2" xfId="875" xr:uid="{00000000-0005-0000-0000-000085000000}"/>
    <cellStyle name="20% - Accent6 5" xfId="68" xr:uid="{00000000-0005-0000-0000-000086000000}"/>
    <cellStyle name="20% - Accent6 5 2" xfId="876" xr:uid="{00000000-0005-0000-0000-000087000000}"/>
    <cellStyle name="20% - Accent6 6" xfId="69" xr:uid="{00000000-0005-0000-0000-000088000000}"/>
    <cellStyle name="20% - Accent6 6 2" xfId="877" xr:uid="{00000000-0005-0000-0000-000089000000}"/>
    <cellStyle name="20% - Accent6 7" xfId="70" xr:uid="{00000000-0005-0000-0000-00008A000000}"/>
    <cellStyle name="20% - Accent6 7 2" xfId="878" xr:uid="{00000000-0005-0000-0000-00008B000000}"/>
    <cellStyle name="20% - Accent6 8" xfId="71" xr:uid="{00000000-0005-0000-0000-00008C000000}"/>
    <cellStyle name="20% - Accent6 8 2" xfId="879" xr:uid="{00000000-0005-0000-0000-00008D000000}"/>
    <cellStyle name="20% - Accent6 9" xfId="72" xr:uid="{00000000-0005-0000-0000-00008E000000}"/>
    <cellStyle name="20% - Accent6 9 2" xfId="880" xr:uid="{00000000-0005-0000-0000-00008F000000}"/>
    <cellStyle name="40 % – Poudarek1 2" xfId="73" xr:uid="{00000000-0005-0000-0000-000090000000}"/>
    <cellStyle name="40 % – Poudarek1 2 2" xfId="881" xr:uid="{00000000-0005-0000-0000-000091000000}"/>
    <cellStyle name="40 % – Poudarek2 2" xfId="74" xr:uid="{00000000-0005-0000-0000-000092000000}"/>
    <cellStyle name="40 % – Poudarek2 2 2" xfId="882" xr:uid="{00000000-0005-0000-0000-000093000000}"/>
    <cellStyle name="40 % – Poudarek3 2" xfId="75" xr:uid="{00000000-0005-0000-0000-000094000000}"/>
    <cellStyle name="40 % – Poudarek3 2 2" xfId="883" xr:uid="{00000000-0005-0000-0000-000095000000}"/>
    <cellStyle name="40 % – Poudarek4 2" xfId="76" xr:uid="{00000000-0005-0000-0000-000096000000}"/>
    <cellStyle name="40 % – Poudarek4 2 2" xfId="884" xr:uid="{00000000-0005-0000-0000-000097000000}"/>
    <cellStyle name="40 % – Poudarek5 2" xfId="77" xr:uid="{00000000-0005-0000-0000-000098000000}"/>
    <cellStyle name="40 % – Poudarek5 2 2" xfId="885" xr:uid="{00000000-0005-0000-0000-000099000000}"/>
    <cellStyle name="40 % – Poudarek6 2" xfId="78" xr:uid="{00000000-0005-0000-0000-00009A000000}"/>
    <cellStyle name="40 % – Poudarek6 2 2" xfId="886" xr:uid="{00000000-0005-0000-0000-00009B000000}"/>
    <cellStyle name="40% - Accent1" xfId="79" xr:uid="{00000000-0005-0000-0000-00009C000000}"/>
    <cellStyle name="40% - Accent1 10" xfId="80" xr:uid="{00000000-0005-0000-0000-00009D000000}"/>
    <cellStyle name="40% - Accent1 10 2" xfId="888" xr:uid="{00000000-0005-0000-0000-00009E000000}"/>
    <cellStyle name="40% - Accent1 11" xfId="81" xr:uid="{00000000-0005-0000-0000-00009F000000}"/>
    <cellStyle name="40% - Accent1 11 2" xfId="889" xr:uid="{00000000-0005-0000-0000-0000A0000000}"/>
    <cellStyle name="40% - Accent1 12" xfId="887" xr:uid="{00000000-0005-0000-0000-0000A1000000}"/>
    <cellStyle name="40% - Accent1 2" xfId="82" xr:uid="{00000000-0005-0000-0000-0000A2000000}"/>
    <cellStyle name="40% - Accent1 2 2" xfId="890" xr:uid="{00000000-0005-0000-0000-0000A3000000}"/>
    <cellStyle name="40% - Accent1 3" xfId="83" xr:uid="{00000000-0005-0000-0000-0000A4000000}"/>
    <cellStyle name="40% - Accent1 3 2" xfId="891" xr:uid="{00000000-0005-0000-0000-0000A5000000}"/>
    <cellStyle name="40% - Accent1 4" xfId="84" xr:uid="{00000000-0005-0000-0000-0000A6000000}"/>
    <cellStyle name="40% - Accent1 4 2" xfId="892" xr:uid="{00000000-0005-0000-0000-0000A7000000}"/>
    <cellStyle name="40% - Accent1 5" xfId="85" xr:uid="{00000000-0005-0000-0000-0000A8000000}"/>
    <cellStyle name="40% - Accent1 5 2" xfId="893" xr:uid="{00000000-0005-0000-0000-0000A9000000}"/>
    <cellStyle name="40% - Accent1 6" xfId="86" xr:uid="{00000000-0005-0000-0000-0000AA000000}"/>
    <cellStyle name="40% - Accent1 6 2" xfId="894" xr:uid="{00000000-0005-0000-0000-0000AB000000}"/>
    <cellStyle name="40% - Accent1 7" xfId="87" xr:uid="{00000000-0005-0000-0000-0000AC000000}"/>
    <cellStyle name="40% - Accent1 7 2" xfId="895" xr:uid="{00000000-0005-0000-0000-0000AD000000}"/>
    <cellStyle name="40% - Accent1 8" xfId="88" xr:uid="{00000000-0005-0000-0000-0000AE000000}"/>
    <cellStyle name="40% - Accent1 8 2" xfId="896" xr:uid="{00000000-0005-0000-0000-0000AF000000}"/>
    <cellStyle name="40% - Accent1 9" xfId="89" xr:uid="{00000000-0005-0000-0000-0000B0000000}"/>
    <cellStyle name="40% - Accent1 9 2" xfId="897" xr:uid="{00000000-0005-0000-0000-0000B1000000}"/>
    <cellStyle name="40% - Accent2" xfId="90" xr:uid="{00000000-0005-0000-0000-0000B2000000}"/>
    <cellStyle name="40% - Accent2 10" xfId="91" xr:uid="{00000000-0005-0000-0000-0000B3000000}"/>
    <cellStyle name="40% - Accent2 10 2" xfId="899" xr:uid="{00000000-0005-0000-0000-0000B4000000}"/>
    <cellStyle name="40% - Accent2 11" xfId="92" xr:uid="{00000000-0005-0000-0000-0000B5000000}"/>
    <cellStyle name="40% - Accent2 11 2" xfId="900" xr:uid="{00000000-0005-0000-0000-0000B6000000}"/>
    <cellStyle name="40% - Accent2 12" xfId="898" xr:uid="{00000000-0005-0000-0000-0000B7000000}"/>
    <cellStyle name="40% - Accent2 2" xfId="93" xr:uid="{00000000-0005-0000-0000-0000B8000000}"/>
    <cellStyle name="40% - Accent2 2 2" xfId="901" xr:uid="{00000000-0005-0000-0000-0000B9000000}"/>
    <cellStyle name="40% - Accent2 3" xfId="94" xr:uid="{00000000-0005-0000-0000-0000BA000000}"/>
    <cellStyle name="40% - Accent2 3 2" xfId="902" xr:uid="{00000000-0005-0000-0000-0000BB000000}"/>
    <cellStyle name="40% - Accent2 4" xfId="95" xr:uid="{00000000-0005-0000-0000-0000BC000000}"/>
    <cellStyle name="40% - Accent2 4 2" xfId="903" xr:uid="{00000000-0005-0000-0000-0000BD000000}"/>
    <cellStyle name="40% - Accent2 5" xfId="96" xr:uid="{00000000-0005-0000-0000-0000BE000000}"/>
    <cellStyle name="40% - Accent2 5 2" xfId="904" xr:uid="{00000000-0005-0000-0000-0000BF000000}"/>
    <cellStyle name="40% - Accent2 6" xfId="97" xr:uid="{00000000-0005-0000-0000-0000C0000000}"/>
    <cellStyle name="40% - Accent2 6 2" xfId="905" xr:uid="{00000000-0005-0000-0000-0000C1000000}"/>
    <cellStyle name="40% - Accent2 7" xfId="98" xr:uid="{00000000-0005-0000-0000-0000C2000000}"/>
    <cellStyle name="40% - Accent2 7 2" xfId="906" xr:uid="{00000000-0005-0000-0000-0000C3000000}"/>
    <cellStyle name="40% - Accent2 8" xfId="99" xr:uid="{00000000-0005-0000-0000-0000C4000000}"/>
    <cellStyle name="40% - Accent2 8 2" xfId="907" xr:uid="{00000000-0005-0000-0000-0000C5000000}"/>
    <cellStyle name="40% - Accent2 9" xfId="100" xr:uid="{00000000-0005-0000-0000-0000C6000000}"/>
    <cellStyle name="40% - Accent2 9 2" xfId="908" xr:uid="{00000000-0005-0000-0000-0000C7000000}"/>
    <cellStyle name="40% - Accent3" xfId="101" xr:uid="{00000000-0005-0000-0000-0000C8000000}"/>
    <cellStyle name="40% - Accent3 10" xfId="102" xr:uid="{00000000-0005-0000-0000-0000C9000000}"/>
    <cellStyle name="40% - Accent3 10 2" xfId="910" xr:uid="{00000000-0005-0000-0000-0000CA000000}"/>
    <cellStyle name="40% - Accent3 11" xfId="103" xr:uid="{00000000-0005-0000-0000-0000CB000000}"/>
    <cellStyle name="40% - Accent3 11 2" xfId="911" xr:uid="{00000000-0005-0000-0000-0000CC000000}"/>
    <cellStyle name="40% - Accent3 12" xfId="909" xr:uid="{00000000-0005-0000-0000-0000CD000000}"/>
    <cellStyle name="40% - Accent3 2" xfId="104" xr:uid="{00000000-0005-0000-0000-0000CE000000}"/>
    <cellStyle name="40% - Accent3 2 2" xfId="912" xr:uid="{00000000-0005-0000-0000-0000CF000000}"/>
    <cellStyle name="40% - Accent3 3" xfId="105" xr:uid="{00000000-0005-0000-0000-0000D0000000}"/>
    <cellStyle name="40% - Accent3 3 2" xfId="913" xr:uid="{00000000-0005-0000-0000-0000D1000000}"/>
    <cellStyle name="40% - Accent3 4" xfId="106" xr:uid="{00000000-0005-0000-0000-0000D2000000}"/>
    <cellStyle name="40% - Accent3 4 2" xfId="914" xr:uid="{00000000-0005-0000-0000-0000D3000000}"/>
    <cellStyle name="40% - Accent3 5" xfId="107" xr:uid="{00000000-0005-0000-0000-0000D4000000}"/>
    <cellStyle name="40% - Accent3 5 2" xfId="915" xr:uid="{00000000-0005-0000-0000-0000D5000000}"/>
    <cellStyle name="40% - Accent3 6" xfId="108" xr:uid="{00000000-0005-0000-0000-0000D6000000}"/>
    <cellStyle name="40% - Accent3 6 2" xfId="916" xr:uid="{00000000-0005-0000-0000-0000D7000000}"/>
    <cellStyle name="40% - Accent3 7" xfId="109" xr:uid="{00000000-0005-0000-0000-0000D8000000}"/>
    <cellStyle name="40% - Accent3 7 2" xfId="917" xr:uid="{00000000-0005-0000-0000-0000D9000000}"/>
    <cellStyle name="40% - Accent3 8" xfId="110" xr:uid="{00000000-0005-0000-0000-0000DA000000}"/>
    <cellStyle name="40% - Accent3 8 2" xfId="918" xr:uid="{00000000-0005-0000-0000-0000DB000000}"/>
    <cellStyle name="40% - Accent3 9" xfId="111" xr:uid="{00000000-0005-0000-0000-0000DC000000}"/>
    <cellStyle name="40% - Accent3 9 2" xfId="919" xr:uid="{00000000-0005-0000-0000-0000DD000000}"/>
    <cellStyle name="40% - Accent4" xfId="112" xr:uid="{00000000-0005-0000-0000-0000DE000000}"/>
    <cellStyle name="40% - Accent4 10" xfId="113" xr:uid="{00000000-0005-0000-0000-0000DF000000}"/>
    <cellStyle name="40% - Accent4 10 2" xfId="921" xr:uid="{00000000-0005-0000-0000-0000E0000000}"/>
    <cellStyle name="40% - Accent4 11" xfId="114" xr:uid="{00000000-0005-0000-0000-0000E1000000}"/>
    <cellStyle name="40% - Accent4 11 2" xfId="922" xr:uid="{00000000-0005-0000-0000-0000E2000000}"/>
    <cellStyle name="40% - Accent4 12" xfId="920" xr:uid="{00000000-0005-0000-0000-0000E3000000}"/>
    <cellStyle name="40% - Accent4 2" xfId="115" xr:uid="{00000000-0005-0000-0000-0000E4000000}"/>
    <cellStyle name="40% - Accent4 2 2" xfId="923" xr:uid="{00000000-0005-0000-0000-0000E5000000}"/>
    <cellStyle name="40% - Accent4 3" xfId="116" xr:uid="{00000000-0005-0000-0000-0000E6000000}"/>
    <cellStyle name="40% - Accent4 3 2" xfId="924" xr:uid="{00000000-0005-0000-0000-0000E7000000}"/>
    <cellStyle name="40% - Accent4 4" xfId="117" xr:uid="{00000000-0005-0000-0000-0000E8000000}"/>
    <cellStyle name="40% - Accent4 4 2" xfId="925" xr:uid="{00000000-0005-0000-0000-0000E9000000}"/>
    <cellStyle name="40% - Accent4 5" xfId="118" xr:uid="{00000000-0005-0000-0000-0000EA000000}"/>
    <cellStyle name="40% - Accent4 5 2" xfId="926" xr:uid="{00000000-0005-0000-0000-0000EB000000}"/>
    <cellStyle name="40% - Accent4 6" xfId="119" xr:uid="{00000000-0005-0000-0000-0000EC000000}"/>
    <cellStyle name="40% - Accent4 6 2" xfId="927" xr:uid="{00000000-0005-0000-0000-0000ED000000}"/>
    <cellStyle name="40% - Accent4 7" xfId="120" xr:uid="{00000000-0005-0000-0000-0000EE000000}"/>
    <cellStyle name="40% - Accent4 7 2" xfId="928" xr:uid="{00000000-0005-0000-0000-0000EF000000}"/>
    <cellStyle name="40% - Accent4 8" xfId="121" xr:uid="{00000000-0005-0000-0000-0000F0000000}"/>
    <cellStyle name="40% - Accent4 8 2" xfId="929" xr:uid="{00000000-0005-0000-0000-0000F1000000}"/>
    <cellStyle name="40% - Accent4 9" xfId="122" xr:uid="{00000000-0005-0000-0000-0000F2000000}"/>
    <cellStyle name="40% - Accent4 9 2" xfId="930" xr:uid="{00000000-0005-0000-0000-0000F3000000}"/>
    <cellStyle name="40% - Accent5" xfId="123" xr:uid="{00000000-0005-0000-0000-0000F4000000}"/>
    <cellStyle name="40% - Accent5 10" xfId="124" xr:uid="{00000000-0005-0000-0000-0000F5000000}"/>
    <cellStyle name="40% - Accent5 10 2" xfId="932" xr:uid="{00000000-0005-0000-0000-0000F6000000}"/>
    <cellStyle name="40% - Accent5 11" xfId="125" xr:uid="{00000000-0005-0000-0000-0000F7000000}"/>
    <cellStyle name="40% - Accent5 11 2" xfId="933" xr:uid="{00000000-0005-0000-0000-0000F8000000}"/>
    <cellStyle name="40% - Accent5 12" xfId="931" xr:uid="{00000000-0005-0000-0000-0000F9000000}"/>
    <cellStyle name="40% - Accent5 2" xfId="126" xr:uid="{00000000-0005-0000-0000-0000FA000000}"/>
    <cellStyle name="40% - Accent5 2 2" xfId="934" xr:uid="{00000000-0005-0000-0000-0000FB000000}"/>
    <cellStyle name="40% - Accent5 3" xfId="127" xr:uid="{00000000-0005-0000-0000-0000FC000000}"/>
    <cellStyle name="40% - Accent5 3 2" xfId="935" xr:uid="{00000000-0005-0000-0000-0000FD000000}"/>
    <cellStyle name="40% - Accent5 4" xfId="128" xr:uid="{00000000-0005-0000-0000-0000FE000000}"/>
    <cellStyle name="40% - Accent5 4 2" xfId="936" xr:uid="{00000000-0005-0000-0000-0000FF000000}"/>
    <cellStyle name="40% - Accent5 5" xfId="129" xr:uid="{00000000-0005-0000-0000-000000010000}"/>
    <cellStyle name="40% - Accent5 5 2" xfId="937" xr:uid="{00000000-0005-0000-0000-000001010000}"/>
    <cellStyle name="40% - Accent5 6" xfId="130" xr:uid="{00000000-0005-0000-0000-000002010000}"/>
    <cellStyle name="40% - Accent5 6 2" xfId="938" xr:uid="{00000000-0005-0000-0000-000003010000}"/>
    <cellStyle name="40% - Accent5 7" xfId="131" xr:uid="{00000000-0005-0000-0000-000004010000}"/>
    <cellStyle name="40% - Accent5 7 2" xfId="939" xr:uid="{00000000-0005-0000-0000-000005010000}"/>
    <cellStyle name="40% - Accent5 8" xfId="132" xr:uid="{00000000-0005-0000-0000-000006010000}"/>
    <cellStyle name="40% - Accent5 8 2" xfId="940" xr:uid="{00000000-0005-0000-0000-000007010000}"/>
    <cellStyle name="40% - Accent5 9" xfId="133" xr:uid="{00000000-0005-0000-0000-000008010000}"/>
    <cellStyle name="40% - Accent5 9 2" xfId="941" xr:uid="{00000000-0005-0000-0000-000009010000}"/>
    <cellStyle name="40% - Accent6" xfId="134" xr:uid="{00000000-0005-0000-0000-00000A010000}"/>
    <cellStyle name="40% - Accent6 10" xfId="135" xr:uid="{00000000-0005-0000-0000-00000B010000}"/>
    <cellStyle name="40% - Accent6 10 2" xfId="943" xr:uid="{00000000-0005-0000-0000-00000C010000}"/>
    <cellStyle name="40% - Accent6 11" xfId="136" xr:uid="{00000000-0005-0000-0000-00000D010000}"/>
    <cellStyle name="40% - Accent6 11 2" xfId="944" xr:uid="{00000000-0005-0000-0000-00000E010000}"/>
    <cellStyle name="40% - Accent6 12" xfId="942" xr:uid="{00000000-0005-0000-0000-00000F010000}"/>
    <cellStyle name="40% - Accent6 2" xfId="137" xr:uid="{00000000-0005-0000-0000-000010010000}"/>
    <cellStyle name="40% - Accent6 2 2" xfId="945" xr:uid="{00000000-0005-0000-0000-000011010000}"/>
    <cellStyle name="40% - Accent6 3" xfId="138" xr:uid="{00000000-0005-0000-0000-000012010000}"/>
    <cellStyle name="40% - Accent6 3 2" xfId="946" xr:uid="{00000000-0005-0000-0000-000013010000}"/>
    <cellStyle name="40% - Accent6 4" xfId="139" xr:uid="{00000000-0005-0000-0000-000014010000}"/>
    <cellStyle name="40% - Accent6 4 2" xfId="947" xr:uid="{00000000-0005-0000-0000-000015010000}"/>
    <cellStyle name="40% - Accent6 5" xfId="140" xr:uid="{00000000-0005-0000-0000-000016010000}"/>
    <cellStyle name="40% - Accent6 5 2" xfId="948" xr:uid="{00000000-0005-0000-0000-000017010000}"/>
    <cellStyle name="40% - Accent6 6" xfId="141" xr:uid="{00000000-0005-0000-0000-000018010000}"/>
    <cellStyle name="40% - Accent6 6 2" xfId="949" xr:uid="{00000000-0005-0000-0000-000019010000}"/>
    <cellStyle name="40% - Accent6 7" xfId="142" xr:uid="{00000000-0005-0000-0000-00001A010000}"/>
    <cellStyle name="40% - Accent6 7 2" xfId="950" xr:uid="{00000000-0005-0000-0000-00001B010000}"/>
    <cellStyle name="40% - Accent6 8" xfId="143" xr:uid="{00000000-0005-0000-0000-00001C010000}"/>
    <cellStyle name="40% - Accent6 8 2" xfId="951" xr:uid="{00000000-0005-0000-0000-00001D010000}"/>
    <cellStyle name="40% - Accent6 9" xfId="144" xr:uid="{00000000-0005-0000-0000-00001E010000}"/>
    <cellStyle name="40% - Accent6 9 2" xfId="952" xr:uid="{00000000-0005-0000-0000-00001F010000}"/>
    <cellStyle name="60 % – Poudarek1 2" xfId="145" xr:uid="{00000000-0005-0000-0000-000020010000}"/>
    <cellStyle name="60 % – Poudarek2 2" xfId="146" xr:uid="{00000000-0005-0000-0000-000021010000}"/>
    <cellStyle name="60 % – Poudarek3 2" xfId="147" xr:uid="{00000000-0005-0000-0000-000022010000}"/>
    <cellStyle name="60 % – Poudarek4 2" xfId="148" xr:uid="{00000000-0005-0000-0000-000023010000}"/>
    <cellStyle name="60 % – Poudarek5 2" xfId="149" xr:uid="{00000000-0005-0000-0000-000024010000}"/>
    <cellStyle name="60 % – Poudarek6 2" xfId="150" xr:uid="{00000000-0005-0000-0000-000025010000}"/>
    <cellStyle name="60% - Accent1" xfId="151" xr:uid="{00000000-0005-0000-0000-000026010000}"/>
    <cellStyle name="60% - Accent2" xfId="152" xr:uid="{00000000-0005-0000-0000-000027010000}"/>
    <cellStyle name="60% - Accent3" xfId="153" xr:uid="{00000000-0005-0000-0000-000028010000}"/>
    <cellStyle name="60% - Accent4" xfId="154" xr:uid="{00000000-0005-0000-0000-000029010000}"/>
    <cellStyle name="60% - Accent5" xfId="155" xr:uid="{00000000-0005-0000-0000-00002A010000}"/>
    <cellStyle name="60% - Accent6" xfId="156" xr:uid="{00000000-0005-0000-0000-00002B010000}"/>
    <cellStyle name="Accent1" xfId="157" xr:uid="{00000000-0005-0000-0000-00002C010000}"/>
    <cellStyle name="Accent1 2" xfId="980" xr:uid="{00000000-0005-0000-0000-00002D010000}"/>
    <cellStyle name="Accent2" xfId="158" xr:uid="{00000000-0005-0000-0000-00002E010000}"/>
    <cellStyle name="Accent2 2" xfId="981" xr:uid="{00000000-0005-0000-0000-00002F010000}"/>
    <cellStyle name="Accent3" xfId="159" xr:uid="{00000000-0005-0000-0000-000030010000}"/>
    <cellStyle name="Accent3 2" xfId="982" xr:uid="{00000000-0005-0000-0000-000031010000}"/>
    <cellStyle name="Accent4" xfId="160" xr:uid="{00000000-0005-0000-0000-000032010000}"/>
    <cellStyle name="Accent4 2" xfId="983" xr:uid="{00000000-0005-0000-0000-000033010000}"/>
    <cellStyle name="Accent5" xfId="161" xr:uid="{00000000-0005-0000-0000-000034010000}"/>
    <cellStyle name="Accent6" xfId="162" xr:uid="{00000000-0005-0000-0000-000035010000}"/>
    <cellStyle name="Accent6 2" xfId="984" xr:uid="{00000000-0005-0000-0000-000036010000}"/>
    <cellStyle name="Bad" xfId="163" xr:uid="{00000000-0005-0000-0000-000037010000}"/>
    <cellStyle name="Bad 2" xfId="985" xr:uid="{00000000-0005-0000-0000-000038010000}"/>
    <cellStyle name="Calculation" xfId="164" xr:uid="{00000000-0005-0000-0000-000039010000}"/>
    <cellStyle name="Calculation 2" xfId="986" xr:uid="{00000000-0005-0000-0000-00003A010000}"/>
    <cellStyle name="Check Cell" xfId="165" xr:uid="{00000000-0005-0000-0000-00003B010000}"/>
    <cellStyle name="Comma" xfId="1004" builtinId="3"/>
    <cellStyle name="Comma 2" xfId="166" xr:uid="{00000000-0005-0000-0000-00003C010000}"/>
    <cellStyle name="Comma0" xfId="167" xr:uid="{00000000-0005-0000-0000-00003D010000}"/>
    <cellStyle name="Currency" xfId="978" builtinId="4"/>
    <cellStyle name="Currency 2" xfId="998" xr:uid="{BBEF365C-8A5D-4994-AA76-9E559AA12D55}"/>
    <cellStyle name="Currency0" xfId="168" xr:uid="{00000000-0005-0000-0000-00003F010000}"/>
    <cellStyle name="Date" xfId="169" xr:uid="{00000000-0005-0000-0000-000040010000}"/>
    <cellStyle name="Dobro 2" xfId="170" xr:uid="{00000000-0005-0000-0000-000041010000}"/>
    <cellStyle name="Excel Built-in Normal" xfId="171" xr:uid="{00000000-0005-0000-0000-000042010000}"/>
    <cellStyle name="Explanatory Text" xfId="172" xr:uid="{00000000-0005-0000-0000-000043010000}"/>
    <cellStyle name="Fixed" xfId="173" xr:uid="{00000000-0005-0000-0000-000044010000}"/>
    <cellStyle name="Good" xfId="174" xr:uid="{00000000-0005-0000-0000-000045010000}"/>
    <cellStyle name="Heading 1" xfId="175" xr:uid="{00000000-0005-0000-0000-000046010000}"/>
    <cellStyle name="Heading 1 2" xfId="987" xr:uid="{00000000-0005-0000-0000-000047010000}"/>
    <cellStyle name="Heading 2" xfId="176" xr:uid="{00000000-0005-0000-0000-000048010000}"/>
    <cellStyle name="Heading 2 2" xfId="988" xr:uid="{00000000-0005-0000-0000-000049010000}"/>
    <cellStyle name="Heading 3" xfId="177" xr:uid="{00000000-0005-0000-0000-00004A010000}"/>
    <cellStyle name="Heading 3 2" xfId="989" xr:uid="{00000000-0005-0000-0000-00004B010000}"/>
    <cellStyle name="Heading 4" xfId="178" xr:uid="{00000000-0005-0000-0000-00004C010000}"/>
    <cellStyle name="Heading 4 2" xfId="990" xr:uid="{00000000-0005-0000-0000-00004D010000}"/>
    <cellStyle name="Heading1" xfId="179" xr:uid="{00000000-0005-0000-0000-00004E010000}"/>
    <cellStyle name="Heading2" xfId="180" xr:uid="{00000000-0005-0000-0000-00004F010000}"/>
    <cellStyle name="Input" xfId="181" xr:uid="{00000000-0005-0000-0000-000050010000}"/>
    <cellStyle name="Input 2" xfId="991" xr:uid="{00000000-0005-0000-0000-000051010000}"/>
    <cellStyle name="Izhod 2" xfId="182" xr:uid="{00000000-0005-0000-0000-000052010000}"/>
    <cellStyle name="Keš" xfId="183" xr:uid="{00000000-0005-0000-0000-000053010000}"/>
    <cellStyle name="Linked Cell" xfId="184" xr:uid="{00000000-0005-0000-0000-000054010000}"/>
    <cellStyle name="Linked Cell 2" xfId="992" xr:uid="{00000000-0005-0000-0000-000055010000}"/>
    <cellStyle name="Naslov 1 2" xfId="185" xr:uid="{00000000-0005-0000-0000-000056010000}"/>
    <cellStyle name="Naslov 2 2" xfId="186" xr:uid="{00000000-0005-0000-0000-000057010000}"/>
    <cellStyle name="Naslov 3 2" xfId="187" xr:uid="{00000000-0005-0000-0000-000058010000}"/>
    <cellStyle name="Naslov 4 2" xfId="188" xr:uid="{00000000-0005-0000-0000-000059010000}"/>
    <cellStyle name="Naslov 5" xfId="189" xr:uid="{00000000-0005-0000-0000-00005A010000}"/>
    <cellStyle name="Navadno 11 10" xfId="190" xr:uid="{00000000-0005-0000-0000-00005B010000}"/>
    <cellStyle name="Navadno 11 11" xfId="191" xr:uid="{00000000-0005-0000-0000-00005C010000}"/>
    <cellStyle name="Navadno 11 12" xfId="192" xr:uid="{00000000-0005-0000-0000-00005D010000}"/>
    <cellStyle name="Navadno 11 13" xfId="193" xr:uid="{00000000-0005-0000-0000-00005E010000}"/>
    <cellStyle name="Navadno 11 14" xfId="194" xr:uid="{00000000-0005-0000-0000-00005F010000}"/>
    <cellStyle name="Navadno 11 15" xfId="195" xr:uid="{00000000-0005-0000-0000-000060010000}"/>
    <cellStyle name="Navadno 11 16" xfId="196" xr:uid="{00000000-0005-0000-0000-000061010000}"/>
    <cellStyle name="Navadno 11 17" xfId="197" xr:uid="{00000000-0005-0000-0000-000062010000}"/>
    <cellStyle name="Navadno 11 18" xfId="198" xr:uid="{00000000-0005-0000-0000-000063010000}"/>
    <cellStyle name="Navadno 11 19" xfId="199" xr:uid="{00000000-0005-0000-0000-000064010000}"/>
    <cellStyle name="Navadno 11 2" xfId="200" xr:uid="{00000000-0005-0000-0000-000065010000}"/>
    <cellStyle name="Navadno 11 20" xfId="201" xr:uid="{00000000-0005-0000-0000-000066010000}"/>
    <cellStyle name="Navadno 11 21" xfId="202" xr:uid="{00000000-0005-0000-0000-000067010000}"/>
    <cellStyle name="Navadno 11 22" xfId="203" xr:uid="{00000000-0005-0000-0000-000068010000}"/>
    <cellStyle name="Navadno 11 23" xfId="204" xr:uid="{00000000-0005-0000-0000-000069010000}"/>
    <cellStyle name="Navadno 11 24" xfId="205" xr:uid="{00000000-0005-0000-0000-00006A010000}"/>
    <cellStyle name="Navadno 11 25" xfId="206" xr:uid="{00000000-0005-0000-0000-00006B010000}"/>
    <cellStyle name="Navadno 11 26" xfId="207" xr:uid="{00000000-0005-0000-0000-00006C010000}"/>
    <cellStyle name="Navadno 11 27" xfId="208" xr:uid="{00000000-0005-0000-0000-00006D010000}"/>
    <cellStyle name="Navadno 11 28" xfId="209" xr:uid="{00000000-0005-0000-0000-00006E010000}"/>
    <cellStyle name="Navadno 11 29" xfId="210" xr:uid="{00000000-0005-0000-0000-00006F010000}"/>
    <cellStyle name="Navadno 11 3" xfId="211" xr:uid="{00000000-0005-0000-0000-000070010000}"/>
    <cellStyle name="Navadno 11 30" xfId="212" xr:uid="{00000000-0005-0000-0000-000071010000}"/>
    <cellStyle name="Navadno 11 31" xfId="213" xr:uid="{00000000-0005-0000-0000-000072010000}"/>
    <cellStyle name="Navadno 11 32" xfId="214" xr:uid="{00000000-0005-0000-0000-000073010000}"/>
    <cellStyle name="Navadno 11 33" xfId="215" xr:uid="{00000000-0005-0000-0000-000074010000}"/>
    <cellStyle name="Navadno 11 34" xfId="216" xr:uid="{00000000-0005-0000-0000-000075010000}"/>
    <cellStyle name="Navadno 11 35" xfId="217" xr:uid="{00000000-0005-0000-0000-000076010000}"/>
    <cellStyle name="Navadno 11 36" xfId="218" xr:uid="{00000000-0005-0000-0000-000077010000}"/>
    <cellStyle name="Navadno 11 37" xfId="219" xr:uid="{00000000-0005-0000-0000-000078010000}"/>
    <cellStyle name="Navadno 11 38" xfId="220" xr:uid="{00000000-0005-0000-0000-000079010000}"/>
    <cellStyle name="Navadno 11 39" xfId="221" xr:uid="{00000000-0005-0000-0000-00007A010000}"/>
    <cellStyle name="Navadno 11 4" xfId="222" xr:uid="{00000000-0005-0000-0000-00007B010000}"/>
    <cellStyle name="Navadno 11 40" xfId="223" xr:uid="{00000000-0005-0000-0000-00007C010000}"/>
    <cellStyle name="Navadno 11 41" xfId="224" xr:uid="{00000000-0005-0000-0000-00007D010000}"/>
    <cellStyle name="Navadno 11 42" xfId="225" xr:uid="{00000000-0005-0000-0000-00007E010000}"/>
    <cellStyle name="Navadno 11 43" xfId="226" xr:uid="{00000000-0005-0000-0000-00007F010000}"/>
    <cellStyle name="Navadno 11 44" xfId="227" xr:uid="{00000000-0005-0000-0000-000080010000}"/>
    <cellStyle name="Navadno 11 45" xfId="228" xr:uid="{00000000-0005-0000-0000-000081010000}"/>
    <cellStyle name="Navadno 11 46" xfId="229" xr:uid="{00000000-0005-0000-0000-000082010000}"/>
    <cellStyle name="Navadno 11 47" xfId="230" xr:uid="{00000000-0005-0000-0000-000083010000}"/>
    <cellStyle name="Navadno 11 48" xfId="231" xr:uid="{00000000-0005-0000-0000-000084010000}"/>
    <cellStyle name="Navadno 11 49" xfId="232" xr:uid="{00000000-0005-0000-0000-000085010000}"/>
    <cellStyle name="Navadno 11 5" xfId="233" xr:uid="{00000000-0005-0000-0000-000086010000}"/>
    <cellStyle name="Navadno 11 50" xfId="234" xr:uid="{00000000-0005-0000-0000-000087010000}"/>
    <cellStyle name="Navadno 11 51" xfId="235" xr:uid="{00000000-0005-0000-0000-000088010000}"/>
    <cellStyle name="Navadno 11 52" xfId="236" xr:uid="{00000000-0005-0000-0000-000089010000}"/>
    <cellStyle name="Navadno 11 53" xfId="237" xr:uid="{00000000-0005-0000-0000-00008A010000}"/>
    <cellStyle name="Navadno 11 54" xfId="238" xr:uid="{00000000-0005-0000-0000-00008B010000}"/>
    <cellStyle name="Navadno 11 55" xfId="239" xr:uid="{00000000-0005-0000-0000-00008C010000}"/>
    <cellStyle name="Navadno 11 56" xfId="240" xr:uid="{00000000-0005-0000-0000-00008D010000}"/>
    <cellStyle name="Navadno 11 57" xfId="241" xr:uid="{00000000-0005-0000-0000-00008E010000}"/>
    <cellStyle name="Navadno 11 58" xfId="242" xr:uid="{00000000-0005-0000-0000-00008F010000}"/>
    <cellStyle name="Navadno 11 59" xfId="243" xr:uid="{00000000-0005-0000-0000-000090010000}"/>
    <cellStyle name="Navadno 11 6" xfId="244" xr:uid="{00000000-0005-0000-0000-000091010000}"/>
    <cellStyle name="Navadno 11 60" xfId="245" xr:uid="{00000000-0005-0000-0000-000092010000}"/>
    <cellStyle name="Navadno 11 61" xfId="246" xr:uid="{00000000-0005-0000-0000-000093010000}"/>
    <cellStyle name="Navadno 11 62" xfId="247" xr:uid="{00000000-0005-0000-0000-000094010000}"/>
    <cellStyle name="Navadno 11 63" xfId="248" xr:uid="{00000000-0005-0000-0000-000095010000}"/>
    <cellStyle name="Navadno 11 64" xfId="249" xr:uid="{00000000-0005-0000-0000-000096010000}"/>
    <cellStyle name="Navadno 11 65" xfId="250" xr:uid="{00000000-0005-0000-0000-000097010000}"/>
    <cellStyle name="Navadno 11 66" xfId="251" xr:uid="{00000000-0005-0000-0000-000098010000}"/>
    <cellStyle name="Navadno 11 67" xfId="252" xr:uid="{00000000-0005-0000-0000-000099010000}"/>
    <cellStyle name="Navadno 11 68" xfId="253" xr:uid="{00000000-0005-0000-0000-00009A010000}"/>
    <cellStyle name="Navadno 11 69" xfId="254" xr:uid="{00000000-0005-0000-0000-00009B010000}"/>
    <cellStyle name="Navadno 11 7" xfId="255" xr:uid="{00000000-0005-0000-0000-00009C010000}"/>
    <cellStyle name="Navadno 11 70" xfId="256" xr:uid="{00000000-0005-0000-0000-00009D010000}"/>
    <cellStyle name="Navadno 11 71" xfId="257" xr:uid="{00000000-0005-0000-0000-00009E010000}"/>
    <cellStyle name="Navadno 11 72" xfId="258" xr:uid="{00000000-0005-0000-0000-00009F010000}"/>
    <cellStyle name="Navadno 11 73" xfId="259" xr:uid="{00000000-0005-0000-0000-0000A0010000}"/>
    <cellStyle name="Navadno 11 74" xfId="260" xr:uid="{00000000-0005-0000-0000-0000A1010000}"/>
    <cellStyle name="Navadno 11 75" xfId="261" xr:uid="{00000000-0005-0000-0000-0000A2010000}"/>
    <cellStyle name="Navadno 11 76" xfId="262" xr:uid="{00000000-0005-0000-0000-0000A3010000}"/>
    <cellStyle name="Navadno 11 77" xfId="263" xr:uid="{00000000-0005-0000-0000-0000A4010000}"/>
    <cellStyle name="Navadno 11 78" xfId="264" xr:uid="{00000000-0005-0000-0000-0000A5010000}"/>
    <cellStyle name="Navadno 11 79" xfId="265" xr:uid="{00000000-0005-0000-0000-0000A6010000}"/>
    <cellStyle name="Navadno 11 8" xfId="266" xr:uid="{00000000-0005-0000-0000-0000A7010000}"/>
    <cellStyle name="Navadno 11 80" xfId="267" xr:uid="{00000000-0005-0000-0000-0000A8010000}"/>
    <cellStyle name="Navadno 11 81" xfId="268" xr:uid="{00000000-0005-0000-0000-0000A9010000}"/>
    <cellStyle name="Navadno 11 82" xfId="269" xr:uid="{00000000-0005-0000-0000-0000AA010000}"/>
    <cellStyle name="Navadno 11 83" xfId="270" xr:uid="{00000000-0005-0000-0000-0000AB010000}"/>
    <cellStyle name="Navadno 11 84" xfId="271" xr:uid="{00000000-0005-0000-0000-0000AC010000}"/>
    <cellStyle name="Navadno 11 85" xfId="272" xr:uid="{00000000-0005-0000-0000-0000AD010000}"/>
    <cellStyle name="Navadno 11 9" xfId="273" xr:uid="{00000000-0005-0000-0000-0000AE010000}"/>
    <cellStyle name="Navadno 15" xfId="274" xr:uid="{00000000-0005-0000-0000-0000AF010000}"/>
    <cellStyle name="Navadno 17 2" xfId="275" xr:uid="{00000000-0005-0000-0000-0000B0010000}"/>
    <cellStyle name="Navadno 17 2 2" xfId="276" xr:uid="{00000000-0005-0000-0000-0000B1010000}"/>
    <cellStyle name="Navadno 17 2 2 2" xfId="953" xr:uid="{00000000-0005-0000-0000-0000B2010000}"/>
    <cellStyle name="Navadno 19 2" xfId="277" xr:uid="{00000000-0005-0000-0000-0000B3010000}"/>
    <cellStyle name="Navadno 19 2 2" xfId="278" xr:uid="{00000000-0005-0000-0000-0000B4010000}"/>
    <cellStyle name="Navadno 19 2 2 2" xfId="954" xr:uid="{00000000-0005-0000-0000-0000B5010000}"/>
    <cellStyle name="Navadno 2" xfId="279" xr:uid="{00000000-0005-0000-0000-0000B6010000}"/>
    <cellStyle name="Navadno 2 2" xfId="280" xr:uid="{00000000-0005-0000-0000-0000B7010000}"/>
    <cellStyle name="Navadno 2 2 2 2" xfId="281" xr:uid="{00000000-0005-0000-0000-0000B8010000}"/>
    <cellStyle name="Navadno 2 3" xfId="282" xr:uid="{00000000-0005-0000-0000-0000B9010000}"/>
    <cellStyle name="Navadno 2 4" xfId="283" xr:uid="{00000000-0005-0000-0000-0000BA010000}"/>
    <cellStyle name="Navadno 20 2" xfId="284" xr:uid="{00000000-0005-0000-0000-0000BB010000}"/>
    <cellStyle name="Navadno 20 2 2" xfId="285" xr:uid="{00000000-0005-0000-0000-0000BC010000}"/>
    <cellStyle name="Navadno 20 2 2 2" xfId="955" xr:uid="{00000000-0005-0000-0000-0000BD010000}"/>
    <cellStyle name="Navadno 21 2" xfId="286" xr:uid="{00000000-0005-0000-0000-0000BE010000}"/>
    <cellStyle name="Navadno 21 2 2" xfId="287" xr:uid="{00000000-0005-0000-0000-0000BF010000}"/>
    <cellStyle name="Navadno 21 2 2 2" xfId="956" xr:uid="{00000000-0005-0000-0000-0000C0010000}"/>
    <cellStyle name="Navadno 22 2" xfId="288" xr:uid="{00000000-0005-0000-0000-0000C1010000}"/>
    <cellStyle name="Navadno 22 2 2" xfId="289" xr:uid="{00000000-0005-0000-0000-0000C2010000}"/>
    <cellStyle name="Navadno 22 2 2 2" xfId="957" xr:uid="{00000000-0005-0000-0000-0000C3010000}"/>
    <cellStyle name="Navadno 23 2" xfId="290" xr:uid="{00000000-0005-0000-0000-0000C4010000}"/>
    <cellStyle name="Navadno 23 2 2" xfId="291" xr:uid="{00000000-0005-0000-0000-0000C5010000}"/>
    <cellStyle name="Navadno 23 2 2 2" xfId="958" xr:uid="{00000000-0005-0000-0000-0000C6010000}"/>
    <cellStyle name="Navadno 24 2" xfId="292" xr:uid="{00000000-0005-0000-0000-0000C7010000}"/>
    <cellStyle name="Navadno 24 2 2" xfId="293" xr:uid="{00000000-0005-0000-0000-0000C8010000}"/>
    <cellStyle name="Navadno 24 2 2 2" xfId="959" xr:uid="{00000000-0005-0000-0000-0000C9010000}"/>
    <cellStyle name="Navadno 25 2" xfId="294" xr:uid="{00000000-0005-0000-0000-0000CA010000}"/>
    <cellStyle name="Navadno 25 2 2" xfId="295" xr:uid="{00000000-0005-0000-0000-0000CB010000}"/>
    <cellStyle name="Navadno 25 2 2 2" xfId="960" xr:uid="{00000000-0005-0000-0000-0000CC010000}"/>
    <cellStyle name="Navadno 26 2" xfId="296" xr:uid="{00000000-0005-0000-0000-0000CD010000}"/>
    <cellStyle name="Navadno 26 2 2" xfId="297" xr:uid="{00000000-0005-0000-0000-0000CE010000}"/>
    <cellStyle name="Navadno 26 2 2 2" xfId="961" xr:uid="{00000000-0005-0000-0000-0000CF010000}"/>
    <cellStyle name="Navadno 27 2" xfId="298" xr:uid="{00000000-0005-0000-0000-0000D0010000}"/>
    <cellStyle name="Navadno 27 2 2" xfId="299" xr:uid="{00000000-0005-0000-0000-0000D1010000}"/>
    <cellStyle name="Navadno 27 2 2 2" xfId="962" xr:uid="{00000000-0005-0000-0000-0000D2010000}"/>
    <cellStyle name="Navadno 28 2" xfId="300" xr:uid="{00000000-0005-0000-0000-0000D3010000}"/>
    <cellStyle name="Navadno 28 2 2" xfId="301" xr:uid="{00000000-0005-0000-0000-0000D4010000}"/>
    <cellStyle name="Navadno 28 2 2 2" xfId="963" xr:uid="{00000000-0005-0000-0000-0000D5010000}"/>
    <cellStyle name="Navadno 29 2" xfId="302" xr:uid="{00000000-0005-0000-0000-0000D6010000}"/>
    <cellStyle name="Navadno 29 2 2" xfId="303" xr:uid="{00000000-0005-0000-0000-0000D7010000}"/>
    <cellStyle name="Navadno 29 2 2 2" xfId="964" xr:uid="{00000000-0005-0000-0000-0000D8010000}"/>
    <cellStyle name="Navadno 3" xfId="304" xr:uid="{00000000-0005-0000-0000-0000D9010000}"/>
    <cellStyle name="Navadno 3 2" xfId="808" xr:uid="{00000000-0005-0000-0000-0000DA010000}"/>
    <cellStyle name="Navadno 3 3" xfId="1002" xr:uid="{F00E4066-7DA5-438D-81E9-E23B4DCB1CD4}"/>
    <cellStyle name="Navadno 3 32" xfId="305" xr:uid="{00000000-0005-0000-0000-0000DB010000}"/>
    <cellStyle name="Navadno 30 2" xfId="306" xr:uid="{00000000-0005-0000-0000-0000DC010000}"/>
    <cellStyle name="Navadno 31 2" xfId="307" xr:uid="{00000000-0005-0000-0000-0000DD010000}"/>
    <cellStyle name="Navadno 32 2" xfId="308" xr:uid="{00000000-0005-0000-0000-0000DE010000}"/>
    <cellStyle name="Navadno 33 2" xfId="309" xr:uid="{00000000-0005-0000-0000-0000DF010000}"/>
    <cellStyle name="Navadno 34 2" xfId="310" xr:uid="{00000000-0005-0000-0000-0000E0010000}"/>
    <cellStyle name="Navadno 34 2 2" xfId="311" xr:uid="{00000000-0005-0000-0000-0000E1010000}"/>
    <cellStyle name="Navadno 34 2 2 2" xfId="965" xr:uid="{00000000-0005-0000-0000-0000E2010000}"/>
    <cellStyle name="Navadno 35 2" xfId="312" xr:uid="{00000000-0005-0000-0000-0000E3010000}"/>
    <cellStyle name="Navadno 35 2 2" xfId="313" xr:uid="{00000000-0005-0000-0000-0000E4010000}"/>
    <cellStyle name="Navadno 35 2 2 2" xfId="966" xr:uid="{00000000-0005-0000-0000-0000E5010000}"/>
    <cellStyle name="Navadno 36 2" xfId="314" xr:uid="{00000000-0005-0000-0000-0000E6010000}"/>
    <cellStyle name="Navadno 37 2" xfId="315" xr:uid="{00000000-0005-0000-0000-0000E7010000}"/>
    <cellStyle name="Navadno 37 2 2" xfId="316" xr:uid="{00000000-0005-0000-0000-0000E8010000}"/>
    <cellStyle name="Navadno 37 2 2 2" xfId="967" xr:uid="{00000000-0005-0000-0000-0000E9010000}"/>
    <cellStyle name="Navadno 38 2" xfId="317" xr:uid="{00000000-0005-0000-0000-0000EA010000}"/>
    <cellStyle name="Navadno 38 2 2" xfId="318" xr:uid="{00000000-0005-0000-0000-0000EB010000}"/>
    <cellStyle name="Navadno 38 2 2 2" xfId="968" xr:uid="{00000000-0005-0000-0000-0000EC010000}"/>
    <cellStyle name="Navadno 39 2" xfId="319" xr:uid="{00000000-0005-0000-0000-0000ED010000}"/>
    <cellStyle name="Navadno 39 2 2" xfId="320" xr:uid="{00000000-0005-0000-0000-0000EE010000}"/>
    <cellStyle name="Navadno 39 2 2 2" xfId="969" xr:uid="{00000000-0005-0000-0000-0000EF010000}"/>
    <cellStyle name="Navadno 4" xfId="321" xr:uid="{00000000-0005-0000-0000-0000F0010000}"/>
    <cellStyle name="Navadno 40 2" xfId="322" xr:uid="{00000000-0005-0000-0000-0000F1010000}"/>
    <cellStyle name="Navadno 40 2 2" xfId="323" xr:uid="{00000000-0005-0000-0000-0000F2010000}"/>
    <cellStyle name="Navadno 40 2 2 2" xfId="970" xr:uid="{00000000-0005-0000-0000-0000F3010000}"/>
    <cellStyle name="Navadno 41 2" xfId="324" xr:uid="{00000000-0005-0000-0000-0000F4010000}"/>
    <cellStyle name="Navadno 41 2 2" xfId="325" xr:uid="{00000000-0005-0000-0000-0000F5010000}"/>
    <cellStyle name="Navadno 41 2 2 2" xfId="971" xr:uid="{00000000-0005-0000-0000-0000F6010000}"/>
    <cellStyle name="Navadno 42 2" xfId="326" xr:uid="{00000000-0005-0000-0000-0000F7010000}"/>
    <cellStyle name="Navadno 42 3" xfId="327" xr:uid="{00000000-0005-0000-0000-0000F8010000}"/>
    <cellStyle name="Navadno 42 3 2" xfId="328" xr:uid="{00000000-0005-0000-0000-0000F9010000}"/>
    <cellStyle name="Navadno 42 3 2 2" xfId="972" xr:uid="{00000000-0005-0000-0000-0000FA010000}"/>
    <cellStyle name="Navadno 43 2" xfId="329" xr:uid="{00000000-0005-0000-0000-0000FB010000}"/>
    <cellStyle name="Navadno 43 2 2" xfId="330" xr:uid="{00000000-0005-0000-0000-0000FC010000}"/>
    <cellStyle name="Navadno 43 2 2 2" xfId="973" xr:uid="{00000000-0005-0000-0000-0000FD010000}"/>
    <cellStyle name="Navadno 45 2" xfId="331" xr:uid="{00000000-0005-0000-0000-0000FE010000}"/>
    <cellStyle name="Navadno 45 2 2" xfId="332" xr:uid="{00000000-0005-0000-0000-0000FF010000}"/>
    <cellStyle name="Navadno 45 2 2 2" xfId="974" xr:uid="{00000000-0005-0000-0000-000000020000}"/>
    <cellStyle name="Navadno 5" xfId="333" xr:uid="{00000000-0005-0000-0000-000001020000}"/>
    <cellStyle name="Navadno 6" xfId="334" xr:uid="{00000000-0005-0000-0000-000002020000}"/>
    <cellStyle name="Navadno 6 2" xfId="335" xr:uid="{00000000-0005-0000-0000-000003020000}"/>
    <cellStyle name="Navadno 8" xfId="336" xr:uid="{00000000-0005-0000-0000-000004020000}"/>
    <cellStyle name="Navadno 9" xfId="337" xr:uid="{00000000-0005-0000-0000-000005020000}"/>
    <cellStyle name="Navadno_BoQ-SE" xfId="338" xr:uid="{00000000-0005-0000-0000-000006020000}"/>
    <cellStyle name="Navadno_Predračun 2.del II.faze barvano" xfId="339" xr:uid="{00000000-0005-0000-0000-000007020000}"/>
    <cellStyle name="Navadno_Volume 4 - BoQ - cene" xfId="340" xr:uid="{00000000-0005-0000-0000-000008020000}"/>
    <cellStyle name="Neutral" xfId="341" xr:uid="{00000000-0005-0000-0000-000009020000}"/>
    <cellStyle name="Neutral 2" xfId="993" xr:uid="{00000000-0005-0000-0000-00000A020000}"/>
    <cellStyle name="Nevtralno 2" xfId="342" xr:uid="{00000000-0005-0000-0000-00000B020000}"/>
    <cellStyle name="Nivo_2_Podnaslov" xfId="343" xr:uid="{00000000-0005-0000-0000-00000C020000}"/>
    <cellStyle name="Normal" xfId="0" builtinId="0"/>
    <cellStyle name="Normal 2" xfId="344" xr:uid="{00000000-0005-0000-0000-00000E020000}"/>
    <cellStyle name="normal 2 2" xfId="345" xr:uid="{00000000-0005-0000-0000-00000F020000}"/>
    <cellStyle name="normal 2 3" xfId="346" xr:uid="{00000000-0005-0000-0000-000010020000}"/>
    <cellStyle name="Normal 2 4" xfId="347" xr:uid="{00000000-0005-0000-0000-000011020000}"/>
    <cellStyle name="Normal 2 4 2" xfId="1003" xr:uid="{374754F5-65B7-440D-A91B-EE22F5B4DE63}"/>
    <cellStyle name="Normal 3" xfId="348" xr:uid="{00000000-0005-0000-0000-000012020000}"/>
    <cellStyle name="normal 4" xfId="349" xr:uid="{00000000-0005-0000-0000-000013020000}"/>
    <cellStyle name="Normal 4 2" xfId="1001" xr:uid="{FB13F0CB-0971-4359-B167-1C3720A50D94}"/>
    <cellStyle name="Normal 5" xfId="806" xr:uid="{00000000-0005-0000-0000-000014020000}"/>
    <cellStyle name="Normal 6" xfId="807" xr:uid="{00000000-0005-0000-0000-000015020000}"/>
    <cellStyle name="Normal 7" xfId="997" xr:uid="{5DF8C900-835E-4B4F-855F-5341D06505BC}"/>
    <cellStyle name="Normal 7 2" xfId="999" xr:uid="{05C5698A-B605-4A1C-8ACD-138048094A6E}"/>
    <cellStyle name="Normal_BoQ - cene sit_eur" xfId="350" xr:uid="{00000000-0005-0000-0000-000016020000}"/>
    <cellStyle name="Normal_BoQ - cene sit_eur 2 2" xfId="351" xr:uid="{00000000-0005-0000-0000-000017020000}"/>
    <cellStyle name="Normal_izpis_18_7" xfId="1000" xr:uid="{D3164E94-6181-453D-B7E7-A55D23007F3A}"/>
    <cellStyle name="Note" xfId="352" xr:uid="{00000000-0005-0000-0000-000019020000}"/>
    <cellStyle name="Note 2" xfId="994" xr:uid="{00000000-0005-0000-0000-00001A020000}"/>
    <cellStyle name="Odstotek 2" xfId="353" xr:uid="{00000000-0005-0000-0000-00001B020000}"/>
    <cellStyle name="Odstotek 2 2" xfId="354" xr:uid="{00000000-0005-0000-0000-00001C020000}"/>
    <cellStyle name="Opomba 2" xfId="355" xr:uid="{00000000-0005-0000-0000-00001D020000}"/>
    <cellStyle name="Opomba 2 2" xfId="975" xr:uid="{00000000-0005-0000-0000-00001E020000}"/>
    <cellStyle name="Opozorilo 2" xfId="356" xr:uid="{00000000-0005-0000-0000-00001F020000}"/>
    <cellStyle name="Output" xfId="357" xr:uid="{00000000-0005-0000-0000-000020020000}"/>
    <cellStyle name="Percent" xfId="979" builtinId="5"/>
    <cellStyle name="Pojasnjevalno besedilo 2" xfId="358" xr:uid="{00000000-0005-0000-0000-000022020000}"/>
    <cellStyle name="popis" xfId="805" xr:uid="{00000000-0005-0000-0000-000023020000}"/>
    <cellStyle name="Poudarek1 2" xfId="359" xr:uid="{00000000-0005-0000-0000-000024020000}"/>
    <cellStyle name="Poudarek2 2" xfId="360" xr:uid="{00000000-0005-0000-0000-000025020000}"/>
    <cellStyle name="Poudarek3 2" xfId="361" xr:uid="{00000000-0005-0000-0000-000026020000}"/>
    <cellStyle name="Poudarek4 2" xfId="362" xr:uid="{00000000-0005-0000-0000-000027020000}"/>
    <cellStyle name="Poudarek5 2" xfId="363" xr:uid="{00000000-0005-0000-0000-000028020000}"/>
    <cellStyle name="Poudarek6 2" xfId="364" xr:uid="{00000000-0005-0000-0000-000029020000}"/>
    <cellStyle name="Povezana celica 2" xfId="365" xr:uid="{00000000-0005-0000-0000-00002A020000}"/>
    <cellStyle name="Preveri celico 2" xfId="366" xr:uid="{00000000-0005-0000-0000-00002B020000}"/>
    <cellStyle name="Računanje 2" xfId="367" xr:uid="{00000000-0005-0000-0000-00002C020000}"/>
    <cellStyle name="Slabo 2" xfId="368" xr:uid="{00000000-0005-0000-0000-00002D020000}"/>
    <cellStyle name="Slog 1" xfId="369" xr:uid="{00000000-0005-0000-0000-00002E020000}"/>
    <cellStyle name="Style 1" xfId="370" xr:uid="{00000000-0005-0000-0000-00002F020000}"/>
    <cellStyle name="tekst-levo" xfId="371" xr:uid="{00000000-0005-0000-0000-000030020000}"/>
    <cellStyle name="tekst-levo 2" xfId="372" xr:uid="{00000000-0005-0000-0000-000031020000}"/>
    <cellStyle name="Title" xfId="373" xr:uid="{00000000-0005-0000-0000-000032020000}"/>
    <cellStyle name="Total" xfId="374" xr:uid="{00000000-0005-0000-0000-000033020000}"/>
    <cellStyle name="Total 1_Predracun kanal" xfId="375" xr:uid="{00000000-0005-0000-0000-000034020000}"/>
    <cellStyle name="Total 2" xfId="995" xr:uid="{00000000-0005-0000-0000-000035020000}"/>
    <cellStyle name="Valuta 2 2" xfId="376" xr:uid="{00000000-0005-0000-0000-000036020000}"/>
    <cellStyle name="Vejica 2" xfId="377" xr:uid="{00000000-0005-0000-0000-000037020000}"/>
    <cellStyle name="Vejica 2 2" xfId="378" xr:uid="{00000000-0005-0000-0000-000038020000}"/>
    <cellStyle name="Vejica 2 2 2" xfId="379" xr:uid="{00000000-0005-0000-0000-000039020000}"/>
    <cellStyle name="Vejica 2 2 2 2" xfId="977" xr:uid="{00000000-0005-0000-0000-00003A020000}"/>
    <cellStyle name="Vejica 2 2 3" xfId="976" xr:uid="{00000000-0005-0000-0000-00003B020000}"/>
    <cellStyle name="Vejica 2 3" xfId="996" xr:uid="{00000000-0005-0000-0000-00003C020000}"/>
    <cellStyle name="Vejica 31" xfId="380" xr:uid="{00000000-0005-0000-0000-00003D020000}"/>
    <cellStyle name="Vejica 5 10" xfId="381" xr:uid="{00000000-0005-0000-0000-00003E020000}"/>
    <cellStyle name="Vejica 5 10 2" xfId="382" xr:uid="{00000000-0005-0000-0000-00003F020000}"/>
    <cellStyle name="Vejica 5 10 3" xfId="383" xr:uid="{00000000-0005-0000-0000-000040020000}"/>
    <cellStyle name="Vejica 5 10 4" xfId="384" xr:uid="{00000000-0005-0000-0000-000041020000}"/>
    <cellStyle name="Vejica 5 10 5" xfId="385" xr:uid="{00000000-0005-0000-0000-000042020000}"/>
    <cellStyle name="Vejica 5 11" xfId="386" xr:uid="{00000000-0005-0000-0000-000043020000}"/>
    <cellStyle name="Vejica 5 11 2" xfId="387" xr:uid="{00000000-0005-0000-0000-000044020000}"/>
    <cellStyle name="Vejica 5 11 3" xfId="388" xr:uid="{00000000-0005-0000-0000-000045020000}"/>
    <cellStyle name="Vejica 5 11 4" xfId="389" xr:uid="{00000000-0005-0000-0000-000046020000}"/>
    <cellStyle name="Vejica 5 11 5" xfId="390" xr:uid="{00000000-0005-0000-0000-000047020000}"/>
    <cellStyle name="Vejica 5 12" xfId="391" xr:uid="{00000000-0005-0000-0000-000048020000}"/>
    <cellStyle name="Vejica 5 12 2" xfId="392" xr:uid="{00000000-0005-0000-0000-000049020000}"/>
    <cellStyle name="Vejica 5 12 3" xfId="393" xr:uid="{00000000-0005-0000-0000-00004A020000}"/>
    <cellStyle name="Vejica 5 12 4" xfId="394" xr:uid="{00000000-0005-0000-0000-00004B020000}"/>
    <cellStyle name="Vejica 5 12 5" xfId="395" xr:uid="{00000000-0005-0000-0000-00004C020000}"/>
    <cellStyle name="Vejica 5 13" xfId="396" xr:uid="{00000000-0005-0000-0000-00004D020000}"/>
    <cellStyle name="Vejica 5 13 2" xfId="397" xr:uid="{00000000-0005-0000-0000-00004E020000}"/>
    <cellStyle name="Vejica 5 13 3" xfId="398" xr:uid="{00000000-0005-0000-0000-00004F020000}"/>
    <cellStyle name="Vejica 5 13 4" xfId="399" xr:uid="{00000000-0005-0000-0000-000050020000}"/>
    <cellStyle name="Vejica 5 13 5" xfId="400" xr:uid="{00000000-0005-0000-0000-000051020000}"/>
    <cellStyle name="Vejica 5 14" xfId="401" xr:uid="{00000000-0005-0000-0000-000052020000}"/>
    <cellStyle name="Vejica 5 14 2" xfId="402" xr:uid="{00000000-0005-0000-0000-000053020000}"/>
    <cellStyle name="Vejica 5 14 3" xfId="403" xr:uid="{00000000-0005-0000-0000-000054020000}"/>
    <cellStyle name="Vejica 5 14 4" xfId="404" xr:uid="{00000000-0005-0000-0000-000055020000}"/>
    <cellStyle name="Vejica 5 14 5" xfId="405" xr:uid="{00000000-0005-0000-0000-000056020000}"/>
    <cellStyle name="Vejica 5 15" xfId="406" xr:uid="{00000000-0005-0000-0000-000057020000}"/>
    <cellStyle name="Vejica 5 15 2" xfId="407" xr:uid="{00000000-0005-0000-0000-000058020000}"/>
    <cellStyle name="Vejica 5 15 3" xfId="408" xr:uid="{00000000-0005-0000-0000-000059020000}"/>
    <cellStyle name="Vejica 5 15 4" xfId="409" xr:uid="{00000000-0005-0000-0000-00005A020000}"/>
    <cellStyle name="Vejica 5 15 5" xfId="410" xr:uid="{00000000-0005-0000-0000-00005B020000}"/>
    <cellStyle name="Vejica 5 16" xfId="411" xr:uid="{00000000-0005-0000-0000-00005C020000}"/>
    <cellStyle name="Vejica 5 16 2" xfId="412" xr:uid="{00000000-0005-0000-0000-00005D020000}"/>
    <cellStyle name="Vejica 5 16 3" xfId="413" xr:uid="{00000000-0005-0000-0000-00005E020000}"/>
    <cellStyle name="Vejica 5 16 4" xfId="414" xr:uid="{00000000-0005-0000-0000-00005F020000}"/>
    <cellStyle name="Vejica 5 16 5" xfId="415" xr:uid="{00000000-0005-0000-0000-000060020000}"/>
    <cellStyle name="Vejica 5 17" xfId="416" xr:uid="{00000000-0005-0000-0000-000061020000}"/>
    <cellStyle name="Vejica 5 17 2" xfId="417" xr:uid="{00000000-0005-0000-0000-000062020000}"/>
    <cellStyle name="Vejica 5 17 3" xfId="418" xr:uid="{00000000-0005-0000-0000-000063020000}"/>
    <cellStyle name="Vejica 5 17 4" xfId="419" xr:uid="{00000000-0005-0000-0000-000064020000}"/>
    <cellStyle name="Vejica 5 17 5" xfId="420" xr:uid="{00000000-0005-0000-0000-000065020000}"/>
    <cellStyle name="Vejica 5 18" xfId="421" xr:uid="{00000000-0005-0000-0000-000066020000}"/>
    <cellStyle name="Vejica 5 18 2" xfId="422" xr:uid="{00000000-0005-0000-0000-000067020000}"/>
    <cellStyle name="Vejica 5 18 3" xfId="423" xr:uid="{00000000-0005-0000-0000-000068020000}"/>
    <cellStyle name="Vejica 5 18 4" xfId="424" xr:uid="{00000000-0005-0000-0000-000069020000}"/>
    <cellStyle name="Vejica 5 18 5" xfId="425" xr:uid="{00000000-0005-0000-0000-00006A020000}"/>
    <cellStyle name="Vejica 5 19" xfId="426" xr:uid="{00000000-0005-0000-0000-00006B020000}"/>
    <cellStyle name="Vejica 5 19 2" xfId="427" xr:uid="{00000000-0005-0000-0000-00006C020000}"/>
    <cellStyle name="Vejica 5 19 3" xfId="428" xr:uid="{00000000-0005-0000-0000-00006D020000}"/>
    <cellStyle name="Vejica 5 19 4" xfId="429" xr:uid="{00000000-0005-0000-0000-00006E020000}"/>
    <cellStyle name="Vejica 5 19 5" xfId="430" xr:uid="{00000000-0005-0000-0000-00006F020000}"/>
    <cellStyle name="Vejica 5 2" xfId="431" xr:uid="{00000000-0005-0000-0000-000070020000}"/>
    <cellStyle name="Vejica 5 2 2" xfId="432" xr:uid="{00000000-0005-0000-0000-000071020000}"/>
    <cellStyle name="Vejica 5 2 3" xfId="433" xr:uid="{00000000-0005-0000-0000-000072020000}"/>
    <cellStyle name="Vejica 5 2 4" xfId="434" xr:uid="{00000000-0005-0000-0000-000073020000}"/>
    <cellStyle name="Vejica 5 2 5" xfId="435" xr:uid="{00000000-0005-0000-0000-000074020000}"/>
    <cellStyle name="Vejica 5 20" xfId="436" xr:uid="{00000000-0005-0000-0000-000075020000}"/>
    <cellStyle name="Vejica 5 20 2" xfId="437" xr:uid="{00000000-0005-0000-0000-000076020000}"/>
    <cellStyle name="Vejica 5 20 3" xfId="438" xr:uid="{00000000-0005-0000-0000-000077020000}"/>
    <cellStyle name="Vejica 5 20 4" xfId="439" xr:uid="{00000000-0005-0000-0000-000078020000}"/>
    <cellStyle name="Vejica 5 20 5" xfId="440" xr:uid="{00000000-0005-0000-0000-000079020000}"/>
    <cellStyle name="Vejica 5 21" xfId="441" xr:uid="{00000000-0005-0000-0000-00007A020000}"/>
    <cellStyle name="Vejica 5 21 2" xfId="442" xr:uid="{00000000-0005-0000-0000-00007B020000}"/>
    <cellStyle name="Vejica 5 21 3" xfId="443" xr:uid="{00000000-0005-0000-0000-00007C020000}"/>
    <cellStyle name="Vejica 5 21 4" xfId="444" xr:uid="{00000000-0005-0000-0000-00007D020000}"/>
    <cellStyle name="Vejica 5 21 5" xfId="445" xr:uid="{00000000-0005-0000-0000-00007E020000}"/>
    <cellStyle name="Vejica 5 22" xfId="446" xr:uid="{00000000-0005-0000-0000-00007F020000}"/>
    <cellStyle name="Vejica 5 22 2" xfId="447" xr:uid="{00000000-0005-0000-0000-000080020000}"/>
    <cellStyle name="Vejica 5 22 3" xfId="448" xr:uid="{00000000-0005-0000-0000-000081020000}"/>
    <cellStyle name="Vejica 5 22 4" xfId="449" xr:uid="{00000000-0005-0000-0000-000082020000}"/>
    <cellStyle name="Vejica 5 22 5" xfId="450" xr:uid="{00000000-0005-0000-0000-000083020000}"/>
    <cellStyle name="Vejica 5 23" xfId="451" xr:uid="{00000000-0005-0000-0000-000084020000}"/>
    <cellStyle name="Vejica 5 23 2" xfId="452" xr:uid="{00000000-0005-0000-0000-000085020000}"/>
    <cellStyle name="Vejica 5 23 3" xfId="453" xr:uid="{00000000-0005-0000-0000-000086020000}"/>
    <cellStyle name="Vejica 5 23 4" xfId="454" xr:uid="{00000000-0005-0000-0000-000087020000}"/>
    <cellStyle name="Vejica 5 23 5" xfId="455" xr:uid="{00000000-0005-0000-0000-000088020000}"/>
    <cellStyle name="Vejica 5 24" xfId="456" xr:uid="{00000000-0005-0000-0000-000089020000}"/>
    <cellStyle name="Vejica 5 24 2" xfId="457" xr:uid="{00000000-0005-0000-0000-00008A020000}"/>
    <cellStyle name="Vejica 5 24 3" xfId="458" xr:uid="{00000000-0005-0000-0000-00008B020000}"/>
    <cellStyle name="Vejica 5 24 4" xfId="459" xr:uid="{00000000-0005-0000-0000-00008C020000}"/>
    <cellStyle name="Vejica 5 24 5" xfId="460" xr:uid="{00000000-0005-0000-0000-00008D020000}"/>
    <cellStyle name="Vejica 5 25" xfId="461" xr:uid="{00000000-0005-0000-0000-00008E020000}"/>
    <cellStyle name="Vejica 5 25 2" xfId="462" xr:uid="{00000000-0005-0000-0000-00008F020000}"/>
    <cellStyle name="Vejica 5 25 3" xfId="463" xr:uid="{00000000-0005-0000-0000-000090020000}"/>
    <cellStyle name="Vejica 5 25 4" xfId="464" xr:uid="{00000000-0005-0000-0000-000091020000}"/>
    <cellStyle name="Vejica 5 25 5" xfId="465" xr:uid="{00000000-0005-0000-0000-000092020000}"/>
    <cellStyle name="Vejica 5 26" xfId="466" xr:uid="{00000000-0005-0000-0000-000093020000}"/>
    <cellStyle name="Vejica 5 26 2" xfId="467" xr:uid="{00000000-0005-0000-0000-000094020000}"/>
    <cellStyle name="Vejica 5 26 3" xfId="468" xr:uid="{00000000-0005-0000-0000-000095020000}"/>
    <cellStyle name="Vejica 5 26 4" xfId="469" xr:uid="{00000000-0005-0000-0000-000096020000}"/>
    <cellStyle name="Vejica 5 26 5" xfId="470" xr:uid="{00000000-0005-0000-0000-000097020000}"/>
    <cellStyle name="Vejica 5 27" xfId="471" xr:uid="{00000000-0005-0000-0000-000098020000}"/>
    <cellStyle name="Vejica 5 27 2" xfId="472" xr:uid="{00000000-0005-0000-0000-000099020000}"/>
    <cellStyle name="Vejica 5 27 3" xfId="473" xr:uid="{00000000-0005-0000-0000-00009A020000}"/>
    <cellStyle name="Vejica 5 27 4" xfId="474" xr:uid="{00000000-0005-0000-0000-00009B020000}"/>
    <cellStyle name="Vejica 5 27 5" xfId="475" xr:uid="{00000000-0005-0000-0000-00009C020000}"/>
    <cellStyle name="Vejica 5 28" xfId="476" xr:uid="{00000000-0005-0000-0000-00009D020000}"/>
    <cellStyle name="Vejica 5 28 2" xfId="477" xr:uid="{00000000-0005-0000-0000-00009E020000}"/>
    <cellStyle name="Vejica 5 28 3" xfId="478" xr:uid="{00000000-0005-0000-0000-00009F020000}"/>
    <cellStyle name="Vejica 5 28 4" xfId="479" xr:uid="{00000000-0005-0000-0000-0000A0020000}"/>
    <cellStyle name="Vejica 5 28 5" xfId="480" xr:uid="{00000000-0005-0000-0000-0000A1020000}"/>
    <cellStyle name="Vejica 5 29" xfId="481" xr:uid="{00000000-0005-0000-0000-0000A2020000}"/>
    <cellStyle name="Vejica 5 29 2" xfId="482" xr:uid="{00000000-0005-0000-0000-0000A3020000}"/>
    <cellStyle name="Vejica 5 29 3" xfId="483" xr:uid="{00000000-0005-0000-0000-0000A4020000}"/>
    <cellStyle name="Vejica 5 29 4" xfId="484" xr:uid="{00000000-0005-0000-0000-0000A5020000}"/>
    <cellStyle name="Vejica 5 29 5" xfId="485" xr:uid="{00000000-0005-0000-0000-0000A6020000}"/>
    <cellStyle name="Vejica 5 3" xfId="486" xr:uid="{00000000-0005-0000-0000-0000A7020000}"/>
    <cellStyle name="Vejica 5 3 2" xfId="487" xr:uid="{00000000-0005-0000-0000-0000A8020000}"/>
    <cellStyle name="Vejica 5 3 3" xfId="488" xr:uid="{00000000-0005-0000-0000-0000A9020000}"/>
    <cellStyle name="Vejica 5 3 4" xfId="489" xr:uid="{00000000-0005-0000-0000-0000AA020000}"/>
    <cellStyle name="Vejica 5 3 5" xfId="490" xr:uid="{00000000-0005-0000-0000-0000AB020000}"/>
    <cellStyle name="Vejica 5 30" xfId="491" xr:uid="{00000000-0005-0000-0000-0000AC020000}"/>
    <cellStyle name="Vejica 5 30 2" xfId="492" xr:uid="{00000000-0005-0000-0000-0000AD020000}"/>
    <cellStyle name="Vejica 5 30 3" xfId="493" xr:uid="{00000000-0005-0000-0000-0000AE020000}"/>
    <cellStyle name="Vejica 5 30 4" xfId="494" xr:uid="{00000000-0005-0000-0000-0000AF020000}"/>
    <cellStyle name="Vejica 5 30 5" xfId="495" xr:uid="{00000000-0005-0000-0000-0000B0020000}"/>
    <cellStyle name="Vejica 5 31" xfId="496" xr:uid="{00000000-0005-0000-0000-0000B1020000}"/>
    <cellStyle name="Vejica 5 31 2" xfId="497" xr:uid="{00000000-0005-0000-0000-0000B2020000}"/>
    <cellStyle name="Vejica 5 31 3" xfId="498" xr:uid="{00000000-0005-0000-0000-0000B3020000}"/>
    <cellStyle name="Vejica 5 31 4" xfId="499" xr:uid="{00000000-0005-0000-0000-0000B4020000}"/>
    <cellStyle name="Vejica 5 31 5" xfId="500" xr:uid="{00000000-0005-0000-0000-0000B5020000}"/>
    <cellStyle name="Vejica 5 32" xfId="501" xr:uid="{00000000-0005-0000-0000-0000B6020000}"/>
    <cellStyle name="Vejica 5 32 2" xfId="502" xr:uid="{00000000-0005-0000-0000-0000B7020000}"/>
    <cellStyle name="Vejica 5 32 3" xfId="503" xr:uid="{00000000-0005-0000-0000-0000B8020000}"/>
    <cellStyle name="Vejica 5 32 4" xfId="504" xr:uid="{00000000-0005-0000-0000-0000B9020000}"/>
    <cellStyle name="Vejica 5 32 5" xfId="505" xr:uid="{00000000-0005-0000-0000-0000BA020000}"/>
    <cellStyle name="Vejica 5 33" xfId="506" xr:uid="{00000000-0005-0000-0000-0000BB020000}"/>
    <cellStyle name="Vejica 5 33 2" xfId="507" xr:uid="{00000000-0005-0000-0000-0000BC020000}"/>
    <cellStyle name="Vejica 5 33 3" xfId="508" xr:uid="{00000000-0005-0000-0000-0000BD020000}"/>
    <cellStyle name="Vejica 5 33 4" xfId="509" xr:uid="{00000000-0005-0000-0000-0000BE020000}"/>
    <cellStyle name="Vejica 5 33 5" xfId="510" xr:uid="{00000000-0005-0000-0000-0000BF020000}"/>
    <cellStyle name="Vejica 5 34" xfId="511" xr:uid="{00000000-0005-0000-0000-0000C0020000}"/>
    <cellStyle name="Vejica 5 34 2" xfId="512" xr:uid="{00000000-0005-0000-0000-0000C1020000}"/>
    <cellStyle name="Vejica 5 34 3" xfId="513" xr:uid="{00000000-0005-0000-0000-0000C2020000}"/>
    <cellStyle name="Vejica 5 34 4" xfId="514" xr:uid="{00000000-0005-0000-0000-0000C3020000}"/>
    <cellStyle name="Vejica 5 34 5" xfId="515" xr:uid="{00000000-0005-0000-0000-0000C4020000}"/>
    <cellStyle name="Vejica 5 35" xfId="516" xr:uid="{00000000-0005-0000-0000-0000C5020000}"/>
    <cellStyle name="Vejica 5 35 2" xfId="517" xr:uid="{00000000-0005-0000-0000-0000C6020000}"/>
    <cellStyle name="Vejica 5 35 3" xfId="518" xr:uid="{00000000-0005-0000-0000-0000C7020000}"/>
    <cellStyle name="Vejica 5 35 4" xfId="519" xr:uid="{00000000-0005-0000-0000-0000C8020000}"/>
    <cellStyle name="Vejica 5 35 5" xfId="520" xr:uid="{00000000-0005-0000-0000-0000C9020000}"/>
    <cellStyle name="Vejica 5 36" xfId="521" xr:uid="{00000000-0005-0000-0000-0000CA020000}"/>
    <cellStyle name="Vejica 5 36 2" xfId="522" xr:uid="{00000000-0005-0000-0000-0000CB020000}"/>
    <cellStyle name="Vejica 5 36 3" xfId="523" xr:uid="{00000000-0005-0000-0000-0000CC020000}"/>
    <cellStyle name="Vejica 5 36 4" xfId="524" xr:uid="{00000000-0005-0000-0000-0000CD020000}"/>
    <cellStyle name="Vejica 5 36 5" xfId="525" xr:uid="{00000000-0005-0000-0000-0000CE020000}"/>
    <cellStyle name="Vejica 5 37" xfId="526" xr:uid="{00000000-0005-0000-0000-0000CF020000}"/>
    <cellStyle name="Vejica 5 37 2" xfId="527" xr:uid="{00000000-0005-0000-0000-0000D0020000}"/>
    <cellStyle name="Vejica 5 37 3" xfId="528" xr:uid="{00000000-0005-0000-0000-0000D1020000}"/>
    <cellStyle name="Vejica 5 37 4" xfId="529" xr:uid="{00000000-0005-0000-0000-0000D2020000}"/>
    <cellStyle name="Vejica 5 37 5" xfId="530" xr:uid="{00000000-0005-0000-0000-0000D3020000}"/>
    <cellStyle name="Vejica 5 38" xfId="531" xr:uid="{00000000-0005-0000-0000-0000D4020000}"/>
    <cellStyle name="Vejica 5 38 2" xfId="532" xr:uid="{00000000-0005-0000-0000-0000D5020000}"/>
    <cellStyle name="Vejica 5 38 3" xfId="533" xr:uid="{00000000-0005-0000-0000-0000D6020000}"/>
    <cellStyle name="Vejica 5 38 4" xfId="534" xr:uid="{00000000-0005-0000-0000-0000D7020000}"/>
    <cellStyle name="Vejica 5 38 5" xfId="535" xr:uid="{00000000-0005-0000-0000-0000D8020000}"/>
    <cellStyle name="Vejica 5 39" xfId="536" xr:uid="{00000000-0005-0000-0000-0000D9020000}"/>
    <cellStyle name="Vejica 5 39 2" xfId="537" xr:uid="{00000000-0005-0000-0000-0000DA020000}"/>
    <cellStyle name="Vejica 5 39 3" xfId="538" xr:uid="{00000000-0005-0000-0000-0000DB020000}"/>
    <cellStyle name="Vejica 5 39 4" xfId="539" xr:uid="{00000000-0005-0000-0000-0000DC020000}"/>
    <cellStyle name="Vejica 5 39 5" xfId="540" xr:uid="{00000000-0005-0000-0000-0000DD020000}"/>
    <cellStyle name="Vejica 5 4" xfId="541" xr:uid="{00000000-0005-0000-0000-0000DE020000}"/>
    <cellStyle name="Vejica 5 4 2" xfId="542" xr:uid="{00000000-0005-0000-0000-0000DF020000}"/>
    <cellStyle name="Vejica 5 4 3" xfId="543" xr:uid="{00000000-0005-0000-0000-0000E0020000}"/>
    <cellStyle name="Vejica 5 4 4" xfId="544" xr:uid="{00000000-0005-0000-0000-0000E1020000}"/>
    <cellStyle name="Vejica 5 4 5" xfId="545" xr:uid="{00000000-0005-0000-0000-0000E2020000}"/>
    <cellStyle name="Vejica 5 40" xfId="546" xr:uid="{00000000-0005-0000-0000-0000E3020000}"/>
    <cellStyle name="Vejica 5 40 2" xfId="547" xr:uid="{00000000-0005-0000-0000-0000E4020000}"/>
    <cellStyle name="Vejica 5 40 3" xfId="548" xr:uid="{00000000-0005-0000-0000-0000E5020000}"/>
    <cellStyle name="Vejica 5 40 4" xfId="549" xr:uid="{00000000-0005-0000-0000-0000E6020000}"/>
    <cellStyle name="Vejica 5 40 5" xfId="550" xr:uid="{00000000-0005-0000-0000-0000E7020000}"/>
    <cellStyle name="Vejica 5 41" xfId="551" xr:uid="{00000000-0005-0000-0000-0000E8020000}"/>
    <cellStyle name="Vejica 5 41 2" xfId="552" xr:uid="{00000000-0005-0000-0000-0000E9020000}"/>
    <cellStyle name="Vejica 5 41 3" xfId="553" xr:uid="{00000000-0005-0000-0000-0000EA020000}"/>
    <cellStyle name="Vejica 5 41 4" xfId="554" xr:uid="{00000000-0005-0000-0000-0000EB020000}"/>
    <cellStyle name="Vejica 5 41 5" xfId="555" xr:uid="{00000000-0005-0000-0000-0000EC020000}"/>
    <cellStyle name="Vejica 5 42" xfId="556" xr:uid="{00000000-0005-0000-0000-0000ED020000}"/>
    <cellStyle name="Vejica 5 42 2" xfId="557" xr:uid="{00000000-0005-0000-0000-0000EE020000}"/>
    <cellStyle name="Vejica 5 42 3" xfId="558" xr:uid="{00000000-0005-0000-0000-0000EF020000}"/>
    <cellStyle name="Vejica 5 42 4" xfId="559" xr:uid="{00000000-0005-0000-0000-0000F0020000}"/>
    <cellStyle name="Vejica 5 42 5" xfId="560" xr:uid="{00000000-0005-0000-0000-0000F1020000}"/>
    <cellStyle name="Vejica 5 43" xfId="561" xr:uid="{00000000-0005-0000-0000-0000F2020000}"/>
    <cellStyle name="Vejica 5 43 2" xfId="562" xr:uid="{00000000-0005-0000-0000-0000F3020000}"/>
    <cellStyle name="Vejica 5 43 3" xfId="563" xr:uid="{00000000-0005-0000-0000-0000F4020000}"/>
    <cellStyle name="Vejica 5 43 4" xfId="564" xr:uid="{00000000-0005-0000-0000-0000F5020000}"/>
    <cellStyle name="Vejica 5 43 5" xfId="565" xr:uid="{00000000-0005-0000-0000-0000F6020000}"/>
    <cellStyle name="Vejica 5 44" xfId="566" xr:uid="{00000000-0005-0000-0000-0000F7020000}"/>
    <cellStyle name="Vejica 5 44 2" xfId="567" xr:uid="{00000000-0005-0000-0000-0000F8020000}"/>
    <cellStyle name="Vejica 5 44 3" xfId="568" xr:uid="{00000000-0005-0000-0000-0000F9020000}"/>
    <cellStyle name="Vejica 5 44 4" xfId="569" xr:uid="{00000000-0005-0000-0000-0000FA020000}"/>
    <cellStyle name="Vejica 5 44 5" xfId="570" xr:uid="{00000000-0005-0000-0000-0000FB020000}"/>
    <cellStyle name="Vejica 5 45" xfId="571" xr:uid="{00000000-0005-0000-0000-0000FC020000}"/>
    <cellStyle name="Vejica 5 45 2" xfId="572" xr:uid="{00000000-0005-0000-0000-0000FD020000}"/>
    <cellStyle name="Vejica 5 45 3" xfId="573" xr:uid="{00000000-0005-0000-0000-0000FE020000}"/>
    <cellStyle name="Vejica 5 45 4" xfId="574" xr:uid="{00000000-0005-0000-0000-0000FF020000}"/>
    <cellStyle name="Vejica 5 45 5" xfId="575" xr:uid="{00000000-0005-0000-0000-000000030000}"/>
    <cellStyle name="Vejica 5 46" xfId="576" xr:uid="{00000000-0005-0000-0000-000001030000}"/>
    <cellStyle name="Vejica 5 46 2" xfId="577" xr:uid="{00000000-0005-0000-0000-000002030000}"/>
    <cellStyle name="Vejica 5 46 3" xfId="578" xr:uid="{00000000-0005-0000-0000-000003030000}"/>
    <cellStyle name="Vejica 5 46 4" xfId="579" xr:uid="{00000000-0005-0000-0000-000004030000}"/>
    <cellStyle name="Vejica 5 46 5" xfId="580" xr:uid="{00000000-0005-0000-0000-000005030000}"/>
    <cellStyle name="Vejica 5 47" xfId="581" xr:uid="{00000000-0005-0000-0000-000006030000}"/>
    <cellStyle name="Vejica 5 47 2" xfId="582" xr:uid="{00000000-0005-0000-0000-000007030000}"/>
    <cellStyle name="Vejica 5 47 3" xfId="583" xr:uid="{00000000-0005-0000-0000-000008030000}"/>
    <cellStyle name="Vejica 5 47 4" xfId="584" xr:uid="{00000000-0005-0000-0000-000009030000}"/>
    <cellStyle name="Vejica 5 47 5" xfId="585" xr:uid="{00000000-0005-0000-0000-00000A030000}"/>
    <cellStyle name="Vejica 5 48" xfId="586" xr:uid="{00000000-0005-0000-0000-00000B030000}"/>
    <cellStyle name="Vejica 5 48 2" xfId="587" xr:uid="{00000000-0005-0000-0000-00000C030000}"/>
    <cellStyle name="Vejica 5 48 3" xfId="588" xr:uid="{00000000-0005-0000-0000-00000D030000}"/>
    <cellStyle name="Vejica 5 48 4" xfId="589" xr:uid="{00000000-0005-0000-0000-00000E030000}"/>
    <cellStyle name="Vejica 5 48 5" xfId="590" xr:uid="{00000000-0005-0000-0000-00000F030000}"/>
    <cellStyle name="Vejica 5 49" xfId="591" xr:uid="{00000000-0005-0000-0000-000010030000}"/>
    <cellStyle name="Vejica 5 49 2" xfId="592" xr:uid="{00000000-0005-0000-0000-000011030000}"/>
    <cellStyle name="Vejica 5 49 3" xfId="593" xr:uid="{00000000-0005-0000-0000-000012030000}"/>
    <cellStyle name="Vejica 5 49 4" xfId="594" xr:uid="{00000000-0005-0000-0000-000013030000}"/>
    <cellStyle name="Vejica 5 49 5" xfId="595" xr:uid="{00000000-0005-0000-0000-000014030000}"/>
    <cellStyle name="Vejica 5 5" xfId="596" xr:uid="{00000000-0005-0000-0000-000015030000}"/>
    <cellStyle name="Vejica 5 5 2" xfId="597" xr:uid="{00000000-0005-0000-0000-000016030000}"/>
    <cellStyle name="Vejica 5 5 3" xfId="598" xr:uid="{00000000-0005-0000-0000-000017030000}"/>
    <cellStyle name="Vejica 5 5 4" xfId="599" xr:uid="{00000000-0005-0000-0000-000018030000}"/>
    <cellStyle name="Vejica 5 5 5" xfId="600" xr:uid="{00000000-0005-0000-0000-000019030000}"/>
    <cellStyle name="Vejica 5 50" xfId="601" xr:uid="{00000000-0005-0000-0000-00001A030000}"/>
    <cellStyle name="Vejica 5 50 2" xfId="602" xr:uid="{00000000-0005-0000-0000-00001B030000}"/>
    <cellStyle name="Vejica 5 50 3" xfId="603" xr:uid="{00000000-0005-0000-0000-00001C030000}"/>
    <cellStyle name="Vejica 5 50 4" xfId="604" xr:uid="{00000000-0005-0000-0000-00001D030000}"/>
    <cellStyle name="Vejica 5 50 5" xfId="605" xr:uid="{00000000-0005-0000-0000-00001E030000}"/>
    <cellStyle name="Vejica 5 51" xfId="606" xr:uid="{00000000-0005-0000-0000-00001F030000}"/>
    <cellStyle name="Vejica 5 51 2" xfId="607" xr:uid="{00000000-0005-0000-0000-000020030000}"/>
    <cellStyle name="Vejica 5 51 3" xfId="608" xr:uid="{00000000-0005-0000-0000-000021030000}"/>
    <cellStyle name="Vejica 5 51 4" xfId="609" xr:uid="{00000000-0005-0000-0000-000022030000}"/>
    <cellStyle name="Vejica 5 51 5" xfId="610" xr:uid="{00000000-0005-0000-0000-000023030000}"/>
    <cellStyle name="Vejica 5 52" xfId="611" xr:uid="{00000000-0005-0000-0000-000024030000}"/>
    <cellStyle name="Vejica 5 52 2" xfId="612" xr:uid="{00000000-0005-0000-0000-000025030000}"/>
    <cellStyle name="Vejica 5 52 3" xfId="613" xr:uid="{00000000-0005-0000-0000-000026030000}"/>
    <cellStyle name="Vejica 5 52 4" xfId="614" xr:uid="{00000000-0005-0000-0000-000027030000}"/>
    <cellStyle name="Vejica 5 52 5" xfId="615" xr:uid="{00000000-0005-0000-0000-000028030000}"/>
    <cellStyle name="Vejica 5 53" xfId="616" xr:uid="{00000000-0005-0000-0000-000029030000}"/>
    <cellStyle name="Vejica 5 53 2" xfId="617" xr:uid="{00000000-0005-0000-0000-00002A030000}"/>
    <cellStyle name="Vejica 5 53 3" xfId="618" xr:uid="{00000000-0005-0000-0000-00002B030000}"/>
    <cellStyle name="Vejica 5 53 4" xfId="619" xr:uid="{00000000-0005-0000-0000-00002C030000}"/>
    <cellStyle name="Vejica 5 53 5" xfId="620" xr:uid="{00000000-0005-0000-0000-00002D030000}"/>
    <cellStyle name="Vejica 5 54" xfId="621" xr:uid="{00000000-0005-0000-0000-00002E030000}"/>
    <cellStyle name="Vejica 5 54 2" xfId="622" xr:uid="{00000000-0005-0000-0000-00002F030000}"/>
    <cellStyle name="Vejica 5 54 3" xfId="623" xr:uid="{00000000-0005-0000-0000-000030030000}"/>
    <cellStyle name="Vejica 5 54 4" xfId="624" xr:uid="{00000000-0005-0000-0000-000031030000}"/>
    <cellStyle name="Vejica 5 54 5" xfId="625" xr:uid="{00000000-0005-0000-0000-000032030000}"/>
    <cellStyle name="Vejica 5 55" xfId="626" xr:uid="{00000000-0005-0000-0000-000033030000}"/>
    <cellStyle name="Vejica 5 55 2" xfId="627" xr:uid="{00000000-0005-0000-0000-000034030000}"/>
    <cellStyle name="Vejica 5 55 3" xfId="628" xr:uid="{00000000-0005-0000-0000-000035030000}"/>
    <cellStyle name="Vejica 5 55 4" xfId="629" xr:uid="{00000000-0005-0000-0000-000036030000}"/>
    <cellStyle name="Vejica 5 55 5" xfId="630" xr:uid="{00000000-0005-0000-0000-000037030000}"/>
    <cellStyle name="Vejica 5 56" xfId="631" xr:uid="{00000000-0005-0000-0000-000038030000}"/>
    <cellStyle name="Vejica 5 56 2" xfId="632" xr:uid="{00000000-0005-0000-0000-000039030000}"/>
    <cellStyle name="Vejica 5 56 3" xfId="633" xr:uid="{00000000-0005-0000-0000-00003A030000}"/>
    <cellStyle name="Vejica 5 56 4" xfId="634" xr:uid="{00000000-0005-0000-0000-00003B030000}"/>
    <cellStyle name="Vejica 5 56 5" xfId="635" xr:uid="{00000000-0005-0000-0000-00003C030000}"/>
    <cellStyle name="Vejica 5 57" xfId="636" xr:uid="{00000000-0005-0000-0000-00003D030000}"/>
    <cellStyle name="Vejica 5 57 2" xfId="637" xr:uid="{00000000-0005-0000-0000-00003E030000}"/>
    <cellStyle name="Vejica 5 57 3" xfId="638" xr:uid="{00000000-0005-0000-0000-00003F030000}"/>
    <cellStyle name="Vejica 5 57 4" xfId="639" xr:uid="{00000000-0005-0000-0000-000040030000}"/>
    <cellStyle name="Vejica 5 57 5" xfId="640" xr:uid="{00000000-0005-0000-0000-000041030000}"/>
    <cellStyle name="Vejica 5 58" xfId="641" xr:uid="{00000000-0005-0000-0000-000042030000}"/>
    <cellStyle name="Vejica 5 58 2" xfId="642" xr:uid="{00000000-0005-0000-0000-000043030000}"/>
    <cellStyle name="Vejica 5 58 3" xfId="643" xr:uid="{00000000-0005-0000-0000-000044030000}"/>
    <cellStyle name="Vejica 5 58 4" xfId="644" xr:uid="{00000000-0005-0000-0000-000045030000}"/>
    <cellStyle name="Vejica 5 58 5" xfId="645" xr:uid="{00000000-0005-0000-0000-000046030000}"/>
    <cellStyle name="Vejica 5 59" xfId="646" xr:uid="{00000000-0005-0000-0000-000047030000}"/>
    <cellStyle name="Vejica 5 59 2" xfId="647" xr:uid="{00000000-0005-0000-0000-000048030000}"/>
    <cellStyle name="Vejica 5 59 3" xfId="648" xr:uid="{00000000-0005-0000-0000-000049030000}"/>
    <cellStyle name="Vejica 5 59 4" xfId="649" xr:uid="{00000000-0005-0000-0000-00004A030000}"/>
    <cellStyle name="Vejica 5 59 5" xfId="650" xr:uid="{00000000-0005-0000-0000-00004B030000}"/>
    <cellStyle name="Vejica 5 6" xfId="651" xr:uid="{00000000-0005-0000-0000-00004C030000}"/>
    <cellStyle name="Vejica 5 6 2" xfId="652" xr:uid="{00000000-0005-0000-0000-00004D030000}"/>
    <cellStyle name="Vejica 5 6 3" xfId="653" xr:uid="{00000000-0005-0000-0000-00004E030000}"/>
    <cellStyle name="Vejica 5 6 4" xfId="654" xr:uid="{00000000-0005-0000-0000-00004F030000}"/>
    <cellStyle name="Vejica 5 6 5" xfId="655" xr:uid="{00000000-0005-0000-0000-000050030000}"/>
    <cellStyle name="Vejica 5 60" xfId="656" xr:uid="{00000000-0005-0000-0000-000051030000}"/>
    <cellStyle name="Vejica 5 60 2" xfId="657" xr:uid="{00000000-0005-0000-0000-000052030000}"/>
    <cellStyle name="Vejica 5 60 3" xfId="658" xr:uid="{00000000-0005-0000-0000-000053030000}"/>
    <cellStyle name="Vejica 5 60 4" xfId="659" xr:uid="{00000000-0005-0000-0000-000054030000}"/>
    <cellStyle name="Vejica 5 60 5" xfId="660" xr:uid="{00000000-0005-0000-0000-000055030000}"/>
    <cellStyle name="Vejica 5 61" xfId="661" xr:uid="{00000000-0005-0000-0000-000056030000}"/>
    <cellStyle name="Vejica 5 61 2" xfId="662" xr:uid="{00000000-0005-0000-0000-000057030000}"/>
    <cellStyle name="Vejica 5 61 3" xfId="663" xr:uid="{00000000-0005-0000-0000-000058030000}"/>
    <cellStyle name="Vejica 5 61 4" xfId="664" xr:uid="{00000000-0005-0000-0000-000059030000}"/>
    <cellStyle name="Vejica 5 61 5" xfId="665" xr:uid="{00000000-0005-0000-0000-00005A030000}"/>
    <cellStyle name="Vejica 5 62" xfId="666" xr:uid="{00000000-0005-0000-0000-00005B030000}"/>
    <cellStyle name="Vejica 5 62 2" xfId="667" xr:uid="{00000000-0005-0000-0000-00005C030000}"/>
    <cellStyle name="Vejica 5 62 3" xfId="668" xr:uid="{00000000-0005-0000-0000-00005D030000}"/>
    <cellStyle name="Vejica 5 62 4" xfId="669" xr:uid="{00000000-0005-0000-0000-00005E030000}"/>
    <cellStyle name="Vejica 5 62 5" xfId="670" xr:uid="{00000000-0005-0000-0000-00005F030000}"/>
    <cellStyle name="Vejica 5 63" xfId="671" xr:uid="{00000000-0005-0000-0000-000060030000}"/>
    <cellStyle name="Vejica 5 63 2" xfId="672" xr:uid="{00000000-0005-0000-0000-000061030000}"/>
    <cellStyle name="Vejica 5 63 3" xfId="673" xr:uid="{00000000-0005-0000-0000-000062030000}"/>
    <cellStyle name="Vejica 5 63 4" xfId="674" xr:uid="{00000000-0005-0000-0000-000063030000}"/>
    <cellStyle name="Vejica 5 63 5" xfId="675" xr:uid="{00000000-0005-0000-0000-000064030000}"/>
    <cellStyle name="Vejica 5 64" xfId="676" xr:uid="{00000000-0005-0000-0000-000065030000}"/>
    <cellStyle name="Vejica 5 64 2" xfId="677" xr:uid="{00000000-0005-0000-0000-000066030000}"/>
    <cellStyle name="Vejica 5 64 3" xfId="678" xr:uid="{00000000-0005-0000-0000-000067030000}"/>
    <cellStyle name="Vejica 5 64 4" xfId="679" xr:uid="{00000000-0005-0000-0000-000068030000}"/>
    <cellStyle name="Vejica 5 64 5" xfId="680" xr:uid="{00000000-0005-0000-0000-000069030000}"/>
    <cellStyle name="Vejica 5 65" xfId="681" xr:uid="{00000000-0005-0000-0000-00006A030000}"/>
    <cellStyle name="Vejica 5 65 2" xfId="682" xr:uid="{00000000-0005-0000-0000-00006B030000}"/>
    <cellStyle name="Vejica 5 65 3" xfId="683" xr:uid="{00000000-0005-0000-0000-00006C030000}"/>
    <cellStyle name="Vejica 5 65 4" xfId="684" xr:uid="{00000000-0005-0000-0000-00006D030000}"/>
    <cellStyle name="Vejica 5 65 5" xfId="685" xr:uid="{00000000-0005-0000-0000-00006E030000}"/>
    <cellStyle name="Vejica 5 66" xfId="686" xr:uid="{00000000-0005-0000-0000-00006F030000}"/>
    <cellStyle name="Vejica 5 66 2" xfId="687" xr:uid="{00000000-0005-0000-0000-000070030000}"/>
    <cellStyle name="Vejica 5 66 3" xfId="688" xr:uid="{00000000-0005-0000-0000-000071030000}"/>
    <cellStyle name="Vejica 5 66 4" xfId="689" xr:uid="{00000000-0005-0000-0000-000072030000}"/>
    <cellStyle name="Vejica 5 66 5" xfId="690" xr:uid="{00000000-0005-0000-0000-000073030000}"/>
    <cellStyle name="Vejica 5 67" xfId="691" xr:uid="{00000000-0005-0000-0000-000074030000}"/>
    <cellStyle name="Vejica 5 67 2" xfId="692" xr:uid="{00000000-0005-0000-0000-000075030000}"/>
    <cellStyle name="Vejica 5 67 3" xfId="693" xr:uid="{00000000-0005-0000-0000-000076030000}"/>
    <cellStyle name="Vejica 5 67 4" xfId="694" xr:uid="{00000000-0005-0000-0000-000077030000}"/>
    <cellStyle name="Vejica 5 67 5" xfId="695" xr:uid="{00000000-0005-0000-0000-000078030000}"/>
    <cellStyle name="Vejica 5 68" xfId="696" xr:uid="{00000000-0005-0000-0000-000079030000}"/>
    <cellStyle name="Vejica 5 68 2" xfId="697" xr:uid="{00000000-0005-0000-0000-00007A030000}"/>
    <cellStyle name="Vejica 5 68 3" xfId="698" xr:uid="{00000000-0005-0000-0000-00007B030000}"/>
    <cellStyle name="Vejica 5 68 4" xfId="699" xr:uid="{00000000-0005-0000-0000-00007C030000}"/>
    <cellStyle name="Vejica 5 68 5" xfId="700" xr:uid="{00000000-0005-0000-0000-00007D030000}"/>
    <cellStyle name="Vejica 5 69" xfId="701" xr:uid="{00000000-0005-0000-0000-00007E030000}"/>
    <cellStyle name="Vejica 5 69 2" xfId="702" xr:uid="{00000000-0005-0000-0000-00007F030000}"/>
    <cellStyle name="Vejica 5 69 3" xfId="703" xr:uid="{00000000-0005-0000-0000-000080030000}"/>
    <cellStyle name="Vejica 5 69 4" xfId="704" xr:uid="{00000000-0005-0000-0000-000081030000}"/>
    <cellStyle name="Vejica 5 69 5" xfId="705" xr:uid="{00000000-0005-0000-0000-000082030000}"/>
    <cellStyle name="Vejica 5 7" xfId="706" xr:uid="{00000000-0005-0000-0000-000083030000}"/>
    <cellStyle name="Vejica 5 7 2" xfId="707" xr:uid="{00000000-0005-0000-0000-000084030000}"/>
    <cellStyle name="Vejica 5 7 3" xfId="708" xr:uid="{00000000-0005-0000-0000-000085030000}"/>
    <cellStyle name="Vejica 5 7 4" xfId="709" xr:uid="{00000000-0005-0000-0000-000086030000}"/>
    <cellStyle name="Vejica 5 7 5" xfId="710" xr:uid="{00000000-0005-0000-0000-000087030000}"/>
    <cellStyle name="Vejica 5 70" xfId="711" xr:uid="{00000000-0005-0000-0000-000088030000}"/>
    <cellStyle name="Vejica 5 70 2" xfId="712" xr:uid="{00000000-0005-0000-0000-000089030000}"/>
    <cellStyle name="Vejica 5 70 3" xfId="713" xr:uid="{00000000-0005-0000-0000-00008A030000}"/>
    <cellStyle name="Vejica 5 70 4" xfId="714" xr:uid="{00000000-0005-0000-0000-00008B030000}"/>
    <cellStyle name="Vejica 5 70 5" xfId="715" xr:uid="{00000000-0005-0000-0000-00008C030000}"/>
    <cellStyle name="Vejica 5 71" xfId="716" xr:uid="{00000000-0005-0000-0000-00008D030000}"/>
    <cellStyle name="Vejica 5 71 2" xfId="717" xr:uid="{00000000-0005-0000-0000-00008E030000}"/>
    <cellStyle name="Vejica 5 71 3" xfId="718" xr:uid="{00000000-0005-0000-0000-00008F030000}"/>
    <cellStyle name="Vejica 5 71 4" xfId="719" xr:uid="{00000000-0005-0000-0000-000090030000}"/>
    <cellStyle name="Vejica 5 71 5" xfId="720" xr:uid="{00000000-0005-0000-0000-000091030000}"/>
    <cellStyle name="Vejica 5 72" xfId="721" xr:uid="{00000000-0005-0000-0000-000092030000}"/>
    <cellStyle name="Vejica 5 72 2" xfId="722" xr:uid="{00000000-0005-0000-0000-000093030000}"/>
    <cellStyle name="Vejica 5 72 3" xfId="723" xr:uid="{00000000-0005-0000-0000-000094030000}"/>
    <cellStyle name="Vejica 5 72 4" xfId="724" xr:uid="{00000000-0005-0000-0000-000095030000}"/>
    <cellStyle name="Vejica 5 72 5" xfId="725" xr:uid="{00000000-0005-0000-0000-000096030000}"/>
    <cellStyle name="Vejica 5 73" xfId="726" xr:uid="{00000000-0005-0000-0000-000097030000}"/>
    <cellStyle name="Vejica 5 73 2" xfId="727" xr:uid="{00000000-0005-0000-0000-000098030000}"/>
    <cellStyle name="Vejica 5 73 3" xfId="728" xr:uid="{00000000-0005-0000-0000-000099030000}"/>
    <cellStyle name="Vejica 5 73 4" xfId="729" xr:uid="{00000000-0005-0000-0000-00009A030000}"/>
    <cellStyle name="Vejica 5 73 5" xfId="730" xr:uid="{00000000-0005-0000-0000-00009B030000}"/>
    <cellStyle name="Vejica 5 74" xfId="731" xr:uid="{00000000-0005-0000-0000-00009C030000}"/>
    <cellStyle name="Vejica 5 74 2" xfId="732" xr:uid="{00000000-0005-0000-0000-00009D030000}"/>
    <cellStyle name="Vejica 5 74 3" xfId="733" xr:uid="{00000000-0005-0000-0000-00009E030000}"/>
    <cellStyle name="Vejica 5 74 4" xfId="734" xr:uid="{00000000-0005-0000-0000-00009F030000}"/>
    <cellStyle name="Vejica 5 74 5" xfId="735" xr:uid="{00000000-0005-0000-0000-0000A0030000}"/>
    <cellStyle name="Vejica 5 75" xfId="736" xr:uid="{00000000-0005-0000-0000-0000A1030000}"/>
    <cellStyle name="Vejica 5 75 2" xfId="737" xr:uid="{00000000-0005-0000-0000-0000A2030000}"/>
    <cellStyle name="Vejica 5 75 3" xfId="738" xr:uid="{00000000-0005-0000-0000-0000A3030000}"/>
    <cellStyle name="Vejica 5 75 4" xfId="739" xr:uid="{00000000-0005-0000-0000-0000A4030000}"/>
    <cellStyle name="Vejica 5 75 5" xfId="740" xr:uid="{00000000-0005-0000-0000-0000A5030000}"/>
    <cellStyle name="Vejica 5 76" xfId="741" xr:uid="{00000000-0005-0000-0000-0000A6030000}"/>
    <cellStyle name="Vejica 5 76 2" xfId="742" xr:uid="{00000000-0005-0000-0000-0000A7030000}"/>
    <cellStyle name="Vejica 5 76 3" xfId="743" xr:uid="{00000000-0005-0000-0000-0000A8030000}"/>
    <cellStyle name="Vejica 5 76 4" xfId="744" xr:uid="{00000000-0005-0000-0000-0000A9030000}"/>
    <cellStyle name="Vejica 5 76 5" xfId="745" xr:uid="{00000000-0005-0000-0000-0000AA030000}"/>
    <cellStyle name="Vejica 5 77" xfId="746" xr:uid="{00000000-0005-0000-0000-0000AB030000}"/>
    <cellStyle name="Vejica 5 77 2" xfId="747" xr:uid="{00000000-0005-0000-0000-0000AC030000}"/>
    <cellStyle name="Vejica 5 77 3" xfId="748" xr:uid="{00000000-0005-0000-0000-0000AD030000}"/>
    <cellStyle name="Vejica 5 77 4" xfId="749" xr:uid="{00000000-0005-0000-0000-0000AE030000}"/>
    <cellStyle name="Vejica 5 77 5" xfId="750" xr:uid="{00000000-0005-0000-0000-0000AF030000}"/>
    <cellStyle name="Vejica 5 78" xfId="751" xr:uid="{00000000-0005-0000-0000-0000B0030000}"/>
    <cellStyle name="Vejica 5 78 2" xfId="752" xr:uid="{00000000-0005-0000-0000-0000B1030000}"/>
    <cellStyle name="Vejica 5 78 3" xfId="753" xr:uid="{00000000-0005-0000-0000-0000B2030000}"/>
    <cellStyle name="Vejica 5 78 4" xfId="754" xr:uid="{00000000-0005-0000-0000-0000B3030000}"/>
    <cellStyle name="Vejica 5 78 5" xfId="755" xr:uid="{00000000-0005-0000-0000-0000B4030000}"/>
    <cellStyle name="Vejica 5 79" xfId="756" xr:uid="{00000000-0005-0000-0000-0000B5030000}"/>
    <cellStyle name="Vejica 5 79 2" xfId="757" xr:uid="{00000000-0005-0000-0000-0000B6030000}"/>
    <cellStyle name="Vejica 5 79 3" xfId="758" xr:uid="{00000000-0005-0000-0000-0000B7030000}"/>
    <cellStyle name="Vejica 5 79 4" xfId="759" xr:uid="{00000000-0005-0000-0000-0000B8030000}"/>
    <cellStyle name="Vejica 5 79 5" xfId="760" xr:uid="{00000000-0005-0000-0000-0000B9030000}"/>
    <cellStyle name="Vejica 5 8" xfId="761" xr:uid="{00000000-0005-0000-0000-0000BA030000}"/>
    <cellStyle name="Vejica 5 8 2" xfId="762" xr:uid="{00000000-0005-0000-0000-0000BB030000}"/>
    <cellStyle name="Vejica 5 8 3" xfId="763" xr:uid="{00000000-0005-0000-0000-0000BC030000}"/>
    <cellStyle name="Vejica 5 8 4" xfId="764" xr:uid="{00000000-0005-0000-0000-0000BD030000}"/>
    <cellStyle name="Vejica 5 8 5" xfId="765" xr:uid="{00000000-0005-0000-0000-0000BE030000}"/>
    <cellStyle name="Vejica 5 80" xfId="766" xr:uid="{00000000-0005-0000-0000-0000BF030000}"/>
    <cellStyle name="Vejica 5 80 2" xfId="767" xr:uid="{00000000-0005-0000-0000-0000C0030000}"/>
    <cellStyle name="Vejica 5 80 3" xfId="768" xr:uid="{00000000-0005-0000-0000-0000C1030000}"/>
    <cellStyle name="Vejica 5 80 4" xfId="769" xr:uid="{00000000-0005-0000-0000-0000C2030000}"/>
    <cellStyle name="Vejica 5 80 5" xfId="770" xr:uid="{00000000-0005-0000-0000-0000C3030000}"/>
    <cellStyle name="Vejica 5 81" xfId="771" xr:uid="{00000000-0005-0000-0000-0000C4030000}"/>
    <cellStyle name="Vejica 5 81 2" xfId="772" xr:uid="{00000000-0005-0000-0000-0000C5030000}"/>
    <cellStyle name="Vejica 5 81 3" xfId="773" xr:uid="{00000000-0005-0000-0000-0000C6030000}"/>
    <cellStyle name="Vejica 5 81 4" xfId="774" xr:uid="{00000000-0005-0000-0000-0000C7030000}"/>
    <cellStyle name="Vejica 5 81 5" xfId="775" xr:uid="{00000000-0005-0000-0000-0000C8030000}"/>
    <cellStyle name="Vejica 5 82" xfId="776" xr:uid="{00000000-0005-0000-0000-0000C9030000}"/>
    <cellStyle name="Vejica 5 82 2" xfId="777" xr:uid="{00000000-0005-0000-0000-0000CA030000}"/>
    <cellStyle name="Vejica 5 82 3" xfId="778" xr:uid="{00000000-0005-0000-0000-0000CB030000}"/>
    <cellStyle name="Vejica 5 82 4" xfId="779" xr:uid="{00000000-0005-0000-0000-0000CC030000}"/>
    <cellStyle name="Vejica 5 82 5" xfId="780" xr:uid="{00000000-0005-0000-0000-0000CD030000}"/>
    <cellStyle name="Vejica 5 83" xfId="781" xr:uid="{00000000-0005-0000-0000-0000CE030000}"/>
    <cellStyle name="Vejica 5 83 2" xfId="782" xr:uid="{00000000-0005-0000-0000-0000CF030000}"/>
    <cellStyle name="Vejica 5 83 3" xfId="783" xr:uid="{00000000-0005-0000-0000-0000D0030000}"/>
    <cellStyle name="Vejica 5 83 4" xfId="784" xr:uid="{00000000-0005-0000-0000-0000D1030000}"/>
    <cellStyle name="Vejica 5 83 5" xfId="785" xr:uid="{00000000-0005-0000-0000-0000D2030000}"/>
    <cellStyle name="Vejica 5 84" xfId="786" xr:uid="{00000000-0005-0000-0000-0000D3030000}"/>
    <cellStyle name="Vejica 5 84 2" xfId="787" xr:uid="{00000000-0005-0000-0000-0000D4030000}"/>
    <cellStyle name="Vejica 5 84 3" xfId="788" xr:uid="{00000000-0005-0000-0000-0000D5030000}"/>
    <cellStyle name="Vejica 5 84 4" xfId="789" xr:uid="{00000000-0005-0000-0000-0000D6030000}"/>
    <cellStyle name="Vejica 5 84 5" xfId="790" xr:uid="{00000000-0005-0000-0000-0000D7030000}"/>
    <cellStyle name="Vejica 5 85" xfId="791" xr:uid="{00000000-0005-0000-0000-0000D8030000}"/>
    <cellStyle name="Vejica 5 85 2" xfId="792" xr:uid="{00000000-0005-0000-0000-0000D9030000}"/>
    <cellStyle name="Vejica 5 85 3" xfId="793" xr:uid="{00000000-0005-0000-0000-0000DA030000}"/>
    <cellStyle name="Vejica 5 85 4" xfId="794" xr:uid="{00000000-0005-0000-0000-0000DB030000}"/>
    <cellStyle name="Vejica 5 85 5" xfId="795" xr:uid="{00000000-0005-0000-0000-0000DC030000}"/>
    <cellStyle name="Vejica 5 9" xfId="796" xr:uid="{00000000-0005-0000-0000-0000DD030000}"/>
    <cellStyle name="Vejica 5 9 2" xfId="797" xr:uid="{00000000-0005-0000-0000-0000DE030000}"/>
    <cellStyle name="Vejica 5 9 3" xfId="798" xr:uid="{00000000-0005-0000-0000-0000DF030000}"/>
    <cellStyle name="Vejica 5 9 4" xfId="799" xr:uid="{00000000-0005-0000-0000-0000E0030000}"/>
    <cellStyle name="Vejica 5 9 5" xfId="800" xr:uid="{00000000-0005-0000-0000-0000E1030000}"/>
    <cellStyle name="Vnos 2" xfId="801" xr:uid="{00000000-0005-0000-0000-0000E2030000}"/>
    <cellStyle name="Vsota 2" xfId="802" xr:uid="{00000000-0005-0000-0000-0000E3030000}"/>
    <cellStyle name="Warning Text" xfId="803" xr:uid="{00000000-0005-0000-0000-0000E4030000}"/>
    <cellStyle name="Zuza" xfId="804" xr:uid="{00000000-0005-0000-0000-0000E5030000}"/>
  </cellStyles>
  <dxfs count="0"/>
  <tableStyles count="0" defaultTableStyle="TableStyleMedium2" defaultPivotStyle="PivotStyleLight16"/>
  <colors>
    <mruColors>
      <color rgb="FFFFFF99"/>
      <color rgb="FF43B0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kupine/Promet_13/Tim/Zalog/8543_Popis_EPC_Zalo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vodila"/>
      <sheetName val="Rekapitulacija"/>
      <sheetName val="1-Cesta"/>
      <sheetName val="2-MK"/>
      <sheetName val="3-FK"/>
    </sheetNames>
    <sheetDataSet>
      <sheetData sheetId="0"/>
      <sheetData sheetId="1">
        <row r="10">
          <cell r="B10" t="str">
            <v>PROMETNE POVRŠINE</v>
          </cell>
        </row>
      </sheetData>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I53"/>
  <sheetViews>
    <sheetView tabSelected="1" showWhiteSpace="0" view="pageBreakPreview" zoomScale="115" zoomScaleNormal="115" zoomScaleSheetLayoutView="115" workbookViewId="0">
      <selection activeCell="B35" sqref="B35"/>
    </sheetView>
  </sheetViews>
  <sheetFormatPr defaultColWidth="5.7109375" defaultRowHeight="12.75"/>
  <cols>
    <col min="1" max="1" width="8.7109375" style="1" customWidth="1"/>
    <col min="2" max="2" width="63.28515625" style="3" customWidth="1"/>
    <col min="3" max="3" width="13.28515625" style="3" customWidth="1"/>
    <col min="4" max="4" width="19.5703125" style="2" customWidth="1"/>
    <col min="5" max="5" width="9.140625" style="4" hidden="1" customWidth="1"/>
    <col min="6" max="254" width="9.140625" style="4" customWidth="1"/>
    <col min="255" max="255" width="5.7109375" style="4" customWidth="1"/>
    <col min="256" max="256" width="40.7109375" style="4" customWidth="1"/>
    <col min="257" max="16384" width="5.7109375" style="4"/>
  </cols>
  <sheetData>
    <row r="1" spans="1:9" s="5" customFormat="1" ht="15" thickBot="1">
      <c r="A1" s="494"/>
      <c r="B1" s="495"/>
      <c r="C1" s="495"/>
      <c r="D1" s="496"/>
    </row>
    <row r="2" spans="1:9" s="5" customFormat="1" ht="30" customHeight="1" thickBot="1">
      <c r="A2" s="500" t="s">
        <v>693</v>
      </c>
      <c r="B2" s="501"/>
      <c r="C2" s="501"/>
      <c r="D2" s="502"/>
    </row>
    <row r="3" spans="1:9" s="6" customFormat="1" ht="21" thickBot="1">
      <c r="A3" s="497" t="s">
        <v>11</v>
      </c>
      <c r="B3" s="498"/>
      <c r="C3" s="498"/>
      <c r="D3" s="499"/>
    </row>
    <row r="4" spans="1:9" s="5" customFormat="1" ht="14.25">
      <c r="A4" s="13"/>
      <c r="B4" s="14"/>
      <c r="C4" s="14"/>
      <c r="D4" s="15"/>
    </row>
    <row r="5" spans="1:9" s="5" customFormat="1">
      <c r="A5" s="510" t="s">
        <v>0</v>
      </c>
      <c r="B5" s="506" t="s">
        <v>1</v>
      </c>
      <c r="C5" s="507"/>
      <c r="D5" s="512" t="s">
        <v>2</v>
      </c>
    </row>
    <row r="6" spans="1:9" s="5" customFormat="1">
      <c r="A6" s="511"/>
      <c r="B6" s="508"/>
      <c r="C6" s="509"/>
      <c r="D6" s="513"/>
    </row>
    <row r="7" spans="1:9" s="5" customFormat="1" ht="15" thickBot="1">
      <c r="A7" s="16"/>
      <c r="B7" s="17"/>
      <c r="C7" s="17"/>
      <c r="D7" s="18"/>
    </row>
    <row r="8" spans="1:9" ht="18.75" thickTop="1" thickBot="1">
      <c r="A8" s="516" t="s">
        <v>24</v>
      </c>
      <c r="B8" s="517"/>
      <c r="C8" s="517" t="s">
        <v>23</v>
      </c>
      <c r="D8" s="518"/>
      <c r="E8" s="7"/>
      <c r="I8" s="8"/>
    </row>
    <row r="9" spans="1:9" s="9" customFormat="1" ht="18" thickBot="1">
      <c r="A9" s="201"/>
      <c r="B9" s="202"/>
      <c r="C9" s="202"/>
      <c r="D9" s="203"/>
      <c r="E9" s="7"/>
      <c r="I9" s="8"/>
    </row>
    <row r="10" spans="1:9" s="9" customFormat="1" ht="15" thickBot="1">
      <c r="A10" s="75" t="s">
        <v>96</v>
      </c>
      <c r="B10" s="503" t="s">
        <v>715</v>
      </c>
      <c r="C10" s="504"/>
      <c r="D10" s="76">
        <f>SUM(C11:C17)</f>
        <v>0</v>
      </c>
      <c r="E10" s="7"/>
      <c r="I10" s="8"/>
    </row>
    <row r="11" spans="1:9" s="9" customFormat="1" ht="14.25">
      <c r="A11" s="77" t="s">
        <v>35</v>
      </c>
      <c r="B11" s="23" t="s">
        <v>36</v>
      </c>
      <c r="C11" s="19">
        <f>'1-Prometne površine'!F90</f>
        <v>0</v>
      </c>
      <c r="D11" s="78"/>
      <c r="E11" s="7"/>
      <c r="I11" s="8"/>
    </row>
    <row r="12" spans="1:9" s="9" customFormat="1" ht="14.25">
      <c r="A12" s="77" t="s">
        <v>46</v>
      </c>
      <c r="B12" s="23" t="s">
        <v>47</v>
      </c>
      <c r="C12" s="87">
        <f>'1-Prometne površine'!F133</f>
        <v>0</v>
      </c>
      <c r="D12" s="86"/>
      <c r="E12" s="7"/>
      <c r="I12" s="8"/>
    </row>
    <row r="13" spans="1:9" s="9" customFormat="1" ht="14.25">
      <c r="A13" s="77" t="s">
        <v>55</v>
      </c>
      <c r="B13" s="23" t="s">
        <v>56</v>
      </c>
      <c r="C13" s="87">
        <f>'1-Prometne površine'!F191</f>
        <v>0</v>
      </c>
      <c r="D13" s="88"/>
      <c r="E13" s="7"/>
      <c r="I13" s="8"/>
    </row>
    <row r="14" spans="1:9" s="9" customFormat="1" ht="14.25">
      <c r="A14" s="77" t="s">
        <v>69</v>
      </c>
      <c r="B14" s="23" t="s">
        <v>70</v>
      </c>
      <c r="C14" s="87">
        <f>'1-Prometne površine'!F225</f>
        <v>0</v>
      </c>
      <c r="D14" s="86"/>
      <c r="E14" s="7"/>
      <c r="I14" s="8"/>
    </row>
    <row r="15" spans="1:9" s="9" customFormat="1" ht="14.25">
      <c r="A15" s="77" t="s">
        <v>73</v>
      </c>
      <c r="B15" s="23" t="s">
        <v>85</v>
      </c>
      <c r="C15" s="87">
        <f>'1-Prometne površine'!F357</f>
        <v>0</v>
      </c>
      <c r="D15" s="86"/>
      <c r="E15" s="7"/>
      <c r="I15" s="8"/>
    </row>
    <row r="16" spans="1:9" s="9" customFormat="1" ht="14.25">
      <c r="A16" s="77" t="s">
        <v>76</v>
      </c>
      <c r="B16" s="23" t="s">
        <v>104</v>
      </c>
      <c r="C16" s="87">
        <f>'1-Prometne površine'!F407</f>
        <v>0</v>
      </c>
      <c r="D16" s="86"/>
      <c r="E16" s="7"/>
      <c r="I16" s="8"/>
    </row>
    <row r="17" spans="1:9" s="9" customFormat="1" ht="14.25">
      <c r="A17" s="77" t="s">
        <v>535</v>
      </c>
      <c r="B17" s="23" t="s">
        <v>536</v>
      </c>
      <c r="C17" s="87">
        <f>'1-Prometne površine'!F443</f>
        <v>0</v>
      </c>
      <c r="D17" s="86"/>
      <c r="E17" s="7"/>
      <c r="I17" s="8"/>
    </row>
    <row r="18" spans="1:9" s="9" customFormat="1" ht="15" thickBot="1">
      <c r="A18" s="20"/>
      <c r="B18" s="21"/>
      <c r="C18" s="21"/>
      <c r="D18" s="22"/>
      <c r="E18" s="7"/>
      <c r="I18" s="8"/>
    </row>
    <row r="19" spans="1:9" s="9" customFormat="1" ht="15" thickBot="1">
      <c r="A19" s="75" t="s">
        <v>22</v>
      </c>
      <c r="B19" s="503" t="s">
        <v>444</v>
      </c>
      <c r="C19" s="504"/>
      <c r="D19" s="76">
        <f>SUM(C20:C24)</f>
        <v>0</v>
      </c>
      <c r="E19" s="7"/>
      <c r="I19" s="8"/>
    </row>
    <row r="20" spans="1:9" s="9" customFormat="1" ht="14.25">
      <c r="A20" s="77" t="s">
        <v>16</v>
      </c>
      <c r="B20" s="23" t="s">
        <v>445</v>
      </c>
      <c r="C20" s="19">
        <f>'2-Krajinska arhitektura'!F9</f>
        <v>0</v>
      </c>
      <c r="D20" s="78"/>
      <c r="E20" s="7"/>
      <c r="I20" s="8"/>
    </row>
    <row r="21" spans="1:9" s="9" customFormat="1" ht="14.25">
      <c r="A21" s="77" t="s">
        <v>25</v>
      </c>
      <c r="B21" s="23" t="s">
        <v>446</v>
      </c>
      <c r="C21" s="87">
        <f>'2-Krajinska arhitektura'!F16</f>
        <v>0</v>
      </c>
      <c r="D21" s="86"/>
      <c r="E21" s="7"/>
      <c r="I21" s="8"/>
    </row>
    <row r="22" spans="1:9" s="9" customFormat="1" ht="14.25">
      <c r="A22" s="77" t="s">
        <v>447</v>
      </c>
      <c r="B22" s="23" t="s">
        <v>449</v>
      </c>
      <c r="C22" s="87">
        <f>'2-Krajinska arhitektura'!F59</f>
        <v>0</v>
      </c>
      <c r="D22" s="86"/>
      <c r="E22" s="7"/>
      <c r="I22" s="8"/>
    </row>
    <row r="23" spans="1:9" s="9" customFormat="1" ht="14.25">
      <c r="A23" s="77" t="s">
        <v>448</v>
      </c>
      <c r="B23" s="23" t="s">
        <v>450</v>
      </c>
      <c r="C23" s="87">
        <f>'2-Krajinska arhitektura'!F130</f>
        <v>0</v>
      </c>
      <c r="D23" s="86"/>
      <c r="E23" s="7"/>
      <c r="I23" s="8"/>
    </row>
    <row r="24" spans="1:9" s="9" customFormat="1" ht="14.25">
      <c r="A24" s="77" t="s">
        <v>452</v>
      </c>
      <c r="B24" s="23" t="s">
        <v>451</v>
      </c>
      <c r="C24" s="87">
        <f>'2-Krajinska arhitektura'!F137</f>
        <v>0</v>
      </c>
      <c r="D24" s="86"/>
      <c r="E24" s="7"/>
      <c r="I24" s="8"/>
    </row>
    <row r="25" spans="1:9" ht="15" thickBot="1">
      <c r="A25" s="20"/>
      <c r="B25" s="21"/>
      <c r="C25" s="21"/>
      <c r="D25" s="22"/>
      <c r="E25" s="7"/>
    </row>
    <row r="26" spans="1:9" ht="15" thickBot="1">
      <c r="A26" s="75" t="s">
        <v>443</v>
      </c>
      <c r="B26" s="503" t="s">
        <v>19</v>
      </c>
      <c r="C26" s="504"/>
      <c r="D26" s="76">
        <f>SUM(C27:C28)</f>
        <v>0</v>
      </c>
      <c r="E26" s="7"/>
    </row>
    <row r="27" spans="1:9" ht="14.25">
      <c r="A27" s="77" t="s">
        <v>346</v>
      </c>
      <c r="B27" s="23" t="s">
        <v>122</v>
      </c>
      <c r="C27" s="19">
        <f>'3-MK'!F53</f>
        <v>0</v>
      </c>
      <c r="D27" s="78"/>
      <c r="E27" s="7"/>
    </row>
    <row r="28" spans="1:9" s="9" customFormat="1" ht="14.25">
      <c r="A28" s="77" t="s">
        <v>354</v>
      </c>
      <c r="B28" s="23" t="s">
        <v>123</v>
      </c>
      <c r="C28" s="87">
        <f>'3-MK'!F96</f>
        <v>0</v>
      </c>
      <c r="D28" s="86"/>
      <c r="E28" s="7"/>
    </row>
    <row r="29" spans="1:9" s="348" customFormat="1" ht="15" thickBot="1">
      <c r="A29" s="343"/>
      <c r="B29" s="344"/>
      <c r="C29" s="345"/>
      <c r="D29" s="346"/>
      <c r="E29" s="347"/>
    </row>
    <row r="30" spans="1:9" s="348" customFormat="1" ht="15" thickBot="1">
      <c r="A30" s="75" t="s">
        <v>97</v>
      </c>
      <c r="B30" s="503" t="s">
        <v>504</v>
      </c>
      <c r="C30" s="504"/>
      <c r="D30" s="76">
        <f>SUM(C31:C34)</f>
        <v>0</v>
      </c>
      <c r="E30" s="347"/>
    </row>
    <row r="31" spans="1:9" s="348" customFormat="1" ht="14.25">
      <c r="A31" s="77" t="s">
        <v>98</v>
      </c>
      <c r="B31" s="23" t="s">
        <v>508</v>
      </c>
      <c r="C31" s="19">
        <f>'4-VODOVOD'!G7</f>
        <v>0</v>
      </c>
      <c r="D31" s="78"/>
      <c r="E31" s="347"/>
    </row>
    <row r="32" spans="1:9" s="348" customFormat="1" ht="14.25">
      <c r="A32" s="77" t="s">
        <v>505</v>
      </c>
      <c r="B32" s="23" t="s">
        <v>509</v>
      </c>
      <c r="C32" s="87">
        <f>'4-VODOVOD'!G10</f>
        <v>0</v>
      </c>
      <c r="D32" s="86"/>
      <c r="E32" s="347"/>
    </row>
    <row r="33" spans="1:5" s="348" customFormat="1" ht="14.25">
      <c r="A33" s="77" t="s">
        <v>506</v>
      </c>
      <c r="B33" s="23" t="s">
        <v>510</v>
      </c>
      <c r="C33" s="87">
        <f>'4-VODOVOD'!G13</f>
        <v>0</v>
      </c>
      <c r="D33" s="86"/>
      <c r="E33" s="347"/>
    </row>
    <row r="34" spans="1:5" s="348" customFormat="1" ht="14.25">
      <c r="A34" s="77" t="s">
        <v>507</v>
      </c>
      <c r="B34" s="23" t="s">
        <v>511</v>
      </c>
      <c r="C34" s="87">
        <f>'4-VODOVOD'!G16</f>
        <v>0</v>
      </c>
      <c r="D34" s="86"/>
      <c r="E34" s="347"/>
    </row>
    <row r="35" spans="1:5" s="348" customFormat="1" ht="15" thickBot="1">
      <c r="A35" s="343"/>
      <c r="B35" s="344"/>
      <c r="C35" s="345"/>
      <c r="D35" s="346"/>
      <c r="E35" s="347"/>
    </row>
    <row r="36" spans="1:5" s="348" customFormat="1" ht="15" thickBot="1">
      <c r="A36" s="75" t="s">
        <v>503</v>
      </c>
      <c r="B36" s="503" t="s">
        <v>572</v>
      </c>
      <c r="C36" s="504"/>
      <c r="D36" s="76">
        <f>SUM(C37:C43)</f>
        <v>0</v>
      </c>
      <c r="E36" s="347"/>
    </row>
    <row r="37" spans="1:5" s="348" customFormat="1" ht="14.25">
      <c r="A37" s="77" t="s">
        <v>370</v>
      </c>
      <c r="B37" s="23" t="s">
        <v>508</v>
      </c>
      <c r="C37" s="19">
        <f>'5-CR'!F28</f>
        <v>0</v>
      </c>
      <c r="D37" s="78"/>
      <c r="E37" s="347"/>
    </row>
    <row r="38" spans="1:5" s="348" customFormat="1" ht="14.25">
      <c r="A38" s="77" t="s">
        <v>383</v>
      </c>
      <c r="B38" s="23" t="s">
        <v>649</v>
      </c>
      <c r="C38" s="87">
        <f>'5-CR'!F37</f>
        <v>0</v>
      </c>
      <c r="D38" s="86"/>
      <c r="E38" s="347"/>
    </row>
    <row r="39" spans="1:5" s="348" customFormat="1" ht="14.25">
      <c r="A39" s="77" t="s">
        <v>390</v>
      </c>
      <c r="B39" s="23" t="s">
        <v>650</v>
      </c>
      <c r="C39" s="87">
        <f>'5-CR'!F43</f>
        <v>0</v>
      </c>
      <c r="D39" s="86"/>
      <c r="E39" s="347"/>
    </row>
    <row r="40" spans="1:5" s="348" customFormat="1" ht="14.25">
      <c r="A40" s="77" t="s">
        <v>573</v>
      </c>
      <c r="B40" s="23" t="s">
        <v>651</v>
      </c>
      <c r="C40" s="87">
        <f>'5-CR'!F52</f>
        <v>0</v>
      </c>
      <c r="D40" s="86"/>
      <c r="E40" s="347"/>
    </row>
    <row r="41" spans="1:5" s="348" customFormat="1" ht="14.25">
      <c r="A41" s="77" t="s">
        <v>672</v>
      </c>
      <c r="B41" s="23" t="s">
        <v>509</v>
      </c>
      <c r="C41" s="87">
        <f>'5-CR'!F67</f>
        <v>0</v>
      </c>
      <c r="D41" s="86"/>
      <c r="E41" s="347"/>
    </row>
    <row r="42" spans="1:5" s="348" customFormat="1" ht="14.25">
      <c r="A42" s="77" t="s">
        <v>673</v>
      </c>
      <c r="B42" s="23" t="s">
        <v>652</v>
      </c>
      <c r="C42" s="87">
        <f>'5-CR'!F77</f>
        <v>0</v>
      </c>
      <c r="D42" s="86"/>
      <c r="E42" s="347"/>
    </row>
    <row r="43" spans="1:5" s="348" customFormat="1" ht="14.25">
      <c r="A43" s="77" t="s">
        <v>674</v>
      </c>
      <c r="B43" s="23" t="s">
        <v>653</v>
      </c>
      <c r="C43" s="87">
        <f>'5-CR'!F85</f>
        <v>0</v>
      </c>
      <c r="D43" s="86"/>
      <c r="E43" s="347"/>
    </row>
    <row r="44" spans="1:5" s="9" customFormat="1" ht="15" thickBot="1">
      <c r="A44" s="20"/>
      <c r="B44" s="21"/>
      <c r="C44" s="21"/>
      <c r="D44" s="22"/>
      <c r="E44" s="7"/>
    </row>
    <row r="45" spans="1:5" s="9" customFormat="1" ht="15" thickBot="1">
      <c r="A45" s="75" t="s">
        <v>692</v>
      </c>
      <c r="B45" s="503" t="s">
        <v>26</v>
      </c>
      <c r="C45" s="504"/>
      <c r="D45" s="76">
        <f>SUM(C46:C46)</f>
        <v>0</v>
      </c>
      <c r="E45" s="7"/>
    </row>
    <row r="46" spans="1:5" s="9" customFormat="1" ht="14.25">
      <c r="A46" s="77" t="s">
        <v>657</v>
      </c>
      <c r="B46" s="23" t="s">
        <v>27</v>
      </c>
      <c r="C46" s="19">
        <f>'6-TUJE'!F38</f>
        <v>0</v>
      </c>
      <c r="D46" s="78"/>
      <c r="E46" s="7"/>
    </row>
    <row r="47" spans="1:5" ht="15" thickBot="1">
      <c r="A47" s="20"/>
      <c r="B47" s="21"/>
      <c r="C47" s="21"/>
      <c r="D47" s="22"/>
      <c r="E47" s="7"/>
    </row>
    <row r="48" spans="1:5" s="5" customFormat="1" ht="18" thickBot="1">
      <c r="A48" s="494" t="s">
        <v>14</v>
      </c>
      <c r="B48" s="495"/>
      <c r="C48" s="515"/>
      <c r="D48" s="25">
        <f>SUM(D10:E46)</f>
        <v>0</v>
      </c>
    </row>
    <row r="49" spans="1:5" s="5" customFormat="1" ht="16.5" customHeight="1" thickBot="1">
      <c r="A49" s="500" t="s">
        <v>13</v>
      </c>
      <c r="B49" s="501"/>
      <c r="C49" s="514"/>
      <c r="D49" s="25">
        <f>D48*0.22</f>
        <v>0</v>
      </c>
    </row>
    <row r="50" spans="1:5" s="5" customFormat="1" ht="16.5" customHeight="1" thickBot="1">
      <c r="A50" s="500" t="s">
        <v>15</v>
      </c>
      <c r="B50" s="501"/>
      <c r="C50" s="514"/>
      <c r="D50" s="26">
        <f>D48+D49</f>
        <v>0</v>
      </c>
    </row>
    <row r="51" spans="1:5" customFormat="1" ht="15" customHeight="1">
      <c r="A51" s="24"/>
      <c r="B51" s="24"/>
      <c r="C51" s="24"/>
      <c r="D51" s="24"/>
    </row>
    <row r="52" spans="1:5" ht="54.75" customHeight="1">
      <c r="A52" s="505" t="s">
        <v>12</v>
      </c>
      <c r="B52" s="505"/>
      <c r="C52" s="505"/>
      <c r="D52" s="505"/>
      <c r="E52" s="7"/>
    </row>
    <row r="53" spans="1:5">
      <c r="A53" s="12"/>
      <c r="B53" s="10"/>
      <c r="C53" s="10"/>
      <c r="D53" s="11"/>
    </row>
  </sheetData>
  <sheetProtection algorithmName="SHA-512" hashValue="GzfHtWQtK/kEDnsIEhzVoTN0I7sF/ChLXemSHY/6xkpyN4M4Pdx/xvXmYJ0UnIahr7fOSxsRBUr7xixZsheWwA==" saltValue="xjM9GcXEJT8q7bpUQeX2UQ==" spinCount="100000" sheet="1" objects="1" scenarios="1"/>
  <mergeCells count="18">
    <mergeCell ref="B30:C30"/>
    <mergeCell ref="B19:C19"/>
    <mergeCell ref="A1:D1"/>
    <mergeCell ref="A3:D3"/>
    <mergeCell ref="A2:D2"/>
    <mergeCell ref="B36:C36"/>
    <mergeCell ref="A52:D52"/>
    <mergeCell ref="B5:C6"/>
    <mergeCell ref="A5:A6"/>
    <mergeCell ref="D5:D6"/>
    <mergeCell ref="A49:C49"/>
    <mergeCell ref="A50:C50"/>
    <mergeCell ref="A48:C48"/>
    <mergeCell ref="B26:C26"/>
    <mergeCell ref="A8:B8"/>
    <mergeCell ref="C8:D8"/>
    <mergeCell ref="B10:C10"/>
    <mergeCell ref="B45:C45"/>
  </mergeCells>
  <phoneticPr fontId="35" type="noConversion"/>
  <pageMargins left="0.7" right="0.7" top="0.75" bottom="0.75" header="0.3" footer="0.3"/>
  <pageSetup paperSize="9" scale="83" orientation="portrait" useFirstPageNumber="1"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DD5F6-F99E-4234-A5C2-D607C6F7580F}">
  <sheetPr>
    <pageSetUpPr fitToPage="1"/>
  </sheetPr>
  <dimension ref="A1:AQ443"/>
  <sheetViews>
    <sheetView view="pageBreakPreview" zoomScale="130" zoomScaleNormal="130" zoomScaleSheetLayoutView="130" workbookViewId="0">
      <selection activeCell="H16" sqref="H16"/>
    </sheetView>
  </sheetViews>
  <sheetFormatPr defaultColWidth="10.28515625" defaultRowHeight="14.25"/>
  <cols>
    <col min="1" max="1" width="11.85546875" style="70" bestFit="1" customWidth="1"/>
    <col min="2" max="2" width="75.5703125" style="144" customWidth="1"/>
    <col min="3" max="3" width="6.42578125" style="67" bestFit="1" customWidth="1"/>
    <col min="4" max="4" width="9.42578125" style="68" bestFit="1" customWidth="1"/>
    <col min="5" max="5" width="11" style="69" bestFit="1" customWidth="1"/>
    <col min="6" max="6" width="16.5703125" style="72" bestFit="1" customWidth="1"/>
    <col min="7" max="8" width="10.28515625" style="37"/>
    <col min="9" max="9" width="41" style="37" customWidth="1"/>
    <col min="10" max="16384" width="10.28515625" style="37"/>
  </cols>
  <sheetData>
    <row r="1" spans="1:43" s="123" customFormat="1" ht="14.25" customHeight="1">
      <c r="A1" s="519" t="s">
        <v>121</v>
      </c>
      <c r="B1" s="520"/>
      <c r="C1" s="520"/>
      <c r="D1" s="520"/>
      <c r="E1" s="520"/>
      <c r="F1" s="521"/>
    </row>
    <row r="2" spans="1:43" s="123" customFormat="1" ht="15" thickBot="1">
      <c r="A2" s="522"/>
      <c r="B2" s="523"/>
      <c r="C2" s="523"/>
      <c r="D2" s="523"/>
      <c r="E2" s="523"/>
      <c r="F2" s="524"/>
    </row>
    <row r="3" spans="1:43" s="123" customFormat="1" ht="15" thickBot="1">
      <c r="A3" s="525"/>
      <c r="B3" s="526"/>
      <c r="C3" s="124"/>
      <c r="D3" s="125"/>
      <c r="E3" s="126"/>
      <c r="F3" s="31"/>
    </row>
    <row r="4" spans="1:43" s="43" customFormat="1" ht="18" thickBot="1">
      <c r="A4" s="527" t="str">
        <f>[1]Rekapitulacija!B10</f>
        <v>PROMETNE POVRŠINE</v>
      </c>
      <c r="B4" s="528"/>
      <c r="C4" s="528"/>
      <c r="D4" s="528"/>
      <c r="E4" s="528"/>
      <c r="F4" s="529"/>
    </row>
    <row r="5" spans="1:43">
      <c r="A5" s="127"/>
      <c r="B5" s="128"/>
      <c r="C5" s="129"/>
      <c r="D5" s="129"/>
      <c r="E5" s="130"/>
      <c r="F5" s="130"/>
    </row>
    <row r="6" spans="1:43" s="43" customFormat="1" ht="28.5">
      <c r="A6" s="131" t="s">
        <v>0</v>
      </c>
      <c r="B6" s="39" t="s">
        <v>1</v>
      </c>
      <c r="C6" s="40" t="s">
        <v>3</v>
      </c>
      <c r="D6" s="41" t="s">
        <v>6</v>
      </c>
      <c r="E6" s="42" t="s">
        <v>4</v>
      </c>
      <c r="F6" s="42" t="s">
        <v>5</v>
      </c>
    </row>
    <row r="7" spans="1:43" s="123" customFormat="1" ht="15" thickBot="1">
      <c r="A7" s="132"/>
      <c r="B7" s="133"/>
      <c r="C7" s="134"/>
      <c r="D7" s="135"/>
      <c r="E7" s="136"/>
      <c r="F7" s="137"/>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row>
    <row r="8" spans="1:43" s="139" customFormat="1" ht="18" thickBot="1">
      <c r="A8" s="73" t="s">
        <v>35</v>
      </c>
      <c r="B8" s="138" t="s">
        <v>36</v>
      </c>
      <c r="C8" s="50"/>
      <c r="D8" s="51"/>
      <c r="E8" s="547"/>
      <c r="F8" s="5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43"/>
      <c r="AL8" s="43"/>
      <c r="AM8" s="43"/>
      <c r="AN8" s="43"/>
      <c r="AO8" s="43"/>
      <c r="AP8" s="43"/>
      <c r="AQ8" s="43"/>
    </row>
    <row r="9" spans="1:43" s="154" customFormat="1" ht="15" thickBot="1">
      <c r="A9" s="150"/>
      <c r="B9" s="151"/>
      <c r="C9" s="134"/>
      <c r="D9" s="152"/>
      <c r="E9" s="548"/>
      <c r="F9" s="15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row>
    <row r="10" spans="1:43" s="58" customFormat="1">
      <c r="A10" s="155" t="s">
        <v>37</v>
      </c>
      <c r="B10" s="156" t="s">
        <v>38</v>
      </c>
      <c r="C10" s="157"/>
      <c r="D10" s="158"/>
      <c r="E10" s="356"/>
      <c r="F10" s="159"/>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row>
    <row r="11" spans="1:43" s="58" customFormat="1">
      <c r="A11" s="236"/>
      <c r="B11" s="140"/>
      <c r="C11" s="59"/>
      <c r="D11" s="60"/>
      <c r="E11" s="549"/>
      <c r="F11" s="62"/>
      <c r="G11" s="43"/>
      <c r="H11" s="43"/>
      <c r="I11" s="43"/>
      <c r="J11" s="43"/>
      <c r="K11" s="43"/>
      <c r="L11" s="43"/>
      <c r="M11" s="43"/>
      <c r="N11" s="43"/>
      <c r="O11" s="43"/>
      <c r="P11" s="43"/>
      <c r="Q11" s="43"/>
      <c r="R11" s="43"/>
      <c r="S11" s="43"/>
      <c r="T11" s="43"/>
      <c r="U11" s="43"/>
      <c r="V11" s="43"/>
      <c r="W11" s="43"/>
      <c r="X11" s="43"/>
      <c r="Y11" s="43"/>
      <c r="Z11" s="43"/>
      <c r="AA11" s="43"/>
      <c r="AB11" s="43"/>
      <c r="AC11" s="43"/>
      <c r="AD11" s="43"/>
      <c r="AE11" s="43"/>
      <c r="AF11" s="43"/>
      <c r="AG11" s="43"/>
      <c r="AH11" s="43"/>
      <c r="AI11" s="43"/>
      <c r="AJ11" s="43"/>
      <c r="AK11" s="43"/>
      <c r="AL11" s="43"/>
      <c r="AM11" s="43"/>
      <c r="AN11" s="43"/>
      <c r="AO11" s="43"/>
      <c r="AP11" s="43"/>
      <c r="AQ11" s="43"/>
    </row>
    <row r="12" spans="1:43" ht="21" customHeight="1">
      <c r="A12" s="80" t="s">
        <v>39</v>
      </c>
      <c r="B12" s="83" t="s">
        <v>151</v>
      </c>
      <c r="C12" s="141" t="s">
        <v>10</v>
      </c>
      <c r="D12" s="142">
        <v>517</v>
      </c>
      <c r="E12" s="81"/>
      <c r="F12" s="57">
        <f>E12*D12</f>
        <v>0</v>
      </c>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row>
    <row r="13" spans="1:43">
      <c r="A13" s="236"/>
      <c r="B13" s="83"/>
      <c r="C13" s="141"/>
      <c r="D13" s="142"/>
      <c r="E13" s="81"/>
      <c r="F13" s="57"/>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row>
    <row r="14" spans="1:43">
      <c r="A14" s="80" t="s">
        <v>40</v>
      </c>
      <c r="B14" s="83" t="s">
        <v>152</v>
      </c>
      <c r="C14" s="141" t="s">
        <v>7</v>
      </c>
      <c r="D14" s="142">
        <v>25</v>
      </c>
      <c r="E14" s="81"/>
      <c r="F14" s="57">
        <f>E14*D14</f>
        <v>0</v>
      </c>
      <c r="G14" s="32"/>
      <c r="H14" s="32"/>
      <c r="I14" s="91"/>
      <c r="J14" s="32"/>
      <c r="K14" s="32"/>
      <c r="L14" s="32"/>
      <c r="M14" s="32"/>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43"/>
      <c r="AM14" s="43"/>
      <c r="AN14" s="43"/>
      <c r="AO14" s="43"/>
      <c r="AP14" s="43"/>
      <c r="AQ14" s="43"/>
    </row>
    <row r="15" spans="1:43">
      <c r="A15" s="80"/>
      <c r="B15" s="83"/>
      <c r="C15" s="141"/>
      <c r="D15" s="142"/>
      <c r="E15" s="81"/>
      <c r="F15" s="57"/>
      <c r="G15" s="32"/>
      <c r="H15" s="32"/>
      <c r="I15" s="91"/>
      <c r="J15" s="32"/>
      <c r="K15" s="32"/>
      <c r="L15" s="32"/>
      <c r="M15" s="32"/>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row>
    <row r="16" spans="1:43" ht="28.5">
      <c r="A16" s="80" t="s">
        <v>249</v>
      </c>
      <c r="B16" s="83" t="s">
        <v>248</v>
      </c>
      <c r="C16" s="268">
        <v>0.05</v>
      </c>
      <c r="D16" s="142"/>
      <c r="E16" s="81"/>
      <c r="F16" s="57">
        <f>SUM(F12:F14)*C16</f>
        <v>0</v>
      </c>
      <c r="G16" s="32"/>
      <c r="H16" s="32"/>
      <c r="I16" s="91"/>
      <c r="J16" s="32"/>
      <c r="K16" s="32"/>
      <c r="L16" s="32"/>
      <c r="M16" s="32"/>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row>
    <row r="17" spans="1:43">
      <c r="A17" s="80"/>
      <c r="B17" s="83"/>
      <c r="C17" s="160"/>
      <c r="D17" s="142"/>
      <c r="E17" s="81"/>
      <c r="F17" s="57"/>
      <c r="G17" s="43"/>
      <c r="H17" s="43"/>
      <c r="I17" s="43"/>
      <c r="J17" s="43"/>
      <c r="K17" s="43"/>
      <c r="L17" s="43"/>
      <c r="M17" s="43"/>
      <c r="N17" s="43"/>
      <c r="O17" s="43"/>
      <c r="P17" s="43"/>
      <c r="Q17" s="43"/>
      <c r="R17" s="43"/>
      <c r="S17" s="43"/>
      <c r="T17" s="43"/>
      <c r="U17" s="43"/>
      <c r="V17" s="43"/>
      <c r="W17" s="43"/>
      <c r="X17" s="43"/>
      <c r="Y17" s="43"/>
      <c r="Z17" s="43"/>
      <c r="AA17" s="43"/>
      <c r="AB17" s="43"/>
      <c r="AC17" s="43"/>
      <c r="AD17" s="43"/>
      <c r="AE17" s="43"/>
      <c r="AF17" s="43"/>
      <c r="AG17" s="43"/>
      <c r="AH17" s="43"/>
      <c r="AI17" s="43"/>
      <c r="AJ17" s="43"/>
      <c r="AK17" s="43"/>
      <c r="AL17" s="43"/>
      <c r="AM17" s="43"/>
      <c r="AN17" s="43"/>
      <c r="AO17" s="43"/>
      <c r="AP17" s="43"/>
      <c r="AQ17" s="43"/>
    </row>
    <row r="18" spans="1:43" ht="15" thickBot="1">
      <c r="A18" s="274" t="s">
        <v>41</v>
      </c>
      <c r="B18" s="162" t="s">
        <v>38</v>
      </c>
      <c r="C18" s="163"/>
      <c r="D18" s="164"/>
      <c r="E18" s="357"/>
      <c r="F18" s="165">
        <f>SUM(F12:F16)</f>
        <v>0</v>
      </c>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3"/>
    </row>
    <row r="19" spans="1:43" ht="15" thickBot="1">
      <c r="A19" s="277"/>
      <c r="B19" s="192"/>
      <c r="C19" s="193"/>
      <c r="D19" s="194"/>
      <c r="E19" s="550"/>
      <c r="F19" s="195"/>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row>
    <row r="20" spans="1:43">
      <c r="A20" s="275" t="s">
        <v>78</v>
      </c>
      <c r="B20" s="156" t="s">
        <v>100</v>
      </c>
      <c r="C20" s="157"/>
      <c r="D20" s="158"/>
      <c r="E20" s="356"/>
      <c r="F20" s="159"/>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43"/>
      <c r="AP20" s="43"/>
      <c r="AQ20" s="43"/>
    </row>
    <row r="21" spans="1:43">
      <c r="A21" s="237"/>
      <c r="B21" s="205"/>
      <c r="C21" s="208"/>
      <c r="D21" s="209"/>
      <c r="E21" s="551"/>
      <c r="F21" s="170"/>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row>
    <row r="22" spans="1:43" ht="28.5">
      <c r="A22" s="80" t="s">
        <v>80</v>
      </c>
      <c r="B22" s="212" t="s">
        <v>153</v>
      </c>
      <c r="C22" s="206" t="s">
        <v>8</v>
      </c>
      <c r="D22" s="142">
        <v>252.4</v>
      </c>
      <c r="E22" s="552"/>
      <c r="F22" s="210">
        <f>E22*D22</f>
        <v>0</v>
      </c>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row>
    <row r="23" spans="1:43">
      <c r="A23" s="230"/>
      <c r="B23" s="204"/>
      <c r="C23" s="207"/>
      <c r="D23" s="211"/>
      <c r="E23" s="553"/>
      <c r="F23" s="170"/>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row>
    <row r="24" spans="1:43" ht="28.5">
      <c r="A24" s="80" t="s">
        <v>251</v>
      </c>
      <c r="B24" s="204" t="s">
        <v>154</v>
      </c>
      <c r="C24" s="207" t="s">
        <v>7</v>
      </c>
      <c r="D24" s="211">
        <v>10</v>
      </c>
      <c r="E24" s="553"/>
      <c r="F24" s="210">
        <f>E24*D24</f>
        <v>0</v>
      </c>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c r="AP24" s="43"/>
      <c r="AQ24" s="43"/>
    </row>
    <row r="25" spans="1:43">
      <c r="A25" s="230"/>
      <c r="B25" s="204"/>
      <c r="C25" s="207"/>
      <c r="D25" s="211"/>
      <c r="E25" s="553"/>
      <c r="F25" s="170"/>
      <c r="G25" s="43"/>
      <c r="H25" s="43"/>
      <c r="I25" s="43"/>
      <c r="J25" s="43"/>
      <c r="K25" s="43"/>
      <c r="L25" s="43"/>
      <c r="M25" s="43"/>
      <c r="N25" s="43"/>
      <c r="O25" s="43"/>
      <c r="P25" s="43"/>
      <c r="Q25" s="43"/>
      <c r="R25" s="43"/>
      <c r="S25" s="43"/>
      <c r="T25" s="43"/>
      <c r="U25" s="43"/>
      <c r="V25" s="43"/>
      <c r="W25" s="43"/>
      <c r="X25" s="43"/>
      <c r="Y25" s="43"/>
      <c r="Z25" s="43"/>
      <c r="AA25" s="43"/>
      <c r="AB25" s="43"/>
      <c r="AC25" s="43"/>
      <c r="AD25" s="43"/>
      <c r="AE25" s="43"/>
      <c r="AF25" s="43"/>
      <c r="AG25" s="43"/>
      <c r="AH25" s="43"/>
      <c r="AI25" s="43"/>
      <c r="AJ25" s="43"/>
      <c r="AK25" s="43"/>
      <c r="AL25" s="43"/>
      <c r="AM25" s="43"/>
      <c r="AN25" s="43"/>
      <c r="AO25" s="43"/>
      <c r="AP25" s="43"/>
      <c r="AQ25" s="43"/>
    </row>
    <row r="26" spans="1:43" ht="28.5">
      <c r="A26" s="80" t="s">
        <v>252</v>
      </c>
      <c r="B26" s="204" t="s">
        <v>155</v>
      </c>
      <c r="C26" s="207" t="s">
        <v>7</v>
      </c>
      <c r="D26" s="211">
        <v>15</v>
      </c>
      <c r="E26" s="553"/>
      <c r="F26" s="210">
        <f>E26*D26</f>
        <v>0</v>
      </c>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3"/>
      <c r="AL26" s="43"/>
      <c r="AM26" s="43"/>
      <c r="AN26" s="43"/>
      <c r="AO26" s="43"/>
      <c r="AP26" s="43"/>
      <c r="AQ26" s="43"/>
    </row>
    <row r="27" spans="1:43">
      <c r="A27" s="230"/>
      <c r="B27" s="204"/>
      <c r="C27" s="207"/>
      <c r="D27" s="211"/>
      <c r="E27" s="553"/>
      <c r="F27" s="170"/>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row>
    <row r="28" spans="1:43" ht="42.75">
      <c r="A28" s="80" t="s">
        <v>253</v>
      </c>
      <c r="B28" s="204" t="s">
        <v>156</v>
      </c>
      <c r="C28" s="207" t="s">
        <v>7</v>
      </c>
      <c r="D28" s="211">
        <v>20</v>
      </c>
      <c r="E28" s="553"/>
      <c r="F28" s="210">
        <f>E28*D28</f>
        <v>0</v>
      </c>
      <c r="G28" s="43"/>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G28" s="43"/>
      <c r="AH28" s="43"/>
      <c r="AI28" s="43"/>
      <c r="AJ28" s="43"/>
      <c r="AK28" s="43"/>
      <c r="AL28" s="43"/>
      <c r="AM28" s="43"/>
      <c r="AN28" s="43"/>
      <c r="AO28" s="43"/>
      <c r="AP28" s="43"/>
      <c r="AQ28" s="43"/>
    </row>
    <row r="29" spans="1:43">
      <c r="A29" s="237"/>
      <c r="B29" s="205"/>
      <c r="C29" s="204"/>
      <c r="D29" s="211"/>
      <c r="E29" s="553"/>
      <c r="F29" s="195"/>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row>
    <row r="30" spans="1:43" ht="42.75">
      <c r="A30" s="80" t="s">
        <v>254</v>
      </c>
      <c r="B30" s="212" t="s">
        <v>157</v>
      </c>
      <c r="C30" s="207" t="s">
        <v>8</v>
      </c>
      <c r="D30" s="142">
        <v>4968.5</v>
      </c>
      <c r="E30" s="552"/>
      <c r="F30" s="210">
        <f>E30*D30</f>
        <v>0</v>
      </c>
      <c r="G30" s="43"/>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AK30" s="43"/>
      <c r="AL30" s="43"/>
      <c r="AM30" s="43"/>
      <c r="AN30" s="43"/>
      <c r="AO30" s="43"/>
      <c r="AP30" s="43"/>
      <c r="AQ30" s="43"/>
    </row>
    <row r="31" spans="1:43">
      <c r="A31" s="230"/>
      <c r="B31" s="204"/>
      <c r="C31" s="204"/>
      <c r="D31" s="182"/>
      <c r="E31" s="553"/>
      <c r="F31" s="170"/>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row>
    <row r="32" spans="1:43" ht="42.75">
      <c r="A32" s="80" t="s">
        <v>255</v>
      </c>
      <c r="B32" s="212" t="s">
        <v>158</v>
      </c>
      <c r="C32" s="207" t="s">
        <v>8</v>
      </c>
      <c r="D32" s="182">
        <v>336.1</v>
      </c>
      <c r="E32" s="553"/>
      <c r="F32" s="210">
        <f>E32*D32</f>
        <v>0</v>
      </c>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row>
    <row r="33" spans="1:43">
      <c r="A33" s="230"/>
      <c r="B33" s="204"/>
      <c r="C33" s="204"/>
      <c r="D33" s="182"/>
      <c r="E33" s="553"/>
      <c r="F33" s="170"/>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3"/>
    </row>
    <row r="34" spans="1:43">
      <c r="A34" s="80" t="s">
        <v>81</v>
      </c>
      <c r="B34" s="212" t="s">
        <v>159</v>
      </c>
      <c r="C34" s="212" t="s">
        <v>10</v>
      </c>
      <c r="D34" s="182">
        <v>44</v>
      </c>
      <c r="E34" s="554"/>
      <c r="F34" s="210">
        <f>E34*D34</f>
        <v>0</v>
      </c>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row>
    <row r="35" spans="1:43">
      <c r="A35" s="80"/>
      <c r="B35" s="204"/>
      <c r="C35" s="204"/>
      <c r="D35" s="182"/>
      <c r="E35" s="554"/>
      <c r="F35" s="170"/>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43"/>
      <c r="AL35" s="43"/>
      <c r="AM35" s="43"/>
      <c r="AN35" s="43"/>
      <c r="AO35" s="43"/>
      <c r="AP35" s="43"/>
      <c r="AQ35" s="43"/>
    </row>
    <row r="36" spans="1:43" ht="42.75">
      <c r="A36" s="80" t="s">
        <v>82</v>
      </c>
      <c r="B36" s="212" t="s">
        <v>160</v>
      </c>
      <c r="C36" s="204" t="s">
        <v>10</v>
      </c>
      <c r="D36" s="182">
        <v>109.2</v>
      </c>
      <c r="E36" s="554"/>
      <c r="F36" s="210">
        <f>E36*D36</f>
        <v>0</v>
      </c>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row>
    <row r="37" spans="1:43">
      <c r="A37" s="80"/>
      <c r="B37" s="204"/>
      <c r="C37" s="143"/>
      <c r="D37" s="182"/>
      <c r="E37" s="554"/>
      <c r="F37" s="170"/>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c r="AI37" s="43"/>
      <c r="AJ37" s="43"/>
      <c r="AK37" s="43"/>
      <c r="AL37" s="43"/>
      <c r="AM37" s="43"/>
      <c r="AN37" s="43"/>
      <c r="AO37" s="43"/>
      <c r="AP37" s="43"/>
      <c r="AQ37" s="43"/>
    </row>
    <row r="38" spans="1:43" ht="42.75">
      <c r="A38" s="80" t="s">
        <v>83</v>
      </c>
      <c r="B38" s="212" t="s">
        <v>161</v>
      </c>
      <c r="C38" s="143" t="s">
        <v>7</v>
      </c>
      <c r="D38" s="182">
        <v>180</v>
      </c>
      <c r="E38" s="554"/>
      <c r="F38" s="210">
        <f>E38*D38</f>
        <v>0</v>
      </c>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row>
    <row r="39" spans="1:43">
      <c r="A39" s="80"/>
      <c r="B39" s="204"/>
      <c r="C39" s="143"/>
      <c r="D39" s="182"/>
      <c r="E39" s="554"/>
      <c r="F39" s="170"/>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3"/>
    </row>
    <row r="40" spans="1:43" ht="42.75">
      <c r="A40" s="80" t="s">
        <v>84</v>
      </c>
      <c r="B40" s="212" t="s">
        <v>162</v>
      </c>
      <c r="C40" s="143" t="s">
        <v>7</v>
      </c>
      <c r="D40" s="182">
        <v>5</v>
      </c>
      <c r="E40" s="554"/>
      <c r="F40" s="210">
        <f>E40*D40</f>
        <v>0</v>
      </c>
      <c r="G40" s="43"/>
      <c r="H40" s="43"/>
      <c r="I40" s="43"/>
      <c r="J40" s="43"/>
      <c r="K40" s="43"/>
      <c r="L40" s="43"/>
      <c r="M40" s="43"/>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43"/>
      <c r="AM40" s="43"/>
      <c r="AN40" s="43"/>
      <c r="AO40" s="43"/>
      <c r="AP40" s="43"/>
      <c r="AQ40" s="43"/>
    </row>
    <row r="41" spans="1:43">
      <c r="A41" s="80"/>
      <c r="B41" s="204"/>
      <c r="C41" s="143"/>
      <c r="D41" s="182"/>
      <c r="E41" s="554"/>
      <c r="F41" s="170"/>
      <c r="G41" s="43"/>
      <c r="H41" s="43"/>
      <c r="I41" s="43"/>
      <c r="J41" s="43"/>
      <c r="K41" s="43"/>
      <c r="L41" s="43"/>
      <c r="M41" s="43"/>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row>
    <row r="42" spans="1:43" ht="28.5">
      <c r="A42" s="80" t="s">
        <v>250</v>
      </c>
      <c r="B42" s="212" t="s">
        <v>163</v>
      </c>
      <c r="C42" s="143" t="s">
        <v>7</v>
      </c>
      <c r="D42" s="182">
        <v>3</v>
      </c>
      <c r="E42" s="554"/>
      <c r="F42" s="210">
        <f>E42*D42</f>
        <v>0</v>
      </c>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row>
    <row r="43" spans="1:43">
      <c r="A43" s="80"/>
      <c r="B43" s="204"/>
      <c r="C43" s="143"/>
      <c r="D43" s="182"/>
      <c r="E43" s="554"/>
      <c r="F43" s="170"/>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row>
    <row r="44" spans="1:43" ht="28.5">
      <c r="A44" s="80" t="s">
        <v>256</v>
      </c>
      <c r="B44" s="212" t="s">
        <v>164</v>
      </c>
      <c r="C44" s="143" t="s">
        <v>7</v>
      </c>
      <c r="D44" s="182">
        <v>2</v>
      </c>
      <c r="E44" s="554"/>
      <c r="F44" s="210">
        <f>E44*D44</f>
        <v>0</v>
      </c>
      <c r="G44" s="43"/>
      <c r="H44" s="43"/>
      <c r="I44" s="43"/>
      <c r="J44" s="43"/>
      <c r="K44" s="43"/>
      <c r="L44" s="43"/>
      <c r="M44" s="43"/>
      <c r="N44" s="43"/>
      <c r="O44" s="43"/>
      <c r="P44" s="43"/>
      <c r="Q44" s="43"/>
      <c r="R44" s="43"/>
      <c r="S44" s="43"/>
      <c r="T44" s="43"/>
      <c r="U44" s="43"/>
      <c r="V44" s="43"/>
      <c r="W44" s="43"/>
      <c r="X44" s="43"/>
      <c r="Y44" s="43"/>
      <c r="Z44" s="43"/>
      <c r="AA44" s="43"/>
      <c r="AB44" s="43"/>
      <c r="AC44" s="43"/>
      <c r="AD44" s="43"/>
      <c r="AE44" s="43"/>
      <c r="AF44" s="43"/>
      <c r="AG44" s="43"/>
      <c r="AH44" s="43"/>
      <c r="AI44" s="43"/>
      <c r="AJ44" s="43"/>
      <c r="AK44" s="43"/>
      <c r="AL44" s="43"/>
      <c r="AM44" s="43"/>
      <c r="AN44" s="43"/>
      <c r="AO44" s="43"/>
      <c r="AP44" s="43"/>
      <c r="AQ44" s="43"/>
    </row>
    <row r="45" spans="1:43">
      <c r="A45" s="80"/>
      <c r="B45" s="204"/>
      <c r="C45" s="143"/>
      <c r="D45" s="182"/>
      <c r="E45" s="554"/>
      <c r="F45" s="170"/>
      <c r="G45" s="43"/>
      <c r="H45" s="43"/>
      <c r="I45" s="43"/>
      <c r="J45" s="43"/>
      <c r="K45" s="43"/>
      <c r="L45" s="43"/>
      <c r="M45" s="43"/>
      <c r="N45" s="43"/>
      <c r="O45" s="43"/>
      <c r="P45" s="43"/>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row>
    <row r="46" spans="1:43" ht="36" customHeight="1">
      <c r="A46" s="80" t="s">
        <v>257</v>
      </c>
      <c r="B46" s="204" t="s">
        <v>165</v>
      </c>
      <c r="C46" s="143" t="s">
        <v>7</v>
      </c>
      <c r="D46" s="182">
        <v>41</v>
      </c>
      <c r="E46" s="554"/>
      <c r="F46" s="210">
        <f>E46*D46</f>
        <v>0</v>
      </c>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c r="AM46" s="43"/>
      <c r="AN46" s="43"/>
      <c r="AO46" s="43"/>
      <c r="AP46" s="43"/>
      <c r="AQ46" s="43"/>
    </row>
    <row r="47" spans="1:43">
      <c r="A47" s="80"/>
      <c r="B47" s="204"/>
      <c r="C47" s="143"/>
      <c r="D47" s="182"/>
      <c r="E47" s="554"/>
      <c r="F47" s="170"/>
      <c r="G47" s="43"/>
      <c r="H47" s="43"/>
      <c r="I47" s="43"/>
      <c r="J47" s="43"/>
      <c r="K47" s="43"/>
      <c r="L47" s="43"/>
      <c r="M47" s="43"/>
      <c r="N47" s="43"/>
      <c r="O47" s="43"/>
      <c r="P47" s="43"/>
      <c r="Q47" s="43"/>
      <c r="R47" s="43"/>
      <c r="S47" s="43"/>
      <c r="T47" s="43"/>
      <c r="U47" s="43"/>
      <c r="V47" s="43"/>
      <c r="W47" s="43"/>
      <c r="X47" s="43"/>
      <c r="Y47" s="43"/>
      <c r="Z47" s="43"/>
      <c r="AA47" s="43"/>
      <c r="AB47" s="43"/>
      <c r="AC47" s="43"/>
      <c r="AD47" s="43"/>
      <c r="AE47" s="43"/>
      <c r="AF47" s="43"/>
      <c r="AG47" s="43"/>
      <c r="AH47" s="43"/>
      <c r="AI47" s="43"/>
      <c r="AJ47" s="43"/>
      <c r="AK47" s="43"/>
      <c r="AL47" s="43"/>
      <c r="AM47" s="43"/>
      <c r="AN47" s="43"/>
      <c r="AO47" s="43"/>
      <c r="AP47" s="43"/>
      <c r="AQ47" s="43"/>
    </row>
    <row r="48" spans="1:43" ht="42.75">
      <c r="A48" s="80" t="s">
        <v>258</v>
      </c>
      <c r="B48" s="204" t="s">
        <v>166</v>
      </c>
      <c r="C48" s="143" t="s">
        <v>10</v>
      </c>
      <c r="D48" s="182">
        <v>504.8</v>
      </c>
      <c r="E48" s="554"/>
      <c r="F48" s="210">
        <f>E48*D48</f>
        <v>0</v>
      </c>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3"/>
    </row>
    <row r="49" spans="1:43">
      <c r="A49" s="80"/>
      <c r="B49" s="204"/>
      <c r="C49" s="143"/>
      <c r="D49" s="182"/>
      <c r="E49" s="554"/>
      <c r="F49" s="170"/>
      <c r="G49" s="43"/>
      <c r="H49" s="43"/>
      <c r="I49" s="43"/>
      <c r="J49" s="43"/>
      <c r="K49" s="43"/>
      <c r="L49" s="43"/>
      <c r="M49" s="43"/>
      <c r="N49" s="43"/>
      <c r="O49" s="43"/>
      <c r="P49" s="43"/>
      <c r="Q49" s="43"/>
      <c r="R49" s="43"/>
      <c r="S49" s="43"/>
      <c r="T49" s="43"/>
      <c r="U49" s="43"/>
      <c r="V49" s="43"/>
      <c r="W49" s="43"/>
      <c r="X49" s="43"/>
      <c r="Y49" s="43"/>
      <c r="Z49" s="43"/>
      <c r="AA49" s="43"/>
      <c r="AB49" s="43"/>
      <c r="AC49" s="43"/>
      <c r="AD49" s="43"/>
      <c r="AE49" s="43"/>
      <c r="AF49" s="43"/>
      <c r="AG49" s="43"/>
      <c r="AH49" s="43"/>
      <c r="AI49" s="43"/>
      <c r="AJ49" s="43"/>
      <c r="AK49" s="43"/>
      <c r="AL49" s="43"/>
      <c r="AM49" s="43"/>
      <c r="AN49" s="43"/>
      <c r="AO49" s="43"/>
      <c r="AP49" s="43"/>
      <c r="AQ49" s="43"/>
    </row>
    <row r="50" spans="1:43" ht="42.75">
      <c r="A50" s="80" t="s">
        <v>259</v>
      </c>
      <c r="B50" s="204" t="s">
        <v>167</v>
      </c>
      <c r="C50" s="143" t="s">
        <v>10</v>
      </c>
      <c r="D50" s="182">
        <v>11</v>
      </c>
      <c r="E50" s="554"/>
      <c r="F50" s="210">
        <f>E50*D50</f>
        <v>0</v>
      </c>
      <c r="G50" s="43"/>
      <c r="H50" s="43"/>
      <c r="I50" s="43"/>
      <c r="J50" s="43"/>
      <c r="K50" s="43"/>
      <c r="L50" s="43"/>
      <c r="M50" s="43"/>
      <c r="N50" s="43"/>
      <c r="O50" s="43"/>
      <c r="P50" s="43"/>
      <c r="Q50" s="43"/>
      <c r="R50" s="43"/>
      <c r="S50" s="43"/>
      <c r="T50" s="43"/>
      <c r="U50" s="43"/>
      <c r="V50" s="43"/>
      <c r="W50" s="43"/>
      <c r="X50" s="43"/>
      <c r="Y50" s="43"/>
      <c r="Z50" s="43"/>
      <c r="AA50" s="43"/>
      <c r="AB50" s="43"/>
      <c r="AC50" s="43"/>
      <c r="AD50" s="43"/>
      <c r="AE50" s="43"/>
      <c r="AF50" s="43"/>
      <c r="AG50" s="43"/>
      <c r="AH50" s="43"/>
      <c r="AI50" s="43"/>
      <c r="AJ50" s="43"/>
      <c r="AK50" s="43"/>
      <c r="AL50" s="43"/>
      <c r="AM50" s="43"/>
      <c r="AN50" s="43"/>
      <c r="AO50" s="43"/>
      <c r="AP50" s="43"/>
      <c r="AQ50" s="43"/>
    </row>
    <row r="51" spans="1:43">
      <c r="A51" s="80"/>
      <c r="B51" s="204"/>
      <c r="C51" s="143"/>
      <c r="D51" s="182"/>
      <c r="E51" s="554"/>
      <c r="F51" s="170"/>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3"/>
      <c r="AN51" s="43"/>
      <c r="AO51" s="43"/>
      <c r="AP51" s="43"/>
      <c r="AQ51" s="43"/>
    </row>
    <row r="52" spans="1:43" ht="28.5">
      <c r="A52" s="80" t="s">
        <v>260</v>
      </c>
      <c r="B52" s="204" t="s">
        <v>168</v>
      </c>
      <c r="C52" s="143" t="s">
        <v>7</v>
      </c>
      <c r="D52" s="182">
        <v>1</v>
      </c>
      <c r="E52" s="554"/>
      <c r="F52" s="210">
        <f>E52*D52</f>
        <v>0</v>
      </c>
      <c r="G52" s="43"/>
      <c r="H52" s="43"/>
      <c r="I52" s="43"/>
      <c r="J52" s="43"/>
      <c r="K52" s="43"/>
      <c r="L52" s="43"/>
      <c r="M52" s="43"/>
      <c r="N52" s="43"/>
      <c r="O52" s="43"/>
      <c r="P52" s="43"/>
      <c r="Q52" s="43"/>
      <c r="R52" s="43"/>
      <c r="S52" s="43"/>
      <c r="T52" s="43"/>
      <c r="U52" s="43"/>
      <c r="V52" s="43"/>
      <c r="W52" s="43"/>
      <c r="X52" s="43"/>
      <c r="Y52" s="43"/>
      <c r="Z52" s="43"/>
      <c r="AA52" s="43"/>
      <c r="AB52" s="43"/>
      <c r="AC52" s="43"/>
      <c r="AD52" s="43"/>
      <c r="AE52" s="43"/>
      <c r="AF52" s="43"/>
      <c r="AG52" s="43"/>
      <c r="AH52" s="43"/>
      <c r="AI52" s="43"/>
      <c r="AJ52" s="43"/>
      <c r="AK52" s="43"/>
      <c r="AL52" s="43"/>
      <c r="AM52" s="43"/>
      <c r="AN52" s="43"/>
      <c r="AO52" s="43"/>
      <c r="AP52" s="43"/>
      <c r="AQ52" s="43"/>
    </row>
    <row r="53" spans="1:43">
      <c r="A53" s="80"/>
      <c r="B53" s="204"/>
      <c r="C53" s="143"/>
      <c r="D53" s="182"/>
      <c r="E53" s="554"/>
      <c r="F53" s="170"/>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c r="AF53" s="43"/>
      <c r="AG53" s="43"/>
      <c r="AH53" s="43"/>
      <c r="AI53" s="43"/>
      <c r="AJ53" s="43"/>
      <c r="AK53" s="43"/>
      <c r="AL53" s="43"/>
      <c r="AM53" s="43"/>
      <c r="AN53" s="43"/>
      <c r="AO53" s="43"/>
      <c r="AP53" s="43"/>
      <c r="AQ53" s="43"/>
    </row>
    <row r="54" spans="1:43" ht="42.75">
      <c r="A54" s="80" t="s">
        <v>261</v>
      </c>
      <c r="B54" s="204" t="s">
        <v>169</v>
      </c>
      <c r="C54" s="143" t="s">
        <v>7</v>
      </c>
      <c r="D54" s="182">
        <v>4</v>
      </c>
      <c r="E54" s="554"/>
      <c r="F54" s="210">
        <f>E54*D54</f>
        <v>0</v>
      </c>
      <c r="G54" s="43"/>
      <c r="H54" s="43"/>
      <c r="I54" s="43"/>
      <c r="J54" s="43"/>
      <c r="K54" s="43"/>
      <c r="L54" s="43"/>
      <c r="M54" s="43"/>
      <c r="N54" s="43"/>
      <c r="O54" s="43"/>
      <c r="P54" s="43"/>
      <c r="Q54" s="43"/>
      <c r="R54" s="43"/>
      <c r="S54" s="43"/>
      <c r="T54" s="43"/>
      <c r="U54" s="43"/>
      <c r="V54" s="43"/>
      <c r="W54" s="43"/>
      <c r="X54" s="43"/>
      <c r="Y54" s="43"/>
      <c r="Z54" s="43"/>
      <c r="AA54" s="43"/>
      <c r="AB54" s="43"/>
      <c r="AC54" s="43"/>
      <c r="AD54" s="43"/>
      <c r="AE54" s="43"/>
      <c r="AF54" s="43"/>
      <c r="AG54" s="43"/>
      <c r="AH54" s="43"/>
      <c r="AI54" s="43"/>
      <c r="AJ54" s="43"/>
      <c r="AK54" s="43"/>
      <c r="AL54" s="43"/>
      <c r="AM54" s="43"/>
      <c r="AN54" s="43"/>
      <c r="AO54" s="43"/>
      <c r="AP54" s="43"/>
      <c r="AQ54" s="43"/>
    </row>
    <row r="55" spans="1:43">
      <c r="A55" s="80"/>
      <c r="B55" s="204"/>
      <c r="C55" s="143"/>
      <c r="D55" s="182"/>
      <c r="E55" s="554"/>
      <c r="F55" s="170"/>
      <c r="G55" s="43"/>
      <c r="H55" s="43"/>
      <c r="I55" s="43"/>
      <c r="J55" s="43"/>
      <c r="K55" s="43"/>
      <c r="L55" s="43"/>
      <c r="M55" s="43"/>
      <c r="N55" s="43"/>
      <c r="O55" s="43"/>
      <c r="P55" s="43"/>
      <c r="Q55" s="43"/>
      <c r="R55" s="43"/>
      <c r="S55" s="43"/>
      <c r="T55" s="43"/>
      <c r="U55" s="43"/>
      <c r="V55" s="43"/>
      <c r="W55" s="43"/>
      <c r="X55" s="43"/>
      <c r="Y55" s="43"/>
      <c r="Z55" s="43"/>
      <c r="AA55" s="43"/>
      <c r="AB55" s="43"/>
      <c r="AC55" s="43"/>
      <c r="AD55" s="43"/>
      <c r="AE55" s="43"/>
      <c r="AF55" s="43"/>
      <c r="AG55" s="43"/>
      <c r="AH55" s="43"/>
      <c r="AI55" s="43"/>
      <c r="AJ55" s="43"/>
      <c r="AK55" s="43"/>
      <c r="AL55" s="43"/>
      <c r="AM55" s="43"/>
      <c r="AN55" s="43"/>
      <c r="AO55" s="43"/>
      <c r="AP55" s="43"/>
      <c r="AQ55" s="43"/>
    </row>
    <row r="56" spans="1:43" ht="28.5">
      <c r="A56" s="80" t="s">
        <v>262</v>
      </c>
      <c r="B56" s="204" t="s">
        <v>170</v>
      </c>
      <c r="C56" s="143" t="s">
        <v>7</v>
      </c>
      <c r="D56" s="182">
        <v>30</v>
      </c>
      <c r="E56" s="554"/>
      <c r="F56" s="210">
        <f>E56*D56</f>
        <v>0</v>
      </c>
      <c r="G56" s="43"/>
      <c r="H56" s="43"/>
      <c r="I56" s="43"/>
      <c r="J56" s="43"/>
      <c r="K56" s="43"/>
      <c r="L56" s="43"/>
      <c r="M56" s="43"/>
      <c r="N56" s="43"/>
      <c r="O56" s="43"/>
      <c r="P56" s="43"/>
      <c r="Q56" s="43"/>
      <c r="R56" s="43"/>
      <c r="S56" s="43"/>
      <c r="T56" s="43"/>
      <c r="U56" s="43"/>
      <c r="V56" s="43"/>
      <c r="W56" s="43"/>
      <c r="X56" s="43"/>
      <c r="Y56" s="43"/>
      <c r="Z56" s="43"/>
      <c r="AA56" s="43"/>
      <c r="AB56" s="43"/>
      <c r="AC56" s="43"/>
      <c r="AD56" s="43"/>
      <c r="AE56" s="43"/>
      <c r="AF56" s="43"/>
      <c r="AG56" s="43"/>
      <c r="AH56" s="43"/>
      <c r="AI56" s="43"/>
      <c r="AJ56" s="43"/>
      <c r="AK56" s="43"/>
      <c r="AL56" s="43"/>
      <c r="AM56" s="43"/>
      <c r="AN56" s="43"/>
      <c r="AO56" s="43"/>
      <c r="AP56" s="43"/>
      <c r="AQ56" s="43"/>
    </row>
    <row r="57" spans="1:43">
      <c r="A57" s="80"/>
      <c r="B57" s="204"/>
      <c r="C57" s="143"/>
      <c r="D57" s="182"/>
      <c r="E57" s="554"/>
      <c r="F57" s="170"/>
      <c r="G57" s="43"/>
      <c r="H57" s="43"/>
      <c r="I57" s="43"/>
      <c r="J57" s="43"/>
      <c r="K57" s="43"/>
      <c r="L57" s="43"/>
      <c r="M57" s="43"/>
      <c r="N57" s="43"/>
      <c r="O57" s="43"/>
      <c r="P57" s="43"/>
      <c r="Q57" s="43"/>
      <c r="R57" s="43"/>
      <c r="S57" s="43"/>
      <c r="T57" s="43"/>
      <c r="U57" s="43"/>
      <c r="V57" s="43"/>
      <c r="W57" s="43"/>
      <c r="X57" s="43"/>
      <c r="Y57" s="43"/>
      <c r="Z57" s="43"/>
      <c r="AA57" s="43"/>
      <c r="AB57" s="43"/>
      <c r="AC57" s="43"/>
      <c r="AD57" s="43"/>
      <c r="AE57" s="43"/>
      <c r="AF57" s="43"/>
      <c r="AG57" s="43"/>
      <c r="AH57" s="43"/>
      <c r="AI57" s="43"/>
      <c r="AJ57" s="43"/>
      <c r="AK57" s="43"/>
      <c r="AL57" s="43"/>
      <c r="AM57" s="43"/>
      <c r="AN57" s="43"/>
      <c r="AO57" s="43"/>
      <c r="AP57" s="43"/>
      <c r="AQ57" s="43"/>
    </row>
    <row r="58" spans="1:43" ht="28.5">
      <c r="A58" s="80" t="s">
        <v>263</v>
      </c>
      <c r="B58" s="204" t="s">
        <v>171</v>
      </c>
      <c r="C58" s="143" t="s">
        <v>7</v>
      </c>
      <c r="D58" s="182">
        <v>20</v>
      </c>
      <c r="E58" s="554"/>
      <c r="F58" s="210">
        <f>E58*D58</f>
        <v>0</v>
      </c>
      <c r="G58" s="43"/>
      <c r="H58" s="43"/>
      <c r="I58" s="43"/>
      <c r="J58" s="43"/>
      <c r="K58" s="43"/>
      <c r="L58" s="43"/>
      <c r="M58" s="43"/>
      <c r="N58" s="43"/>
      <c r="O58" s="43"/>
      <c r="P58" s="43"/>
      <c r="Q58" s="43"/>
      <c r="R58" s="43"/>
      <c r="S58" s="43"/>
      <c r="T58" s="43"/>
      <c r="U58" s="43"/>
      <c r="V58" s="43"/>
      <c r="W58" s="43"/>
      <c r="X58" s="43"/>
      <c r="Y58" s="43"/>
      <c r="Z58" s="43"/>
      <c r="AA58" s="43"/>
      <c r="AB58" s="43"/>
      <c r="AC58" s="43"/>
      <c r="AD58" s="43"/>
      <c r="AE58" s="43"/>
      <c r="AF58" s="43"/>
      <c r="AG58" s="43"/>
      <c r="AH58" s="43"/>
      <c r="AI58" s="43"/>
      <c r="AJ58" s="43"/>
      <c r="AK58" s="43"/>
      <c r="AL58" s="43"/>
      <c r="AM58" s="43"/>
      <c r="AN58" s="43"/>
      <c r="AO58" s="43"/>
      <c r="AP58" s="43"/>
      <c r="AQ58" s="43"/>
    </row>
    <row r="59" spans="1:43">
      <c r="A59" s="80"/>
      <c r="B59" s="204"/>
      <c r="C59" s="143"/>
      <c r="D59" s="182"/>
      <c r="E59" s="554"/>
      <c r="F59" s="170"/>
      <c r="G59" s="43"/>
      <c r="H59" s="43"/>
      <c r="I59" s="43"/>
      <c r="J59" s="43"/>
      <c r="K59" s="43"/>
      <c r="L59" s="43"/>
      <c r="M59" s="43"/>
      <c r="N59" s="43"/>
      <c r="O59" s="43"/>
      <c r="P59" s="43"/>
      <c r="Q59" s="43"/>
      <c r="R59" s="43"/>
      <c r="S59" s="43"/>
      <c r="T59" s="43"/>
      <c r="U59" s="43"/>
      <c r="V59" s="43"/>
      <c r="W59" s="43"/>
      <c r="X59" s="43"/>
      <c r="Y59" s="43"/>
      <c r="Z59" s="43"/>
      <c r="AA59" s="43"/>
      <c r="AB59" s="43"/>
      <c r="AC59" s="43"/>
      <c r="AD59" s="43"/>
      <c r="AE59" s="43"/>
      <c r="AF59" s="43"/>
      <c r="AG59" s="43"/>
      <c r="AH59" s="43"/>
      <c r="AI59" s="43"/>
      <c r="AJ59" s="43"/>
      <c r="AK59" s="43"/>
      <c r="AL59" s="43"/>
      <c r="AM59" s="43"/>
      <c r="AN59" s="43"/>
      <c r="AO59" s="43"/>
      <c r="AP59" s="43"/>
      <c r="AQ59" s="43"/>
    </row>
    <row r="60" spans="1:43" ht="28.5">
      <c r="A60" s="80" t="s">
        <v>264</v>
      </c>
      <c r="B60" s="204" t="s">
        <v>172</v>
      </c>
      <c r="C60" s="143" t="s">
        <v>9</v>
      </c>
      <c r="D60" s="182">
        <v>1.1000000000000001</v>
      </c>
      <c r="E60" s="554"/>
      <c r="F60" s="210">
        <f>E60*D60</f>
        <v>0</v>
      </c>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row>
    <row r="61" spans="1:43">
      <c r="A61" s="80"/>
      <c r="B61" s="204"/>
      <c r="C61" s="143"/>
      <c r="D61" s="182"/>
      <c r="E61" s="554"/>
      <c r="F61" s="170"/>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row>
    <row r="62" spans="1:43" ht="42.75">
      <c r="A62" s="80" t="s">
        <v>265</v>
      </c>
      <c r="B62" s="204" t="s">
        <v>173</v>
      </c>
      <c r="C62" s="143" t="s">
        <v>9</v>
      </c>
      <c r="D62" s="182">
        <v>3.4</v>
      </c>
      <c r="E62" s="554"/>
      <c r="F62" s="210">
        <f>E62*D62</f>
        <v>0</v>
      </c>
      <c r="G62" s="43"/>
      <c r="H62" s="43"/>
      <c r="I62" s="43"/>
      <c r="J62" s="43"/>
      <c r="K62" s="43"/>
      <c r="L62" s="43"/>
      <c r="M62" s="43"/>
      <c r="N62" s="43"/>
      <c r="O62" s="43"/>
      <c r="P62" s="43"/>
      <c r="Q62" s="43"/>
      <c r="R62" s="43"/>
      <c r="S62" s="43"/>
      <c r="T62" s="43"/>
      <c r="U62" s="43"/>
      <c r="V62" s="43"/>
      <c r="W62" s="43"/>
      <c r="X62" s="43"/>
      <c r="Y62" s="43"/>
      <c r="Z62" s="43"/>
      <c r="AA62" s="43"/>
      <c r="AB62" s="43"/>
      <c r="AC62" s="43"/>
      <c r="AD62" s="43"/>
      <c r="AE62" s="43"/>
      <c r="AF62" s="43"/>
      <c r="AG62" s="43"/>
      <c r="AH62" s="43"/>
      <c r="AI62" s="43"/>
      <c r="AJ62" s="43"/>
      <c r="AK62" s="43"/>
      <c r="AL62" s="43"/>
      <c r="AM62" s="43"/>
      <c r="AN62" s="43"/>
      <c r="AO62" s="43"/>
      <c r="AP62" s="43"/>
      <c r="AQ62" s="43"/>
    </row>
    <row r="63" spans="1:43">
      <c r="A63" s="80"/>
      <c r="B63" s="204"/>
      <c r="C63" s="143"/>
      <c r="D63" s="182"/>
      <c r="E63" s="554"/>
      <c r="F63" s="170"/>
      <c r="G63" s="43"/>
      <c r="H63" s="43"/>
      <c r="I63" s="43"/>
      <c r="J63" s="43"/>
      <c r="K63" s="43"/>
      <c r="L63" s="43"/>
      <c r="M63" s="43"/>
      <c r="N63" s="43"/>
      <c r="O63" s="43"/>
      <c r="P63" s="43"/>
      <c r="Q63" s="43"/>
      <c r="R63" s="43"/>
      <c r="S63" s="43"/>
      <c r="T63" s="43"/>
      <c r="U63" s="43"/>
      <c r="V63" s="43"/>
      <c r="W63" s="43"/>
      <c r="X63" s="43"/>
      <c r="Y63" s="43"/>
      <c r="Z63" s="43"/>
      <c r="AA63" s="43"/>
      <c r="AB63" s="43"/>
      <c r="AC63" s="43"/>
      <c r="AD63" s="43"/>
      <c r="AE63" s="43"/>
      <c r="AF63" s="43"/>
      <c r="AG63" s="43"/>
      <c r="AH63" s="43"/>
      <c r="AI63" s="43"/>
      <c r="AJ63" s="43"/>
      <c r="AK63" s="43"/>
      <c r="AL63" s="43"/>
      <c r="AM63" s="43"/>
      <c r="AN63" s="43"/>
      <c r="AO63" s="43"/>
      <c r="AP63" s="43"/>
      <c r="AQ63" s="43"/>
    </row>
    <row r="64" spans="1:43" ht="42.75">
      <c r="A64" s="80" t="s">
        <v>266</v>
      </c>
      <c r="B64" s="204" t="s">
        <v>174</v>
      </c>
      <c r="C64" s="143" t="s">
        <v>9</v>
      </c>
      <c r="D64" s="182">
        <v>2.2999999999999998</v>
      </c>
      <c r="E64" s="554"/>
      <c r="F64" s="210">
        <f>E64*D64</f>
        <v>0</v>
      </c>
      <c r="G64" s="43"/>
      <c r="H64" s="43"/>
      <c r="I64" s="43"/>
      <c r="J64" s="43"/>
      <c r="K64" s="43"/>
      <c r="L64" s="43"/>
      <c r="M64" s="43"/>
      <c r="N64" s="43"/>
      <c r="O64" s="43"/>
      <c r="P64" s="43"/>
      <c r="Q64" s="43"/>
      <c r="R64" s="43"/>
      <c r="S64" s="43"/>
      <c r="T64" s="43"/>
      <c r="U64" s="43"/>
      <c r="V64" s="43"/>
      <c r="W64" s="43"/>
      <c r="X64" s="43"/>
      <c r="Y64" s="43"/>
      <c r="Z64" s="43"/>
      <c r="AA64" s="43"/>
      <c r="AB64" s="43"/>
      <c r="AC64" s="43"/>
      <c r="AD64" s="43"/>
      <c r="AE64" s="43"/>
      <c r="AF64" s="43"/>
      <c r="AG64" s="43"/>
      <c r="AH64" s="43"/>
      <c r="AI64" s="43"/>
      <c r="AJ64" s="43"/>
      <c r="AK64" s="43"/>
      <c r="AL64" s="43"/>
      <c r="AM64" s="43"/>
      <c r="AN64" s="43"/>
      <c r="AO64" s="43"/>
      <c r="AP64" s="43"/>
      <c r="AQ64" s="43"/>
    </row>
    <row r="65" spans="1:43">
      <c r="A65" s="80"/>
      <c r="B65" s="204"/>
      <c r="C65" s="143"/>
      <c r="D65" s="182"/>
      <c r="E65" s="554"/>
      <c r="F65" s="170"/>
      <c r="G65" s="43"/>
      <c r="H65" s="43"/>
      <c r="I65" s="43"/>
      <c r="J65" s="43"/>
      <c r="K65" s="43"/>
      <c r="L65" s="43"/>
      <c r="M65" s="43"/>
      <c r="N65" s="43"/>
      <c r="O65" s="43"/>
      <c r="P65" s="43"/>
      <c r="Q65" s="43"/>
      <c r="R65" s="43"/>
      <c r="S65" s="43"/>
      <c r="T65" s="43"/>
      <c r="U65" s="43"/>
      <c r="V65" s="43"/>
      <c r="W65" s="43"/>
      <c r="X65" s="43"/>
      <c r="Y65" s="43"/>
      <c r="Z65" s="43"/>
      <c r="AA65" s="43"/>
      <c r="AB65" s="43"/>
      <c r="AC65" s="43"/>
      <c r="AD65" s="43"/>
      <c r="AE65" s="43"/>
      <c r="AF65" s="43"/>
      <c r="AG65" s="43"/>
      <c r="AH65" s="43"/>
      <c r="AI65" s="43"/>
      <c r="AJ65" s="43"/>
      <c r="AK65" s="43"/>
      <c r="AL65" s="43"/>
      <c r="AM65" s="43"/>
      <c r="AN65" s="43"/>
      <c r="AO65" s="43"/>
      <c r="AP65" s="43"/>
      <c r="AQ65" s="43"/>
    </row>
    <row r="66" spans="1:43" ht="42.75">
      <c r="A66" s="80" t="s">
        <v>267</v>
      </c>
      <c r="B66" s="204" t="s">
        <v>512</v>
      </c>
      <c r="C66" s="143" t="s">
        <v>9</v>
      </c>
      <c r="D66" s="182">
        <v>27</v>
      </c>
      <c r="E66" s="554"/>
      <c r="F66" s="170">
        <f>E66*D66</f>
        <v>0</v>
      </c>
      <c r="G66" s="43"/>
      <c r="H66" s="43"/>
      <c r="I66" s="43"/>
      <c r="J66" s="43"/>
      <c r="K66" s="43"/>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c r="AO66" s="43"/>
      <c r="AP66" s="43"/>
      <c r="AQ66" s="43"/>
    </row>
    <row r="67" spans="1:43">
      <c r="A67" s="80"/>
      <c r="B67" s="204"/>
      <c r="C67" s="143"/>
      <c r="D67" s="182"/>
      <c r="E67" s="554"/>
      <c r="F67" s="170"/>
      <c r="G67" s="43"/>
      <c r="H67" s="43"/>
      <c r="I67" s="43"/>
      <c r="J67" s="43"/>
      <c r="K67" s="43"/>
      <c r="L67" s="43"/>
      <c r="M67" s="43"/>
      <c r="N67" s="43"/>
      <c r="O67" s="43"/>
      <c r="P67" s="43"/>
      <c r="Q67" s="43"/>
      <c r="R67" s="43"/>
      <c r="S67" s="43"/>
      <c r="T67" s="43"/>
      <c r="U67" s="43"/>
      <c r="V67" s="43"/>
      <c r="W67" s="43"/>
      <c r="X67" s="43"/>
      <c r="Y67" s="43"/>
      <c r="Z67" s="43"/>
      <c r="AA67" s="43"/>
      <c r="AB67" s="43"/>
      <c r="AC67" s="43"/>
      <c r="AD67" s="43"/>
      <c r="AE67" s="43"/>
      <c r="AF67" s="43"/>
      <c r="AG67" s="43"/>
      <c r="AH67" s="43"/>
      <c r="AI67" s="43"/>
      <c r="AJ67" s="43"/>
      <c r="AK67" s="43"/>
      <c r="AL67" s="43"/>
      <c r="AM67" s="43"/>
      <c r="AN67" s="43"/>
      <c r="AO67" s="43"/>
      <c r="AP67" s="43"/>
      <c r="AQ67" s="43"/>
    </row>
    <row r="68" spans="1:43" ht="42.75">
      <c r="A68" s="80" t="s">
        <v>267</v>
      </c>
      <c r="B68" s="204" t="s">
        <v>175</v>
      </c>
      <c r="C68" s="143" t="s">
        <v>7</v>
      </c>
      <c r="D68" s="182">
        <v>2</v>
      </c>
      <c r="E68" s="554"/>
      <c r="F68" s="210">
        <f>E68*D68</f>
        <v>0</v>
      </c>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row>
    <row r="69" spans="1:43">
      <c r="A69" s="80"/>
      <c r="B69" s="204"/>
      <c r="C69" s="143"/>
      <c r="D69" s="182"/>
      <c r="E69" s="554"/>
      <c r="F69" s="170"/>
      <c r="G69" s="43"/>
      <c r="H69" s="43"/>
      <c r="I69" s="43"/>
      <c r="J69" s="43"/>
      <c r="K69" s="43"/>
      <c r="L69" s="43"/>
      <c r="M69" s="43"/>
      <c r="N69" s="43"/>
      <c r="O69" s="43"/>
      <c r="P69" s="43"/>
      <c r="Q69" s="43"/>
      <c r="R69" s="43"/>
      <c r="S69" s="43"/>
      <c r="T69" s="43"/>
      <c r="U69" s="43"/>
      <c r="V69" s="43"/>
      <c r="W69" s="43"/>
      <c r="X69" s="43"/>
      <c r="Y69" s="43"/>
      <c r="Z69" s="43"/>
      <c r="AA69" s="43"/>
      <c r="AB69" s="43"/>
      <c r="AC69" s="43"/>
      <c r="AD69" s="43"/>
      <c r="AE69" s="43"/>
      <c r="AF69" s="43"/>
      <c r="AG69" s="43"/>
      <c r="AH69" s="43"/>
      <c r="AI69" s="43"/>
      <c r="AJ69" s="43"/>
      <c r="AK69" s="43"/>
      <c r="AL69" s="43"/>
      <c r="AM69" s="43"/>
      <c r="AN69" s="43"/>
      <c r="AO69" s="43"/>
      <c r="AP69" s="43"/>
      <c r="AQ69" s="43"/>
    </row>
    <row r="70" spans="1:43" ht="28.5">
      <c r="A70" s="80" t="s">
        <v>268</v>
      </c>
      <c r="B70" s="204" t="s">
        <v>176</v>
      </c>
      <c r="C70" s="143" t="s">
        <v>7</v>
      </c>
      <c r="D70" s="182">
        <v>1</v>
      </c>
      <c r="E70" s="554"/>
      <c r="F70" s="210">
        <f>E70*D70</f>
        <v>0</v>
      </c>
      <c r="G70" s="43"/>
      <c r="H70" s="43"/>
      <c r="I70" s="43"/>
      <c r="J70" s="43"/>
      <c r="K70" s="43"/>
      <c r="L70" s="43"/>
      <c r="M70" s="43"/>
      <c r="N70" s="43"/>
      <c r="O70" s="43"/>
      <c r="P70" s="43"/>
      <c r="Q70" s="43"/>
      <c r="R70" s="43"/>
      <c r="S70" s="43"/>
      <c r="T70" s="43"/>
      <c r="U70" s="43"/>
      <c r="V70" s="43"/>
      <c r="W70" s="43"/>
      <c r="X70" s="43"/>
      <c r="Y70" s="43"/>
      <c r="Z70" s="43"/>
      <c r="AA70" s="43"/>
      <c r="AB70" s="43"/>
      <c r="AC70" s="43"/>
      <c r="AD70" s="43"/>
      <c r="AE70" s="43"/>
      <c r="AF70" s="43"/>
      <c r="AG70" s="43"/>
      <c r="AH70" s="43"/>
      <c r="AI70" s="43"/>
      <c r="AJ70" s="43"/>
      <c r="AK70" s="43"/>
      <c r="AL70" s="43"/>
      <c r="AM70" s="43"/>
      <c r="AN70" s="43"/>
      <c r="AO70" s="43"/>
      <c r="AP70" s="43"/>
      <c r="AQ70" s="43"/>
    </row>
    <row r="71" spans="1:43">
      <c r="A71" s="80"/>
      <c r="B71" s="204"/>
      <c r="C71" s="143"/>
      <c r="D71" s="182"/>
      <c r="E71" s="554"/>
      <c r="F71" s="170"/>
      <c r="G71" s="43"/>
      <c r="H71" s="43"/>
      <c r="I71" s="43"/>
      <c r="J71" s="43"/>
      <c r="K71" s="43"/>
      <c r="L71" s="43"/>
      <c r="M71" s="43"/>
      <c r="N71" s="43"/>
      <c r="O71" s="43"/>
      <c r="P71" s="43"/>
      <c r="Q71" s="43"/>
      <c r="R71" s="43"/>
      <c r="S71" s="43"/>
      <c r="T71" s="43"/>
      <c r="U71" s="43"/>
      <c r="V71" s="43"/>
      <c r="W71" s="43"/>
      <c r="X71" s="43"/>
      <c r="Y71" s="43"/>
      <c r="Z71" s="43"/>
      <c r="AA71" s="43"/>
      <c r="AB71" s="43"/>
      <c r="AC71" s="43"/>
      <c r="AD71" s="43"/>
      <c r="AE71" s="43"/>
      <c r="AF71" s="43"/>
      <c r="AG71" s="43"/>
      <c r="AH71" s="43"/>
      <c r="AI71" s="43"/>
      <c r="AJ71" s="43"/>
      <c r="AK71" s="43"/>
      <c r="AL71" s="43"/>
      <c r="AM71" s="43"/>
      <c r="AN71" s="43"/>
      <c r="AO71" s="43"/>
      <c r="AP71" s="43"/>
      <c r="AQ71" s="43"/>
    </row>
    <row r="72" spans="1:43" ht="28.5">
      <c r="A72" s="80" t="s">
        <v>269</v>
      </c>
      <c r="B72" s="204" t="s">
        <v>177</v>
      </c>
      <c r="C72" s="143" t="s">
        <v>7</v>
      </c>
      <c r="D72" s="182">
        <v>1</v>
      </c>
      <c r="E72" s="554"/>
      <c r="F72" s="210">
        <f>E72*D72</f>
        <v>0</v>
      </c>
      <c r="G72" s="43"/>
      <c r="H72" s="43"/>
      <c r="I72" s="43"/>
      <c r="J72" s="43"/>
      <c r="K72" s="43"/>
      <c r="L72" s="43"/>
      <c r="M72" s="43"/>
      <c r="N72" s="43"/>
      <c r="O72" s="43"/>
      <c r="P72" s="43"/>
      <c r="Q72" s="43"/>
      <c r="R72" s="43"/>
      <c r="S72" s="43"/>
      <c r="T72" s="43"/>
      <c r="U72" s="43"/>
      <c r="V72" s="43"/>
      <c r="W72" s="43"/>
      <c r="X72" s="43"/>
      <c r="Y72" s="43"/>
      <c r="Z72" s="43"/>
      <c r="AA72" s="43"/>
      <c r="AB72" s="43"/>
      <c r="AC72" s="43"/>
      <c r="AD72" s="43"/>
      <c r="AE72" s="43"/>
      <c r="AF72" s="43"/>
      <c r="AG72" s="43"/>
      <c r="AH72" s="43"/>
      <c r="AI72" s="43"/>
      <c r="AJ72" s="43"/>
      <c r="AK72" s="43"/>
      <c r="AL72" s="43"/>
      <c r="AM72" s="43"/>
      <c r="AN72" s="43"/>
      <c r="AO72" s="43"/>
      <c r="AP72" s="43"/>
      <c r="AQ72" s="43"/>
    </row>
    <row r="73" spans="1:43">
      <c r="A73" s="80"/>
      <c r="B73" s="204"/>
      <c r="C73" s="143"/>
      <c r="D73" s="182"/>
      <c r="E73" s="554"/>
      <c r="F73" s="170"/>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row>
    <row r="74" spans="1:43" ht="57">
      <c r="A74" s="80" t="s">
        <v>270</v>
      </c>
      <c r="B74" s="204" t="s">
        <v>178</v>
      </c>
      <c r="C74" s="143" t="s">
        <v>7</v>
      </c>
      <c r="D74" s="182">
        <v>1</v>
      </c>
      <c r="E74" s="554"/>
      <c r="F74" s="210">
        <f>E74*D74</f>
        <v>0</v>
      </c>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row>
    <row r="75" spans="1:43">
      <c r="A75" s="80"/>
      <c r="B75" s="204"/>
      <c r="C75" s="143"/>
      <c r="D75" s="182"/>
      <c r="E75" s="554"/>
      <c r="F75" s="170"/>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row>
    <row r="76" spans="1:43" ht="99.75">
      <c r="A76" s="80" t="s">
        <v>271</v>
      </c>
      <c r="B76" s="204" t="s">
        <v>179</v>
      </c>
      <c r="C76" s="143" t="s">
        <v>10</v>
      </c>
      <c r="D76" s="182">
        <v>325.89999999999998</v>
      </c>
      <c r="E76" s="554"/>
      <c r="F76" s="210">
        <f>E76*D76</f>
        <v>0</v>
      </c>
      <c r="G76" s="43"/>
      <c r="H76" s="43"/>
      <c r="I76" s="43"/>
      <c r="J76" s="43"/>
      <c r="K76" s="43"/>
      <c r="L76" s="43"/>
      <c r="M76" s="43"/>
      <c r="N76" s="43"/>
      <c r="O76" s="43"/>
      <c r="P76" s="43"/>
      <c r="Q76" s="43"/>
      <c r="R76" s="43"/>
      <c r="S76" s="43"/>
      <c r="T76" s="43"/>
      <c r="U76" s="43"/>
      <c r="V76" s="43"/>
      <c r="W76" s="43"/>
      <c r="X76" s="43"/>
      <c r="Y76" s="43"/>
      <c r="Z76" s="43"/>
      <c r="AA76" s="43"/>
      <c r="AB76" s="43"/>
      <c r="AC76" s="43"/>
      <c r="AD76" s="43"/>
      <c r="AE76" s="43"/>
      <c r="AF76" s="43"/>
      <c r="AG76" s="43"/>
      <c r="AH76" s="43"/>
      <c r="AI76" s="43"/>
      <c r="AJ76" s="43"/>
      <c r="AK76" s="43"/>
      <c r="AL76" s="43"/>
      <c r="AM76" s="43"/>
      <c r="AN76" s="43"/>
      <c r="AO76" s="43"/>
      <c r="AP76" s="43"/>
      <c r="AQ76" s="43"/>
    </row>
    <row r="77" spans="1:43">
      <c r="A77" s="80"/>
      <c r="B77" s="204"/>
      <c r="C77" s="193"/>
      <c r="D77" s="182"/>
      <c r="E77" s="550"/>
      <c r="F77" s="210"/>
      <c r="G77" s="43"/>
      <c r="H77" s="43"/>
      <c r="I77" s="43"/>
      <c r="J77" s="43"/>
      <c r="K77" s="43"/>
      <c r="L77" s="43"/>
      <c r="M77" s="43"/>
      <c r="N77" s="43"/>
      <c r="O77" s="43"/>
      <c r="P77" s="43"/>
      <c r="Q77" s="43"/>
      <c r="R77" s="43"/>
      <c r="S77" s="43"/>
      <c r="T77" s="43"/>
      <c r="U77" s="43"/>
      <c r="V77" s="43"/>
      <c r="W77" s="43"/>
      <c r="X77" s="43"/>
      <c r="Y77" s="43"/>
      <c r="Z77" s="43"/>
      <c r="AA77" s="43"/>
      <c r="AB77" s="43"/>
      <c r="AC77" s="43"/>
      <c r="AD77" s="43"/>
      <c r="AE77" s="43"/>
      <c r="AF77" s="43"/>
      <c r="AG77" s="43"/>
      <c r="AH77" s="43"/>
      <c r="AI77" s="43"/>
      <c r="AJ77" s="43"/>
      <c r="AK77" s="43"/>
      <c r="AL77" s="43"/>
      <c r="AM77" s="43"/>
      <c r="AN77" s="43"/>
      <c r="AO77" s="43"/>
      <c r="AP77" s="43"/>
      <c r="AQ77" s="43"/>
    </row>
    <row r="78" spans="1:43" ht="28.5">
      <c r="A78" s="80" t="s">
        <v>272</v>
      </c>
      <c r="B78" s="83" t="s">
        <v>248</v>
      </c>
      <c r="C78" s="268">
        <v>0.05</v>
      </c>
      <c r="D78" s="142"/>
      <c r="E78" s="81"/>
      <c r="F78" s="57">
        <f>SUM(F22:F76)*C78</f>
        <v>0</v>
      </c>
      <c r="G78" s="43"/>
      <c r="H78" s="43"/>
      <c r="I78" s="43"/>
      <c r="J78" s="43"/>
      <c r="K78" s="43"/>
      <c r="L78" s="43"/>
      <c r="M78" s="43"/>
      <c r="N78" s="43"/>
      <c r="O78" s="43"/>
      <c r="P78" s="43"/>
      <c r="Q78" s="43"/>
      <c r="R78" s="43"/>
      <c r="S78" s="43"/>
      <c r="T78" s="43"/>
      <c r="U78" s="43"/>
      <c r="V78" s="43"/>
      <c r="W78" s="43"/>
      <c r="X78" s="43"/>
      <c r="Y78" s="43"/>
      <c r="Z78" s="43"/>
      <c r="AA78" s="43"/>
      <c r="AB78" s="43"/>
      <c r="AC78" s="43"/>
      <c r="AD78" s="43"/>
      <c r="AE78" s="43"/>
      <c r="AF78" s="43"/>
      <c r="AG78" s="43"/>
      <c r="AH78" s="43"/>
      <c r="AI78" s="43"/>
      <c r="AJ78" s="43"/>
      <c r="AK78" s="43"/>
      <c r="AL78" s="43"/>
      <c r="AM78" s="43"/>
      <c r="AN78" s="43"/>
      <c r="AO78" s="43"/>
      <c r="AP78" s="43"/>
      <c r="AQ78" s="43"/>
    </row>
    <row r="79" spans="1:43">
      <c r="A79" s="80"/>
      <c r="B79" s="204"/>
      <c r="C79" s="143"/>
      <c r="D79" s="182"/>
      <c r="E79" s="554"/>
      <c r="F79" s="170"/>
      <c r="G79" s="43"/>
      <c r="H79" s="43"/>
      <c r="I79" s="43"/>
      <c r="J79" s="43"/>
      <c r="K79" s="43"/>
      <c r="L79" s="43"/>
      <c r="M79" s="43"/>
      <c r="N79" s="43"/>
      <c r="O79" s="43"/>
      <c r="P79" s="43"/>
      <c r="Q79" s="43"/>
      <c r="R79" s="43"/>
      <c r="S79" s="43"/>
      <c r="T79" s="43"/>
      <c r="U79" s="43"/>
      <c r="V79" s="43"/>
      <c r="W79" s="43"/>
      <c r="X79" s="43"/>
      <c r="Y79" s="43"/>
      <c r="Z79" s="43"/>
      <c r="AA79" s="43"/>
      <c r="AB79" s="43"/>
      <c r="AC79" s="43"/>
      <c r="AD79" s="43"/>
      <c r="AE79" s="43"/>
      <c r="AF79" s="43"/>
      <c r="AG79" s="43"/>
      <c r="AH79" s="43"/>
      <c r="AI79" s="43"/>
      <c r="AJ79" s="43"/>
      <c r="AK79" s="43"/>
      <c r="AL79" s="43"/>
      <c r="AM79" s="43"/>
      <c r="AN79" s="43"/>
      <c r="AO79" s="43"/>
      <c r="AP79" s="43"/>
      <c r="AQ79" s="43"/>
    </row>
    <row r="80" spans="1:43" ht="15" thickBot="1">
      <c r="A80" s="161" t="s">
        <v>41</v>
      </c>
      <c r="B80" s="232" t="s">
        <v>79</v>
      </c>
      <c r="C80" s="163"/>
      <c r="D80" s="164"/>
      <c r="E80" s="555"/>
      <c r="F80" s="215">
        <f>SUM(F22:F79)</f>
        <v>0</v>
      </c>
      <c r="G80" s="43"/>
      <c r="H80" s="43"/>
      <c r="I80" s="43"/>
      <c r="J80" s="43"/>
      <c r="K80" s="43"/>
      <c r="L80" s="43"/>
      <c r="M80" s="43"/>
      <c r="N80" s="43"/>
      <c r="O80" s="43"/>
      <c r="P80" s="43"/>
      <c r="Q80" s="43"/>
      <c r="R80" s="43"/>
      <c r="S80" s="43"/>
      <c r="T80" s="43"/>
      <c r="U80" s="43"/>
      <c r="V80" s="43"/>
      <c r="W80" s="43"/>
      <c r="X80" s="43"/>
      <c r="Y80" s="43"/>
      <c r="Z80" s="43"/>
      <c r="AA80" s="43"/>
      <c r="AB80" s="43"/>
      <c r="AC80" s="43"/>
      <c r="AD80" s="43"/>
      <c r="AE80" s="43"/>
      <c r="AF80" s="43"/>
      <c r="AG80" s="43"/>
      <c r="AH80" s="43"/>
      <c r="AI80" s="43"/>
      <c r="AJ80" s="43"/>
      <c r="AK80" s="43"/>
      <c r="AL80" s="43"/>
      <c r="AM80" s="43"/>
      <c r="AN80" s="43"/>
      <c r="AO80" s="43"/>
      <c r="AP80" s="43"/>
      <c r="AQ80" s="43"/>
    </row>
    <row r="81" spans="1:43" ht="15" thickBot="1">
      <c r="A81" s="166"/>
      <c r="B81" s="167"/>
      <c r="C81" s="168"/>
      <c r="D81" s="169"/>
      <c r="E81" s="556"/>
      <c r="F81" s="170"/>
      <c r="G81" s="43"/>
      <c r="H81" s="43"/>
      <c r="I81" s="43"/>
      <c r="J81" s="43"/>
      <c r="K81" s="43"/>
      <c r="L81" s="43"/>
      <c r="M81" s="43"/>
      <c r="N81" s="43"/>
      <c r="O81" s="43"/>
      <c r="P81" s="43"/>
      <c r="Q81" s="43"/>
      <c r="R81" s="43"/>
      <c r="S81" s="43"/>
      <c r="T81" s="43"/>
      <c r="U81" s="43"/>
      <c r="V81" s="43"/>
      <c r="W81" s="43"/>
      <c r="X81" s="43"/>
      <c r="Y81" s="43"/>
      <c r="Z81" s="43"/>
      <c r="AA81" s="43"/>
      <c r="AB81" s="43"/>
      <c r="AC81" s="43"/>
      <c r="AD81" s="43"/>
      <c r="AE81" s="43"/>
      <c r="AF81" s="43"/>
      <c r="AG81" s="43"/>
      <c r="AH81" s="43"/>
      <c r="AI81" s="43"/>
      <c r="AJ81" s="43"/>
      <c r="AK81" s="43"/>
      <c r="AL81" s="43"/>
      <c r="AM81" s="43"/>
      <c r="AN81" s="43"/>
      <c r="AO81" s="43"/>
      <c r="AP81" s="43"/>
      <c r="AQ81" s="43"/>
    </row>
    <row r="82" spans="1:43">
      <c r="A82" s="155" t="s">
        <v>42</v>
      </c>
      <c r="B82" s="156" t="s">
        <v>43</v>
      </c>
      <c r="C82" s="157"/>
      <c r="D82" s="158"/>
      <c r="E82" s="356"/>
      <c r="F82" s="159"/>
      <c r="G82" s="43"/>
      <c r="H82" s="43"/>
      <c r="I82" s="43"/>
      <c r="J82" s="43"/>
      <c r="K82" s="43"/>
      <c r="L82" s="43"/>
      <c r="M82" s="43"/>
      <c r="N82" s="43"/>
      <c r="O82" s="43"/>
      <c r="P82" s="43"/>
      <c r="Q82" s="43"/>
      <c r="R82" s="43"/>
      <c r="S82" s="43"/>
      <c r="T82" s="43"/>
      <c r="U82" s="43"/>
      <c r="V82" s="43"/>
      <c r="W82" s="43"/>
      <c r="X82" s="43"/>
      <c r="Y82" s="43"/>
      <c r="Z82" s="43"/>
      <c r="AA82" s="43"/>
      <c r="AB82" s="43"/>
      <c r="AC82" s="43"/>
      <c r="AD82" s="43"/>
      <c r="AE82" s="43"/>
      <c r="AF82" s="43"/>
      <c r="AG82" s="43"/>
      <c r="AH82" s="43"/>
      <c r="AI82" s="43"/>
      <c r="AJ82" s="43"/>
      <c r="AK82" s="43"/>
      <c r="AL82" s="43"/>
      <c r="AM82" s="43"/>
      <c r="AN82" s="43"/>
      <c r="AO82" s="43"/>
      <c r="AP82" s="43"/>
      <c r="AQ82" s="43"/>
    </row>
    <row r="83" spans="1:43">
      <c r="A83" s="171"/>
      <c r="B83" s="172"/>
      <c r="C83" s="173"/>
      <c r="D83" s="174"/>
      <c r="E83" s="557"/>
      <c r="F83" s="176"/>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row>
    <row r="84" spans="1:43" ht="28.5">
      <c r="A84" s="80" t="s">
        <v>44</v>
      </c>
      <c r="B84" s="204" t="s">
        <v>697</v>
      </c>
      <c r="C84" s="141" t="s">
        <v>45</v>
      </c>
      <c r="D84" s="142">
        <v>270</v>
      </c>
      <c r="E84" s="81"/>
      <c r="F84" s="57">
        <f>E84*D84</f>
        <v>0</v>
      </c>
      <c r="G84" s="43"/>
      <c r="H84" s="43"/>
      <c r="I84" s="43"/>
      <c r="J84" s="43"/>
      <c r="K84" s="43"/>
      <c r="L84" s="43"/>
      <c r="M84" s="43"/>
      <c r="N84" s="43"/>
      <c r="O84" s="43"/>
      <c r="P84" s="43"/>
      <c r="Q84" s="43"/>
      <c r="R84" s="43"/>
      <c r="S84" s="43"/>
      <c r="T84" s="43"/>
      <c r="U84" s="43"/>
      <c r="V84" s="43"/>
      <c r="W84" s="43"/>
      <c r="X84" s="43"/>
      <c r="Y84" s="43"/>
      <c r="Z84" s="43"/>
      <c r="AA84" s="43"/>
      <c r="AB84" s="43"/>
      <c r="AC84" s="43"/>
      <c r="AD84" s="43"/>
      <c r="AE84" s="43"/>
      <c r="AF84" s="43"/>
      <c r="AG84" s="43"/>
      <c r="AH84" s="43"/>
      <c r="AI84" s="43"/>
      <c r="AJ84" s="43"/>
      <c r="AK84" s="43"/>
      <c r="AL84" s="43"/>
      <c r="AM84" s="43"/>
      <c r="AN84" s="43"/>
      <c r="AO84" s="43"/>
      <c r="AP84" s="43"/>
      <c r="AQ84" s="43"/>
    </row>
    <row r="85" spans="1:43">
      <c r="A85" s="80"/>
      <c r="B85" s="204"/>
      <c r="C85" s="141"/>
      <c r="D85" s="142"/>
      <c r="E85" s="81"/>
      <c r="F85" s="57"/>
      <c r="G85" s="43"/>
      <c r="H85" s="43"/>
      <c r="I85" s="43"/>
      <c r="J85" s="43"/>
      <c r="K85" s="43"/>
      <c r="L85" s="43"/>
      <c r="M85" s="43"/>
      <c r="N85" s="43"/>
      <c r="O85" s="43"/>
      <c r="P85" s="43"/>
      <c r="Q85" s="43"/>
      <c r="R85" s="43"/>
      <c r="S85" s="43"/>
      <c r="T85" s="43"/>
      <c r="U85" s="43"/>
      <c r="V85" s="43"/>
      <c r="W85" s="43"/>
      <c r="X85" s="43"/>
      <c r="Y85" s="43"/>
      <c r="Z85" s="43"/>
      <c r="AA85" s="43"/>
      <c r="AB85" s="43"/>
      <c r="AC85" s="43"/>
      <c r="AD85" s="43"/>
      <c r="AE85" s="43"/>
      <c r="AF85" s="43"/>
      <c r="AG85" s="43"/>
      <c r="AH85" s="43"/>
      <c r="AI85" s="43"/>
      <c r="AJ85" s="43"/>
      <c r="AK85" s="43"/>
      <c r="AL85" s="43"/>
      <c r="AM85" s="43"/>
      <c r="AN85" s="43"/>
      <c r="AO85" s="43"/>
      <c r="AP85" s="43"/>
      <c r="AQ85" s="43"/>
    </row>
    <row r="86" spans="1:43" ht="28.5">
      <c r="A86" s="80" t="s">
        <v>273</v>
      </c>
      <c r="B86" s="83" t="s">
        <v>248</v>
      </c>
      <c r="C86" s="268">
        <v>0.05</v>
      </c>
      <c r="D86" s="142"/>
      <c r="E86" s="81"/>
      <c r="F86" s="57">
        <f>SUM(F84)*C86</f>
        <v>0</v>
      </c>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row>
    <row r="87" spans="1:43">
      <c r="A87" s="145"/>
      <c r="B87" s="146"/>
      <c r="C87" s="177"/>
      <c r="D87" s="142"/>
      <c r="E87" s="558"/>
      <c r="F87" s="149"/>
      <c r="G87" s="43"/>
      <c r="H87" s="43"/>
      <c r="I87" s="43"/>
      <c r="J87" s="43"/>
      <c r="K87" s="43"/>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row>
    <row r="88" spans="1:43" ht="15" thickBot="1">
      <c r="A88" s="161" t="s">
        <v>42</v>
      </c>
      <c r="B88" s="162" t="s">
        <v>43</v>
      </c>
      <c r="C88" s="163"/>
      <c r="D88" s="164"/>
      <c r="E88" s="357"/>
      <c r="F88" s="165">
        <f>SUM(F84:F86)</f>
        <v>0</v>
      </c>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row>
    <row r="89" spans="1:43" ht="15" thickBot="1">
      <c r="A89" s="178"/>
      <c r="B89" s="37"/>
      <c r="C89" s="37"/>
      <c r="D89" s="37"/>
      <c r="E89" s="559"/>
      <c r="F89" s="179"/>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row>
    <row r="90" spans="1:43" ht="18" thickBot="1">
      <c r="A90" s="180" t="s">
        <v>35</v>
      </c>
      <c r="B90" s="138" t="s">
        <v>36</v>
      </c>
      <c r="C90" s="50"/>
      <c r="D90" s="51"/>
      <c r="E90" s="547"/>
      <c r="F90" s="181">
        <f>F88+F18+F80</f>
        <v>0</v>
      </c>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row>
    <row r="91" spans="1:43" ht="15" thickBot="1">
      <c r="E91" s="560"/>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row>
    <row r="92" spans="1:43" ht="18" thickBot="1">
      <c r="A92" s="180" t="s">
        <v>46</v>
      </c>
      <c r="B92" s="138" t="s">
        <v>47</v>
      </c>
      <c r="C92" s="50"/>
      <c r="D92" s="51"/>
      <c r="E92" s="547"/>
      <c r="F92" s="53"/>
      <c r="G92" s="43"/>
      <c r="H92" s="43"/>
      <c r="I92" s="43"/>
      <c r="J92" s="43"/>
      <c r="K92" s="43"/>
      <c r="L92" s="43"/>
      <c r="M92" s="43"/>
      <c r="N92" s="43"/>
      <c r="O92" s="43"/>
      <c r="P92" s="43"/>
      <c r="Q92" s="43"/>
      <c r="R92" s="43"/>
      <c r="S92" s="43"/>
      <c r="T92" s="43"/>
      <c r="U92" s="43"/>
      <c r="V92" s="43"/>
      <c r="W92" s="43"/>
      <c r="X92" s="43"/>
      <c r="Y92" s="43"/>
      <c r="Z92" s="43"/>
      <c r="AA92" s="43"/>
      <c r="AB92" s="43"/>
      <c r="AC92" s="43"/>
      <c r="AD92" s="43"/>
      <c r="AE92" s="43"/>
      <c r="AF92" s="43"/>
      <c r="AG92" s="43"/>
      <c r="AH92" s="43"/>
      <c r="AI92" s="43"/>
      <c r="AJ92" s="43"/>
      <c r="AK92" s="43"/>
      <c r="AL92" s="43"/>
      <c r="AM92" s="43"/>
      <c r="AN92" s="43"/>
      <c r="AO92" s="43"/>
      <c r="AP92" s="43"/>
      <c r="AQ92" s="43"/>
    </row>
    <row r="93" spans="1:43" ht="15" thickBot="1">
      <c r="E93" s="560"/>
      <c r="G93" s="43"/>
      <c r="H93" s="43"/>
      <c r="I93" s="43"/>
      <c r="J93" s="43"/>
      <c r="K93" s="43"/>
      <c r="L93" s="43"/>
      <c r="M93" s="43"/>
      <c r="N93" s="43"/>
      <c r="O93" s="43"/>
      <c r="P93" s="43"/>
      <c r="Q93" s="43"/>
      <c r="R93" s="43"/>
      <c r="S93" s="43"/>
      <c r="T93" s="43"/>
      <c r="U93" s="43"/>
      <c r="V93" s="43"/>
      <c r="W93" s="43"/>
      <c r="X93" s="43"/>
      <c r="Y93" s="43"/>
      <c r="Z93" s="43"/>
      <c r="AA93" s="43"/>
      <c r="AB93" s="43"/>
      <c r="AC93" s="43"/>
      <c r="AD93" s="43"/>
      <c r="AE93" s="43"/>
      <c r="AF93" s="43"/>
      <c r="AG93" s="43"/>
      <c r="AH93" s="43"/>
      <c r="AI93" s="43"/>
      <c r="AJ93" s="43"/>
      <c r="AK93" s="43"/>
      <c r="AL93" s="43"/>
      <c r="AM93" s="43"/>
      <c r="AN93" s="43"/>
      <c r="AO93" s="43"/>
      <c r="AP93" s="43"/>
      <c r="AQ93" s="43"/>
    </row>
    <row r="94" spans="1:43">
      <c r="A94" s="155" t="s">
        <v>48</v>
      </c>
      <c r="B94" s="156" t="s">
        <v>49</v>
      </c>
      <c r="C94" s="157"/>
      <c r="D94" s="158"/>
      <c r="E94" s="356"/>
      <c r="F94" s="159"/>
      <c r="G94" s="43"/>
      <c r="H94" s="43"/>
      <c r="I94" s="43"/>
      <c r="J94" s="43"/>
      <c r="K94" s="43"/>
      <c r="L94" s="43"/>
      <c r="M94" s="43"/>
      <c r="N94" s="43"/>
      <c r="O94" s="43"/>
      <c r="P94" s="43"/>
      <c r="Q94" s="43"/>
      <c r="R94" s="43"/>
      <c r="S94" s="43"/>
      <c r="T94" s="43"/>
      <c r="U94" s="43"/>
      <c r="V94" s="43"/>
      <c r="W94" s="43"/>
      <c r="X94" s="43"/>
      <c r="Y94" s="43"/>
      <c r="Z94" s="43"/>
      <c r="AA94" s="43"/>
      <c r="AB94" s="43"/>
      <c r="AC94" s="43"/>
      <c r="AD94" s="43"/>
      <c r="AE94" s="43"/>
      <c r="AF94" s="43"/>
      <c r="AG94" s="43"/>
      <c r="AH94" s="43"/>
      <c r="AI94" s="43"/>
      <c r="AJ94" s="43"/>
      <c r="AK94" s="43"/>
      <c r="AL94" s="43"/>
      <c r="AM94" s="43"/>
      <c r="AN94" s="43"/>
      <c r="AO94" s="43"/>
      <c r="AP94" s="43"/>
      <c r="AQ94" s="43"/>
    </row>
    <row r="95" spans="1:43">
      <c r="A95" s="171"/>
      <c r="B95" s="172"/>
      <c r="C95" s="173"/>
      <c r="D95" s="174"/>
      <c r="E95" s="557"/>
      <c r="F95" s="176"/>
      <c r="G95" s="43"/>
      <c r="H95" s="43"/>
      <c r="I95" s="43"/>
      <c r="J95" s="43"/>
      <c r="K95" s="43"/>
      <c r="L95" s="43"/>
      <c r="M95" s="43"/>
      <c r="N95" s="43"/>
      <c r="O95" s="43"/>
      <c r="P95" s="43"/>
      <c r="Q95" s="43"/>
      <c r="R95" s="43"/>
      <c r="S95" s="43"/>
      <c r="T95" s="43"/>
      <c r="U95" s="43"/>
      <c r="V95" s="43"/>
      <c r="W95" s="43"/>
      <c r="X95" s="43"/>
      <c r="Y95" s="43"/>
      <c r="Z95" s="43"/>
      <c r="AA95" s="43"/>
      <c r="AB95" s="43"/>
      <c r="AC95" s="43"/>
      <c r="AD95" s="43"/>
      <c r="AE95" s="43"/>
      <c r="AF95" s="43"/>
      <c r="AG95" s="43"/>
      <c r="AH95" s="43"/>
      <c r="AI95" s="43"/>
      <c r="AJ95" s="43"/>
      <c r="AK95" s="43"/>
      <c r="AL95" s="43"/>
      <c r="AM95" s="43"/>
      <c r="AN95" s="43"/>
      <c r="AO95" s="43"/>
      <c r="AP95" s="43"/>
      <c r="AQ95" s="43"/>
    </row>
    <row r="96" spans="1:43" ht="42.75">
      <c r="A96" s="80" t="s">
        <v>109</v>
      </c>
      <c r="B96" s="83" t="s">
        <v>716</v>
      </c>
      <c r="C96" s="79" t="s">
        <v>9</v>
      </c>
      <c r="D96" s="174">
        <v>82.2</v>
      </c>
      <c r="E96" s="557"/>
      <c r="F96" s="57">
        <f>E96*D96</f>
        <v>0</v>
      </c>
      <c r="G96" s="43"/>
      <c r="H96" s="43"/>
      <c r="I96" s="43"/>
      <c r="J96" s="43"/>
      <c r="K96" s="43"/>
      <c r="L96" s="43"/>
      <c r="M96" s="43"/>
      <c r="N96" s="43"/>
      <c r="O96" s="43"/>
      <c r="P96" s="43"/>
      <c r="Q96" s="43"/>
      <c r="R96" s="43"/>
      <c r="S96" s="43"/>
      <c r="T96" s="43"/>
      <c r="U96" s="43"/>
      <c r="V96" s="43"/>
      <c r="W96" s="43"/>
      <c r="X96" s="43"/>
      <c r="Y96" s="43"/>
      <c r="Z96" s="43"/>
      <c r="AA96" s="43"/>
      <c r="AB96" s="43"/>
      <c r="AC96" s="43"/>
      <c r="AD96" s="43"/>
      <c r="AE96" s="43"/>
      <c r="AF96" s="43"/>
      <c r="AG96" s="43"/>
      <c r="AH96" s="43"/>
      <c r="AI96" s="43"/>
      <c r="AJ96" s="43"/>
      <c r="AK96" s="43"/>
      <c r="AL96" s="43"/>
      <c r="AM96" s="43"/>
      <c r="AN96" s="43"/>
      <c r="AO96" s="43"/>
      <c r="AP96" s="43"/>
      <c r="AQ96" s="43"/>
    </row>
    <row r="97" spans="1:43">
      <c r="A97" s="80"/>
      <c r="B97" s="83"/>
      <c r="C97" s="79"/>
      <c r="D97" s="142"/>
      <c r="E97" s="81"/>
      <c r="F97" s="57"/>
      <c r="G97" s="43"/>
      <c r="H97" s="43"/>
      <c r="I97" s="43"/>
      <c r="J97" s="43"/>
      <c r="K97" s="43"/>
      <c r="L97" s="43"/>
      <c r="M97" s="43"/>
      <c r="N97" s="43"/>
      <c r="O97" s="43"/>
      <c r="P97" s="43"/>
      <c r="Q97" s="43"/>
      <c r="R97" s="43"/>
      <c r="S97" s="43"/>
      <c r="T97" s="43"/>
      <c r="U97" s="43"/>
      <c r="V97" s="43"/>
      <c r="W97" s="43"/>
      <c r="X97" s="43"/>
      <c r="Y97" s="43"/>
      <c r="Z97" s="43"/>
      <c r="AA97" s="43"/>
      <c r="AB97" s="43"/>
      <c r="AC97" s="43"/>
      <c r="AD97" s="43"/>
      <c r="AE97" s="43"/>
      <c r="AF97" s="43"/>
      <c r="AG97" s="43"/>
      <c r="AH97" s="43"/>
      <c r="AI97" s="43"/>
      <c r="AJ97" s="43"/>
      <c r="AK97" s="43"/>
      <c r="AL97" s="43"/>
      <c r="AM97" s="43"/>
      <c r="AN97" s="43"/>
      <c r="AO97" s="43"/>
      <c r="AP97" s="43"/>
      <c r="AQ97" s="43"/>
    </row>
    <row r="98" spans="1:43" ht="57">
      <c r="A98" s="80" t="s">
        <v>50</v>
      </c>
      <c r="B98" s="83" t="s">
        <v>717</v>
      </c>
      <c r="C98" s="79" t="s">
        <v>9</v>
      </c>
      <c r="D98" s="142">
        <v>5800</v>
      </c>
      <c r="E98" s="81"/>
      <c r="F98" s="57">
        <f>E98*D98</f>
        <v>0</v>
      </c>
      <c r="G98" s="43"/>
      <c r="H98" s="43"/>
      <c r="I98" s="43"/>
      <c r="J98" s="43"/>
      <c r="K98" s="43"/>
      <c r="L98" s="43"/>
      <c r="M98" s="43"/>
      <c r="N98" s="43"/>
      <c r="O98" s="43"/>
      <c r="P98" s="43"/>
      <c r="Q98" s="43"/>
      <c r="R98" s="43"/>
      <c r="S98" s="43"/>
      <c r="T98" s="43"/>
      <c r="U98" s="43"/>
      <c r="V98" s="43"/>
      <c r="W98" s="43"/>
      <c r="X98" s="43"/>
      <c r="Y98" s="43"/>
      <c r="Z98" s="43"/>
      <c r="AA98" s="43"/>
      <c r="AB98" s="43"/>
      <c r="AC98" s="43"/>
      <c r="AD98" s="43"/>
      <c r="AE98" s="43"/>
      <c r="AF98" s="43"/>
      <c r="AG98" s="43"/>
      <c r="AH98" s="43"/>
      <c r="AI98" s="43"/>
      <c r="AJ98" s="43"/>
      <c r="AK98" s="43"/>
      <c r="AL98" s="43"/>
      <c r="AM98" s="43"/>
      <c r="AN98" s="43"/>
      <c r="AO98" s="43"/>
      <c r="AP98" s="43"/>
      <c r="AQ98" s="43"/>
    </row>
    <row r="99" spans="1:43">
      <c r="A99" s="80"/>
      <c r="B99" s="83"/>
      <c r="C99" s="79"/>
      <c r="D99" s="142"/>
      <c r="E99" s="81"/>
      <c r="F99" s="57"/>
      <c r="G99" s="43"/>
      <c r="H99" s="43"/>
      <c r="I99" s="43"/>
      <c r="J99" s="43"/>
      <c r="K99" s="43"/>
      <c r="L99" s="43"/>
      <c r="M99" s="43"/>
      <c r="N99" s="43"/>
      <c r="O99" s="43"/>
      <c r="P99" s="43"/>
      <c r="Q99" s="43"/>
      <c r="R99" s="43"/>
      <c r="S99" s="43"/>
      <c r="T99" s="43"/>
      <c r="U99" s="43"/>
      <c r="V99" s="43"/>
      <c r="W99" s="43"/>
      <c r="X99" s="43"/>
      <c r="Y99" s="43"/>
      <c r="Z99" s="43"/>
      <c r="AA99" s="43"/>
      <c r="AB99" s="43"/>
      <c r="AC99" s="43"/>
      <c r="AD99" s="43"/>
      <c r="AE99" s="43"/>
      <c r="AF99" s="43"/>
      <c r="AG99" s="43"/>
      <c r="AH99" s="43"/>
      <c r="AI99" s="43"/>
      <c r="AJ99" s="43"/>
      <c r="AK99" s="43"/>
      <c r="AL99" s="43"/>
      <c r="AM99" s="43"/>
      <c r="AN99" s="43"/>
      <c r="AO99" s="43"/>
      <c r="AP99" s="43"/>
      <c r="AQ99" s="43"/>
    </row>
    <row r="100" spans="1:43" ht="28.5">
      <c r="A100" s="80" t="s">
        <v>274</v>
      </c>
      <c r="B100" s="83" t="s">
        <v>248</v>
      </c>
      <c r="C100" s="268">
        <v>0.05</v>
      </c>
      <c r="D100" s="142"/>
      <c r="E100" s="81"/>
      <c r="F100" s="57">
        <f>SUM(F96:F98)*C100</f>
        <v>0</v>
      </c>
      <c r="G100" s="43"/>
      <c r="H100" s="43"/>
      <c r="I100" s="43"/>
      <c r="J100" s="43"/>
      <c r="K100" s="43"/>
      <c r="L100" s="43"/>
      <c r="M100" s="43"/>
      <c r="N100" s="43"/>
      <c r="O100" s="43"/>
      <c r="P100" s="43"/>
      <c r="Q100" s="43"/>
      <c r="R100" s="43"/>
      <c r="S100" s="43"/>
      <c r="T100" s="43"/>
      <c r="U100" s="43"/>
      <c r="V100" s="43"/>
      <c r="W100" s="43"/>
      <c r="X100" s="43"/>
      <c r="Y100" s="43"/>
      <c r="Z100" s="43"/>
      <c r="AA100" s="43"/>
      <c r="AB100" s="43"/>
      <c r="AC100" s="43"/>
      <c r="AD100" s="43"/>
      <c r="AE100" s="43"/>
      <c r="AF100" s="43"/>
      <c r="AG100" s="43"/>
      <c r="AH100" s="43"/>
      <c r="AI100" s="43"/>
      <c r="AJ100" s="43"/>
      <c r="AK100" s="43"/>
      <c r="AL100" s="43"/>
      <c r="AM100" s="43"/>
      <c r="AN100" s="43"/>
      <c r="AO100" s="43"/>
      <c r="AP100" s="43"/>
      <c r="AQ100" s="43"/>
    </row>
    <row r="101" spans="1:43">
      <c r="A101" s="63"/>
      <c r="B101" s="83"/>
      <c r="C101" s="79"/>
      <c r="D101" s="142"/>
      <c r="E101" s="81"/>
      <c r="F101" s="57"/>
      <c r="G101" s="43"/>
      <c r="H101" s="43"/>
      <c r="I101" s="43"/>
      <c r="J101" s="43"/>
      <c r="K101" s="43"/>
      <c r="L101" s="43"/>
      <c r="M101" s="43"/>
      <c r="N101" s="43"/>
      <c r="O101" s="43"/>
      <c r="P101" s="43"/>
      <c r="Q101" s="43"/>
      <c r="R101" s="43"/>
      <c r="S101" s="43"/>
      <c r="T101" s="43"/>
      <c r="U101" s="43"/>
      <c r="V101" s="43"/>
      <c r="W101" s="43"/>
      <c r="X101" s="43"/>
      <c r="Y101" s="43"/>
      <c r="Z101" s="43"/>
      <c r="AA101" s="43"/>
      <c r="AB101" s="43"/>
      <c r="AC101" s="43"/>
      <c r="AD101" s="43"/>
      <c r="AE101" s="43"/>
      <c r="AF101" s="43"/>
      <c r="AG101" s="43"/>
      <c r="AH101" s="43"/>
      <c r="AI101" s="43"/>
      <c r="AJ101" s="43"/>
      <c r="AK101" s="43"/>
      <c r="AL101" s="43"/>
      <c r="AM101" s="43"/>
      <c r="AN101" s="43"/>
      <c r="AO101" s="43"/>
      <c r="AP101" s="43"/>
      <c r="AQ101" s="43"/>
    </row>
    <row r="102" spans="1:43" ht="15" thickBot="1">
      <c r="A102" s="161" t="s">
        <v>48</v>
      </c>
      <c r="B102" s="162" t="s">
        <v>49</v>
      </c>
      <c r="C102" s="163"/>
      <c r="D102" s="164"/>
      <c r="E102" s="357"/>
      <c r="F102" s="165">
        <f>SUM(F96:F101)</f>
        <v>0</v>
      </c>
      <c r="G102" s="43"/>
      <c r="H102" s="43"/>
      <c r="I102" s="43"/>
      <c r="J102" s="43"/>
      <c r="K102" s="43"/>
      <c r="L102" s="43"/>
      <c r="M102" s="43"/>
      <c r="N102" s="43"/>
      <c r="O102" s="43"/>
      <c r="P102" s="43"/>
      <c r="Q102" s="43"/>
      <c r="R102" s="43"/>
      <c r="S102" s="43"/>
      <c r="T102" s="43"/>
      <c r="U102" s="43"/>
      <c r="V102" s="43"/>
      <c r="W102" s="43"/>
      <c r="X102" s="43"/>
      <c r="Y102" s="43"/>
      <c r="Z102" s="43"/>
      <c r="AA102" s="43"/>
      <c r="AB102" s="43"/>
      <c r="AC102" s="43"/>
      <c r="AD102" s="43"/>
      <c r="AE102" s="43"/>
      <c r="AF102" s="43"/>
      <c r="AG102" s="43"/>
      <c r="AH102" s="43"/>
      <c r="AI102" s="43"/>
      <c r="AJ102" s="43"/>
      <c r="AK102" s="43"/>
      <c r="AL102" s="43"/>
      <c r="AM102" s="43"/>
      <c r="AN102" s="43"/>
      <c r="AO102" s="43"/>
      <c r="AP102" s="43"/>
      <c r="AQ102" s="43"/>
    </row>
    <row r="103" spans="1:43" ht="15" customHeight="1" thickBot="1">
      <c r="A103" s="197"/>
      <c r="B103" s="198"/>
      <c r="C103" s="147"/>
      <c r="D103" s="199"/>
      <c r="E103" s="558"/>
      <c r="F103" s="200"/>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c r="AO103" s="43"/>
      <c r="AP103" s="43"/>
      <c r="AQ103" s="43"/>
    </row>
    <row r="104" spans="1:43" ht="15" customHeight="1">
      <c r="A104" s="155" t="s">
        <v>51</v>
      </c>
      <c r="B104" s="156" t="s">
        <v>675</v>
      </c>
      <c r="C104" s="157"/>
      <c r="D104" s="158"/>
      <c r="E104" s="356"/>
      <c r="F104" s="159"/>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c r="AO104" s="43"/>
      <c r="AP104" s="43"/>
      <c r="AQ104" s="43"/>
    </row>
    <row r="105" spans="1:43" ht="15" customHeight="1">
      <c r="A105" s="171"/>
      <c r="B105" s="172"/>
      <c r="C105" s="173"/>
      <c r="D105" s="174"/>
      <c r="E105" s="557"/>
      <c r="F105" s="176"/>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row>
    <row r="106" spans="1:43" ht="48" customHeight="1">
      <c r="A106" s="80" t="s">
        <v>53</v>
      </c>
      <c r="B106" s="83" t="s">
        <v>676</v>
      </c>
      <c r="C106" s="79" t="s">
        <v>9</v>
      </c>
      <c r="D106" s="174">
        <v>1150</v>
      </c>
      <c r="E106" s="557"/>
      <c r="F106" s="57">
        <f>E106*D106</f>
        <v>0</v>
      </c>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c r="AO106" s="43"/>
      <c r="AP106" s="43"/>
      <c r="AQ106" s="43"/>
    </row>
    <row r="107" spans="1:43" ht="15" customHeight="1">
      <c r="A107" s="171"/>
      <c r="B107" s="83"/>
      <c r="C107" s="79"/>
      <c r="D107" s="142"/>
      <c r="E107" s="81"/>
      <c r="F107" s="57"/>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c r="AO107" s="43"/>
      <c r="AP107" s="43"/>
      <c r="AQ107" s="43"/>
    </row>
    <row r="108" spans="1:43" ht="15" customHeight="1">
      <c r="A108" s="80" t="s">
        <v>54</v>
      </c>
      <c r="B108" s="83" t="s">
        <v>248</v>
      </c>
      <c r="C108" s="268">
        <v>0.05</v>
      </c>
      <c r="D108" s="142"/>
      <c r="E108" s="81"/>
      <c r="F108" s="57">
        <f>SUM(F106:F106)*C108</f>
        <v>0</v>
      </c>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c r="AI108" s="43"/>
      <c r="AJ108" s="43"/>
      <c r="AK108" s="43"/>
      <c r="AL108" s="43"/>
      <c r="AM108" s="43"/>
      <c r="AN108" s="43"/>
      <c r="AO108" s="43"/>
      <c r="AP108" s="43"/>
      <c r="AQ108" s="43"/>
    </row>
    <row r="109" spans="1:43" ht="15" customHeight="1">
      <c r="A109" s="63"/>
      <c r="B109" s="83"/>
      <c r="C109" s="79"/>
      <c r="D109" s="142"/>
      <c r="E109" s="81"/>
      <c r="F109" s="57"/>
      <c r="G109" s="43"/>
      <c r="H109" s="43"/>
      <c r="I109" s="43"/>
      <c r="J109" s="43"/>
      <c r="K109" s="43"/>
      <c r="L109" s="43"/>
      <c r="M109" s="43"/>
      <c r="N109" s="43"/>
      <c r="O109" s="43"/>
      <c r="P109" s="43"/>
      <c r="Q109" s="43"/>
      <c r="R109" s="43"/>
      <c r="S109" s="43"/>
      <c r="T109" s="43"/>
      <c r="U109" s="43"/>
      <c r="V109" s="43"/>
      <c r="W109" s="43"/>
      <c r="X109" s="43"/>
      <c r="Y109" s="43"/>
      <c r="Z109" s="43"/>
      <c r="AA109" s="43"/>
      <c r="AB109" s="43"/>
      <c r="AC109" s="43"/>
      <c r="AD109" s="43"/>
      <c r="AE109" s="43"/>
      <c r="AF109" s="43"/>
      <c r="AG109" s="43"/>
      <c r="AH109" s="43"/>
      <c r="AI109" s="43"/>
      <c r="AJ109" s="43"/>
      <c r="AK109" s="43"/>
      <c r="AL109" s="43"/>
      <c r="AM109" s="43"/>
      <c r="AN109" s="43"/>
      <c r="AO109" s="43"/>
      <c r="AP109" s="43"/>
      <c r="AQ109" s="43"/>
    </row>
    <row r="110" spans="1:43" ht="15" customHeight="1" thickBot="1">
      <c r="A110" s="161" t="s">
        <v>48</v>
      </c>
      <c r="B110" s="162" t="s">
        <v>49</v>
      </c>
      <c r="C110" s="163"/>
      <c r="D110" s="164"/>
      <c r="E110" s="357"/>
      <c r="F110" s="165">
        <f>SUM(F106:F109)</f>
        <v>0</v>
      </c>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c r="AH110" s="43"/>
      <c r="AI110" s="43"/>
      <c r="AJ110" s="43"/>
      <c r="AK110" s="43"/>
      <c r="AL110" s="43"/>
      <c r="AM110" s="43"/>
      <c r="AN110" s="43"/>
      <c r="AO110" s="43"/>
      <c r="AP110" s="43"/>
      <c r="AQ110" s="43"/>
    </row>
    <row r="111" spans="1:43" ht="15" customHeight="1" thickBot="1">
      <c r="A111" s="197"/>
      <c r="B111" s="198"/>
      <c r="C111" s="147"/>
      <c r="D111" s="199"/>
      <c r="E111" s="558"/>
      <c r="F111" s="200"/>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43"/>
      <c r="AM111" s="43"/>
      <c r="AN111" s="43"/>
      <c r="AO111" s="43"/>
      <c r="AP111" s="43"/>
      <c r="AQ111" s="43"/>
    </row>
    <row r="112" spans="1:43">
      <c r="A112" s="155" t="s">
        <v>298</v>
      </c>
      <c r="B112" s="156" t="s">
        <v>52</v>
      </c>
      <c r="C112" s="157"/>
      <c r="D112" s="158"/>
      <c r="E112" s="356"/>
      <c r="F112" s="159"/>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c r="AI112" s="43"/>
      <c r="AJ112" s="43"/>
      <c r="AK112" s="43"/>
      <c r="AL112" s="43"/>
      <c r="AM112" s="43"/>
      <c r="AN112" s="43"/>
      <c r="AO112" s="43"/>
      <c r="AP112" s="43"/>
      <c r="AQ112" s="43"/>
    </row>
    <row r="113" spans="1:43">
      <c r="A113" s="63"/>
      <c r="B113" s="83"/>
      <c r="C113" s="79"/>
      <c r="D113" s="142"/>
      <c r="E113" s="81"/>
      <c r="F113" s="57"/>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43"/>
      <c r="AE113" s="43"/>
      <c r="AF113" s="43"/>
      <c r="AG113" s="43"/>
      <c r="AH113" s="43"/>
      <c r="AI113" s="43"/>
      <c r="AJ113" s="43"/>
      <c r="AK113" s="43"/>
      <c r="AL113" s="43"/>
      <c r="AM113" s="43"/>
      <c r="AN113" s="43"/>
      <c r="AO113" s="43"/>
      <c r="AP113" s="43"/>
      <c r="AQ113" s="43"/>
    </row>
    <row r="114" spans="1:43">
      <c r="A114" s="80" t="s">
        <v>300</v>
      </c>
      <c r="B114" s="83" t="s">
        <v>180</v>
      </c>
      <c r="C114" s="79" t="s">
        <v>8</v>
      </c>
      <c r="D114" s="142">
        <v>5135</v>
      </c>
      <c r="E114" s="81"/>
      <c r="F114" s="57">
        <f>E114*D114</f>
        <v>0</v>
      </c>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c r="AE114" s="43"/>
      <c r="AF114" s="43"/>
      <c r="AG114" s="43"/>
      <c r="AH114" s="43"/>
      <c r="AI114" s="43"/>
      <c r="AJ114" s="43"/>
      <c r="AK114" s="43"/>
      <c r="AL114" s="43"/>
      <c r="AM114" s="43"/>
      <c r="AN114" s="43"/>
      <c r="AO114" s="43"/>
      <c r="AP114" s="43"/>
      <c r="AQ114" s="43"/>
    </row>
    <row r="115" spans="1:43">
      <c r="A115" s="80"/>
      <c r="B115" s="83"/>
      <c r="C115" s="79"/>
      <c r="D115" s="142"/>
      <c r="E115" s="81"/>
      <c r="F115" s="57"/>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c r="AI115" s="43"/>
      <c r="AJ115" s="43"/>
      <c r="AK115" s="43"/>
      <c r="AL115" s="43"/>
      <c r="AM115" s="43"/>
      <c r="AN115" s="43"/>
      <c r="AO115" s="43"/>
      <c r="AP115" s="43"/>
      <c r="AQ115" s="43"/>
    </row>
    <row r="116" spans="1:43" ht="28.5">
      <c r="A116" s="80" t="s">
        <v>301</v>
      </c>
      <c r="B116" s="83" t="s">
        <v>181</v>
      </c>
      <c r="C116" s="79" t="s">
        <v>8</v>
      </c>
      <c r="D116" s="142">
        <v>5135</v>
      </c>
      <c r="E116" s="81"/>
      <c r="F116" s="57">
        <f>E116*D116</f>
        <v>0</v>
      </c>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c r="AI116" s="43"/>
      <c r="AJ116" s="43"/>
      <c r="AK116" s="43"/>
      <c r="AL116" s="43"/>
      <c r="AM116" s="43"/>
      <c r="AN116" s="43"/>
      <c r="AO116" s="43"/>
      <c r="AP116" s="43"/>
      <c r="AQ116" s="43"/>
    </row>
    <row r="117" spans="1:43">
      <c r="A117" s="63"/>
      <c r="B117" s="83"/>
      <c r="C117" s="79"/>
      <c r="D117" s="142"/>
      <c r="E117" s="81"/>
      <c r="F117" s="57"/>
      <c r="G117" s="43"/>
      <c r="H117" s="43"/>
      <c r="I117" s="43"/>
      <c r="J117" s="43"/>
      <c r="K117" s="43"/>
      <c r="L117" s="43"/>
      <c r="M117" s="43"/>
      <c r="N117" s="43"/>
      <c r="O117" s="43"/>
      <c r="P117" s="43"/>
      <c r="Q117" s="43"/>
      <c r="R117" s="43"/>
      <c r="S117" s="43"/>
      <c r="T117" s="43"/>
      <c r="U117" s="43"/>
      <c r="V117" s="43"/>
      <c r="W117" s="43"/>
      <c r="X117" s="43"/>
      <c r="Y117" s="43"/>
      <c r="Z117" s="43"/>
      <c r="AA117" s="43"/>
      <c r="AB117" s="43"/>
      <c r="AC117" s="43"/>
      <c r="AD117" s="43"/>
      <c r="AE117" s="43"/>
      <c r="AF117" s="43"/>
      <c r="AG117" s="43"/>
      <c r="AH117" s="43"/>
      <c r="AI117" s="43"/>
      <c r="AJ117" s="43"/>
      <c r="AK117" s="43"/>
      <c r="AL117" s="43"/>
      <c r="AM117" s="43"/>
      <c r="AN117" s="43"/>
      <c r="AO117" s="43"/>
      <c r="AP117" s="43"/>
      <c r="AQ117" s="43"/>
    </row>
    <row r="118" spans="1:43" ht="28.5">
      <c r="A118" s="80" t="s">
        <v>302</v>
      </c>
      <c r="B118" s="83" t="s">
        <v>248</v>
      </c>
      <c r="C118" s="268">
        <v>0.05</v>
      </c>
      <c r="D118" s="142"/>
      <c r="E118" s="81"/>
      <c r="F118" s="57">
        <f>SUM(F114:F116)*C118</f>
        <v>0</v>
      </c>
      <c r="G118" s="43"/>
      <c r="H118" s="43"/>
      <c r="I118" s="43"/>
      <c r="J118" s="43"/>
      <c r="K118" s="43"/>
      <c r="L118" s="43"/>
      <c r="M118" s="43"/>
      <c r="N118" s="43"/>
      <c r="O118" s="43"/>
      <c r="P118" s="43"/>
      <c r="Q118" s="43"/>
      <c r="R118" s="43"/>
      <c r="S118" s="43"/>
      <c r="T118" s="43"/>
      <c r="U118" s="43"/>
      <c r="V118" s="43"/>
      <c r="W118" s="43"/>
      <c r="X118" s="43"/>
      <c r="Y118" s="43"/>
      <c r="Z118" s="43"/>
      <c r="AA118" s="43"/>
      <c r="AB118" s="43"/>
      <c r="AC118" s="43"/>
      <c r="AD118" s="43"/>
      <c r="AE118" s="43"/>
      <c r="AF118" s="43"/>
      <c r="AG118" s="43"/>
      <c r="AH118" s="43"/>
      <c r="AI118" s="43"/>
      <c r="AJ118" s="43"/>
      <c r="AK118" s="43"/>
      <c r="AL118" s="43"/>
      <c r="AM118" s="43"/>
      <c r="AN118" s="43"/>
      <c r="AO118" s="43"/>
      <c r="AP118" s="43"/>
      <c r="AQ118" s="43"/>
    </row>
    <row r="119" spans="1:43">
      <c r="A119" s="63"/>
      <c r="B119" s="83"/>
      <c r="C119" s="79"/>
      <c r="D119" s="142"/>
      <c r="E119" s="81"/>
      <c r="F119" s="57"/>
      <c r="G119" s="43"/>
      <c r="H119" s="43"/>
      <c r="I119" s="43"/>
      <c r="J119" s="43"/>
      <c r="K119" s="43"/>
      <c r="L119" s="43"/>
      <c r="M119" s="43"/>
      <c r="N119" s="43"/>
      <c r="O119" s="43"/>
      <c r="P119" s="43"/>
      <c r="Q119" s="43"/>
      <c r="R119" s="43"/>
      <c r="S119" s="43"/>
      <c r="T119" s="43"/>
      <c r="U119" s="43"/>
      <c r="V119" s="43"/>
      <c r="W119" s="43"/>
      <c r="X119" s="43"/>
      <c r="Y119" s="43"/>
      <c r="Z119" s="43"/>
      <c r="AA119" s="43"/>
      <c r="AB119" s="43"/>
      <c r="AC119" s="43"/>
      <c r="AD119" s="43"/>
      <c r="AE119" s="43"/>
      <c r="AF119" s="43"/>
      <c r="AG119" s="43"/>
      <c r="AH119" s="43"/>
      <c r="AI119" s="43"/>
      <c r="AJ119" s="43"/>
      <c r="AK119" s="43"/>
      <c r="AL119" s="43"/>
      <c r="AM119" s="43"/>
      <c r="AN119" s="43"/>
      <c r="AO119" s="43"/>
      <c r="AP119" s="43"/>
      <c r="AQ119" s="43"/>
    </row>
    <row r="120" spans="1:43" ht="15" thickBot="1">
      <c r="A120" s="161" t="s">
        <v>51</v>
      </c>
      <c r="B120" s="162" t="s">
        <v>52</v>
      </c>
      <c r="C120" s="163"/>
      <c r="D120" s="164"/>
      <c r="E120" s="357"/>
      <c r="F120" s="165">
        <f>SUM(F114:F119)</f>
        <v>0</v>
      </c>
      <c r="G120" s="43"/>
      <c r="H120" s="43"/>
      <c r="I120" s="43"/>
      <c r="J120" s="43"/>
      <c r="K120" s="43"/>
      <c r="L120" s="43"/>
      <c r="M120" s="43"/>
      <c r="N120" s="43"/>
      <c r="O120" s="43"/>
      <c r="P120" s="43"/>
      <c r="Q120" s="43"/>
      <c r="R120" s="43"/>
      <c r="S120" s="43"/>
      <c r="T120" s="43"/>
      <c r="U120" s="43"/>
      <c r="V120" s="43"/>
      <c r="W120" s="43"/>
      <c r="X120" s="43"/>
      <c r="Y120" s="43"/>
      <c r="Z120" s="43"/>
      <c r="AA120" s="43"/>
      <c r="AB120" s="43"/>
      <c r="AC120" s="43"/>
      <c r="AD120" s="43"/>
      <c r="AE120" s="43"/>
      <c r="AF120" s="43"/>
      <c r="AG120" s="43"/>
      <c r="AH120" s="43"/>
      <c r="AI120" s="43"/>
      <c r="AJ120" s="43"/>
      <c r="AK120" s="43"/>
      <c r="AL120" s="43"/>
      <c r="AM120" s="43"/>
      <c r="AN120" s="43"/>
      <c r="AO120" s="43"/>
      <c r="AP120" s="43"/>
      <c r="AQ120" s="43"/>
    </row>
    <row r="121" spans="1:43" ht="15" thickBot="1">
      <c r="E121" s="560"/>
      <c r="G121" s="43"/>
      <c r="H121" s="43"/>
      <c r="I121" s="43"/>
      <c r="J121" s="43"/>
      <c r="K121" s="43"/>
      <c r="L121" s="43"/>
      <c r="M121" s="43"/>
      <c r="N121" s="43"/>
      <c r="O121" s="43"/>
      <c r="P121" s="43"/>
      <c r="Q121" s="43"/>
      <c r="R121" s="43"/>
      <c r="S121" s="43"/>
      <c r="T121" s="43"/>
      <c r="U121" s="43"/>
      <c r="V121" s="43"/>
      <c r="W121" s="43"/>
      <c r="X121" s="43"/>
      <c r="Y121" s="43"/>
      <c r="Z121" s="43"/>
      <c r="AA121" s="43"/>
      <c r="AB121" s="43"/>
      <c r="AC121" s="43"/>
      <c r="AD121" s="43"/>
      <c r="AE121" s="43"/>
      <c r="AF121" s="43"/>
      <c r="AG121" s="43"/>
      <c r="AH121" s="43"/>
      <c r="AI121" s="43"/>
      <c r="AJ121" s="43"/>
      <c r="AK121" s="43"/>
      <c r="AL121" s="43"/>
      <c r="AM121" s="43"/>
      <c r="AN121" s="43"/>
      <c r="AO121" s="43"/>
      <c r="AP121" s="43"/>
      <c r="AQ121" s="43"/>
    </row>
    <row r="122" spans="1:43">
      <c r="A122" s="155" t="s">
        <v>677</v>
      </c>
      <c r="B122" s="156" t="s">
        <v>299</v>
      </c>
      <c r="C122" s="157"/>
      <c r="D122" s="158"/>
      <c r="E122" s="356"/>
      <c r="F122" s="159"/>
      <c r="G122" s="43"/>
      <c r="H122" s="43"/>
      <c r="I122" s="43"/>
      <c r="J122" s="43"/>
      <c r="K122" s="43"/>
      <c r="L122" s="43"/>
      <c r="M122" s="43"/>
      <c r="N122" s="43"/>
      <c r="O122" s="43"/>
      <c r="P122" s="43"/>
      <c r="Q122" s="43"/>
      <c r="R122" s="43"/>
      <c r="S122" s="43"/>
      <c r="T122" s="43"/>
      <c r="U122" s="43"/>
      <c r="V122" s="43"/>
      <c r="W122" s="43"/>
      <c r="X122" s="43"/>
      <c r="Y122" s="43"/>
      <c r="Z122" s="43"/>
      <c r="AA122" s="43"/>
      <c r="AB122" s="43"/>
      <c r="AC122" s="43"/>
      <c r="AD122" s="43"/>
      <c r="AE122" s="43"/>
      <c r="AF122" s="43"/>
      <c r="AG122" s="43"/>
      <c r="AH122" s="43"/>
      <c r="AI122" s="43"/>
      <c r="AJ122" s="43"/>
      <c r="AK122" s="43"/>
      <c r="AL122" s="43"/>
      <c r="AM122" s="43"/>
      <c r="AN122" s="43"/>
      <c r="AO122" s="43"/>
      <c r="AP122" s="43"/>
      <c r="AQ122" s="43"/>
    </row>
    <row r="123" spans="1:43">
      <c r="A123" s="63"/>
      <c r="B123" s="83"/>
      <c r="C123" s="79"/>
      <c r="D123" s="142"/>
      <c r="E123" s="81"/>
      <c r="F123" s="57"/>
      <c r="G123" s="43"/>
      <c r="H123" s="43"/>
      <c r="I123" s="43"/>
      <c r="J123" s="43"/>
      <c r="K123" s="43"/>
      <c r="L123" s="43"/>
      <c r="M123" s="43"/>
      <c r="N123" s="43"/>
      <c r="O123" s="43"/>
      <c r="P123" s="43"/>
      <c r="Q123" s="43"/>
      <c r="R123" s="43"/>
      <c r="S123" s="43"/>
      <c r="T123" s="43"/>
      <c r="U123" s="43"/>
      <c r="V123" s="43"/>
      <c r="W123" s="43"/>
      <c r="X123" s="43"/>
      <c r="Y123" s="43"/>
      <c r="Z123" s="43"/>
      <c r="AA123" s="43"/>
      <c r="AB123" s="43"/>
      <c r="AC123" s="43"/>
      <c r="AD123" s="43"/>
      <c r="AE123" s="43"/>
      <c r="AF123" s="43"/>
      <c r="AG123" s="43"/>
      <c r="AH123" s="43"/>
      <c r="AI123" s="43"/>
      <c r="AJ123" s="43"/>
      <c r="AK123" s="43"/>
      <c r="AL123" s="43"/>
      <c r="AM123" s="43"/>
      <c r="AN123" s="43"/>
      <c r="AO123" s="43"/>
      <c r="AP123" s="43"/>
      <c r="AQ123" s="43"/>
    </row>
    <row r="124" spans="1:43" ht="85.5">
      <c r="A124" s="80" t="s">
        <v>678</v>
      </c>
      <c r="B124" s="83" t="s">
        <v>698</v>
      </c>
      <c r="C124" s="79" t="s">
        <v>8</v>
      </c>
      <c r="D124" s="142">
        <v>2730</v>
      </c>
      <c r="E124" s="81"/>
      <c r="F124" s="57">
        <f>E124*D124</f>
        <v>0</v>
      </c>
      <c r="G124" s="43"/>
      <c r="H124" s="43"/>
      <c r="I124" s="43"/>
      <c r="J124" s="43"/>
      <c r="K124" s="43"/>
      <c r="L124" s="43"/>
      <c r="M124" s="43"/>
      <c r="N124" s="43"/>
      <c r="O124" s="43"/>
      <c r="P124" s="43"/>
      <c r="Q124" s="43"/>
      <c r="R124" s="43"/>
      <c r="S124" s="43"/>
      <c r="T124" s="43"/>
      <c r="U124" s="43"/>
      <c r="V124" s="43"/>
      <c r="W124" s="43"/>
      <c r="X124" s="43"/>
      <c r="Y124" s="43"/>
      <c r="Z124" s="43"/>
      <c r="AA124" s="43"/>
      <c r="AB124" s="43"/>
      <c r="AC124" s="43"/>
      <c r="AD124" s="43"/>
      <c r="AE124" s="43"/>
      <c r="AF124" s="43"/>
      <c r="AG124" s="43"/>
      <c r="AH124" s="43"/>
      <c r="AI124" s="43"/>
      <c r="AJ124" s="43"/>
      <c r="AK124" s="43"/>
      <c r="AL124" s="43"/>
      <c r="AM124" s="43"/>
      <c r="AN124" s="43"/>
      <c r="AO124" s="43"/>
      <c r="AP124" s="43"/>
      <c r="AQ124" s="43"/>
    </row>
    <row r="125" spans="1:43">
      <c r="A125" s="63"/>
      <c r="B125" s="83"/>
      <c r="C125" s="79"/>
      <c r="D125" s="142"/>
      <c r="E125" s="81"/>
      <c r="F125" s="57"/>
      <c r="G125" s="43"/>
      <c r="H125" s="43"/>
      <c r="I125" s="43"/>
      <c r="J125" s="43"/>
      <c r="K125" s="43"/>
      <c r="L125" s="43"/>
      <c r="M125" s="43"/>
      <c r="N125" s="43"/>
      <c r="O125" s="43"/>
      <c r="P125" s="43"/>
      <c r="Q125" s="43"/>
      <c r="R125" s="43"/>
      <c r="S125" s="43"/>
      <c r="T125" s="43"/>
      <c r="U125" s="43"/>
      <c r="V125" s="43"/>
      <c r="W125" s="43"/>
      <c r="X125" s="43"/>
      <c r="Y125" s="43"/>
      <c r="Z125" s="43"/>
      <c r="AA125" s="43"/>
      <c r="AB125" s="43"/>
      <c r="AC125" s="43"/>
      <c r="AD125" s="43"/>
      <c r="AE125" s="43"/>
      <c r="AF125" s="43"/>
      <c r="AG125" s="43"/>
      <c r="AH125" s="43"/>
      <c r="AI125" s="43"/>
      <c r="AJ125" s="43"/>
      <c r="AK125" s="43"/>
      <c r="AL125" s="43"/>
      <c r="AM125" s="43"/>
      <c r="AN125" s="43"/>
      <c r="AO125" s="43"/>
      <c r="AP125" s="43"/>
      <c r="AQ125" s="43"/>
    </row>
    <row r="126" spans="1:43" ht="42.75">
      <c r="A126" s="80" t="s">
        <v>679</v>
      </c>
      <c r="B126" s="83" t="s">
        <v>455</v>
      </c>
      <c r="C126" s="79" t="s">
        <v>8</v>
      </c>
      <c r="D126" s="142">
        <v>2730</v>
      </c>
      <c r="E126" s="81"/>
      <c r="F126" s="57">
        <f>E126*D126</f>
        <v>0</v>
      </c>
      <c r="G126" s="43"/>
      <c r="H126" s="185"/>
      <c r="I126" s="43"/>
      <c r="J126" s="43"/>
      <c r="K126" s="43"/>
      <c r="L126" s="43"/>
      <c r="M126" s="43"/>
      <c r="N126" s="43"/>
      <c r="O126" s="43"/>
      <c r="P126" s="43"/>
      <c r="Q126" s="43"/>
      <c r="R126" s="43"/>
      <c r="S126" s="43"/>
      <c r="T126" s="43"/>
      <c r="U126" s="43"/>
      <c r="V126" s="43"/>
      <c r="W126" s="43"/>
      <c r="X126" s="43"/>
      <c r="Y126" s="43"/>
      <c r="Z126" s="43"/>
      <c r="AA126" s="43"/>
      <c r="AB126" s="43"/>
      <c r="AC126" s="43"/>
      <c r="AD126" s="43"/>
      <c r="AE126" s="43"/>
      <c r="AF126" s="43"/>
      <c r="AG126" s="43"/>
      <c r="AH126" s="43"/>
      <c r="AI126" s="43"/>
      <c r="AJ126" s="43"/>
      <c r="AK126" s="43"/>
      <c r="AL126" s="43"/>
      <c r="AM126" s="43"/>
      <c r="AN126" s="43"/>
      <c r="AO126" s="43"/>
      <c r="AP126" s="43"/>
      <c r="AQ126" s="43"/>
    </row>
    <row r="127" spans="1:43">
      <c r="A127" s="63"/>
      <c r="B127" s="83"/>
      <c r="C127" s="79"/>
      <c r="D127" s="142"/>
      <c r="E127" s="81"/>
      <c r="F127" s="57"/>
      <c r="G127" s="43"/>
      <c r="H127" s="43"/>
      <c r="I127" s="43"/>
      <c r="J127" s="43"/>
      <c r="K127" s="43"/>
      <c r="L127" s="43"/>
      <c r="M127" s="43"/>
      <c r="N127" s="43"/>
      <c r="O127" s="43"/>
      <c r="P127" s="43"/>
      <c r="Q127" s="43"/>
      <c r="R127" s="43"/>
      <c r="S127" s="43"/>
      <c r="T127" s="43"/>
      <c r="U127" s="43"/>
      <c r="V127" s="43"/>
      <c r="W127" s="43"/>
      <c r="X127" s="43"/>
      <c r="Y127" s="43"/>
      <c r="Z127" s="43"/>
      <c r="AA127" s="43"/>
      <c r="AB127" s="43"/>
      <c r="AC127" s="43"/>
      <c r="AD127" s="43"/>
      <c r="AE127" s="43"/>
      <c r="AF127" s="43"/>
      <c r="AG127" s="43"/>
      <c r="AH127" s="43"/>
      <c r="AI127" s="43"/>
      <c r="AJ127" s="43"/>
      <c r="AK127" s="43"/>
      <c r="AL127" s="43"/>
      <c r="AM127" s="43"/>
      <c r="AN127" s="43"/>
      <c r="AO127" s="43"/>
      <c r="AP127" s="43"/>
      <c r="AQ127" s="43"/>
    </row>
    <row r="128" spans="1:43" ht="28.5">
      <c r="A128" s="80" t="s">
        <v>680</v>
      </c>
      <c r="B128" s="83" t="s">
        <v>248</v>
      </c>
      <c r="C128" s="268">
        <v>0.05</v>
      </c>
      <c r="D128" s="142"/>
      <c r="E128" s="81"/>
      <c r="F128" s="57">
        <f>SUM(F124:F126)*C128</f>
        <v>0</v>
      </c>
      <c r="G128" s="43"/>
      <c r="H128" s="43"/>
      <c r="I128" s="43"/>
      <c r="J128" s="43"/>
      <c r="K128" s="43"/>
      <c r="L128" s="43"/>
      <c r="M128" s="43"/>
      <c r="N128" s="43"/>
      <c r="O128" s="43"/>
      <c r="P128" s="43"/>
      <c r="Q128" s="43"/>
      <c r="R128" s="43"/>
      <c r="S128" s="43"/>
      <c r="T128" s="43"/>
      <c r="U128" s="43"/>
      <c r="V128" s="43"/>
      <c r="W128" s="43"/>
      <c r="X128" s="43"/>
      <c r="Y128" s="43"/>
      <c r="Z128" s="43"/>
      <c r="AA128" s="43"/>
      <c r="AB128" s="43"/>
      <c r="AC128" s="43"/>
      <c r="AD128" s="43"/>
      <c r="AE128" s="43"/>
      <c r="AF128" s="43"/>
      <c r="AG128" s="43"/>
      <c r="AH128" s="43"/>
      <c r="AI128" s="43"/>
      <c r="AJ128" s="43"/>
      <c r="AK128" s="43"/>
      <c r="AL128" s="43"/>
      <c r="AM128" s="43"/>
      <c r="AN128" s="43"/>
      <c r="AO128" s="43"/>
      <c r="AP128" s="43"/>
      <c r="AQ128" s="43"/>
    </row>
    <row r="129" spans="1:43">
      <c r="A129" s="63"/>
      <c r="B129" s="83"/>
      <c r="C129" s="79"/>
      <c r="D129" s="142"/>
      <c r="E129" s="81"/>
      <c r="F129" s="57"/>
      <c r="G129" s="43"/>
      <c r="H129" s="43"/>
      <c r="I129" s="43"/>
      <c r="J129" s="43"/>
      <c r="K129" s="43"/>
      <c r="L129" s="43"/>
      <c r="M129" s="43"/>
      <c r="N129" s="43"/>
      <c r="O129" s="43"/>
      <c r="P129" s="43"/>
      <c r="Q129" s="43"/>
      <c r="R129" s="43"/>
      <c r="S129" s="43"/>
      <c r="T129" s="43"/>
      <c r="U129" s="43"/>
      <c r="V129" s="43"/>
      <c r="W129" s="43"/>
      <c r="X129" s="43"/>
      <c r="Y129" s="43"/>
      <c r="Z129" s="43"/>
      <c r="AA129" s="43"/>
      <c r="AB129" s="43"/>
      <c r="AC129" s="43"/>
      <c r="AD129" s="43"/>
      <c r="AE129" s="43"/>
      <c r="AF129" s="43"/>
      <c r="AG129" s="43"/>
      <c r="AH129" s="43"/>
      <c r="AI129" s="43"/>
      <c r="AJ129" s="43"/>
      <c r="AK129" s="43"/>
      <c r="AL129" s="43"/>
      <c r="AM129" s="43"/>
      <c r="AN129" s="43"/>
      <c r="AO129" s="43"/>
      <c r="AP129" s="43"/>
      <c r="AQ129" s="43"/>
    </row>
    <row r="130" spans="1:43" ht="15" thickBot="1">
      <c r="A130" s="161" t="s">
        <v>298</v>
      </c>
      <c r="B130" s="162" t="s">
        <v>299</v>
      </c>
      <c r="C130" s="163"/>
      <c r="D130" s="164"/>
      <c r="E130" s="357"/>
      <c r="F130" s="165">
        <f>SUM(F124:F129)</f>
        <v>0</v>
      </c>
      <c r="G130" s="43"/>
      <c r="H130" s="43"/>
      <c r="I130" s="43"/>
      <c r="J130" s="43"/>
      <c r="K130" s="43"/>
      <c r="L130" s="43"/>
      <c r="M130" s="43"/>
      <c r="N130" s="43"/>
      <c r="O130" s="43"/>
      <c r="P130" s="43"/>
      <c r="Q130" s="43"/>
      <c r="R130" s="43"/>
      <c r="S130" s="43"/>
      <c r="T130" s="43"/>
      <c r="U130" s="43"/>
      <c r="V130" s="43"/>
      <c r="W130" s="43"/>
      <c r="X130" s="43"/>
      <c r="Y130" s="43"/>
      <c r="Z130" s="43"/>
      <c r="AA130" s="43"/>
      <c r="AB130" s="43"/>
      <c r="AC130" s="43"/>
      <c r="AD130" s="43"/>
      <c r="AE130" s="43"/>
      <c r="AF130" s="43"/>
      <c r="AG130" s="43"/>
      <c r="AH130" s="43"/>
      <c r="AI130" s="43"/>
      <c r="AJ130" s="43"/>
      <c r="AK130" s="43"/>
      <c r="AL130" s="43"/>
      <c r="AM130" s="43"/>
      <c r="AN130" s="43"/>
      <c r="AO130" s="43"/>
      <c r="AP130" s="43"/>
      <c r="AQ130" s="43"/>
    </row>
    <row r="131" spans="1:43">
      <c r="A131" s="197"/>
      <c r="B131" s="198"/>
      <c r="C131" s="147"/>
      <c r="D131" s="199"/>
      <c r="E131" s="558"/>
      <c r="F131" s="200"/>
      <c r="G131" s="43"/>
      <c r="H131" s="43"/>
      <c r="I131" s="43"/>
      <c r="J131" s="43"/>
      <c r="K131" s="43"/>
      <c r="L131" s="43"/>
      <c r="M131" s="43"/>
      <c r="N131" s="43"/>
      <c r="O131" s="43"/>
      <c r="P131" s="43"/>
      <c r="Q131" s="43"/>
      <c r="R131" s="43"/>
      <c r="S131" s="43"/>
      <c r="T131" s="43"/>
      <c r="U131" s="43"/>
      <c r="V131" s="43"/>
      <c r="W131" s="43"/>
      <c r="X131" s="43"/>
      <c r="Y131" s="43"/>
      <c r="Z131" s="43"/>
      <c r="AA131" s="43"/>
      <c r="AB131" s="43"/>
      <c r="AC131" s="43"/>
      <c r="AD131" s="43"/>
      <c r="AE131" s="43"/>
      <c r="AF131" s="43"/>
      <c r="AG131" s="43"/>
      <c r="AH131" s="43"/>
      <c r="AI131" s="43"/>
      <c r="AJ131" s="43"/>
      <c r="AK131" s="43"/>
      <c r="AL131" s="43"/>
      <c r="AM131" s="43"/>
      <c r="AN131" s="43"/>
      <c r="AO131" s="43"/>
      <c r="AP131" s="43"/>
      <c r="AQ131" s="43"/>
    </row>
    <row r="132" spans="1:43" ht="15" thickBot="1">
      <c r="E132" s="560"/>
      <c r="G132" s="43"/>
      <c r="H132" s="43"/>
      <c r="I132" s="43"/>
      <c r="J132" s="43"/>
      <c r="K132" s="43"/>
      <c r="L132" s="43"/>
      <c r="M132" s="43"/>
      <c r="N132" s="43"/>
      <c r="O132" s="43"/>
      <c r="P132" s="43"/>
      <c r="Q132" s="43"/>
      <c r="R132" s="43"/>
      <c r="S132" s="43"/>
      <c r="T132" s="43"/>
      <c r="U132" s="43"/>
      <c r="V132" s="43"/>
      <c r="W132" s="43"/>
      <c r="X132" s="43"/>
      <c r="Y132" s="43"/>
      <c r="Z132" s="43"/>
      <c r="AA132" s="43"/>
      <c r="AB132" s="43"/>
      <c r="AC132" s="43"/>
      <c r="AD132" s="43"/>
      <c r="AE132" s="43"/>
      <c r="AF132" s="43"/>
      <c r="AG132" s="43"/>
      <c r="AH132" s="43"/>
      <c r="AI132" s="43"/>
      <c r="AJ132" s="43"/>
      <c r="AK132" s="43"/>
      <c r="AL132" s="43"/>
      <c r="AM132" s="43"/>
      <c r="AN132" s="43"/>
      <c r="AO132" s="43"/>
      <c r="AP132" s="43"/>
      <c r="AQ132" s="43"/>
    </row>
    <row r="133" spans="1:43" ht="18" thickBot="1">
      <c r="A133" s="180" t="s">
        <v>46</v>
      </c>
      <c r="B133" s="138" t="s">
        <v>47</v>
      </c>
      <c r="C133" s="50"/>
      <c r="D133" s="51"/>
      <c r="E133" s="547"/>
      <c r="F133" s="181">
        <f>F102+F110+F120+F130</f>
        <v>0</v>
      </c>
      <c r="G133" s="43"/>
      <c r="H133" s="43"/>
      <c r="I133" s="43"/>
      <c r="J133" s="43"/>
      <c r="K133" s="43"/>
      <c r="L133" s="43"/>
      <c r="M133" s="43"/>
      <c r="N133" s="43"/>
      <c r="O133" s="43"/>
      <c r="P133" s="43"/>
      <c r="Q133" s="43"/>
      <c r="R133" s="43"/>
      <c r="S133" s="43"/>
      <c r="T133" s="43"/>
      <c r="U133" s="43"/>
      <c r="V133" s="43"/>
      <c r="W133" s="43"/>
      <c r="X133" s="43"/>
      <c r="Y133" s="43"/>
      <c r="Z133" s="43"/>
      <c r="AA133" s="43"/>
      <c r="AB133" s="43"/>
      <c r="AC133" s="43"/>
      <c r="AD133" s="43"/>
      <c r="AE133" s="43"/>
      <c r="AF133" s="43"/>
      <c r="AG133" s="43"/>
      <c r="AH133" s="43"/>
      <c r="AI133" s="43"/>
      <c r="AJ133" s="43"/>
      <c r="AK133" s="43"/>
      <c r="AL133" s="43"/>
      <c r="AM133" s="43"/>
      <c r="AN133" s="43"/>
      <c r="AO133" s="43"/>
      <c r="AP133" s="43"/>
      <c r="AQ133" s="43"/>
    </row>
    <row r="134" spans="1:43" ht="15" thickBot="1">
      <c r="E134" s="560"/>
      <c r="G134" s="43"/>
      <c r="H134" s="43"/>
      <c r="I134" s="43"/>
      <c r="J134" s="43"/>
      <c r="K134" s="43"/>
      <c r="L134" s="43"/>
      <c r="M134" s="43"/>
      <c r="N134" s="43"/>
      <c r="O134" s="43"/>
      <c r="P134" s="43"/>
      <c r="Q134" s="43"/>
      <c r="R134" s="43"/>
      <c r="S134" s="43"/>
      <c r="T134" s="43"/>
      <c r="U134" s="43"/>
      <c r="V134" s="43"/>
      <c r="W134" s="43"/>
      <c r="X134" s="43"/>
      <c r="Y134" s="43"/>
      <c r="Z134" s="43"/>
      <c r="AA134" s="43"/>
      <c r="AB134" s="43"/>
      <c r="AC134" s="43"/>
      <c r="AD134" s="43"/>
      <c r="AE134" s="43"/>
      <c r="AF134" s="43"/>
      <c r="AG134" s="43"/>
      <c r="AH134" s="43"/>
      <c r="AI134" s="43"/>
      <c r="AJ134" s="43"/>
      <c r="AK134" s="43"/>
      <c r="AL134" s="43"/>
      <c r="AM134" s="43"/>
      <c r="AN134" s="43"/>
      <c r="AO134" s="43"/>
      <c r="AP134" s="43"/>
      <c r="AQ134" s="43"/>
    </row>
    <row r="135" spans="1:43" ht="18" thickBot="1">
      <c r="A135" s="180" t="s">
        <v>55</v>
      </c>
      <c r="B135" s="138" t="s">
        <v>56</v>
      </c>
      <c r="C135" s="50"/>
      <c r="D135" s="51"/>
      <c r="E135" s="547"/>
      <c r="F135" s="53"/>
      <c r="G135" s="43"/>
      <c r="H135" s="43"/>
      <c r="I135" s="43"/>
      <c r="J135" s="43"/>
      <c r="K135" s="43"/>
      <c r="L135" s="43"/>
      <c r="M135" s="43"/>
      <c r="N135" s="43"/>
      <c r="O135" s="43"/>
      <c r="P135" s="43"/>
      <c r="Q135" s="43"/>
      <c r="R135" s="43"/>
      <c r="S135" s="43"/>
      <c r="T135" s="43"/>
      <c r="U135" s="43"/>
      <c r="V135" s="43"/>
      <c r="W135" s="43"/>
      <c r="X135" s="43"/>
      <c r="Y135" s="43"/>
      <c r="Z135" s="43"/>
      <c r="AA135" s="43"/>
      <c r="AB135" s="43"/>
      <c r="AC135" s="43"/>
      <c r="AD135" s="43"/>
      <c r="AE135" s="43"/>
      <c r="AF135" s="43"/>
      <c r="AG135" s="43"/>
      <c r="AH135" s="43"/>
      <c r="AI135" s="43"/>
      <c r="AJ135" s="43"/>
      <c r="AK135" s="43"/>
      <c r="AL135" s="43"/>
      <c r="AM135" s="43"/>
      <c r="AN135" s="43"/>
      <c r="AO135" s="43"/>
      <c r="AP135" s="43"/>
      <c r="AQ135" s="43"/>
    </row>
    <row r="136" spans="1:43" ht="15" thickBot="1">
      <c r="A136" s="178"/>
      <c r="E136" s="560"/>
      <c r="F136" s="184"/>
      <c r="G136" s="43"/>
      <c r="H136" s="43"/>
      <c r="I136" s="43"/>
      <c r="J136" s="43"/>
      <c r="K136" s="43"/>
      <c r="L136" s="43"/>
      <c r="M136" s="43"/>
      <c r="N136" s="43"/>
      <c r="O136" s="43"/>
      <c r="P136" s="43"/>
      <c r="Q136" s="43"/>
      <c r="R136" s="43"/>
      <c r="S136" s="43"/>
      <c r="T136" s="43"/>
      <c r="U136" s="43"/>
      <c r="V136" s="43"/>
      <c r="W136" s="43"/>
      <c r="X136" s="43"/>
      <c r="Y136" s="43"/>
      <c r="Z136" s="43"/>
      <c r="AA136" s="43"/>
      <c r="AB136" s="43"/>
      <c r="AC136" s="43"/>
      <c r="AD136" s="43"/>
      <c r="AE136" s="43"/>
      <c r="AF136" s="43"/>
      <c r="AG136" s="43"/>
      <c r="AH136" s="43"/>
      <c r="AI136" s="43"/>
      <c r="AJ136" s="43"/>
      <c r="AK136" s="43"/>
      <c r="AL136" s="43"/>
      <c r="AM136" s="43"/>
      <c r="AN136" s="43"/>
      <c r="AO136" s="43"/>
      <c r="AP136" s="43"/>
      <c r="AQ136" s="43"/>
    </row>
    <row r="137" spans="1:43">
      <c r="A137" s="155" t="s">
        <v>57</v>
      </c>
      <c r="B137" s="156" t="s">
        <v>58</v>
      </c>
      <c r="C137" s="157"/>
      <c r="D137" s="158"/>
      <c r="E137" s="356"/>
      <c r="F137" s="159"/>
      <c r="G137" s="43"/>
      <c r="H137" s="43"/>
      <c r="I137" s="43"/>
      <c r="J137" s="43"/>
      <c r="K137" s="43"/>
      <c r="L137" s="43"/>
      <c r="M137" s="43"/>
      <c r="N137" s="43"/>
      <c r="O137" s="43"/>
      <c r="P137" s="43"/>
      <c r="Q137" s="43"/>
      <c r="R137" s="43"/>
      <c r="S137" s="43"/>
      <c r="T137" s="43"/>
      <c r="U137" s="43"/>
      <c r="V137" s="43"/>
      <c r="W137" s="43"/>
      <c r="X137" s="43"/>
      <c r="Y137" s="43"/>
      <c r="Z137" s="43"/>
      <c r="AA137" s="43"/>
      <c r="AB137" s="43"/>
      <c r="AC137" s="43"/>
      <c r="AD137" s="43"/>
      <c r="AE137" s="43"/>
      <c r="AF137" s="43"/>
      <c r="AG137" s="43"/>
      <c r="AH137" s="43"/>
      <c r="AI137" s="43"/>
      <c r="AJ137" s="43"/>
      <c r="AK137" s="43"/>
      <c r="AL137" s="43"/>
      <c r="AM137" s="43"/>
      <c r="AN137" s="43"/>
      <c r="AO137" s="43"/>
      <c r="AP137" s="43"/>
      <c r="AQ137" s="43"/>
    </row>
    <row r="138" spans="1:43">
      <c r="A138" s="171"/>
      <c r="B138" s="172"/>
      <c r="C138" s="173"/>
      <c r="D138" s="174"/>
      <c r="E138" s="557"/>
      <c r="F138" s="176"/>
      <c r="G138" s="43"/>
      <c r="H138" s="43"/>
      <c r="I138" s="43"/>
      <c r="J138" s="43"/>
      <c r="K138" s="43"/>
      <c r="L138" s="43"/>
      <c r="M138" s="43"/>
      <c r="N138" s="43"/>
      <c r="O138" s="43"/>
      <c r="P138" s="43"/>
      <c r="Q138" s="43"/>
      <c r="R138" s="43"/>
      <c r="S138" s="43"/>
      <c r="T138" s="43"/>
      <c r="U138" s="43"/>
      <c r="V138" s="43"/>
      <c r="W138" s="43"/>
      <c r="X138" s="43"/>
      <c r="Y138" s="43"/>
      <c r="Z138" s="43"/>
      <c r="AA138" s="43"/>
      <c r="AB138" s="43"/>
      <c r="AC138" s="43"/>
      <c r="AD138" s="43"/>
      <c r="AE138" s="43"/>
      <c r="AF138" s="43"/>
      <c r="AG138" s="43"/>
      <c r="AH138" s="43"/>
      <c r="AI138" s="43"/>
      <c r="AJ138" s="43"/>
      <c r="AK138" s="43"/>
      <c r="AL138" s="43"/>
      <c r="AM138" s="43"/>
      <c r="AN138" s="43"/>
      <c r="AO138" s="43"/>
      <c r="AP138" s="43"/>
      <c r="AQ138" s="43"/>
    </row>
    <row r="139" spans="1:43" ht="42.75">
      <c r="A139" s="80" t="s">
        <v>59</v>
      </c>
      <c r="B139" s="83" t="s">
        <v>182</v>
      </c>
      <c r="C139" s="79" t="s">
        <v>9</v>
      </c>
      <c r="D139" s="174">
        <v>1850</v>
      </c>
      <c r="E139" s="557"/>
      <c r="F139" s="57">
        <f>E139*D139</f>
        <v>0</v>
      </c>
      <c r="G139" s="43"/>
      <c r="H139" s="43"/>
      <c r="I139" s="43"/>
      <c r="J139" s="43"/>
      <c r="K139" s="43"/>
      <c r="L139" s="43"/>
      <c r="M139" s="43"/>
      <c r="N139" s="43"/>
      <c r="O139" s="43"/>
      <c r="P139" s="43"/>
      <c r="Q139" s="43"/>
      <c r="R139" s="43"/>
      <c r="S139" s="43"/>
      <c r="T139" s="43"/>
      <c r="U139" s="43"/>
      <c r="V139" s="43"/>
      <c r="W139" s="43"/>
      <c r="X139" s="43"/>
      <c r="Y139" s="43"/>
      <c r="Z139" s="43"/>
      <c r="AA139" s="43"/>
      <c r="AB139" s="43"/>
      <c r="AC139" s="43"/>
      <c r="AD139" s="43"/>
      <c r="AE139" s="43"/>
      <c r="AF139" s="43"/>
      <c r="AG139" s="43"/>
      <c r="AH139" s="43"/>
      <c r="AI139" s="43"/>
      <c r="AJ139" s="43"/>
      <c r="AK139" s="43"/>
      <c r="AL139" s="43"/>
      <c r="AM139" s="43"/>
      <c r="AN139" s="43"/>
      <c r="AO139" s="43"/>
      <c r="AP139" s="43"/>
      <c r="AQ139" s="43"/>
    </row>
    <row r="140" spans="1:43">
      <c r="A140" s="171"/>
      <c r="B140" s="83"/>
      <c r="C140" s="79"/>
      <c r="D140" s="142"/>
      <c r="E140" s="81"/>
      <c r="F140" s="57"/>
      <c r="G140" s="43"/>
      <c r="H140" s="43"/>
      <c r="I140" s="43"/>
      <c r="J140" s="43"/>
      <c r="K140" s="43"/>
      <c r="L140" s="43"/>
      <c r="M140" s="43"/>
      <c r="N140" s="43"/>
      <c r="O140" s="43"/>
      <c r="P140" s="43"/>
      <c r="Q140" s="43"/>
      <c r="R140" s="43"/>
      <c r="S140" s="43"/>
      <c r="T140" s="43"/>
      <c r="U140" s="43"/>
      <c r="V140" s="43"/>
      <c r="W140" s="43"/>
      <c r="X140" s="43"/>
      <c r="Y140" s="43"/>
      <c r="Z140" s="43"/>
      <c r="AA140" s="43"/>
      <c r="AB140" s="43"/>
      <c r="AC140" s="43"/>
      <c r="AD140" s="43"/>
      <c r="AE140" s="43"/>
      <c r="AF140" s="43"/>
      <c r="AG140" s="43"/>
      <c r="AH140" s="43"/>
      <c r="AI140" s="43"/>
      <c r="AJ140" s="43"/>
      <c r="AK140" s="43"/>
      <c r="AL140" s="43"/>
      <c r="AM140" s="43"/>
      <c r="AN140" s="43"/>
      <c r="AO140" s="43"/>
      <c r="AP140" s="43"/>
      <c r="AQ140" s="43"/>
    </row>
    <row r="141" spans="1:43" ht="42.75">
      <c r="A141" s="80" t="s">
        <v>60</v>
      </c>
      <c r="B141" s="83" t="s">
        <v>183</v>
      </c>
      <c r="C141" s="79" t="s">
        <v>9</v>
      </c>
      <c r="D141" s="142">
        <v>1235</v>
      </c>
      <c r="E141" s="81"/>
      <c r="F141" s="57">
        <f>E141*D141</f>
        <v>0</v>
      </c>
      <c r="G141" s="43"/>
      <c r="H141" s="43"/>
      <c r="I141" s="43"/>
      <c r="J141" s="43"/>
      <c r="K141" s="43"/>
      <c r="L141" s="43"/>
      <c r="M141" s="43"/>
      <c r="N141" s="43"/>
      <c r="O141" s="43"/>
      <c r="P141" s="43"/>
      <c r="Q141" s="43"/>
      <c r="R141" s="43"/>
      <c r="S141" s="43"/>
      <c r="T141" s="43"/>
      <c r="U141" s="43"/>
      <c r="V141" s="43"/>
      <c r="W141" s="43"/>
      <c r="X141" s="43"/>
      <c r="Y141" s="43"/>
      <c r="Z141" s="43"/>
      <c r="AA141" s="43"/>
      <c r="AB141" s="43"/>
      <c r="AC141" s="43"/>
      <c r="AD141" s="43"/>
      <c r="AE141" s="43"/>
      <c r="AF141" s="43"/>
      <c r="AG141" s="43"/>
      <c r="AH141" s="43"/>
      <c r="AI141" s="43"/>
      <c r="AJ141" s="43"/>
      <c r="AK141" s="43"/>
      <c r="AL141" s="43"/>
      <c r="AM141" s="43"/>
      <c r="AN141" s="43"/>
      <c r="AO141" s="43"/>
      <c r="AP141" s="43"/>
      <c r="AQ141" s="43"/>
    </row>
    <row r="142" spans="1:43">
      <c r="A142" s="171"/>
      <c r="B142" s="83"/>
      <c r="C142" s="79"/>
      <c r="D142" s="142"/>
      <c r="E142" s="81"/>
      <c r="F142" s="57"/>
      <c r="G142" s="43"/>
      <c r="H142" s="43"/>
      <c r="I142" s="43"/>
      <c r="J142" s="43"/>
      <c r="K142" s="43"/>
      <c r="L142" s="43"/>
      <c r="M142" s="43"/>
      <c r="N142" s="43"/>
      <c r="O142" s="43"/>
      <c r="P142" s="43"/>
      <c r="Q142" s="43"/>
      <c r="R142" s="43"/>
      <c r="S142" s="43"/>
      <c r="T142" s="43"/>
      <c r="U142" s="43"/>
      <c r="V142" s="43"/>
      <c r="W142" s="43"/>
      <c r="X142" s="43"/>
      <c r="Y142" s="43"/>
      <c r="Z142" s="43"/>
      <c r="AA142" s="43"/>
      <c r="AB142" s="43"/>
      <c r="AC142" s="43"/>
      <c r="AD142" s="43"/>
      <c r="AE142" s="43"/>
      <c r="AF142" s="43"/>
      <c r="AG142" s="43"/>
      <c r="AH142" s="43"/>
      <c r="AI142" s="43"/>
      <c r="AJ142" s="43"/>
      <c r="AK142" s="43"/>
      <c r="AL142" s="43"/>
      <c r="AM142" s="43"/>
      <c r="AN142" s="43"/>
      <c r="AO142" s="43"/>
      <c r="AP142" s="43"/>
      <c r="AQ142" s="43"/>
    </row>
    <row r="143" spans="1:43" ht="28.5">
      <c r="A143" s="80" t="s">
        <v>275</v>
      </c>
      <c r="B143" s="83" t="s">
        <v>689</v>
      </c>
      <c r="C143" s="79" t="s">
        <v>8</v>
      </c>
      <c r="D143" s="142">
        <v>418</v>
      </c>
      <c r="E143" s="81"/>
      <c r="F143" s="57">
        <f>E143*D143</f>
        <v>0</v>
      </c>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row>
    <row r="144" spans="1:43">
      <c r="A144" s="171"/>
      <c r="B144" s="83"/>
      <c r="C144" s="79"/>
      <c r="D144" s="142"/>
      <c r="E144" s="81"/>
      <c r="F144" s="57"/>
      <c r="G144" s="43"/>
      <c r="H144" s="43"/>
      <c r="I144" s="43"/>
      <c r="J144" s="43"/>
      <c r="K144" s="43"/>
      <c r="L144" s="43"/>
      <c r="M144" s="43"/>
      <c r="N144" s="43"/>
      <c r="O144" s="43"/>
      <c r="P144" s="43"/>
      <c r="Q144" s="43"/>
      <c r="R144" s="43"/>
      <c r="S144" s="43"/>
      <c r="T144" s="43"/>
      <c r="U144" s="43"/>
      <c r="V144" s="43"/>
      <c r="W144" s="43"/>
      <c r="X144" s="43"/>
      <c r="Y144" s="43"/>
      <c r="Z144" s="43"/>
      <c r="AA144" s="43"/>
      <c r="AB144" s="43"/>
      <c r="AC144" s="43"/>
      <c r="AD144" s="43"/>
      <c r="AE144" s="43"/>
      <c r="AF144" s="43"/>
      <c r="AG144" s="43"/>
      <c r="AH144" s="43"/>
      <c r="AI144" s="43"/>
      <c r="AJ144" s="43"/>
      <c r="AK144" s="43"/>
      <c r="AL144" s="43"/>
      <c r="AM144" s="43"/>
      <c r="AN144" s="43"/>
      <c r="AO144" s="43"/>
      <c r="AP144" s="43"/>
      <c r="AQ144" s="43"/>
    </row>
    <row r="145" spans="1:43" ht="28.5">
      <c r="A145" s="80" t="s">
        <v>529</v>
      </c>
      <c r="B145" s="83" t="s">
        <v>534</v>
      </c>
      <c r="C145" s="79" t="s">
        <v>8</v>
      </c>
      <c r="D145" s="142">
        <v>165</v>
      </c>
      <c r="E145" s="81"/>
      <c r="F145" s="57">
        <f>E145*D145</f>
        <v>0</v>
      </c>
      <c r="G145" s="43"/>
      <c r="H145" s="43"/>
      <c r="I145" s="43"/>
      <c r="J145" s="43"/>
      <c r="K145" s="43"/>
      <c r="L145" s="43"/>
      <c r="M145" s="43"/>
      <c r="N145" s="43"/>
      <c r="O145" s="43"/>
      <c r="P145" s="43"/>
      <c r="Q145" s="43"/>
      <c r="R145" s="43"/>
      <c r="S145" s="43"/>
      <c r="T145" s="43"/>
      <c r="U145" s="43"/>
      <c r="V145" s="43"/>
      <c r="W145" s="43"/>
      <c r="X145" s="43"/>
      <c r="Y145" s="43"/>
      <c r="Z145" s="43"/>
      <c r="AA145" s="43"/>
      <c r="AB145" s="43"/>
      <c r="AC145" s="43"/>
      <c r="AD145" s="43"/>
      <c r="AE145" s="43"/>
      <c r="AF145" s="43"/>
      <c r="AG145" s="43"/>
      <c r="AH145" s="43"/>
      <c r="AI145" s="43"/>
      <c r="AJ145" s="43"/>
      <c r="AK145" s="43"/>
      <c r="AL145" s="43"/>
      <c r="AM145" s="43"/>
      <c r="AN145" s="43"/>
      <c r="AO145" s="43"/>
      <c r="AP145" s="43"/>
      <c r="AQ145" s="43"/>
    </row>
    <row r="146" spans="1:43">
      <c r="A146" s="171"/>
      <c r="B146" s="83"/>
      <c r="C146" s="79"/>
      <c r="D146" s="142"/>
      <c r="E146" s="81"/>
      <c r="F146" s="57"/>
      <c r="G146" s="43"/>
      <c r="H146" s="43"/>
      <c r="I146" s="43"/>
      <c r="J146" s="43"/>
      <c r="K146" s="43"/>
      <c r="L146" s="43"/>
      <c r="M146" s="43"/>
      <c r="N146" s="43"/>
      <c r="O146" s="43"/>
      <c r="P146" s="43"/>
      <c r="Q146" s="43"/>
      <c r="R146" s="43"/>
      <c r="S146" s="43"/>
      <c r="T146" s="43"/>
      <c r="U146" s="43"/>
      <c r="V146" s="43"/>
      <c r="W146" s="43"/>
      <c r="X146" s="43"/>
      <c r="Y146" s="43"/>
      <c r="Z146" s="43"/>
      <c r="AA146" s="43"/>
      <c r="AB146" s="43"/>
      <c r="AC146" s="43"/>
      <c r="AD146" s="43"/>
      <c r="AE146" s="43"/>
      <c r="AF146" s="43"/>
      <c r="AG146" s="43"/>
      <c r="AH146" s="43"/>
      <c r="AI146" s="43"/>
      <c r="AJ146" s="43"/>
      <c r="AK146" s="43"/>
      <c r="AL146" s="43"/>
      <c r="AM146" s="43"/>
      <c r="AN146" s="43"/>
      <c r="AO146" s="43"/>
      <c r="AP146" s="43"/>
      <c r="AQ146" s="43"/>
    </row>
    <row r="147" spans="1:43">
      <c r="A147" s="80" t="s">
        <v>533</v>
      </c>
      <c r="B147" s="83" t="s">
        <v>690</v>
      </c>
      <c r="C147" s="79" t="s">
        <v>8</v>
      </c>
      <c r="D147" s="142">
        <v>583</v>
      </c>
      <c r="E147" s="81"/>
      <c r="F147" s="57">
        <f>E147*D147</f>
        <v>0</v>
      </c>
      <c r="G147" s="43"/>
      <c r="H147" s="43"/>
      <c r="I147" s="43"/>
      <c r="J147" s="43"/>
      <c r="K147" s="43"/>
      <c r="L147" s="43"/>
      <c r="M147" s="43"/>
      <c r="N147" s="43"/>
      <c r="O147" s="43"/>
      <c r="P147" s="43"/>
      <c r="Q147" s="43"/>
      <c r="R147" s="43"/>
      <c r="S147" s="43"/>
      <c r="T147" s="43"/>
      <c r="U147" s="43"/>
      <c r="V147" s="43"/>
      <c r="W147" s="43"/>
      <c r="X147" s="43"/>
      <c r="Y147" s="43"/>
      <c r="Z147" s="43"/>
      <c r="AA147" s="43"/>
      <c r="AB147" s="43"/>
      <c r="AC147" s="43"/>
      <c r="AD147" s="43"/>
      <c r="AE147" s="43"/>
      <c r="AF147" s="43"/>
      <c r="AG147" s="43"/>
      <c r="AH147" s="43"/>
      <c r="AI147" s="43"/>
      <c r="AJ147" s="43"/>
      <c r="AK147" s="43"/>
      <c r="AL147" s="43"/>
      <c r="AM147" s="43"/>
      <c r="AN147" s="43"/>
      <c r="AO147" s="43"/>
      <c r="AP147" s="43"/>
      <c r="AQ147" s="43"/>
    </row>
    <row r="148" spans="1:43">
      <c r="A148" s="171"/>
      <c r="B148" s="83"/>
      <c r="C148" s="79"/>
      <c r="D148" s="142"/>
      <c r="E148" s="81"/>
      <c r="F148" s="57"/>
      <c r="G148" s="43"/>
      <c r="H148" s="43"/>
      <c r="I148" s="43"/>
      <c r="J148" s="43"/>
      <c r="K148" s="43"/>
      <c r="L148" s="43"/>
      <c r="M148" s="43"/>
      <c r="N148" s="43"/>
      <c r="O148" s="43"/>
      <c r="P148" s="43"/>
      <c r="Q148" s="43"/>
      <c r="R148" s="43"/>
      <c r="S148" s="43"/>
      <c r="T148" s="43"/>
      <c r="U148" s="43"/>
      <c r="V148" s="43"/>
      <c r="W148" s="43"/>
      <c r="X148" s="43"/>
      <c r="Y148" s="43"/>
      <c r="Z148" s="43"/>
      <c r="AA148" s="43"/>
      <c r="AB148" s="43"/>
      <c r="AC148" s="43"/>
      <c r="AD148" s="43"/>
      <c r="AE148" s="43"/>
      <c r="AF148" s="43"/>
      <c r="AG148" s="43"/>
      <c r="AH148" s="43"/>
      <c r="AI148" s="43"/>
      <c r="AJ148" s="43"/>
      <c r="AK148" s="43"/>
      <c r="AL148" s="43"/>
      <c r="AM148" s="43"/>
      <c r="AN148" s="43"/>
      <c r="AO148" s="43"/>
      <c r="AP148" s="43"/>
      <c r="AQ148" s="43"/>
    </row>
    <row r="149" spans="1:43" ht="28.5">
      <c r="A149" s="80" t="s">
        <v>691</v>
      </c>
      <c r="B149" s="83" t="s">
        <v>248</v>
      </c>
      <c r="C149" s="268">
        <v>0.05</v>
      </c>
      <c r="D149" s="142"/>
      <c r="E149" s="81"/>
      <c r="F149" s="57">
        <f>SUM(F139:F147)*C149</f>
        <v>0</v>
      </c>
      <c r="G149" s="43"/>
      <c r="H149" s="43"/>
      <c r="I149" s="43"/>
      <c r="J149" s="43"/>
      <c r="K149" s="43"/>
      <c r="L149" s="43"/>
      <c r="M149" s="43"/>
      <c r="N149" s="43"/>
      <c r="O149" s="43"/>
      <c r="P149" s="43"/>
      <c r="Q149" s="43"/>
      <c r="R149" s="43"/>
      <c r="S149" s="43"/>
      <c r="T149" s="43"/>
      <c r="U149" s="43"/>
      <c r="V149" s="43"/>
      <c r="W149" s="43"/>
      <c r="X149" s="43"/>
      <c r="Y149" s="43"/>
      <c r="Z149" s="43"/>
      <c r="AA149" s="43"/>
      <c r="AB149" s="43"/>
      <c r="AC149" s="43"/>
      <c r="AD149" s="43"/>
      <c r="AE149" s="43"/>
      <c r="AF149" s="43"/>
      <c r="AG149" s="43"/>
      <c r="AH149" s="43"/>
      <c r="AI149" s="43"/>
      <c r="AJ149" s="43"/>
      <c r="AK149" s="43"/>
      <c r="AL149" s="43"/>
      <c r="AM149" s="43"/>
      <c r="AN149" s="43"/>
      <c r="AO149" s="43"/>
      <c r="AP149" s="43"/>
      <c r="AQ149" s="43"/>
    </row>
    <row r="150" spans="1:43">
      <c r="A150" s="80"/>
      <c r="B150" s="83"/>
      <c r="C150" s="79"/>
      <c r="D150" s="142"/>
      <c r="E150" s="81"/>
      <c r="F150" s="57"/>
      <c r="G150" s="43"/>
      <c r="H150" s="43"/>
      <c r="I150" s="43"/>
      <c r="J150" s="43"/>
      <c r="K150" s="43"/>
      <c r="L150" s="43"/>
      <c r="M150" s="43"/>
      <c r="N150" s="43"/>
      <c r="O150" s="43"/>
      <c r="P150" s="43"/>
      <c r="Q150" s="43"/>
      <c r="R150" s="43"/>
      <c r="S150" s="43"/>
      <c r="T150" s="43"/>
      <c r="U150" s="43"/>
      <c r="V150" s="43"/>
      <c r="W150" s="43"/>
      <c r="X150" s="43"/>
      <c r="Y150" s="43"/>
      <c r="Z150" s="43"/>
      <c r="AA150" s="43"/>
      <c r="AB150" s="43"/>
      <c r="AC150" s="43"/>
      <c r="AD150" s="43"/>
      <c r="AE150" s="43"/>
      <c r="AF150" s="43"/>
      <c r="AG150" s="43"/>
      <c r="AH150" s="43"/>
      <c r="AI150" s="43"/>
      <c r="AJ150" s="43"/>
      <c r="AK150" s="43"/>
      <c r="AL150" s="43"/>
      <c r="AM150" s="43"/>
      <c r="AN150" s="43"/>
      <c r="AO150" s="43"/>
      <c r="AP150" s="43"/>
      <c r="AQ150" s="43"/>
    </row>
    <row r="151" spans="1:43" ht="15" thickBot="1">
      <c r="A151" s="274" t="s">
        <v>57</v>
      </c>
      <c r="B151" s="162" t="s">
        <v>58</v>
      </c>
      <c r="C151" s="163"/>
      <c r="D151" s="164"/>
      <c r="E151" s="357"/>
      <c r="F151" s="165">
        <f>SUM(F139:F149)</f>
        <v>0</v>
      </c>
      <c r="G151" s="43"/>
      <c r="H151" s="43"/>
      <c r="I151" s="43"/>
      <c r="J151" s="43"/>
      <c r="K151" s="43"/>
      <c r="L151" s="43"/>
      <c r="M151" s="43"/>
      <c r="N151" s="43"/>
      <c r="O151" s="43"/>
      <c r="P151" s="43"/>
      <c r="Q151" s="43"/>
      <c r="R151" s="43"/>
      <c r="S151" s="43"/>
      <c r="T151" s="43"/>
      <c r="U151" s="43"/>
      <c r="V151" s="43"/>
      <c r="W151" s="43"/>
      <c r="X151" s="43"/>
      <c r="Y151" s="43"/>
      <c r="Z151" s="43"/>
      <c r="AA151" s="43"/>
      <c r="AB151" s="43"/>
      <c r="AC151" s="43"/>
      <c r="AD151" s="43"/>
      <c r="AE151" s="43"/>
      <c r="AF151" s="43"/>
      <c r="AG151" s="43"/>
      <c r="AH151" s="43"/>
      <c r="AI151" s="43"/>
      <c r="AJ151" s="43"/>
      <c r="AK151" s="43"/>
      <c r="AL151" s="43"/>
      <c r="AM151" s="43"/>
      <c r="AN151" s="43"/>
      <c r="AO151" s="43"/>
      <c r="AP151" s="43"/>
      <c r="AQ151" s="43"/>
    </row>
    <row r="152" spans="1:43" ht="15" thickBot="1">
      <c r="A152" s="237"/>
      <c r="B152" s="226"/>
      <c r="C152" s="216"/>
      <c r="D152" s="227"/>
      <c r="E152" s="561"/>
      <c r="F152" s="225"/>
      <c r="G152" s="43"/>
      <c r="H152" s="43"/>
      <c r="I152" s="43"/>
      <c r="J152" s="43"/>
      <c r="K152" s="43"/>
      <c r="L152" s="43"/>
      <c r="M152" s="43"/>
      <c r="N152" s="43"/>
      <c r="O152" s="43"/>
      <c r="P152" s="43"/>
      <c r="Q152" s="43"/>
      <c r="R152" s="43"/>
      <c r="S152" s="43"/>
      <c r="T152" s="43"/>
      <c r="U152" s="43"/>
      <c r="V152" s="43"/>
      <c r="W152" s="43"/>
      <c r="X152" s="43"/>
      <c r="Y152" s="43"/>
      <c r="Z152" s="43"/>
      <c r="AA152" s="43"/>
      <c r="AB152" s="43"/>
      <c r="AC152" s="43"/>
      <c r="AD152" s="43"/>
      <c r="AE152" s="43"/>
      <c r="AF152" s="43"/>
      <c r="AG152" s="43"/>
      <c r="AH152" s="43"/>
      <c r="AI152" s="43"/>
      <c r="AJ152" s="43"/>
      <c r="AK152" s="43"/>
      <c r="AL152" s="43"/>
      <c r="AM152" s="43"/>
      <c r="AN152" s="43"/>
      <c r="AO152" s="43"/>
      <c r="AP152" s="43"/>
      <c r="AQ152" s="43"/>
    </row>
    <row r="153" spans="1:43">
      <c r="A153" s="275" t="s">
        <v>61</v>
      </c>
      <c r="B153" s="156" t="s">
        <v>62</v>
      </c>
      <c r="C153" s="157"/>
      <c r="D153" s="158"/>
      <c r="E153" s="356"/>
      <c r="F153" s="159"/>
      <c r="G153" s="43"/>
      <c r="I153" s="43"/>
      <c r="J153" s="248"/>
      <c r="K153" s="43"/>
      <c r="L153" s="43"/>
      <c r="M153" s="43"/>
      <c r="N153" s="43"/>
      <c r="O153" s="43"/>
      <c r="P153" s="43"/>
      <c r="Q153" s="43"/>
      <c r="R153" s="43"/>
      <c r="S153" s="43"/>
      <c r="T153" s="43"/>
      <c r="U153" s="43"/>
      <c r="V153" s="43"/>
      <c r="W153" s="43"/>
      <c r="X153" s="43"/>
      <c r="Y153" s="43"/>
      <c r="Z153" s="43"/>
      <c r="AA153" s="43"/>
      <c r="AB153" s="43"/>
      <c r="AC153" s="43"/>
      <c r="AD153" s="43"/>
      <c r="AE153" s="43"/>
      <c r="AF153" s="43"/>
      <c r="AG153" s="43"/>
      <c r="AH153" s="43"/>
      <c r="AI153" s="43"/>
      <c r="AJ153" s="43"/>
      <c r="AK153" s="43"/>
      <c r="AL153" s="43"/>
      <c r="AM153" s="43"/>
      <c r="AN153" s="43"/>
      <c r="AO153" s="43"/>
      <c r="AP153" s="43"/>
      <c r="AQ153" s="43"/>
    </row>
    <row r="154" spans="1:43">
      <c r="A154" s="276"/>
      <c r="B154" s="172"/>
      <c r="C154" s="173"/>
      <c r="D154" s="174"/>
      <c r="E154" s="557"/>
      <c r="F154" s="176"/>
      <c r="G154" s="43"/>
      <c r="I154" s="43"/>
      <c r="J154" s="248"/>
      <c r="K154" s="43"/>
      <c r="L154" s="43"/>
      <c r="M154" s="43"/>
      <c r="N154" s="43"/>
      <c r="O154" s="43"/>
      <c r="P154" s="43"/>
      <c r="Q154" s="43"/>
      <c r="R154" s="43"/>
      <c r="S154" s="43"/>
      <c r="T154" s="43"/>
      <c r="U154" s="43"/>
      <c r="V154" s="43"/>
      <c r="W154" s="43"/>
      <c r="X154" s="43"/>
      <c r="Y154" s="43"/>
      <c r="Z154" s="43"/>
      <c r="AA154" s="43"/>
      <c r="AB154" s="43"/>
      <c r="AC154" s="43"/>
      <c r="AD154" s="43"/>
      <c r="AE154" s="43"/>
      <c r="AF154" s="43"/>
      <c r="AG154" s="43"/>
      <c r="AH154" s="43"/>
      <c r="AI154" s="43"/>
      <c r="AJ154" s="43"/>
      <c r="AK154" s="43"/>
      <c r="AL154" s="43"/>
      <c r="AM154" s="43"/>
      <c r="AN154" s="43"/>
      <c r="AO154" s="43"/>
      <c r="AP154" s="43"/>
      <c r="AQ154" s="43"/>
    </row>
    <row r="155" spans="1:43" ht="99.75">
      <c r="A155" s="80" t="s">
        <v>63</v>
      </c>
      <c r="B155" s="83" t="s">
        <v>569</v>
      </c>
      <c r="C155" s="79" t="s">
        <v>8</v>
      </c>
      <c r="D155" s="174">
        <v>2967</v>
      </c>
      <c r="E155" s="557"/>
      <c r="F155" s="57">
        <f>E155*D155</f>
        <v>0</v>
      </c>
      <c r="G155" s="43"/>
      <c r="I155" s="43"/>
      <c r="J155" s="248"/>
      <c r="K155" s="43"/>
      <c r="L155" s="43"/>
      <c r="M155" s="43"/>
      <c r="N155" s="43"/>
      <c r="O155" s="43"/>
      <c r="P155" s="43"/>
      <c r="Q155" s="43"/>
      <c r="R155" s="43"/>
      <c r="S155" s="43"/>
      <c r="T155" s="43"/>
      <c r="U155" s="43"/>
      <c r="V155" s="43"/>
      <c r="W155" s="43"/>
      <c r="X155" s="43"/>
      <c r="Y155" s="43"/>
      <c r="Z155" s="43"/>
      <c r="AA155" s="43"/>
      <c r="AB155" s="43"/>
      <c r="AC155" s="43"/>
      <c r="AD155" s="43"/>
      <c r="AE155" s="43"/>
      <c r="AF155" s="43"/>
      <c r="AG155" s="43"/>
      <c r="AH155" s="43"/>
      <c r="AI155" s="43"/>
      <c r="AJ155" s="43"/>
      <c r="AK155" s="43"/>
      <c r="AL155" s="43"/>
      <c r="AM155" s="43"/>
      <c r="AN155" s="43"/>
      <c r="AO155" s="43"/>
      <c r="AP155" s="43"/>
      <c r="AQ155" s="43"/>
    </row>
    <row r="156" spans="1:43">
      <c r="A156" s="276"/>
      <c r="B156" s="83"/>
      <c r="C156" s="79"/>
      <c r="D156" s="142"/>
      <c r="E156" s="81"/>
      <c r="F156" s="57"/>
      <c r="G156" s="43"/>
      <c r="I156" s="43"/>
      <c r="J156" s="248"/>
      <c r="K156" s="43"/>
      <c r="L156" s="43"/>
      <c r="M156" s="43"/>
      <c r="N156" s="43"/>
      <c r="O156" s="43"/>
      <c r="P156" s="43"/>
      <c r="Q156" s="43"/>
      <c r="R156" s="43"/>
      <c r="S156" s="43"/>
      <c r="T156" s="43"/>
      <c r="U156" s="43"/>
      <c r="V156" s="43"/>
      <c r="W156" s="43"/>
      <c r="X156" s="43"/>
      <c r="Y156" s="43"/>
      <c r="Z156" s="43"/>
      <c r="AA156" s="43"/>
      <c r="AB156" s="43"/>
      <c r="AC156" s="43"/>
      <c r="AD156" s="43"/>
      <c r="AE156" s="43"/>
      <c r="AF156" s="43"/>
      <c r="AG156" s="43"/>
      <c r="AH156" s="43"/>
      <c r="AI156" s="43"/>
      <c r="AJ156" s="43"/>
      <c r="AK156" s="43"/>
      <c r="AL156" s="43"/>
      <c r="AM156" s="43"/>
      <c r="AN156" s="43"/>
      <c r="AO156" s="43"/>
      <c r="AP156" s="43"/>
      <c r="AQ156" s="43"/>
    </row>
    <row r="157" spans="1:43" ht="128.25">
      <c r="A157" s="80" t="s">
        <v>64</v>
      </c>
      <c r="B157" s="83" t="s">
        <v>714</v>
      </c>
      <c r="C157" s="79" t="s">
        <v>8</v>
      </c>
      <c r="D157" s="142">
        <v>2175</v>
      </c>
      <c r="E157" s="81"/>
      <c r="F157" s="57">
        <f>E157*D157</f>
        <v>0</v>
      </c>
      <c r="G157" s="43"/>
      <c r="I157" s="43"/>
      <c r="J157" s="248"/>
      <c r="K157" s="43"/>
      <c r="L157" s="43"/>
      <c r="M157" s="43"/>
      <c r="N157" s="43"/>
      <c r="O157" s="43"/>
      <c r="P157" s="43"/>
      <c r="Q157" s="43"/>
      <c r="R157" s="43"/>
      <c r="S157" s="43"/>
      <c r="T157" s="43"/>
      <c r="U157" s="43"/>
      <c r="V157" s="43"/>
      <c r="W157" s="43"/>
      <c r="X157" s="43"/>
      <c r="Y157" s="43"/>
      <c r="Z157" s="43"/>
      <c r="AA157" s="43"/>
      <c r="AB157" s="43"/>
      <c r="AC157" s="43"/>
      <c r="AD157" s="43"/>
      <c r="AE157" s="43"/>
      <c r="AF157" s="43"/>
      <c r="AG157" s="43"/>
      <c r="AH157" s="43"/>
      <c r="AI157" s="43"/>
      <c r="AJ157" s="43"/>
      <c r="AK157" s="43"/>
      <c r="AL157" s="43"/>
      <c r="AM157" s="43"/>
      <c r="AN157" s="43"/>
      <c r="AO157" s="43"/>
      <c r="AP157" s="43"/>
      <c r="AQ157" s="43"/>
    </row>
    <row r="158" spans="1:43">
      <c r="A158" s="276"/>
      <c r="B158" s="83"/>
      <c r="C158" s="79"/>
      <c r="D158" s="142"/>
      <c r="E158" s="81"/>
      <c r="F158" s="57"/>
      <c r="G158" s="43"/>
      <c r="I158" s="43"/>
      <c r="J158" s="248"/>
      <c r="K158" s="43"/>
      <c r="L158" s="43"/>
      <c r="M158" s="43"/>
      <c r="N158" s="43"/>
      <c r="O158" s="43"/>
      <c r="P158" s="43"/>
      <c r="Q158" s="43"/>
      <c r="R158" s="43"/>
      <c r="S158" s="43"/>
      <c r="T158" s="43"/>
      <c r="U158" s="43"/>
      <c r="V158" s="43"/>
      <c r="W158" s="43"/>
      <c r="X158" s="43"/>
      <c r="Y158" s="43"/>
      <c r="Z158" s="43"/>
      <c r="AA158" s="43"/>
      <c r="AB158" s="43"/>
      <c r="AC158" s="43"/>
      <c r="AD158" s="43"/>
      <c r="AE158" s="43"/>
      <c r="AF158" s="43"/>
      <c r="AG158" s="43"/>
      <c r="AH158" s="43"/>
      <c r="AI158" s="43"/>
      <c r="AJ158" s="43"/>
      <c r="AK158" s="43"/>
      <c r="AL158" s="43"/>
      <c r="AM158" s="43"/>
      <c r="AN158" s="43"/>
      <c r="AO158" s="43"/>
      <c r="AP158" s="43"/>
      <c r="AQ158" s="43"/>
    </row>
    <row r="159" spans="1:43" ht="28.5">
      <c r="A159" s="80" t="s">
        <v>276</v>
      </c>
      <c r="B159" s="83" t="s">
        <v>532</v>
      </c>
      <c r="C159" s="79" t="s">
        <v>8</v>
      </c>
      <c r="D159" s="142">
        <v>418</v>
      </c>
      <c r="E159" s="81"/>
      <c r="F159" s="57">
        <f>E159*D159</f>
        <v>0</v>
      </c>
      <c r="G159" s="43"/>
      <c r="I159" s="43"/>
      <c r="J159" s="248"/>
      <c r="K159" s="43"/>
      <c r="L159" s="43"/>
      <c r="M159" s="43"/>
      <c r="N159" s="43"/>
      <c r="O159" s="43"/>
      <c r="P159" s="43"/>
      <c r="Q159" s="43"/>
      <c r="R159" s="43"/>
      <c r="S159" s="43"/>
      <c r="T159" s="43"/>
      <c r="U159" s="43"/>
      <c r="V159" s="43"/>
      <c r="W159" s="43"/>
      <c r="X159" s="43"/>
      <c r="Y159" s="43"/>
      <c r="Z159" s="43"/>
      <c r="AA159" s="43"/>
      <c r="AB159" s="43"/>
      <c r="AC159" s="43"/>
      <c r="AD159" s="43"/>
      <c r="AE159" s="43"/>
      <c r="AF159" s="43"/>
      <c r="AG159" s="43"/>
      <c r="AH159" s="43"/>
      <c r="AI159" s="43"/>
      <c r="AJ159" s="43"/>
      <c r="AK159" s="43"/>
      <c r="AL159" s="43"/>
      <c r="AM159" s="43"/>
      <c r="AN159" s="43"/>
      <c r="AO159" s="43"/>
      <c r="AP159" s="43"/>
      <c r="AQ159" s="43"/>
    </row>
    <row r="160" spans="1:43">
      <c r="A160" s="276"/>
      <c r="B160" s="83"/>
      <c r="C160" s="79"/>
      <c r="D160" s="142"/>
      <c r="E160" s="81"/>
      <c r="F160" s="57"/>
      <c r="G160" s="43"/>
      <c r="I160" s="43"/>
      <c r="J160" s="248"/>
      <c r="K160" s="43"/>
      <c r="L160" s="43"/>
      <c r="M160" s="43"/>
      <c r="N160" s="43"/>
      <c r="O160" s="43"/>
      <c r="P160" s="43"/>
      <c r="Q160" s="43"/>
      <c r="R160" s="43"/>
      <c r="S160" s="43"/>
      <c r="T160" s="43"/>
      <c r="U160" s="43"/>
      <c r="V160" s="43"/>
      <c r="W160" s="43"/>
      <c r="X160" s="43"/>
      <c r="Y160" s="43"/>
      <c r="Z160" s="43"/>
      <c r="AA160" s="43"/>
      <c r="AB160" s="43"/>
      <c r="AC160" s="43"/>
      <c r="AD160" s="43"/>
      <c r="AE160" s="43"/>
      <c r="AF160" s="43"/>
      <c r="AG160" s="43"/>
      <c r="AH160" s="43"/>
      <c r="AI160" s="43"/>
      <c r="AJ160" s="43"/>
      <c r="AK160" s="43"/>
      <c r="AL160" s="43"/>
      <c r="AM160" s="43"/>
      <c r="AN160" s="43"/>
      <c r="AO160" s="43"/>
      <c r="AP160" s="43"/>
      <c r="AQ160" s="43"/>
    </row>
    <row r="161" spans="1:43" ht="28.5">
      <c r="A161" s="80" t="s">
        <v>278</v>
      </c>
      <c r="B161" s="83" t="s">
        <v>564</v>
      </c>
      <c r="C161" s="79" t="s">
        <v>8</v>
      </c>
      <c r="D161" s="142">
        <v>165</v>
      </c>
      <c r="E161" s="81"/>
      <c r="F161" s="57">
        <f>E161*D161</f>
        <v>0</v>
      </c>
      <c r="G161" s="43"/>
      <c r="I161" s="43"/>
      <c r="J161" s="248"/>
      <c r="K161" s="43"/>
      <c r="L161" s="43"/>
      <c r="M161" s="43"/>
      <c r="N161" s="43"/>
      <c r="O161" s="43"/>
      <c r="P161" s="43"/>
      <c r="Q161" s="43"/>
      <c r="R161" s="43"/>
      <c r="S161" s="43"/>
      <c r="T161" s="43"/>
      <c r="U161" s="43"/>
      <c r="V161" s="43"/>
      <c r="W161" s="43"/>
      <c r="X161" s="43"/>
      <c r="Y161" s="43"/>
      <c r="Z161" s="43"/>
      <c r="AA161" s="43"/>
      <c r="AB161" s="43"/>
      <c r="AC161" s="43"/>
      <c r="AD161" s="43"/>
      <c r="AE161" s="43"/>
      <c r="AF161" s="43"/>
      <c r="AG161" s="43"/>
      <c r="AH161" s="43"/>
      <c r="AI161" s="43"/>
      <c r="AJ161" s="43"/>
      <c r="AK161" s="43"/>
      <c r="AL161" s="43"/>
      <c r="AM161" s="43"/>
      <c r="AN161" s="43"/>
      <c r="AO161" s="43"/>
      <c r="AP161" s="43"/>
      <c r="AQ161" s="43"/>
    </row>
    <row r="162" spans="1:43" s="91" customFormat="1">
      <c r="A162" s="276"/>
      <c r="B162" s="83"/>
      <c r="C162" s="79"/>
      <c r="D162" s="142"/>
      <c r="E162" s="81"/>
      <c r="F162" s="57"/>
      <c r="G162" s="32"/>
      <c r="I162" s="32"/>
      <c r="J162" s="250"/>
      <c r="K162" s="32"/>
      <c r="L162" s="32"/>
      <c r="M162" s="32"/>
      <c r="N162" s="32"/>
      <c r="O162" s="32"/>
      <c r="P162" s="32"/>
      <c r="Q162" s="32"/>
      <c r="R162" s="32"/>
      <c r="S162" s="32"/>
      <c r="T162" s="32"/>
      <c r="U162" s="32"/>
      <c r="V162" s="32"/>
      <c r="W162" s="32"/>
      <c r="X162" s="32"/>
      <c r="Y162" s="32"/>
      <c r="Z162" s="32"/>
      <c r="AA162" s="32"/>
      <c r="AB162" s="32"/>
      <c r="AC162" s="32"/>
      <c r="AD162" s="32"/>
      <c r="AE162" s="32"/>
      <c r="AF162" s="32"/>
      <c r="AG162" s="32"/>
      <c r="AH162" s="32"/>
      <c r="AI162" s="32"/>
      <c r="AJ162" s="32"/>
      <c r="AK162" s="32"/>
      <c r="AL162" s="32"/>
      <c r="AM162" s="32"/>
      <c r="AN162" s="32"/>
      <c r="AO162" s="32"/>
      <c r="AP162" s="32"/>
      <c r="AQ162" s="32"/>
    </row>
    <row r="163" spans="1:43" ht="57">
      <c r="A163" s="80" t="s">
        <v>530</v>
      </c>
      <c r="B163" s="83" t="s">
        <v>211</v>
      </c>
      <c r="C163" s="79"/>
      <c r="D163" s="142"/>
      <c r="E163" s="81"/>
      <c r="F163" s="57"/>
      <c r="G163" s="43"/>
      <c r="I163" s="43"/>
      <c r="J163" s="248"/>
      <c r="K163" s="43"/>
      <c r="L163" s="43"/>
      <c r="M163" s="43"/>
      <c r="N163" s="43"/>
      <c r="O163" s="43"/>
      <c r="P163" s="43"/>
      <c r="Q163" s="43"/>
      <c r="R163" s="43"/>
      <c r="S163" s="43"/>
      <c r="T163" s="43"/>
      <c r="U163" s="43"/>
      <c r="V163" s="43"/>
      <c r="W163" s="43"/>
      <c r="X163" s="43"/>
      <c r="Y163" s="43"/>
      <c r="Z163" s="43"/>
      <c r="AA163" s="43"/>
      <c r="AB163" s="43"/>
      <c r="AC163" s="43"/>
      <c r="AD163" s="43"/>
      <c r="AE163" s="43"/>
      <c r="AF163" s="43"/>
      <c r="AG163" s="43"/>
      <c r="AH163" s="43"/>
      <c r="AI163" s="43"/>
      <c r="AJ163" s="43"/>
      <c r="AK163" s="43"/>
      <c r="AL163" s="43"/>
      <c r="AM163" s="43"/>
      <c r="AN163" s="43"/>
      <c r="AO163" s="43"/>
      <c r="AP163" s="43"/>
      <c r="AQ163" s="43"/>
    </row>
    <row r="164" spans="1:43">
      <c r="A164" s="276"/>
      <c r="B164" s="349" t="s">
        <v>106</v>
      </c>
      <c r="C164" s="79" t="s">
        <v>7</v>
      </c>
      <c r="D164" s="85">
        <v>45</v>
      </c>
      <c r="E164" s="89"/>
      <c r="F164" s="90">
        <f>E164*D164</f>
        <v>0</v>
      </c>
      <c r="G164" s="43"/>
      <c r="H164" s="43"/>
      <c r="I164" s="43"/>
      <c r="J164" s="248"/>
      <c r="K164" s="43"/>
      <c r="L164" s="43"/>
      <c r="M164" s="43"/>
      <c r="N164" s="43"/>
      <c r="O164" s="43"/>
      <c r="P164" s="43"/>
      <c r="Q164" s="43"/>
      <c r="R164" s="43"/>
      <c r="S164" s="43"/>
      <c r="T164" s="43"/>
      <c r="U164" s="43"/>
      <c r="V164" s="43"/>
      <c r="W164" s="43"/>
      <c r="X164" s="43"/>
      <c r="Y164" s="43"/>
      <c r="Z164" s="43"/>
      <c r="AA164" s="43"/>
      <c r="AB164" s="43"/>
      <c r="AC164" s="43"/>
      <c r="AD164" s="43"/>
      <c r="AE164" s="43"/>
      <c r="AF164" s="43"/>
      <c r="AG164" s="43"/>
      <c r="AH164" s="43"/>
      <c r="AI164" s="43"/>
      <c r="AJ164" s="43"/>
      <c r="AK164" s="43"/>
      <c r="AL164" s="43"/>
      <c r="AM164" s="43"/>
      <c r="AN164" s="43"/>
      <c r="AO164" s="43"/>
      <c r="AP164" s="43"/>
      <c r="AQ164" s="43"/>
    </row>
    <row r="165" spans="1:43">
      <c r="A165" s="80"/>
      <c r="B165" s="349" t="s">
        <v>107</v>
      </c>
      <c r="C165" s="79" t="s">
        <v>8</v>
      </c>
      <c r="D165" s="85">
        <v>86</v>
      </c>
      <c r="E165" s="89"/>
      <c r="F165" s="90">
        <f>E165*D165</f>
        <v>0</v>
      </c>
      <c r="G165" s="43"/>
      <c r="H165" s="43"/>
      <c r="I165" s="43"/>
      <c r="J165" s="43"/>
      <c r="K165" s="43"/>
      <c r="L165" s="43"/>
      <c r="M165" s="43"/>
      <c r="N165" s="43"/>
      <c r="O165" s="43"/>
      <c r="P165" s="43"/>
      <c r="Q165" s="43"/>
      <c r="R165" s="43"/>
      <c r="S165" s="43"/>
      <c r="T165" s="43"/>
      <c r="U165" s="43"/>
      <c r="V165" s="43"/>
      <c r="W165" s="43"/>
      <c r="X165" s="43"/>
      <c r="Y165" s="43"/>
      <c r="Z165" s="43"/>
      <c r="AA165" s="43"/>
      <c r="AB165" s="43"/>
      <c r="AC165" s="43"/>
      <c r="AD165" s="43"/>
      <c r="AE165" s="43"/>
      <c r="AF165" s="43"/>
      <c r="AG165" s="43"/>
      <c r="AH165" s="43"/>
      <c r="AI165" s="43"/>
      <c r="AJ165" s="43"/>
      <c r="AK165" s="43"/>
      <c r="AL165" s="43"/>
      <c r="AM165" s="43"/>
      <c r="AN165" s="43"/>
      <c r="AO165" s="43"/>
      <c r="AP165" s="43"/>
      <c r="AQ165" s="43"/>
    </row>
    <row r="166" spans="1:43">
      <c r="A166" s="276"/>
      <c r="B166" s="349"/>
      <c r="C166" s="79"/>
      <c r="D166" s="85"/>
      <c r="E166" s="89"/>
      <c r="F166" s="90"/>
      <c r="G166" s="43"/>
      <c r="H166" s="43"/>
      <c r="I166" s="43"/>
      <c r="J166" s="43"/>
      <c r="K166" s="43"/>
      <c r="L166" s="43"/>
      <c r="M166" s="43"/>
      <c r="N166" s="43"/>
      <c r="O166" s="43"/>
      <c r="P166" s="43"/>
      <c r="Q166" s="43"/>
      <c r="R166" s="43"/>
      <c r="S166" s="43"/>
      <c r="T166" s="43"/>
      <c r="U166" s="43"/>
      <c r="V166" s="43"/>
      <c r="W166" s="43"/>
      <c r="X166" s="43"/>
      <c r="Y166" s="43"/>
      <c r="Z166" s="43"/>
      <c r="AA166" s="43"/>
      <c r="AB166" s="43"/>
      <c r="AC166" s="43"/>
      <c r="AD166" s="43"/>
      <c r="AE166" s="43"/>
      <c r="AF166" s="43"/>
      <c r="AG166" s="43"/>
      <c r="AH166" s="43"/>
      <c r="AI166" s="43"/>
      <c r="AJ166" s="43"/>
      <c r="AK166" s="43"/>
      <c r="AL166" s="43"/>
      <c r="AM166" s="43"/>
      <c r="AN166" s="43"/>
      <c r="AO166" s="43"/>
      <c r="AP166" s="43"/>
      <c r="AQ166" s="43"/>
    </row>
    <row r="167" spans="1:43" ht="57">
      <c r="A167" s="80" t="s">
        <v>531</v>
      </c>
      <c r="B167" s="249" t="s">
        <v>571</v>
      </c>
      <c r="C167" s="79" t="s">
        <v>8</v>
      </c>
      <c r="D167" s="85">
        <v>40</v>
      </c>
      <c r="E167" s="89"/>
      <c r="F167" s="90">
        <f>E167*D167</f>
        <v>0</v>
      </c>
      <c r="G167" s="43"/>
      <c r="H167" s="43"/>
      <c r="I167" s="43"/>
      <c r="J167" s="43"/>
      <c r="K167" s="43"/>
      <c r="L167" s="43"/>
      <c r="M167" s="43"/>
      <c r="N167" s="43"/>
      <c r="O167" s="43"/>
      <c r="P167" s="43"/>
      <c r="Q167" s="43"/>
      <c r="R167" s="43"/>
      <c r="S167" s="43"/>
      <c r="T167" s="43"/>
      <c r="U167" s="43"/>
      <c r="V167" s="43"/>
      <c r="W167" s="43"/>
      <c r="X167" s="43"/>
      <c r="Y167" s="43"/>
      <c r="Z167" s="43"/>
      <c r="AA167" s="43"/>
      <c r="AB167" s="43"/>
      <c r="AC167" s="43"/>
      <c r="AD167" s="43"/>
      <c r="AE167" s="43"/>
      <c r="AF167" s="43"/>
      <c r="AG167" s="43"/>
      <c r="AH167" s="43"/>
      <c r="AI167" s="43"/>
      <c r="AJ167" s="43"/>
      <c r="AK167" s="43"/>
      <c r="AL167" s="43"/>
      <c r="AM167" s="43"/>
      <c r="AN167" s="43"/>
      <c r="AO167" s="43"/>
      <c r="AP167" s="43"/>
      <c r="AQ167" s="43"/>
    </row>
    <row r="168" spans="1:43">
      <c r="A168" s="276"/>
      <c r="B168" s="83"/>
      <c r="C168" s="79"/>
      <c r="D168" s="142"/>
      <c r="E168" s="81"/>
      <c r="F168" s="57"/>
      <c r="G168" s="43"/>
      <c r="H168" s="43"/>
      <c r="I168" s="43"/>
      <c r="J168" s="43"/>
      <c r="K168" s="43"/>
      <c r="L168" s="43"/>
      <c r="M168" s="43"/>
      <c r="N168" s="43"/>
      <c r="O168" s="43"/>
      <c r="P168" s="43"/>
      <c r="Q168" s="43"/>
      <c r="R168" s="43"/>
      <c r="S168" s="43"/>
      <c r="T168" s="43"/>
      <c r="U168" s="43"/>
      <c r="V168" s="43"/>
      <c r="W168" s="43"/>
      <c r="X168" s="43"/>
      <c r="Y168" s="43"/>
      <c r="Z168" s="43"/>
      <c r="AA168" s="43"/>
      <c r="AB168" s="43"/>
      <c r="AC168" s="43"/>
      <c r="AD168" s="43"/>
      <c r="AE168" s="43"/>
      <c r="AF168" s="43"/>
      <c r="AG168" s="43"/>
      <c r="AH168" s="43"/>
      <c r="AI168" s="43"/>
      <c r="AJ168" s="43"/>
      <c r="AK168" s="43"/>
      <c r="AL168" s="43"/>
      <c r="AM168" s="43"/>
      <c r="AN168" s="43"/>
      <c r="AO168" s="43"/>
      <c r="AP168" s="43"/>
      <c r="AQ168" s="43"/>
    </row>
    <row r="169" spans="1:43" ht="28.5">
      <c r="A169" s="80" t="s">
        <v>570</v>
      </c>
      <c r="B169" s="83" t="s">
        <v>248</v>
      </c>
      <c r="C169" s="268">
        <v>0.05</v>
      </c>
      <c r="D169" s="142"/>
      <c r="E169" s="81"/>
      <c r="F169" s="57">
        <f>SUM(F155:F167)*C169</f>
        <v>0</v>
      </c>
      <c r="G169" s="43"/>
      <c r="H169" s="43"/>
      <c r="I169" s="43"/>
      <c r="J169" s="43"/>
      <c r="K169" s="43"/>
      <c r="L169" s="43"/>
      <c r="M169" s="43"/>
      <c r="N169" s="43"/>
      <c r="O169" s="43"/>
      <c r="P169" s="43"/>
      <c r="Q169" s="43"/>
      <c r="R169" s="43"/>
      <c r="S169" s="43"/>
      <c r="T169" s="43"/>
      <c r="U169" s="43"/>
      <c r="V169" s="43"/>
      <c r="W169" s="43"/>
      <c r="X169" s="43"/>
      <c r="Y169" s="43"/>
      <c r="Z169" s="43"/>
      <c r="AA169" s="43"/>
      <c r="AB169" s="43"/>
      <c r="AC169" s="43"/>
      <c r="AD169" s="43"/>
      <c r="AE169" s="43"/>
      <c r="AF169" s="43"/>
      <c r="AG169" s="43"/>
      <c r="AH169" s="43"/>
      <c r="AI169" s="43"/>
      <c r="AJ169" s="43"/>
      <c r="AK169" s="43"/>
      <c r="AL169" s="43"/>
      <c r="AM169" s="43"/>
      <c r="AN169" s="43"/>
      <c r="AO169" s="43"/>
      <c r="AP169" s="43"/>
      <c r="AQ169" s="43"/>
    </row>
    <row r="170" spans="1:43">
      <c r="A170" s="80"/>
      <c r="B170" s="83"/>
      <c r="C170" s="79"/>
      <c r="D170" s="142"/>
      <c r="E170" s="81"/>
      <c r="F170" s="57"/>
      <c r="G170" s="43"/>
      <c r="H170" s="43"/>
      <c r="I170" s="43"/>
      <c r="J170" s="43"/>
      <c r="K170" s="43"/>
      <c r="L170" s="43"/>
      <c r="M170" s="43"/>
      <c r="N170" s="43"/>
      <c r="O170" s="43"/>
      <c r="P170" s="43"/>
      <c r="Q170" s="43"/>
      <c r="R170" s="43"/>
      <c r="S170" s="43"/>
      <c r="T170" s="43"/>
      <c r="U170" s="43"/>
      <c r="V170" s="43"/>
      <c r="W170" s="43"/>
      <c r="X170" s="43"/>
      <c r="Y170" s="43"/>
      <c r="Z170" s="43"/>
      <c r="AA170" s="43"/>
      <c r="AB170" s="43"/>
      <c r="AC170" s="43"/>
      <c r="AD170" s="43"/>
      <c r="AE170" s="43"/>
      <c r="AF170" s="43"/>
      <c r="AG170" s="43"/>
      <c r="AH170" s="43"/>
      <c r="AI170" s="43"/>
      <c r="AJ170" s="43"/>
      <c r="AK170" s="43"/>
      <c r="AL170" s="43"/>
      <c r="AM170" s="43"/>
      <c r="AN170" s="43"/>
      <c r="AO170" s="43"/>
      <c r="AP170" s="43"/>
      <c r="AQ170" s="43"/>
    </row>
    <row r="171" spans="1:43" ht="15" thickBot="1">
      <c r="A171" s="161" t="s">
        <v>61</v>
      </c>
      <c r="B171" s="162" t="s">
        <v>62</v>
      </c>
      <c r="C171" s="163"/>
      <c r="D171" s="164"/>
      <c r="E171" s="357"/>
      <c r="F171" s="165">
        <f>SUM(F155:F169)</f>
        <v>0</v>
      </c>
      <c r="G171" s="43"/>
      <c r="H171" s="43"/>
      <c r="I171" s="43"/>
      <c r="J171" s="43"/>
      <c r="K171" s="43"/>
      <c r="L171" s="43"/>
      <c r="M171" s="43"/>
      <c r="N171" s="43"/>
      <c r="O171" s="43"/>
      <c r="P171" s="43"/>
      <c r="Q171" s="43"/>
      <c r="R171" s="43"/>
      <c r="S171" s="43"/>
      <c r="T171" s="43"/>
      <c r="U171" s="43"/>
      <c r="V171" s="43"/>
      <c r="W171" s="43"/>
      <c r="X171" s="43"/>
      <c r="Y171" s="43"/>
      <c r="Z171" s="43"/>
      <c r="AA171" s="43"/>
      <c r="AB171" s="43"/>
      <c r="AC171" s="43"/>
      <c r="AD171" s="43"/>
      <c r="AE171" s="43"/>
      <c r="AF171" s="43"/>
      <c r="AG171" s="43"/>
      <c r="AH171" s="43"/>
      <c r="AI171" s="43"/>
      <c r="AJ171" s="43"/>
      <c r="AK171" s="43"/>
      <c r="AL171" s="43"/>
      <c r="AM171" s="43"/>
      <c r="AN171" s="43"/>
      <c r="AO171" s="43"/>
      <c r="AP171" s="43"/>
      <c r="AQ171" s="43"/>
    </row>
    <row r="172" spans="1:43" ht="15" thickBot="1">
      <c r="A172" s="186"/>
      <c r="B172" s="226"/>
      <c r="C172" s="216"/>
      <c r="D172" s="199"/>
      <c r="E172" s="561"/>
      <c r="F172" s="228"/>
      <c r="G172" s="43"/>
      <c r="H172" s="43"/>
      <c r="I172" s="43"/>
      <c r="J172" s="43"/>
      <c r="K172" s="43"/>
      <c r="L172" s="43"/>
      <c r="M172" s="43"/>
      <c r="N172" s="43"/>
      <c r="O172" s="43"/>
      <c r="P172" s="43"/>
      <c r="Q172" s="43"/>
      <c r="R172" s="43"/>
      <c r="S172" s="43"/>
      <c r="T172" s="43"/>
      <c r="U172" s="43"/>
      <c r="V172" s="43"/>
      <c r="W172" s="43"/>
      <c r="X172" s="43"/>
      <c r="Y172" s="43"/>
      <c r="Z172" s="43"/>
      <c r="AA172" s="43"/>
      <c r="AB172" s="43"/>
      <c r="AC172" s="43"/>
      <c r="AD172" s="43"/>
      <c r="AE172" s="43"/>
      <c r="AF172" s="43"/>
      <c r="AG172" s="43"/>
      <c r="AH172" s="43"/>
      <c r="AI172" s="43"/>
      <c r="AJ172" s="43"/>
      <c r="AK172" s="43"/>
      <c r="AL172" s="43"/>
      <c r="AM172" s="43"/>
      <c r="AN172" s="43"/>
      <c r="AO172" s="43"/>
      <c r="AP172" s="43"/>
      <c r="AQ172" s="43"/>
    </row>
    <row r="173" spans="1:43">
      <c r="A173" s="155" t="s">
        <v>65</v>
      </c>
      <c r="B173" s="156" t="s">
        <v>66</v>
      </c>
      <c r="C173" s="157"/>
      <c r="D173" s="158"/>
      <c r="E173" s="356"/>
      <c r="F173" s="159"/>
      <c r="G173" s="43"/>
      <c r="H173" s="43"/>
      <c r="I173" s="43"/>
      <c r="J173" s="43"/>
      <c r="K173" s="43"/>
      <c r="L173" s="43"/>
      <c r="M173" s="43"/>
      <c r="N173" s="43"/>
      <c r="O173" s="43"/>
      <c r="P173" s="43"/>
      <c r="Q173" s="43"/>
      <c r="R173" s="43"/>
      <c r="S173" s="43"/>
      <c r="T173" s="43"/>
      <c r="U173" s="43"/>
      <c r="V173" s="43"/>
      <c r="W173" s="43"/>
      <c r="X173" s="43"/>
      <c r="Y173" s="43"/>
      <c r="Z173" s="43"/>
      <c r="AA173" s="43"/>
      <c r="AB173" s="43"/>
      <c r="AC173" s="43"/>
      <c r="AD173" s="43"/>
      <c r="AE173" s="43"/>
      <c r="AF173" s="43"/>
      <c r="AG173" s="43"/>
      <c r="AH173" s="43"/>
      <c r="AI173" s="43"/>
      <c r="AJ173" s="43"/>
      <c r="AK173" s="43"/>
      <c r="AL173" s="43"/>
      <c r="AM173" s="43"/>
      <c r="AN173" s="43"/>
      <c r="AO173" s="43"/>
      <c r="AP173" s="43"/>
      <c r="AQ173" s="43"/>
    </row>
    <row r="174" spans="1:43">
      <c r="A174" s="171"/>
      <c r="B174" s="172"/>
      <c r="C174" s="173"/>
      <c r="D174" s="174"/>
      <c r="E174" s="557"/>
      <c r="F174" s="176"/>
      <c r="G174" s="43"/>
      <c r="H174" s="43"/>
      <c r="I174" s="43"/>
      <c r="J174" s="43"/>
      <c r="K174" s="43"/>
      <c r="L174" s="43"/>
      <c r="M174" s="43"/>
      <c r="N174" s="43"/>
      <c r="O174" s="43"/>
      <c r="P174" s="43"/>
      <c r="Q174" s="43"/>
      <c r="R174" s="43"/>
      <c r="S174" s="43"/>
      <c r="T174" s="43"/>
      <c r="U174" s="43"/>
      <c r="V174" s="43"/>
      <c r="W174" s="43"/>
      <c r="X174" s="43"/>
      <c r="Y174" s="43"/>
      <c r="Z174" s="43"/>
      <c r="AA174" s="43"/>
      <c r="AB174" s="43"/>
      <c r="AC174" s="43"/>
      <c r="AD174" s="43"/>
      <c r="AE174" s="43"/>
      <c r="AF174" s="43"/>
      <c r="AG174" s="43"/>
      <c r="AH174" s="43"/>
      <c r="AI174" s="43"/>
      <c r="AJ174" s="43"/>
      <c r="AK174" s="43"/>
      <c r="AL174" s="43"/>
      <c r="AM174" s="43"/>
      <c r="AN174" s="43"/>
      <c r="AO174" s="43"/>
      <c r="AP174" s="43"/>
      <c r="AQ174" s="43"/>
    </row>
    <row r="175" spans="1:43" ht="42.75">
      <c r="A175" s="80" t="s">
        <v>67</v>
      </c>
      <c r="B175" s="83" t="s">
        <v>210</v>
      </c>
      <c r="C175" s="79" t="s">
        <v>10</v>
      </c>
      <c r="D175" s="174">
        <v>25</v>
      </c>
      <c r="E175" s="557"/>
      <c r="F175" s="57">
        <f>E175*D175</f>
        <v>0</v>
      </c>
      <c r="G175" s="43"/>
      <c r="H175" s="43"/>
      <c r="I175" s="43"/>
      <c r="J175" s="43"/>
      <c r="K175" s="43"/>
      <c r="L175" s="43"/>
      <c r="M175" s="43"/>
      <c r="N175" s="43"/>
      <c r="O175" s="43"/>
      <c r="P175" s="43"/>
      <c r="Q175" s="43"/>
      <c r="R175" s="43"/>
      <c r="S175" s="43"/>
      <c r="T175" s="43"/>
      <c r="U175" s="43"/>
      <c r="V175" s="43"/>
      <c r="W175" s="43"/>
      <c r="X175" s="43"/>
      <c r="Y175" s="43"/>
      <c r="Z175" s="43"/>
      <c r="AA175" s="43"/>
      <c r="AB175" s="43"/>
      <c r="AC175" s="43"/>
      <c r="AD175" s="43"/>
      <c r="AE175" s="43"/>
      <c r="AF175" s="43"/>
      <c r="AG175" s="43"/>
      <c r="AH175" s="43"/>
      <c r="AI175" s="43"/>
      <c r="AJ175" s="43"/>
      <c r="AK175" s="43"/>
      <c r="AL175" s="43"/>
      <c r="AM175" s="43"/>
      <c r="AN175" s="43"/>
      <c r="AO175" s="43"/>
      <c r="AP175" s="43"/>
      <c r="AQ175" s="43"/>
    </row>
    <row r="176" spans="1:43">
      <c r="A176" s="80"/>
      <c r="B176" s="83"/>
      <c r="C176" s="79"/>
      <c r="D176" s="142"/>
      <c r="E176" s="81"/>
      <c r="F176" s="57"/>
      <c r="G176" s="43"/>
      <c r="H176" s="43"/>
      <c r="I176" s="43"/>
      <c r="J176" s="43"/>
      <c r="K176" s="43"/>
      <c r="L176" s="43"/>
      <c r="M176" s="43"/>
      <c r="N176" s="43"/>
      <c r="O176" s="43"/>
      <c r="P176" s="43"/>
      <c r="Q176" s="43"/>
      <c r="R176" s="43"/>
      <c r="S176" s="43"/>
      <c r="T176" s="43"/>
      <c r="U176" s="43"/>
      <c r="V176" s="43"/>
      <c r="W176" s="43"/>
      <c r="X176" s="43"/>
      <c r="Y176" s="43"/>
      <c r="Z176" s="43"/>
      <c r="AA176" s="43"/>
      <c r="AB176" s="43"/>
      <c r="AC176" s="43"/>
      <c r="AD176" s="43"/>
      <c r="AE176" s="43"/>
      <c r="AF176" s="43"/>
      <c r="AG176" s="43"/>
      <c r="AH176" s="43"/>
      <c r="AI176" s="43"/>
      <c r="AJ176" s="43"/>
      <c r="AK176" s="43"/>
      <c r="AL176" s="43"/>
      <c r="AM176" s="43"/>
      <c r="AN176" s="43"/>
      <c r="AO176" s="43"/>
      <c r="AP176" s="43"/>
      <c r="AQ176" s="43"/>
    </row>
    <row r="177" spans="1:43" ht="42.75">
      <c r="A177" s="80" t="s">
        <v>110</v>
      </c>
      <c r="B177" s="83" t="s">
        <v>565</v>
      </c>
      <c r="C177" s="79" t="s">
        <v>10</v>
      </c>
      <c r="D177" s="142">
        <v>60</v>
      </c>
      <c r="E177" s="81"/>
      <c r="F177" s="57">
        <f>E177*D177</f>
        <v>0</v>
      </c>
      <c r="G177" s="43"/>
      <c r="H177" s="43"/>
      <c r="I177" s="43"/>
      <c r="J177" s="43"/>
      <c r="K177" s="43"/>
      <c r="L177" s="43"/>
      <c r="M177" s="43"/>
      <c r="N177" s="43"/>
      <c r="O177" s="43"/>
      <c r="P177" s="43"/>
      <c r="Q177" s="43"/>
      <c r="R177" s="43"/>
      <c r="S177" s="43"/>
      <c r="T177" s="43"/>
      <c r="U177" s="43"/>
      <c r="V177" s="43"/>
      <c r="W177" s="43"/>
      <c r="X177" s="43"/>
      <c r="Y177" s="43"/>
      <c r="Z177" s="43"/>
      <c r="AA177" s="43"/>
      <c r="AB177" s="43"/>
      <c r="AC177" s="43"/>
      <c r="AD177" s="43"/>
      <c r="AE177" s="43"/>
      <c r="AF177" s="43"/>
      <c r="AG177" s="43"/>
      <c r="AH177" s="43"/>
      <c r="AI177" s="43"/>
      <c r="AJ177" s="43"/>
      <c r="AK177" s="43"/>
      <c r="AL177" s="43"/>
      <c r="AM177" s="43"/>
      <c r="AN177" s="43"/>
      <c r="AO177" s="43"/>
      <c r="AP177" s="43"/>
      <c r="AQ177" s="43"/>
    </row>
    <row r="178" spans="1:43">
      <c r="A178" s="80"/>
      <c r="B178" s="83"/>
      <c r="C178" s="79"/>
      <c r="D178" s="142"/>
      <c r="E178" s="81"/>
      <c r="F178" s="57"/>
      <c r="G178" s="43"/>
      <c r="H178" s="43"/>
      <c r="I178" s="43"/>
      <c r="J178" s="43"/>
      <c r="K178" s="43"/>
      <c r="L178" s="43"/>
      <c r="M178" s="43"/>
      <c r="N178" s="43"/>
      <c r="O178" s="43"/>
      <c r="P178" s="43"/>
      <c r="Q178" s="43"/>
      <c r="R178" s="43"/>
      <c r="S178" s="43"/>
      <c r="T178" s="43"/>
      <c r="U178" s="43"/>
      <c r="V178" s="43"/>
      <c r="W178" s="43"/>
      <c r="X178" s="43"/>
      <c r="Y178" s="43"/>
      <c r="Z178" s="43"/>
      <c r="AA178" s="43"/>
      <c r="AB178" s="43"/>
      <c r="AC178" s="43"/>
      <c r="AD178" s="43"/>
      <c r="AE178" s="43"/>
      <c r="AF178" s="43"/>
      <c r="AG178" s="43"/>
      <c r="AH178" s="43"/>
      <c r="AI178" s="43"/>
      <c r="AJ178" s="43"/>
      <c r="AK178" s="43"/>
      <c r="AL178" s="43"/>
      <c r="AM178" s="43"/>
      <c r="AN178" s="43"/>
      <c r="AO178" s="43"/>
      <c r="AP178" s="43"/>
      <c r="AQ178" s="43"/>
    </row>
    <row r="179" spans="1:43" ht="28.5">
      <c r="A179" s="80" t="s">
        <v>68</v>
      </c>
      <c r="B179" s="83" t="s">
        <v>212</v>
      </c>
      <c r="C179" s="79" t="s">
        <v>10</v>
      </c>
      <c r="D179" s="142">
        <v>283</v>
      </c>
      <c r="E179" s="81"/>
      <c r="F179" s="57">
        <f>E179*D179</f>
        <v>0</v>
      </c>
      <c r="G179" s="43"/>
      <c r="H179" s="43"/>
      <c r="I179" s="43"/>
      <c r="J179" s="43"/>
      <c r="K179" s="43"/>
      <c r="L179" s="43"/>
      <c r="M179" s="43"/>
      <c r="N179" s="43"/>
      <c r="O179" s="43"/>
      <c r="P179" s="43"/>
      <c r="Q179" s="43"/>
      <c r="R179" s="43"/>
      <c r="S179" s="43"/>
      <c r="T179" s="43"/>
      <c r="U179" s="43"/>
      <c r="V179" s="43"/>
      <c r="W179" s="43"/>
      <c r="X179" s="43"/>
      <c r="Y179" s="43"/>
      <c r="Z179" s="43"/>
      <c r="AA179" s="43"/>
      <c r="AB179" s="43"/>
      <c r="AC179" s="43"/>
      <c r="AD179" s="43"/>
      <c r="AE179" s="43"/>
      <c r="AF179" s="43"/>
      <c r="AG179" s="43"/>
      <c r="AH179" s="43"/>
      <c r="AI179" s="43"/>
      <c r="AJ179" s="43"/>
      <c r="AK179" s="43"/>
      <c r="AL179" s="43"/>
      <c r="AM179" s="43"/>
      <c r="AN179" s="43"/>
      <c r="AO179" s="43"/>
      <c r="AP179" s="43"/>
      <c r="AQ179" s="43"/>
    </row>
    <row r="180" spans="1:43">
      <c r="A180" s="80"/>
      <c r="B180" s="83"/>
      <c r="C180" s="79"/>
      <c r="D180" s="142"/>
      <c r="E180" s="81"/>
      <c r="F180" s="57"/>
      <c r="G180" s="43"/>
      <c r="H180" s="43"/>
      <c r="I180" s="43"/>
      <c r="J180" s="43"/>
      <c r="K180" s="43"/>
      <c r="L180" s="43"/>
      <c r="M180" s="43"/>
      <c r="N180" s="43"/>
      <c r="O180" s="43"/>
      <c r="P180" s="43"/>
      <c r="Q180" s="43"/>
      <c r="R180" s="43"/>
      <c r="S180" s="43"/>
      <c r="T180" s="43"/>
      <c r="U180" s="43"/>
      <c r="V180" s="43"/>
      <c r="W180" s="43"/>
      <c r="X180" s="43"/>
      <c r="Y180" s="43"/>
      <c r="Z180" s="43"/>
      <c r="AA180" s="43"/>
      <c r="AB180" s="43"/>
      <c r="AC180" s="43"/>
      <c r="AD180" s="43"/>
      <c r="AE180" s="43"/>
      <c r="AF180" s="43"/>
      <c r="AG180" s="43"/>
      <c r="AH180" s="43"/>
      <c r="AI180" s="43"/>
      <c r="AJ180" s="43"/>
      <c r="AK180" s="43"/>
      <c r="AL180" s="43"/>
      <c r="AM180" s="43"/>
      <c r="AN180" s="43"/>
      <c r="AO180" s="43"/>
      <c r="AP180" s="43"/>
      <c r="AQ180" s="43"/>
    </row>
    <row r="181" spans="1:43" ht="42.75">
      <c r="A181" s="80" t="s">
        <v>111</v>
      </c>
      <c r="B181" s="83" t="s">
        <v>567</v>
      </c>
      <c r="C181" s="79" t="s">
        <v>10</v>
      </c>
      <c r="D181" s="142">
        <v>678</v>
      </c>
      <c r="E181" s="81"/>
      <c r="F181" s="57">
        <f>E181*D181</f>
        <v>0</v>
      </c>
      <c r="G181" s="43"/>
      <c r="H181" s="43"/>
      <c r="I181" s="43"/>
      <c r="J181" s="43"/>
      <c r="K181" s="43"/>
      <c r="L181" s="43"/>
      <c r="M181" s="43"/>
      <c r="N181" s="43"/>
      <c r="O181" s="43"/>
      <c r="P181" s="43"/>
      <c r="Q181" s="43"/>
      <c r="R181" s="43"/>
      <c r="S181" s="43"/>
      <c r="T181" s="43"/>
      <c r="U181" s="43"/>
      <c r="V181" s="43"/>
      <c r="W181" s="43"/>
      <c r="X181" s="43"/>
      <c r="Y181" s="43"/>
      <c r="Z181" s="43"/>
      <c r="AA181" s="43"/>
      <c r="AB181" s="43"/>
      <c r="AC181" s="43"/>
      <c r="AD181" s="43"/>
      <c r="AE181" s="43"/>
      <c r="AF181" s="43"/>
      <c r="AG181" s="43"/>
      <c r="AH181" s="43"/>
      <c r="AI181" s="43"/>
      <c r="AJ181" s="43"/>
      <c r="AK181" s="43"/>
      <c r="AL181" s="43"/>
      <c r="AM181" s="43"/>
      <c r="AN181" s="43"/>
      <c r="AO181" s="43"/>
      <c r="AP181" s="43"/>
      <c r="AQ181" s="43"/>
    </row>
    <row r="182" spans="1:43">
      <c r="A182" s="80"/>
      <c r="B182" s="83"/>
      <c r="C182" s="79"/>
      <c r="D182" s="142"/>
      <c r="E182" s="81"/>
      <c r="F182" s="57"/>
      <c r="G182" s="43"/>
      <c r="H182" s="43"/>
      <c r="I182" s="43"/>
      <c r="J182" s="43"/>
      <c r="K182" s="43"/>
      <c r="L182" s="43"/>
      <c r="M182" s="43"/>
      <c r="N182" s="43"/>
      <c r="O182" s="43"/>
      <c r="P182" s="43"/>
      <c r="Q182" s="43"/>
      <c r="R182" s="43"/>
      <c r="S182" s="43"/>
      <c r="T182" s="43"/>
      <c r="U182" s="43"/>
      <c r="V182" s="43"/>
      <c r="W182" s="43"/>
      <c r="X182" s="43"/>
      <c r="Y182" s="43"/>
      <c r="Z182" s="43"/>
      <c r="AA182" s="43"/>
      <c r="AB182" s="43"/>
      <c r="AC182" s="43"/>
      <c r="AD182" s="43"/>
      <c r="AE182" s="43"/>
      <c r="AF182" s="43"/>
      <c r="AG182" s="43"/>
      <c r="AH182" s="43"/>
      <c r="AI182" s="43"/>
      <c r="AJ182" s="43"/>
      <c r="AK182" s="43"/>
      <c r="AL182" s="43"/>
      <c r="AM182" s="43"/>
      <c r="AN182" s="43"/>
      <c r="AO182" s="43"/>
      <c r="AP182" s="43"/>
      <c r="AQ182" s="43"/>
    </row>
    <row r="183" spans="1:43" ht="42.75">
      <c r="A183" s="80" t="s">
        <v>112</v>
      </c>
      <c r="B183" s="83" t="s">
        <v>566</v>
      </c>
      <c r="C183" s="79" t="s">
        <v>10</v>
      </c>
      <c r="D183" s="142">
        <v>169.2</v>
      </c>
      <c r="E183" s="81"/>
      <c r="F183" s="57">
        <f>E183*D183</f>
        <v>0</v>
      </c>
      <c r="G183" s="43"/>
      <c r="H183" s="43"/>
      <c r="I183" s="43"/>
      <c r="J183" s="43"/>
      <c r="K183" s="43"/>
      <c r="L183" s="43"/>
      <c r="M183" s="43"/>
      <c r="N183" s="43"/>
      <c r="O183" s="43"/>
      <c r="P183" s="43"/>
      <c r="Q183" s="43"/>
      <c r="R183" s="43"/>
      <c r="S183" s="43"/>
      <c r="T183" s="43"/>
      <c r="U183" s="43"/>
      <c r="V183" s="43"/>
      <c r="W183" s="43"/>
      <c r="X183" s="43"/>
      <c r="Y183" s="43"/>
      <c r="Z183" s="43"/>
      <c r="AA183" s="43"/>
      <c r="AB183" s="43"/>
      <c r="AC183" s="43"/>
      <c r="AD183" s="43"/>
      <c r="AE183" s="43"/>
      <c r="AF183" s="43"/>
      <c r="AG183" s="43"/>
      <c r="AH183" s="43"/>
      <c r="AI183" s="43"/>
      <c r="AJ183" s="43"/>
      <c r="AK183" s="43"/>
      <c r="AL183" s="43"/>
      <c r="AM183" s="43"/>
      <c r="AN183" s="43"/>
      <c r="AO183" s="43"/>
      <c r="AP183" s="43"/>
      <c r="AQ183" s="43"/>
    </row>
    <row r="184" spans="1:43">
      <c r="A184" s="80"/>
      <c r="B184" s="83"/>
      <c r="C184" s="79"/>
      <c r="D184" s="142"/>
      <c r="E184" s="81"/>
      <c r="F184" s="57"/>
      <c r="G184" s="43"/>
      <c r="H184" s="43"/>
      <c r="I184" s="43"/>
      <c r="J184" s="43"/>
      <c r="K184" s="43"/>
      <c r="L184" s="43"/>
      <c r="M184" s="43"/>
      <c r="N184" s="43"/>
      <c r="O184" s="43"/>
      <c r="P184" s="43"/>
      <c r="Q184" s="43"/>
      <c r="R184" s="43"/>
      <c r="S184" s="43"/>
      <c r="T184" s="43"/>
      <c r="U184" s="43"/>
      <c r="V184" s="43"/>
      <c r="W184" s="43"/>
      <c r="X184" s="43"/>
      <c r="Y184" s="43"/>
      <c r="Z184" s="43"/>
      <c r="AA184" s="43"/>
      <c r="AB184" s="43"/>
      <c r="AC184" s="43"/>
      <c r="AD184" s="43"/>
      <c r="AE184" s="43"/>
      <c r="AF184" s="43"/>
      <c r="AG184" s="43"/>
      <c r="AH184" s="43"/>
      <c r="AI184" s="43"/>
      <c r="AJ184" s="43"/>
      <c r="AK184" s="43"/>
      <c r="AL184" s="43"/>
      <c r="AM184" s="43"/>
      <c r="AN184" s="43"/>
      <c r="AO184" s="43"/>
      <c r="AP184" s="43"/>
      <c r="AQ184" s="43"/>
    </row>
    <row r="185" spans="1:43" ht="42.75">
      <c r="A185" s="80" t="s">
        <v>209</v>
      </c>
      <c r="B185" s="83" t="s">
        <v>699</v>
      </c>
      <c r="C185" s="79" t="s">
        <v>10</v>
      </c>
      <c r="D185" s="142">
        <v>684</v>
      </c>
      <c r="E185" s="81"/>
      <c r="F185" s="57">
        <f>E185*D185</f>
        <v>0</v>
      </c>
      <c r="G185" s="43"/>
      <c r="H185" s="43"/>
      <c r="I185" s="43"/>
      <c r="J185" s="43"/>
      <c r="K185" s="43"/>
      <c r="L185" s="43"/>
      <c r="M185" s="43"/>
      <c r="N185" s="43"/>
      <c r="O185" s="43"/>
      <c r="P185" s="43"/>
      <c r="Q185" s="43"/>
      <c r="R185" s="43"/>
      <c r="S185" s="43"/>
      <c r="T185" s="43"/>
      <c r="U185" s="43"/>
      <c r="V185" s="43"/>
      <c r="W185" s="43"/>
      <c r="X185" s="43"/>
      <c r="Y185" s="43"/>
      <c r="Z185" s="43"/>
      <c r="AA185" s="43"/>
      <c r="AB185" s="43"/>
      <c r="AC185" s="43"/>
      <c r="AD185" s="43"/>
      <c r="AE185" s="43"/>
      <c r="AF185" s="43"/>
      <c r="AG185" s="43"/>
      <c r="AH185" s="43"/>
      <c r="AI185" s="43"/>
      <c r="AJ185" s="43"/>
      <c r="AK185" s="43"/>
      <c r="AL185" s="43"/>
      <c r="AM185" s="43"/>
      <c r="AN185" s="43"/>
      <c r="AO185" s="43"/>
      <c r="AP185" s="43"/>
      <c r="AQ185" s="43"/>
    </row>
    <row r="186" spans="1:43">
      <c r="A186" s="80"/>
      <c r="B186" s="83"/>
      <c r="C186" s="79"/>
      <c r="D186" s="142"/>
      <c r="E186" s="81"/>
      <c r="F186" s="57"/>
      <c r="G186" s="43"/>
      <c r="H186" s="43"/>
      <c r="I186" s="43"/>
      <c r="J186" s="43"/>
      <c r="K186" s="43"/>
      <c r="L186" s="43"/>
      <c r="M186" s="43"/>
      <c r="N186" s="43"/>
      <c r="O186" s="43"/>
      <c r="P186" s="43"/>
      <c r="Q186" s="43"/>
      <c r="R186" s="43"/>
      <c r="S186" s="43"/>
      <c r="T186" s="43"/>
      <c r="U186" s="43"/>
      <c r="V186" s="43"/>
      <c r="W186" s="43"/>
      <c r="X186" s="43"/>
      <c r="Y186" s="43"/>
      <c r="Z186" s="43"/>
      <c r="AA186" s="43"/>
      <c r="AB186" s="43"/>
      <c r="AC186" s="43"/>
      <c r="AD186" s="43"/>
      <c r="AE186" s="43"/>
      <c r="AF186" s="43"/>
      <c r="AG186" s="43"/>
      <c r="AH186" s="43"/>
      <c r="AI186" s="43"/>
      <c r="AJ186" s="43"/>
      <c r="AK186" s="43"/>
      <c r="AL186" s="43"/>
      <c r="AM186" s="43"/>
      <c r="AN186" s="43"/>
      <c r="AO186" s="43"/>
      <c r="AP186" s="43"/>
      <c r="AQ186" s="43"/>
    </row>
    <row r="187" spans="1:43" ht="28.5">
      <c r="A187" s="80" t="s">
        <v>277</v>
      </c>
      <c r="B187" s="83" t="s">
        <v>248</v>
      </c>
      <c r="C187" s="268">
        <v>0.05</v>
      </c>
      <c r="D187" s="142"/>
      <c r="E187" s="81"/>
      <c r="F187" s="57">
        <f>SUM(F175:F185)*C187</f>
        <v>0</v>
      </c>
      <c r="G187" s="43"/>
      <c r="H187" s="248"/>
      <c r="I187" s="43"/>
      <c r="J187" s="43"/>
      <c r="K187" s="43"/>
      <c r="L187" s="43"/>
      <c r="M187" s="43"/>
      <c r="N187" s="43"/>
      <c r="O187" s="43"/>
      <c r="P187" s="43"/>
      <c r="Q187" s="43"/>
      <c r="R187" s="43"/>
      <c r="S187" s="43"/>
      <c r="T187" s="43"/>
      <c r="U187" s="43"/>
      <c r="V187" s="43"/>
      <c r="W187" s="43"/>
      <c r="X187" s="43"/>
      <c r="Y187" s="43"/>
      <c r="Z187" s="43"/>
      <c r="AA187" s="43"/>
      <c r="AB187" s="43"/>
      <c r="AC187" s="43"/>
      <c r="AD187" s="43"/>
      <c r="AE187" s="43"/>
      <c r="AF187" s="43"/>
      <c r="AG187" s="43"/>
      <c r="AH187" s="43"/>
      <c r="AI187" s="43"/>
      <c r="AJ187" s="43"/>
      <c r="AK187" s="43"/>
      <c r="AL187" s="43"/>
      <c r="AM187" s="43"/>
      <c r="AN187" s="43"/>
      <c r="AO187" s="43"/>
      <c r="AP187" s="43"/>
      <c r="AQ187" s="43"/>
    </row>
    <row r="188" spans="1:43">
      <c r="A188" s="63"/>
      <c r="B188" s="83"/>
      <c r="C188" s="79"/>
      <c r="D188" s="142"/>
      <c r="E188" s="81"/>
      <c r="F188" s="57"/>
      <c r="G188" s="43"/>
      <c r="H188" s="248"/>
      <c r="I188" s="43"/>
      <c r="J188" s="43"/>
      <c r="K188" s="43"/>
      <c r="L188" s="43"/>
      <c r="M188" s="43"/>
      <c r="N188" s="43"/>
      <c r="O188" s="43"/>
      <c r="P188" s="43"/>
      <c r="Q188" s="43"/>
      <c r="R188" s="43"/>
      <c r="S188" s="43"/>
      <c r="T188" s="43"/>
      <c r="U188" s="43"/>
      <c r="V188" s="43"/>
      <c r="W188" s="43"/>
      <c r="X188" s="43"/>
      <c r="Y188" s="43"/>
      <c r="Z188" s="43"/>
      <c r="AA188" s="43"/>
      <c r="AB188" s="43"/>
      <c r="AC188" s="43"/>
      <c r="AD188" s="43"/>
      <c r="AE188" s="43"/>
      <c r="AF188" s="43"/>
      <c r="AG188" s="43"/>
      <c r="AH188" s="43"/>
      <c r="AI188" s="43"/>
      <c r="AJ188" s="43"/>
      <c r="AK188" s="43"/>
      <c r="AL188" s="43"/>
      <c r="AM188" s="43"/>
      <c r="AN188" s="43"/>
      <c r="AO188" s="43"/>
      <c r="AP188" s="43"/>
      <c r="AQ188" s="43"/>
    </row>
    <row r="189" spans="1:43" ht="15" thickBot="1">
      <c r="A189" s="161" t="s">
        <v>65</v>
      </c>
      <c r="B189" s="162" t="s">
        <v>66</v>
      </c>
      <c r="C189" s="163"/>
      <c r="D189" s="164"/>
      <c r="E189" s="357"/>
      <c r="F189" s="165">
        <f>SUM(F175:F187)</f>
        <v>0</v>
      </c>
      <c r="G189" s="43"/>
      <c r="H189" s="248"/>
      <c r="I189" s="43"/>
      <c r="J189" s="43"/>
      <c r="K189" s="43"/>
      <c r="L189" s="43"/>
      <c r="M189" s="43"/>
      <c r="N189" s="43"/>
      <c r="O189" s="43"/>
      <c r="P189" s="43"/>
      <c r="Q189" s="43"/>
      <c r="R189" s="43"/>
      <c r="S189" s="43"/>
      <c r="T189" s="43"/>
      <c r="U189" s="43"/>
      <c r="V189" s="43"/>
      <c r="W189" s="43"/>
      <c r="X189" s="43"/>
      <c r="Y189" s="43"/>
      <c r="Z189" s="43"/>
      <c r="AA189" s="43"/>
      <c r="AB189" s="43"/>
      <c r="AC189" s="43"/>
      <c r="AD189" s="43"/>
      <c r="AE189" s="43"/>
      <c r="AF189" s="43"/>
      <c r="AG189" s="43"/>
      <c r="AH189" s="43"/>
      <c r="AI189" s="43"/>
      <c r="AJ189" s="43"/>
      <c r="AK189" s="43"/>
      <c r="AL189" s="43"/>
      <c r="AM189" s="43"/>
      <c r="AN189" s="43"/>
      <c r="AO189" s="43"/>
      <c r="AP189" s="43"/>
      <c r="AQ189" s="43"/>
    </row>
    <row r="190" spans="1:43" ht="15" thickBot="1">
      <c r="A190" s="178"/>
      <c r="E190" s="560"/>
      <c r="F190" s="184"/>
      <c r="G190" s="43"/>
      <c r="H190" s="43"/>
      <c r="I190" s="43"/>
      <c r="J190" s="43"/>
      <c r="K190" s="43"/>
      <c r="L190" s="43"/>
      <c r="M190" s="43"/>
      <c r="N190" s="43"/>
      <c r="O190" s="43"/>
      <c r="P190" s="43"/>
      <c r="Q190" s="43"/>
      <c r="R190" s="43"/>
      <c r="S190" s="43"/>
      <c r="T190" s="43"/>
      <c r="U190" s="43"/>
      <c r="V190" s="43"/>
      <c r="W190" s="43"/>
      <c r="X190" s="43"/>
      <c r="Y190" s="43"/>
      <c r="Z190" s="43"/>
      <c r="AA190" s="43"/>
      <c r="AB190" s="43"/>
      <c r="AC190" s="43"/>
      <c r="AD190" s="43"/>
      <c r="AE190" s="43"/>
      <c r="AF190" s="43"/>
      <c r="AG190" s="43"/>
      <c r="AH190" s="43"/>
      <c r="AI190" s="43"/>
      <c r="AJ190" s="43"/>
      <c r="AK190" s="43"/>
      <c r="AL190" s="43"/>
      <c r="AM190" s="43"/>
      <c r="AN190" s="43"/>
      <c r="AO190" s="43"/>
      <c r="AP190" s="43"/>
      <c r="AQ190" s="43"/>
    </row>
    <row r="191" spans="1:43" ht="18" thickBot="1">
      <c r="A191" s="180" t="s">
        <v>55</v>
      </c>
      <c r="B191" s="138" t="s">
        <v>56</v>
      </c>
      <c r="C191" s="50"/>
      <c r="D191" s="51"/>
      <c r="E191" s="547"/>
      <c r="F191" s="181">
        <f>F189+F171+F151</f>
        <v>0</v>
      </c>
      <c r="G191" s="43"/>
      <c r="H191" s="43"/>
      <c r="I191" s="43"/>
      <c r="J191" s="43"/>
      <c r="K191" s="43"/>
      <c r="L191" s="43"/>
      <c r="M191" s="43"/>
      <c r="N191" s="43"/>
      <c r="O191" s="43"/>
      <c r="P191" s="43"/>
      <c r="Q191" s="43"/>
      <c r="R191" s="43"/>
      <c r="S191" s="43"/>
      <c r="T191" s="43"/>
      <c r="U191" s="43"/>
      <c r="V191" s="43"/>
      <c r="W191" s="43"/>
      <c r="X191" s="43"/>
      <c r="Y191" s="43"/>
      <c r="Z191" s="43"/>
      <c r="AA191" s="43"/>
      <c r="AB191" s="43"/>
      <c r="AC191" s="43"/>
      <c r="AD191" s="43"/>
      <c r="AE191" s="43"/>
      <c r="AF191" s="43"/>
      <c r="AG191" s="43"/>
      <c r="AH191" s="43"/>
      <c r="AI191" s="43"/>
      <c r="AJ191" s="43"/>
      <c r="AK191" s="43"/>
      <c r="AL191" s="43"/>
      <c r="AM191" s="43"/>
      <c r="AN191" s="43"/>
      <c r="AO191" s="43"/>
      <c r="AP191" s="43"/>
      <c r="AQ191" s="43"/>
    </row>
    <row r="192" spans="1:43" ht="15" thickBot="1">
      <c r="E192" s="560"/>
      <c r="G192" s="43"/>
      <c r="H192" s="43"/>
      <c r="I192" s="43"/>
      <c r="J192" s="43"/>
      <c r="K192" s="43"/>
      <c r="L192" s="43"/>
      <c r="M192" s="43"/>
      <c r="N192" s="43"/>
      <c r="O192" s="43"/>
      <c r="P192" s="43"/>
      <c r="Q192" s="43"/>
      <c r="R192" s="43"/>
      <c r="S192" s="43"/>
      <c r="T192" s="43"/>
      <c r="U192" s="43"/>
      <c r="V192" s="43"/>
      <c r="W192" s="43"/>
      <c r="X192" s="43"/>
      <c r="Y192" s="43"/>
      <c r="Z192" s="43"/>
      <c r="AA192" s="43"/>
      <c r="AB192" s="43"/>
      <c r="AC192" s="43"/>
      <c r="AD192" s="43"/>
      <c r="AE192" s="43"/>
      <c r="AF192" s="43"/>
      <c r="AG192" s="43"/>
      <c r="AH192" s="43"/>
      <c r="AI192" s="43"/>
      <c r="AJ192" s="43"/>
      <c r="AK192" s="43"/>
      <c r="AL192" s="43"/>
      <c r="AM192" s="43"/>
      <c r="AN192" s="43"/>
      <c r="AO192" s="43"/>
      <c r="AP192" s="43"/>
      <c r="AQ192" s="43"/>
    </row>
    <row r="193" spans="1:43" ht="18" thickBot="1">
      <c r="A193" s="180" t="s">
        <v>69</v>
      </c>
      <c r="B193" s="138" t="s">
        <v>70</v>
      </c>
      <c r="C193" s="50"/>
      <c r="D193" s="51"/>
      <c r="E193" s="547"/>
      <c r="F193" s="53"/>
      <c r="G193" s="43"/>
      <c r="H193" s="43"/>
      <c r="I193" s="43"/>
      <c r="J193" s="43"/>
      <c r="K193" s="43"/>
      <c r="L193" s="43"/>
      <c r="M193" s="43"/>
      <c r="N193" s="43"/>
      <c r="O193" s="43"/>
      <c r="P193" s="43"/>
      <c r="Q193" s="43"/>
      <c r="R193" s="43"/>
      <c r="S193" s="43"/>
      <c r="T193" s="43"/>
      <c r="U193" s="43"/>
      <c r="V193" s="43"/>
      <c r="W193" s="43"/>
      <c r="X193" s="43"/>
      <c r="Y193" s="43"/>
      <c r="Z193" s="43"/>
      <c r="AA193" s="43"/>
      <c r="AB193" s="43"/>
      <c r="AC193" s="43"/>
      <c r="AD193" s="43"/>
      <c r="AE193" s="43"/>
      <c r="AF193" s="43"/>
      <c r="AG193" s="43"/>
      <c r="AH193" s="43"/>
      <c r="AI193" s="43"/>
      <c r="AJ193" s="43"/>
      <c r="AK193" s="43"/>
      <c r="AL193" s="43"/>
      <c r="AM193" s="43"/>
      <c r="AN193" s="43"/>
      <c r="AO193" s="43"/>
      <c r="AP193" s="43"/>
      <c r="AQ193" s="43"/>
    </row>
    <row r="194" spans="1:43" ht="15" thickBot="1">
      <c r="A194" s="186"/>
      <c r="B194" s="226"/>
      <c r="C194" s="216"/>
      <c r="D194" s="227"/>
      <c r="E194" s="558"/>
      <c r="F194" s="225"/>
      <c r="G194" s="43"/>
      <c r="H194" s="43"/>
      <c r="I194" s="43"/>
      <c r="J194" s="43"/>
      <c r="K194" s="43"/>
      <c r="L194" s="43"/>
      <c r="M194" s="43"/>
      <c r="N194" s="43"/>
      <c r="O194" s="43"/>
      <c r="P194" s="43"/>
      <c r="Q194" s="43"/>
      <c r="R194" s="43"/>
      <c r="S194" s="43"/>
      <c r="T194" s="43"/>
      <c r="U194" s="43"/>
      <c r="V194" s="43"/>
      <c r="W194" s="43"/>
      <c r="X194" s="43"/>
      <c r="Y194" s="43"/>
      <c r="Z194" s="43"/>
      <c r="AA194" s="43"/>
      <c r="AB194" s="43"/>
      <c r="AC194" s="43"/>
      <c r="AD194" s="43"/>
      <c r="AE194" s="43"/>
      <c r="AF194" s="43"/>
      <c r="AG194" s="43"/>
      <c r="AH194" s="43"/>
      <c r="AI194" s="43"/>
      <c r="AJ194" s="43"/>
      <c r="AK194" s="43"/>
      <c r="AL194" s="43"/>
      <c r="AM194" s="43"/>
      <c r="AN194" s="43"/>
      <c r="AO194" s="43"/>
      <c r="AP194" s="43"/>
      <c r="AQ194" s="43"/>
    </row>
    <row r="195" spans="1:43">
      <c r="A195" s="155" t="s">
        <v>71</v>
      </c>
      <c r="B195" s="156" t="s">
        <v>72</v>
      </c>
      <c r="C195" s="157"/>
      <c r="D195" s="158"/>
      <c r="E195" s="356"/>
      <c r="F195" s="159"/>
      <c r="G195" s="43"/>
      <c r="H195" s="43"/>
      <c r="I195" s="43"/>
      <c r="J195" s="43"/>
      <c r="K195" s="43"/>
      <c r="L195" s="43"/>
      <c r="M195" s="43"/>
      <c r="N195" s="43"/>
      <c r="O195" s="43"/>
      <c r="P195" s="43"/>
      <c r="Q195" s="43"/>
      <c r="R195" s="43"/>
      <c r="S195" s="43"/>
      <c r="T195" s="43"/>
      <c r="U195" s="43"/>
      <c r="V195" s="43"/>
      <c r="W195" s="43"/>
      <c r="X195" s="43"/>
      <c r="Y195" s="43"/>
      <c r="Z195" s="43"/>
      <c r="AA195" s="43"/>
      <c r="AB195" s="43"/>
      <c r="AC195" s="43"/>
      <c r="AD195" s="43"/>
      <c r="AE195" s="43"/>
      <c r="AF195" s="43"/>
      <c r="AG195" s="43"/>
      <c r="AH195" s="43"/>
      <c r="AI195" s="43"/>
      <c r="AJ195" s="43"/>
      <c r="AK195" s="43"/>
      <c r="AL195" s="43"/>
      <c r="AM195" s="43"/>
      <c r="AN195" s="43"/>
      <c r="AO195" s="43"/>
      <c r="AP195" s="43"/>
      <c r="AQ195" s="43"/>
    </row>
    <row r="196" spans="1:43">
      <c r="A196" s="186"/>
      <c r="B196" s="83"/>
      <c r="C196" s="79"/>
      <c r="D196" s="142"/>
      <c r="E196" s="81"/>
      <c r="F196" s="57"/>
      <c r="G196" s="43"/>
      <c r="H196" s="43"/>
      <c r="I196" s="43"/>
      <c r="J196" s="43"/>
      <c r="K196" s="43"/>
      <c r="L196" s="43"/>
      <c r="M196" s="43"/>
      <c r="N196" s="43"/>
      <c r="O196" s="43"/>
      <c r="P196" s="43"/>
      <c r="Q196" s="43"/>
      <c r="R196" s="43"/>
      <c r="S196" s="43"/>
      <c r="T196" s="43"/>
      <c r="U196" s="43"/>
      <c r="V196" s="43"/>
      <c r="W196" s="43"/>
      <c r="X196" s="43"/>
      <c r="Y196" s="43"/>
      <c r="Z196" s="43"/>
      <c r="AA196" s="43"/>
      <c r="AB196" s="43"/>
      <c r="AC196" s="43"/>
      <c r="AD196" s="43"/>
      <c r="AE196" s="43"/>
      <c r="AF196" s="43"/>
      <c r="AG196" s="43"/>
      <c r="AH196" s="43"/>
      <c r="AI196" s="43"/>
      <c r="AJ196" s="43"/>
      <c r="AK196" s="43"/>
      <c r="AL196" s="43"/>
      <c r="AM196" s="43"/>
      <c r="AN196" s="43"/>
      <c r="AO196" s="43"/>
      <c r="AP196" s="43"/>
      <c r="AQ196" s="43"/>
    </row>
    <row r="197" spans="1:43" ht="42.75">
      <c r="A197" s="80" t="s">
        <v>279</v>
      </c>
      <c r="B197" s="83" t="s">
        <v>184</v>
      </c>
      <c r="C197" s="79" t="s">
        <v>21</v>
      </c>
      <c r="D197" s="85">
        <v>202</v>
      </c>
      <c r="E197" s="81"/>
      <c r="F197" s="57">
        <f>E197*D197</f>
        <v>0</v>
      </c>
      <c r="G197" s="43"/>
      <c r="H197" s="43"/>
      <c r="I197" s="43"/>
      <c r="J197" s="43"/>
      <c r="K197" s="43"/>
      <c r="L197" s="43"/>
      <c r="M197" s="43"/>
      <c r="N197" s="43"/>
      <c r="O197" s="43"/>
      <c r="P197" s="43"/>
      <c r="Q197" s="43"/>
      <c r="R197" s="43"/>
      <c r="S197" s="43"/>
      <c r="T197" s="43"/>
      <c r="U197" s="43"/>
      <c r="V197" s="43"/>
      <c r="W197" s="43"/>
      <c r="X197" s="43"/>
      <c r="Y197" s="43"/>
      <c r="Z197" s="43"/>
      <c r="AA197" s="43"/>
      <c r="AB197" s="43"/>
      <c r="AC197" s="43"/>
      <c r="AD197" s="43"/>
      <c r="AE197" s="43"/>
      <c r="AF197" s="43"/>
      <c r="AG197" s="43"/>
      <c r="AH197" s="43"/>
      <c r="AI197" s="43"/>
      <c r="AJ197" s="43"/>
      <c r="AK197" s="43"/>
      <c r="AL197" s="43"/>
      <c r="AM197" s="43"/>
      <c r="AN197" s="43"/>
      <c r="AO197" s="43"/>
      <c r="AP197" s="43"/>
      <c r="AQ197" s="43"/>
    </row>
    <row r="198" spans="1:43">
      <c r="A198" s="186"/>
      <c r="B198" s="143"/>
      <c r="C198" s="79"/>
      <c r="D198" s="142"/>
      <c r="E198" s="81"/>
      <c r="F198" s="57"/>
      <c r="G198" s="43"/>
      <c r="H198" s="43"/>
      <c r="I198" s="43"/>
      <c r="J198" s="43"/>
      <c r="K198" s="43"/>
      <c r="L198" s="43"/>
      <c r="M198" s="43"/>
      <c r="N198" s="43"/>
      <c r="O198" s="43"/>
      <c r="P198" s="43"/>
      <c r="Q198" s="43"/>
      <c r="R198" s="43"/>
      <c r="S198" s="43"/>
      <c r="T198" s="43"/>
      <c r="U198" s="43"/>
      <c r="V198" s="43"/>
      <c r="W198" s="43"/>
      <c r="X198" s="43"/>
      <c r="Y198" s="43"/>
      <c r="Z198" s="43"/>
      <c r="AA198" s="43"/>
      <c r="AB198" s="43"/>
      <c r="AC198" s="43"/>
      <c r="AD198" s="43"/>
      <c r="AE198" s="43"/>
      <c r="AF198" s="43"/>
      <c r="AG198" s="43"/>
      <c r="AH198" s="43"/>
      <c r="AI198" s="43"/>
      <c r="AJ198" s="43"/>
      <c r="AK198" s="43"/>
      <c r="AL198" s="43"/>
      <c r="AM198" s="43"/>
      <c r="AN198" s="43"/>
      <c r="AO198" s="43"/>
      <c r="AP198" s="43"/>
      <c r="AQ198" s="43"/>
    </row>
    <row r="199" spans="1:43">
      <c r="A199" s="80" t="s">
        <v>280</v>
      </c>
      <c r="B199" s="83" t="s">
        <v>456</v>
      </c>
      <c r="C199" s="79" t="s">
        <v>7</v>
      </c>
      <c r="D199" s="142">
        <v>10</v>
      </c>
      <c r="E199" s="81"/>
      <c r="F199" s="57">
        <f>E199*D199</f>
        <v>0</v>
      </c>
      <c r="G199" s="43"/>
      <c r="H199" s="43"/>
      <c r="I199" s="43"/>
      <c r="J199" s="43"/>
      <c r="K199" s="43"/>
      <c r="L199" s="43"/>
      <c r="M199" s="43"/>
      <c r="N199" s="43"/>
      <c r="O199" s="43"/>
      <c r="P199" s="43"/>
      <c r="Q199" s="43"/>
      <c r="R199" s="43"/>
      <c r="S199" s="43"/>
      <c r="T199" s="43"/>
      <c r="U199" s="43"/>
      <c r="V199" s="43"/>
      <c r="W199" s="43"/>
      <c r="X199" s="43"/>
      <c r="Y199" s="43"/>
      <c r="Z199" s="43"/>
      <c r="AA199" s="43"/>
      <c r="AB199" s="43"/>
      <c r="AC199" s="43"/>
      <c r="AD199" s="43"/>
      <c r="AE199" s="43"/>
      <c r="AF199" s="43"/>
      <c r="AG199" s="43"/>
      <c r="AH199" s="43"/>
      <c r="AI199" s="43"/>
      <c r="AJ199" s="43"/>
      <c r="AK199" s="43"/>
      <c r="AL199" s="43"/>
      <c r="AM199" s="43"/>
      <c r="AN199" s="43"/>
      <c r="AO199" s="43"/>
      <c r="AP199" s="43"/>
      <c r="AQ199" s="43"/>
    </row>
    <row r="200" spans="1:43">
      <c r="A200" s="186"/>
      <c r="B200" s="143"/>
      <c r="C200" s="79"/>
      <c r="D200" s="142"/>
      <c r="E200" s="81"/>
      <c r="F200" s="57"/>
      <c r="G200" s="43"/>
      <c r="H200" s="43"/>
      <c r="I200" s="43"/>
      <c r="J200" s="43"/>
      <c r="K200" s="43"/>
      <c r="L200" s="43"/>
      <c r="M200" s="43"/>
      <c r="N200" s="43"/>
      <c r="O200" s="43"/>
      <c r="P200" s="43"/>
      <c r="Q200" s="43"/>
      <c r="R200" s="43"/>
      <c r="S200" s="43"/>
      <c r="T200" s="43"/>
      <c r="U200" s="43"/>
      <c r="V200" s="43"/>
      <c r="W200" s="43"/>
      <c r="X200" s="43"/>
      <c r="Y200" s="43"/>
      <c r="Z200" s="43"/>
      <c r="AA200" s="43"/>
      <c r="AB200" s="43"/>
      <c r="AC200" s="43"/>
      <c r="AD200" s="43"/>
      <c r="AE200" s="43"/>
      <c r="AF200" s="43"/>
      <c r="AG200" s="43"/>
      <c r="AH200" s="43"/>
      <c r="AI200" s="43"/>
      <c r="AJ200" s="43"/>
      <c r="AK200" s="43"/>
      <c r="AL200" s="43"/>
      <c r="AM200" s="43"/>
      <c r="AN200" s="43"/>
      <c r="AO200" s="43"/>
      <c r="AP200" s="43"/>
      <c r="AQ200" s="43"/>
    </row>
    <row r="201" spans="1:43">
      <c r="A201" s="80" t="s">
        <v>281</v>
      </c>
      <c r="B201" s="83" t="s">
        <v>457</v>
      </c>
      <c r="C201" s="79" t="s">
        <v>7</v>
      </c>
      <c r="D201" s="142">
        <v>15</v>
      </c>
      <c r="E201" s="81"/>
      <c r="F201" s="57">
        <f>E201*D201</f>
        <v>0</v>
      </c>
      <c r="G201" s="43"/>
      <c r="H201" s="43"/>
      <c r="I201" s="43"/>
      <c r="J201" s="43"/>
      <c r="K201" s="43"/>
      <c r="L201" s="43"/>
      <c r="M201" s="43"/>
      <c r="N201" s="43"/>
      <c r="O201" s="43"/>
      <c r="P201" s="43"/>
      <c r="Q201" s="43"/>
      <c r="R201" s="43"/>
      <c r="S201" s="43"/>
      <c r="T201" s="43"/>
      <c r="U201" s="43"/>
      <c r="V201" s="43"/>
      <c r="W201" s="43"/>
      <c r="X201" s="43"/>
      <c r="Y201" s="43"/>
      <c r="Z201" s="43"/>
      <c r="AA201" s="43"/>
      <c r="AB201" s="43"/>
      <c r="AC201" s="43"/>
      <c r="AD201" s="43"/>
      <c r="AE201" s="43"/>
      <c r="AF201" s="43"/>
      <c r="AG201" s="43"/>
      <c r="AH201" s="43"/>
      <c r="AI201" s="43"/>
      <c r="AJ201" s="43"/>
      <c r="AK201" s="43"/>
      <c r="AL201" s="43"/>
      <c r="AM201" s="43"/>
      <c r="AN201" s="43"/>
      <c r="AO201" s="43"/>
      <c r="AP201" s="43"/>
      <c r="AQ201" s="43"/>
    </row>
    <row r="202" spans="1:43" ht="15">
      <c r="A202" s="186"/>
      <c r="B202" s="231"/>
      <c r="C202" s="79"/>
      <c r="D202" s="142"/>
      <c r="E202" s="81"/>
      <c r="F202" s="57"/>
      <c r="G202" s="43"/>
      <c r="H202" s="43"/>
      <c r="I202" s="43"/>
      <c r="J202" s="43"/>
      <c r="K202" s="43"/>
      <c r="L202" s="43"/>
      <c r="M202" s="43"/>
      <c r="N202" s="43"/>
      <c r="O202" s="43"/>
      <c r="P202" s="43"/>
      <c r="Q202" s="43"/>
      <c r="R202" s="43"/>
      <c r="S202" s="43"/>
      <c r="T202" s="43"/>
      <c r="U202" s="43"/>
      <c r="V202" s="43"/>
      <c r="W202" s="43"/>
      <c r="X202" s="43"/>
      <c r="Y202" s="43"/>
      <c r="Z202" s="43"/>
      <c r="AA202" s="43"/>
      <c r="AB202" s="43"/>
      <c r="AC202" s="43"/>
      <c r="AD202" s="43"/>
      <c r="AE202" s="43"/>
      <c r="AF202" s="43"/>
      <c r="AG202" s="43"/>
      <c r="AH202" s="43"/>
      <c r="AI202" s="43"/>
      <c r="AJ202" s="43"/>
      <c r="AK202" s="43"/>
      <c r="AL202" s="43"/>
      <c r="AM202" s="43"/>
      <c r="AN202" s="43"/>
      <c r="AO202" s="43"/>
      <c r="AP202" s="43"/>
      <c r="AQ202" s="43"/>
    </row>
    <row r="203" spans="1:43" ht="28.5">
      <c r="A203" s="80" t="s">
        <v>282</v>
      </c>
      <c r="B203" s="83" t="s">
        <v>514</v>
      </c>
      <c r="C203" s="79" t="s">
        <v>7</v>
      </c>
      <c r="D203" s="85">
        <v>2</v>
      </c>
      <c r="E203" s="81"/>
      <c r="F203" s="57">
        <f>E203*D203</f>
        <v>0</v>
      </c>
      <c r="G203" s="248"/>
      <c r="H203" s="248"/>
      <c r="I203" s="43"/>
      <c r="J203" s="43"/>
      <c r="K203" s="43"/>
      <c r="L203" s="43"/>
      <c r="M203" s="43"/>
      <c r="N203" s="43"/>
      <c r="O203" s="43"/>
      <c r="P203" s="43"/>
      <c r="Q203" s="43"/>
      <c r="R203" s="43"/>
      <c r="S203" s="43"/>
      <c r="T203" s="43"/>
      <c r="U203" s="43"/>
      <c r="V203" s="43"/>
      <c r="W203" s="43"/>
      <c r="X203" s="43"/>
      <c r="Y203" s="43"/>
      <c r="Z203" s="43"/>
      <c r="AA203" s="43"/>
      <c r="AB203" s="43"/>
      <c r="AC203" s="43"/>
      <c r="AD203" s="43"/>
      <c r="AE203" s="43"/>
      <c r="AF203" s="43"/>
      <c r="AG203" s="43"/>
      <c r="AH203" s="43"/>
      <c r="AI203" s="43"/>
      <c r="AJ203" s="43"/>
      <c r="AK203" s="43"/>
      <c r="AL203" s="43"/>
      <c r="AM203" s="43"/>
      <c r="AN203" s="43"/>
      <c r="AO203" s="43"/>
      <c r="AP203" s="43"/>
      <c r="AQ203" s="43"/>
    </row>
    <row r="204" spans="1:43">
      <c r="A204" s="186"/>
      <c r="B204" s="83"/>
      <c r="C204" s="79"/>
      <c r="D204" s="85"/>
      <c r="E204" s="81"/>
      <c r="F204" s="57"/>
      <c r="G204" s="248"/>
      <c r="H204" s="248"/>
      <c r="I204" s="43"/>
      <c r="J204" s="43"/>
      <c r="K204" s="43"/>
      <c r="L204" s="43"/>
      <c r="M204" s="43"/>
      <c r="N204" s="43"/>
      <c r="O204" s="43"/>
      <c r="P204" s="43"/>
      <c r="Q204" s="43"/>
      <c r="R204" s="43"/>
      <c r="S204" s="43"/>
      <c r="T204" s="43"/>
      <c r="U204" s="43"/>
      <c r="V204" s="43"/>
      <c r="W204" s="43"/>
      <c r="X204" s="43"/>
      <c r="Y204" s="43"/>
      <c r="Z204" s="43"/>
      <c r="AA204" s="43"/>
      <c r="AB204" s="43"/>
      <c r="AC204" s="43"/>
      <c r="AD204" s="43"/>
      <c r="AE204" s="43"/>
      <c r="AF204" s="43"/>
      <c r="AG204" s="43"/>
      <c r="AH204" s="43"/>
      <c r="AI204" s="43"/>
      <c r="AJ204" s="43"/>
      <c r="AK204" s="43"/>
      <c r="AL204" s="43"/>
      <c r="AM204" s="43"/>
      <c r="AN204" s="43"/>
      <c r="AO204" s="43"/>
      <c r="AP204" s="43"/>
      <c r="AQ204" s="43"/>
    </row>
    <row r="205" spans="1:43" ht="57">
      <c r="A205" s="80" t="s">
        <v>283</v>
      </c>
      <c r="B205" s="83" t="s">
        <v>458</v>
      </c>
      <c r="C205" s="79" t="s">
        <v>7</v>
      </c>
      <c r="D205" s="142">
        <v>20</v>
      </c>
      <c r="E205" s="81"/>
      <c r="F205" s="57">
        <f>E205*D205</f>
        <v>0</v>
      </c>
      <c r="G205" s="248"/>
      <c r="H205" s="248"/>
      <c r="I205" s="43"/>
      <c r="J205" s="43"/>
      <c r="K205" s="43"/>
      <c r="L205" s="43"/>
      <c r="M205" s="43"/>
      <c r="N205" s="43"/>
      <c r="O205" s="43"/>
      <c r="P205" s="43"/>
      <c r="Q205" s="43"/>
      <c r="R205" s="43"/>
      <c r="S205" s="43"/>
      <c r="T205" s="43"/>
      <c r="U205" s="43"/>
      <c r="V205" s="43"/>
      <c r="W205" s="43"/>
      <c r="X205" s="43"/>
      <c r="Y205" s="43"/>
      <c r="Z205" s="43"/>
      <c r="AA205" s="43"/>
      <c r="AB205" s="43"/>
      <c r="AC205" s="43"/>
      <c r="AD205" s="43"/>
      <c r="AE205" s="43"/>
      <c r="AF205" s="43"/>
      <c r="AG205" s="43"/>
      <c r="AH205" s="43"/>
      <c r="AI205" s="43"/>
      <c r="AJ205" s="43"/>
      <c r="AK205" s="43"/>
      <c r="AL205" s="43"/>
      <c r="AM205" s="43"/>
      <c r="AN205" s="43"/>
      <c r="AO205" s="43"/>
      <c r="AP205" s="43"/>
      <c r="AQ205" s="43"/>
    </row>
    <row r="206" spans="1:43">
      <c r="A206" s="186"/>
      <c r="B206" s="83"/>
      <c r="C206" s="79"/>
      <c r="D206" s="85"/>
      <c r="E206" s="81"/>
      <c r="F206" s="57"/>
      <c r="G206" s="248"/>
      <c r="H206" s="248"/>
      <c r="I206" s="43"/>
      <c r="J206" s="43"/>
      <c r="K206" s="43"/>
      <c r="L206" s="43"/>
      <c r="M206" s="43"/>
      <c r="N206" s="43"/>
      <c r="O206" s="43"/>
      <c r="P206" s="43"/>
      <c r="Q206" s="43"/>
      <c r="R206" s="43"/>
      <c r="S206" s="43"/>
      <c r="T206" s="43"/>
      <c r="U206" s="43"/>
      <c r="V206" s="43"/>
      <c r="W206" s="43"/>
      <c r="X206" s="43"/>
      <c r="Y206" s="43"/>
      <c r="Z206" s="43"/>
      <c r="AA206" s="43"/>
      <c r="AB206" s="43"/>
      <c r="AC206" s="43"/>
      <c r="AD206" s="43"/>
      <c r="AE206" s="43"/>
      <c r="AF206" s="43"/>
      <c r="AG206" s="43"/>
      <c r="AH206" s="43"/>
      <c r="AI206" s="43"/>
      <c r="AJ206" s="43"/>
      <c r="AK206" s="43"/>
      <c r="AL206" s="43"/>
      <c r="AM206" s="43"/>
      <c r="AN206" s="43"/>
      <c r="AO206" s="43"/>
      <c r="AP206" s="43"/>
      <c r="AQ206" s="43"/>
    </row>
    <row r="207" spans="1:43" ht="30.75" customHeight="1">
      <c r="A207" s="80" t="s">
        <v>284</v>
      </c>
      <c r="B207" s="83" t="s">
        <v>713</v>
      </c>
      <c r="C207" s="79" t="s">
        <v>7</v>
      </c>
      <c r="D207" s="85">
        <v>3</v>
      </c>
      <c r="E207" s="81"/>
      <c r="F207" s="57">
        <f>E207*D207</f>
        <v>0</v>
      </c>
      <c r="G207" s="248"/>
      <c r="H207" s="248"/>
      <c r="I207" s="43"/>
      <c r="J207" s="43"/>
      <c r="K207" s="43"/>
      <c r="L207" s="43"/>
      <c r="M207" s="43"/>
      <c r="N207" s="43"/>
      <c r="O207" s="43"/>
      <c r="P207" s="43"/>
      <c r="Q207" s="43"/>
      <c r="R207" s="43"/>
      <c r="S207" s="43"/>
      <c r="T207" s="43"/>
      <c r="U207" s="43"/>
      <c r="V207" s="43"/>
      <c r="W207" s="43"/>
      <c r="X207" s="43"/>
      <c r="Y207" s="43"/>
      <c r="Z207" s="43"/>
      <c r="AA207" s="43"/>
      <c r="AB207" s="43"/>
      <c r="AC207" s="43"/>
      <c r="AD207" s="43"/>
      <c r="AE207" s="43"/>
      <c r="AF207" s="43"/>
      <c r="AG207" s="43"/>
      <c r="AH207" s="43"/>
      <c r="AI207" s="43"/>
      <c r="AJ207" s="43"/>
      <c r="AK207" s="43"/>
      <c r="AL207" s="43"/>
      <c r="AM207" s="43"/>
      <c r="AN207" s="43"/>
      <c r="AO207" s="43"/>
      <c r="AP207" s="43"/>
      <c r="AQ207" s="43"/>
    </row>
    <row r="208" spans="1:43">
      <c r="A208" s="186"/>
      <c r="B208" s="83"/>
      <c r="C208" s="79"/>
      <c r="D208" s="142"/>
      <c r="E208" s="81"/>
      <c r="F208" s="57"/>
    </row>
    <row r="209" spans="1:6" ht="28.5">
      <c r="A209" s="80" t="s">
        <v>285</v>
      </c>
      <c r="B209" s="83" t="s">
        <v>215</v>
      </c>
      <c r="C209" s="79" t="s">
        <v>10</v>
      </c>
      <c r="D209" s="142">
        <v>100</v>
      </c>
      <c r="E209" s="81"/>
      <c r="F209" s="57">
        <f>E209*D209</f>
        <v>0</v>
      </c>
    </row>
    <row r="210" spans="1:6">
      <c r="A210" s="186"/>
      <c r="B210" s="83"/>
      <c r="C210" s="79"/>
      <c r="D210" s="142"/>
      <c r="E210" s="81"/>
      <c r="F210" s="57"/>
    </row>
    <row r="211" spans="1:6" ht="85.5">
      <c r="A211" s="80" t="s">
        <v>286</v>
      </c>
      <c r="B211" s="83" t="s">
        <v>681</v>
      </c>
      <c r="C211" s="79" t="s">
        <v>10</v>
      </c>
      <c r="D211" s="142">
        <v>511</v>
      </c>
      <c r="E211" s="81"/>
      <c r="F211" s="57">
        <f>E211*D211</f>
        <v>0</v>
      </c>
    </row>
    <row r="212" spans="1:6">
      <c r="A212" s="186"/>
      <c r="B212" s="83"/>
      <c r="C212" s="79"/>
      <c r="D212" s="142"/>
      <c r="E212" s="81"/>
      <c r="F212" s="57"/>
    </row>
    <row r="213" spans="1:6" ht="57">
      <c r="A213" s="80" t="s">
        <v>287</v>
      </c>
      <c r="B213" s="83" t="s">
        <v>683</v>
      </c>
      <c r="C213" s="79" t="s">
        <v>10</v>
      </c>
      <c r="D213" s="142">
        <v>511</v>
      </c>
      <c r="E213" s="81"/>
      <c r="F213" s="57">
        <f>E213*D213</f>
        <v>0</v>
      </c>
    </row>
    <row r="214" spans="1:6">
      <c r="A214" s="186"/>
      <c r="B214" s="83"/>
      <c r="C214" s="79"/>
      <c r="D214" s="142"/>
      <c r="E214" s="81"/>
      <c r="F214" s="57"/>
    </row>
    <row r="215" spans="1:6" ht="42.75">
      <c r="A215" s="80" t="s">
        <v>684</v>
      </c>
      <c r="B215" s="83" t="s">
        <v>688</v>
      </c>
      <c r="C215" s="79" t="s">
        <v>7</v>
      </c>
      <c r="D215" s="142">
        <v>14</v>
      </c>
      <c r="E215" s="81"/>
      <c r="F215" s="57">
        <f>E215*D215</f>
        <v>0</v>
      </c>
    </row>
    <row r="216" spans="1:6">
      <c r="A216" s="186"/>
      <c r="B216" s="83"/>
      <c r="C216" s="79"/>
      <c r="D216" s="142"/>
      <c r="E216" s="81"/>
      <c r="F216" s="57"/>
    </row>
    <row r="217" spans="1:6" ht="71.25">
      <c r="A217" s="80" t="s">
        <v>685</v>
      </c>
      <c r="B217" s="83" t="s">
        <v>682</v>
      </c>
      <c r="C217" s="79" t="s">
        <v>7</v>
      </c>
      <c r="D217" s="142">
        <v>14</v>
      </c>
      <c r="E217" s="81"/>
      <c r="F217" s="57">
        <f>E217*D217</f>
        <v>0</v>
      </c>
    </row>
    <row r="218" spans="1:6">
      <c r="A218" s="186"/>
      <c r="B218" s="83"/>
      <c r="C218" s="79"/>
      <c r="D218" s="142"/>
      <c r="E218" s="81"/>
      <c r="F218" s="57"/>
    </row>
    <row r="219" spans="1:6" ht="28.5">
      <c r="A219" s="80" t="s">
        <v>686</v>
      </c>
      <c r="B219" s="83" t="s">
        <v>515</v>
      </c>
      <c r="C219" s="79" t="s">
        <v>10</v>
      </c>
      <c r="D219" s="142">
        <v>13.5</v>
      </c>
      <c r="E219" s="81"/>
      <c r="F219" s="57">
        <f>E219*D219</f>
        <v>0</v>
      </c>
    </row>
    <row r="220" spans="1:6">
      <c r="A220" s="186"/>
      <c r="B220" s="83"/>
      <c r="C220" s="79"/>
      <c r="D220" s="142"/>
      <c r="E220" s="81"/>
      <c r="F220" s="57"/>
    </row>
    <row r="221" spans="1:6" ht="28.5">
      <c r="A221" s="80" t="s">
        <v>687</v>
      </c>
      <c r="B221" s="83" t="s">
        <v>248</v>
      </c>
      <c r="C221" s="268">
        <v>0.05</v>
      </c>
      <c r="D221" s="142"/>
      <c r="E221" s="81"/>
      <c r="F221" s="57">
        <f>SUM(F197:F211)*C221</f>
        <v>0</v>
      </c>
    </row>
    <row r="222" spans="1:6">
      <c r="A222" s="63"/>
      <c r="B222" s="83"/>
      <c r="C222" s="79"/>
      <c r="D222" s="142"/>
      <c r="E222" s="81"/>
      <c r="F222" s="57"/>
    </row>
    <row r="223" spans="1:6" ht="15" thickBot="1">
      <c r="A223" s="161" t="s">
        <v>71</v>
      </c>
      <c r="B223" s="162" t="s">
        <v>72</v>
      </c>
      <c r="C223" s="163"/>
      <c r="D223" s="164"/>
      <c r="E223" s="357"/>
      <c r="F223" s="165">
        <f>SUM(F196:F221)</f>
        <v>0</v>
      </c>
    </row>
    <row r="224" spans="1:6" ht="15" thickBot="1">
      <c r="E224" s="560"/>
    </row>
    <row r="225" spans="1:6" ht="18" thickBot="1">
      <c r="A225" s="180" t="s">
        <v>69</v>
      </c>
      <c r="B225" s="138" t="s">
        <v>70</v>
      </c>
      <c r="C225" s="50"/>
      <c r="D225" s="51"/>
      <c r="E225" s="547"/>
      <c r="F225" s="181">
        <f>F223</f>
        <v>0</v>
      </c>
    </row>
    <row r="226" spans="1:6" s="91" customFormat="1" ht="18" thickBot="1">
      <c r="A226" s="278"/>
      <c r="B226" s="279"/>
      <c r="C226" s="280"/>
      <c r="D226" s="281"/>
      <c r="E226" s="562"/>
      <c r="F226" s="282"/>
    </row>
    <row r="227" spans="1:6" ht="18" thickBot="1">
      <c r="A227" s="180" t="s">
        <v>73</v>
      </c>
      <c r="B227" s="138" t="s">
        <v>85</v>
      </c>
      <c r="C227" s="50"/>
      <c r="D227" s="51"/>
      <c r="E227" s="547"/>
      <c r="F227" s="53"/>
    </row>
    <row r="228" spans="1:6" ht="15" thickBot="1">
      <c r="E228" s="560"/>
    </row>
    <row r="229" spans="1:6">
      <c r="A229" s="155" t="s">
        <v>74</v>
      </c>
      <c r="B229" s="156" t="s">
        <v>101</v>
      </c>
      <c r="C229" s="157"/>
      <c r="D229" s="158"/>
      <c r="E229" s="356"/>
      <c r="F229" s="159"/>
    </row>
    <row r="230" spans="1:6">
      <c r="A230" s="234"/>
      <c r="B230" s="233"/>
      <c r="C230" s="224"/>
      <c r="D230" s="223"/>
      <c r="E230" s="563"/>
      <c r="F230" s="220"/>
    </row>
    <row r="231" spans="1:6" ht="28.5">
      <c r="A231" s="234" t="s">
        <v>75</v>
      </c>
      <c r="B231" s="233" t="s">
        <v>185</v>
      </c>
      <c r="C231" s="224" t="s">
        <v>8</v>
      </c>
      <c r="D231" s="223">
        <v>130</v>
      </c>
      <c r="E231" s="563"/>
      <c r="F231" s="196">
        <f>E231*D231</f>
        <v>0</v>
      </c>
    </row>
    <row r="232" spans="1:6">
      <c r="A232" s="234"/>
      <c r="B232" s="233"/>
      <c r="C232" s="224"/>
      <c r="D232" s="223"/>
      <c r="E232" s="563"/>
      <c r="F232" s="196"/>
    </row>
    <row r="233" spans="1:6" ht="28.5">
      <c r="A233" s="234" t="s">
        <v>227</v>
      </c>
      <c r="B233" s="233" t="s">
        <v>225</v>
      </c>
      <c r="C233" s="224" t="s">
        <v>8</v>
      </c>
      <c r="D233" s="223">
        <v>120</v>
      </c>
      <c r="E233" s="563"/>
      <c r="F233" s="196">
        <f>E233*D233</f>
        <v>0</v>
      </c>
    </row>
    <row r="234" spans="1:6">
      <c r="A234" s="234"/>
      <c r="B234" s="233"/>
      <c r="C234" s="224"/>
      <c r="D234" s="223"/>
      <c r="E234" s="563"/>
      <c r="F234" s="196"/>
    </row>
    <row r="235" spans="1:6" ht="28.5">
      <c r="A235" s="234" t="s">
        <v>228</v>
      </c>
      <c r="B235" s="233" t="s">
        <v>226</v>
      </c>
      <c r="C235" s="224" t="s">
        <v>8</v>
      </c>
      <c r="D235" s="223">
        <v>16.8</v>
      </c>
      <c r="E235" s="563"/>
      <c r="F235" s="196">
        <f>E235*D235</f>
        <v>0</v>
      </c>
    </row>
    <row r="236" spans="1:6">
      <c r="A236" s="234"/>
      <c r="B236" s="233"/>
      <c r="C236" s="224"/>
      <c r="D236" s="223"/>
      <c r="E236" s="563"/>
      <c r="F236" s="196"/>
    </row>
    <row r="237" spans="1:6" ht="28.5">
      <c r="A237" s="234" t="s">
        <v>229</v>
      </c>
      <c r="B237" s="233" t="s">
        <v>186</v>
      </c>
      <c r="C237" s="224" t="s">
        <v>8</v>
      </c>
      <c r="D237" s="223">
        <v>6.9</v>
      </c>
      <c r="E237" s="563"/>
      <c r="F237" s="196">
        <f>E237*D237</f>
        <v>0</v>
      </c>
    </row>
    <row r="238" spans="1:6">
      <c r="A238" s="234"/>
      <c r="B238" s="233"/>
      <c r="C238" s="270"/>
      <c r="D238" s="543"/>
      <c r="E238" s="564"/>
      <c r="F238" s="196"/>
    </row>
    <row r="239" spans="1:6" ht="28.5">
      <c r="A239" s="234" t="s">
        <v>288</v>
      </c>
      <c r="B239" s="233" t="s">
        <v>709</v>
      </c>
      <c r="C239" s="224" t="s">
        <v>8</v>
      </c>
      <c r="D239" s="223">
        <v>156</v>
      </c>
      <c r="E239" s="563"/>
      <c r="F239" s="196">
        <f>E239*D239</f>
        <v>0</v>
      </c>
    </row>
    <row r="240" spans="1:6">
      <c r="A240" s="234"/>
      <c r="B240" s="233"/>
      <c r="C240" s="270"/>
      <c r="D240" s="543"/>
      <c r="E240" s="564"/>
      <c r="F240" s="196"/>
    </row>
    <row r="241" spans="1:7" ht="28.5">
      <c r="A241" s="234" t="s">
        <v>700</v>
      </c>
      <c r="B241" s="233" t="s">
        <v>701</v>
      </c>
      <c r="C241" s="224" t="s">
        <v>8</v>
      </c>
      <c r="D241" s="223">
        <v>313</v>
      </c>
      <c r="E241" s="563"/>
      <c r="F241" s="196">
        <f>E241*D241</f>
        <v>0</v>
      </c>
    </row>
    <row r="242" spans="1:7">
      <c r="A242" s="234"/>
      <c r="B242" s="83"/>
      <c r="C242" s="79"/>
      <c r="D242" s="142"/>
      <c r="E242" s="81"/>
      <c r="F242" s="57"/>
    </row>
    <row r="243" spans="1:7" ht="28.5">
      <c r="A243" s="234" t="s">
        <v>708</v>
      </c>
      <c r="B243" s="83" t="s">
        <v>248</v>
      </c>
      <c r="C243" s="268">
        <v>0.05</v>
      </c>
      <c r="D243" s="142"/>
      <c r="E243" s="81"/>
      <c r="F243" s="57">
        <f>SUM(F231:F237)*C243</f>
        <v>0</v>
      </c>
    </row>
    <row r="244" spans="1:7">
      <c r="A244" s="234"/>
      <c r="B244" s="212"/>
      <c r="C244" s="214"/>
      <c r="D244" s="223"/>
      <c r="E244" s="563"/>
      <c r="F244" s="196"/>
    </row>
    <row r="245" spans="1:7" ht="15" thickBot="1">
      <c r="A245" s="161" t="s">
        <v>74</v>
      </c>
      <c r="B245" s="232" t="s">
        <v>101</v>
      </c>
      <c r="C245" s="163"/>
      <c r="D245" s="164"/>
      <c r="E245" s="357"/>
      <c r="F245" s="165">
        <f>SUM(F231:F243)</f>
        <v>0</v>
      </c>
    </row>
    <row r="246" spans="1:7" ht="15" thickBot="1">
      <c r="A246" s="197"/>
      <c r="B246" s="198"/>
      <c r="C246" s="147"/>
      <c r="D246" s="199"/>
      <c r="E246" s="558"/>
      <c r="F246" s="200"/>
    </row>
    <row r="247" spans="1:7">
      <c r="A247" s="155" t="s">
        <v>89</v>
      </c>
      <c r="B247" s="156" t="s">
        <v>102</v>
      </c>
      <c r="C247" s="157"/>
      <c r="D247" s="158"/>
      <c r="E247" s="356"/>
      <c r="F247" s="159"/>
    </row>
    <row r="248" spans="1:7">
      <c r="A248" s="239"/>
      <c r="B248" s="240"/>
      <c r="C248" s="173"/>
      <c r="D248" s="241"/>
      <c r="E248" s="557"/>
      <c r="F248" s="175"/>
    </row>
    <row r="249" spans="1:7" ht="28.5">
      <c r="A249" s="234" t="s">
        <v>92</v>
      </c>
      <c r="B249" s="233" t="s">
        <v>704</v>
      </c>
      <c r="C249" s="218" t="s">
        <v>90</v>
      </c>
      <c r="D249" s="545">
        <v>4180</v>
      </c>
      <c r="E249" s="565"/>
      <c r="F249" s="196">
        <f>E249*D249</f>
        <v>0</v>
      </c>
      <c r="G249" s="544"/>
    </row>
    <row r="250" spans="1:7">
      <c r="A250" s="234"/>
      <c r="B250" s="247"/>
      <c r="C250" s="222"/>
      <c r="D250" s="545"/>
      <c r="E250" s="565"/>
      <c r="F250" s="196"/>
      <c r="G250" s="544"/>
    </row>
    <row r="251" spans="1:7" ht="28.5">
      <c r="A251" s="234" t="s">
        <v>289</v>
      </c>
      <c r="B251" s="233" t="s">
        <v>705</v>
      </c>
      <c r="C251" s="218" t="s">
        <v>90</v>
      </c>
      <c r="D251" s="545">
        <v>6240</v>
      </c>
      <c r="E251" s="565"/>
      <c r="F251" s="196">
        <f>E251*D251</f>
        <v>0</v>
      </c>
      <c r="G251" s="544"/>
    </row>
    <row r="252" spans="1:7">
      <c r="A252" s="234"/>
      <c r="B252" s="235"/>
      <c r="C252" s="222"/>
      <c r="D252" s="546"/>
      <c r="E252" s="565"/>
      <c r="F252" s="220"/>
      <c r="G252" s="544"/>
    </row>
    <row r="253" spans="1:7" ht="29.25">
      <c r="A253" s="234" t="s">
        <v>290</v>
      </c>
      <c r="B253" s="233" t="s">
        <v>703</v>
      </c>
      <c r="C253" s="218" t="s">
        <v>90</v>
      </c>
      <c r="D253" s="546">
        <v>36500</v>
      </c>
      <c r="E253" s="565"/>
      <c r="F253" s="196">
        <f>E253*D253</f>
        <v>0</v>
      </c>
    </row>
    <row r="254" spans="1:7">
      <c r="A254" s="234"/>
      <c r="B254" s="247"/>
      <c r="C254" s="222"/>
      <c r="D254" s="219"/>
      <c r="E254" s="565"/>
      <c r="F254" s="196"/>
    </row>
    <row r="255" spans="1:7" ht="29.25">
      <c r="A255" s="234" t="s">
        <v>291</v>
      </c>
      <c r="B255" s="233" t="s">
        <v>702</v>
      </c>
      <c r="C255" s="222" t="s">
        <v>90</v>
      </c>
      <c r="D255" s="219">
        <v>69.3</v>
      </c>
      <c r="E255" s="565"/>
      <c r="F255" s="196">
        <f>E255*D255</f>
        <v>0</v>
      </c>
    </row>
    <row r="256" spans="1:7">
      <c r="A256" s="80"/>
      <c r="B256" s="83"/>
      <c r="C256" s="79"/>
      <c r="D256" s="142"/>
      <c r="E256" s="81"/>
      <c r="F256" s="57"/>
    </row>
    <row r="257" spans="1:6" ht="28.5">
      <c r="A257" s="234" t="s">
        <v>292</v>
      </c>
      <c r="B257" s="83" t="s">
        <v>248</v>
      </c>
      <c r="C257" s="268">
        <v>0.05</v>
      </c>
      <c r="D257" s="142"/>
      <c r="E257" s="81"/>
      <c r="F257" s="57">
        <f>SUM(F249:F255)*C257</f>
        <v>0</v>
      </c>
    </row>
    <row r="258" spans="1:6">
      <c r="A258" s="234"/>
      <c r="B258" s="141"/>
      <c r="C258" s="221"/>
      <c r="D258" s="219"/>
      <c r="E258" s="565"/>
      <c r="F258" s="196"/>
    </row>
    <row r="259" spans="1:6" ht="15" thickBot="1">
      <c r="A259" s="161" t="s">
        <v>89</v>
      </c>
      <c r="B259" s="232" t="s">
        <v>102</v>
      </c>
      <c r="C259" s="163"/>
      <c r="D259" s="164"/>
      <c r="E259" s="357"/>
      <c r="F259" s="165">
        <f>SUM(F249:F257)</f>
        <v>0</v>
      </c>
    </row>
    <row r="260" spans="1:6" ht="15" thickBot="1">
      <c r="A260" s="197"/>
      <c r="B260" s="198"/>
      <c r="C260" s="147"/>
      <c r="D260" s="199"/>
      <c r="E260" s="558"/>
      <c r="F260" s="200"/>
    </row>
    <row r="261" spans="1:6">
      <c r="A261" s="155" t="s">
        <v>91</v>
      </c>
      <c r="B261" s="156" t="s">
        <v>103</v>
      </c>
      <c r="C261" s="157"/>
      <c r="D261" s="158"/>
      <c r="E261" s="356"/>
      <c r="F261" s="159"/>
    </row>
    <row r="262" spans="1:6">
      <c r="A262" s="239"/>
      <c r="B262" s="242"/>
      <c r="C262" s="173"/>
      <c r="D262" s="241"/>
      <c r="E262" s="557"/>
      <c r="F262" s="175"/>
    </row>
    <row r="263" spans="1:6" ht="28.5">
      <c r="A263" s="234" t="s">
        <v>236</v>
      </c>
      <c r="B263" s="233" t="s">
        <v>459</v>
      </c>
      <c r="C263" s="218" t="s">
        <v>9</v>
      </c>
      <c r="D263" s="545">
        <v>4.7</v>
      </c>
      <c r="E263" s="563"/>
      <c r="F263" s="196">
        <f>E263*D263</f>
        <v>0</v>
      </c>
    </row>
    <row r="264" spans="1:6">
      <c r="A264" s="239"/>
      <c r="B264" s="245"/>
      <c r="C264" s="246"/>
      <c r="D264" s="545"/>
      <c r="E264" s="566"/>
      <c r="F264" s="175"/>
    </row>
    <row r="265" spans="1:6" ht="28.5">
      <c r="A265" s="234" t="s">
        <v>93</v>
      </c>
      <c r="B265" s="233" t="s">
        <v>516</v>
      </c>
      <c r="C265" s="218" t="s">
        <v>9</v>
      </c>
      <c r="D265" s="545">
        <v>1.1000000000000001</v>
      </c>
      <c r="E265" s="563"/>
      <c r="F265" s="196">
        <f>E265*D265</f>
        <v>0</v>
      </c>
    </row>
    <row r="266" spans="1:6">
      <c r="A266" s="239"/>
      <c r="B266" s="242"/>
      <c r="C266" s="173"/>
      <c r="D266" s="545"/>
      <c r="E266" s="557"/>
      <c r="F266" s="175"/>
    </row>
    <row r="267" spans="1:6" ht="28.5">
      <c r="A267" s="234" t="s">
        <v>237</v>
      </c>
      <c r="B267" s="233" t="s">
        <v>706</v>
      </c>
      <c r="C267" s="218" t="s">
        <v>9</v>
      </c>
      <c r="D267" s="545">
        <v>60.2</v>
      </c>
      <c r="E267" s="563"/>
      <c r="F267" s="196">
        <f>E267*D267</f>
        <v>0</v>
      </c>
    </row>
    <row r="268" spans="1:6">
      <c r="A268" s="239"/>
      <c r="B268" s="233"/>
      <c r="C268" s="218"/>
      <c r="D268" s="545"/>
      <c r="E268" s="563"/>
      <c r="F268" s="196"/>
    </row>
    <row r="269" spans="1:6" ht="28.5">
      <c r="A269" s="234" t="s">
        <v>238</v>
      </c>
      <c r="B269" s="233" t="s">
        <v>707</v>
      </c>
      <c r="C269" s="218" t="s">
        <v>9</v>
      </c>
      <c r="D269" s="545">
        <v>42</v>
      </c>
      <c r="E269" s="563"/>
      <c r="F269" s="196">
        <f>E269*D269</f>
        <v>0</v>
      </c>
    </row>
    <row r="270" spans="1:6">
      <c r="A270" s="239"/>
      <c r="B270" s="233"/>
      <c r="C270" s="218"/>
      <c r="D270" s="545"/>
      <c r="E270" s="563"/>
      <c r="F270" s="196"/>
    </row>
    <row r="271" spans="1:6" ht="28.5">
      <c r="A271" s="234" t="s">
        <v>238</v>
      </c>
      <c r="B271" s="233" t="s">
        <v>217</v>
      </c>
      <c r="C271" s="218" t="s">
        <v>9</v>
      </c>
      <c r="D271" s="545">
        <v>2.2999999999999998</v>
      </c>
      <c r="E271" s="563"/>
      <c r="F271" s="196">
        <f>E271*D271</f>
        <v>0</v>
      </c>
    </row>
    <row r="272" spans="1:6">
      <c r="A272" s="239"/>
      <c r="B272" s="233"/>
      <c r="C272" s="218"/>
      <c r="D272" s="546"/>
      <c r="E272" s="563"/>
      <c r="F272" s="196"/>
    </row>
    <row r="273" spans="1:9" ht="29.25">
      <c r="A273" s="234" t="s">
        <v>239</v>
      </c>
      <c r="B273" s="233" t="s">
        <v>216</v>
      </c>
      <c r="C273" s="218" t="s">
        <v>9</v>
      </c>
      <c r="D273" s="546">
        <v>1008</v>
      </c>
      <c r="E273" s="563"/>
      <c r="F273" s="196">
        <f>E273*D273</f>
        <v>0</v>
      </c>
    </row>
    <row r="274" spans="1:9">
      <c r="A274" s="239"/>
      <c r="B274" s="233"/>
      <c r="C274" s="218"/>
      <c r="D274" s="219"/>
      <c r="E274" s="563"/>
      <c r="F274" s="196"/>
    </row>
    <row r="275" spans="1:9" ht="185.25">
      <c r="A275" s="234" t="s">
        <v>240</v>
      </c>
      <c r="B275" s="350" t="s">
        <v>694</v>
      </c>
      <c r="C275" s="218" t="s">
        <v>10</v>
      </c>
      <c r="D275" s="219">
        <v>42</v>
      </c>
      <c r="E275" s="563"/>
      <c r="F275" s="196">
        <f>E275*D275</f>
        <v>0</v>
      </c>
    </row>
    <row r="276" spans="1:9">
      <c r="A276" s="239"/>
      <c r="B276" s="267"/>
      <c r="C276" s="218"/>
      <c r="D276" s="219"/>
      <c r="E276" s="563"/>
      <c r="F276" s="196"/>
    </row>
    <row r="277" spans="1:9" ht="171">
      <c r="A277" s="234" t="s">
        <v>241</v>
      </c>
      <c r="B277" s="233" t="s">
        <v>695</v>
      </c>
      <c r="C277" s="218" t="s">
        <v>10</v>
      </c>
      <c r="D277" s="219">
        <v>42</v>
      </c>
      <c r="E277" s="563"/>
      <c r="F277" s="196">
        <f>E277*D277</f>
        <v>0</v>
      </c>
    </row>
    <row r="278" spans="1:9">
      <c r="A278" s="234"/>
      <c r="B278" s="233"/>
      <c r="C278" s="218"/>
      <c r="D278" s="219"/>
      <c r="E278" s="563"/>
      <c r="F278" s="196"/>
    </row>
    <row r="279" spans="1:9" ht="185.25">
      <c r="A279" s="234" t="s">
        <v>293</v>
      </c>
      <c r="B279" s="233" t="s">
        <v>710</v>
      </c>
      <c r="C279" s="218" t="s">
        <v>10</v>
      </c>
      <c r="D279" s="219">
        <v>225</v>
      </c>
      <c r="E279" s="563"/>
      <c r="F279" s="196">
        <f>E279*D279</f>
        <v>0</v>
      </c>
      <c r="I279" s="351"/>
    </row>
    <row r="280" spans="1:9">
      <c r="A280" s="234"/>
      <c r="B280" s="233"/>
      <c r="C280" s="218"/>
      <c r="D280" s="219"/>
      <c r="E280" s="563"/>
      <c r="F280" s="196"/>
      <c r="I280" s="351"/>
    </row>
    <row r="281" spans="1:9" ht="185.25">
      <c r="A281" s="234" t="s">
        <v>296</v>
      </c>
      <c r="B281" s="233" t="s">
        <v>711</v>
      </c>
      <c r="C281" s="218" t="s">
        <v>7</v>
      </c>
      <c r="D281" s="219">
        <v>12</v>
      </c>
      <c r="E281" s="563"/>
      <c r="F281" s="196">
        <f>E281*D281</f>
        <v>0</v>
      </c>
      <c r="I281" s="351"/>
    </row>
    <row r="282" spans="1:9">
      <c r="A282" s="234"/>
      <c r="B282" s="233"/>
      <c r="C282" s="218"/>
      <c r="D282" s="219"/>
      <c r="E282" s="563"/>
      <c r="F282" s="196"/>
    </row>
    <row r="283" spans="1:9" ht="57">
      <c r="A283" s="234" t="s">
        <v>297</v>
      </c>
      <c r="B283" s="233" t="s">
        <v>517</v>
      </c>
      <c r="C283" s="218" t="s">
        <v>18</v>
      </c>
      <c r="D283" s="219">
        <v>1</v>
      </c>
      <c r="E283" s="563"/>
      <c r="F283" s="196">
        <f>E283*D283</f>
        <v>0</v>
      </c>
    </row>
    <row r="284" spans="1:9">
      <c r="A284" s="234"/>
      <c r="B284" s="233"/>
      <c r="C284" s="218"/>
      <c r="D284" s="219"/>
      <c r="E284" s="563"/>
      <c r="F284" s="196"/>
    </row>
    <row r="285" spans="1:9" ht="57">
      <c r="A285" s="234" t="s">
        <v>519</v>
      </c>
      <c r="B285" s="233" t="s">
        <v>518</v>
      </c>
      <c r="C285" s="218" t="s">
        <v>18</v>
      </c>
      <c r="D285" s="219">
        <v>1</v>
      </c>
      <c r="E285" s="563"/>
      <c r="F285" s="196">
        <f>E285*D285</f>
        <v>0</v>
      </c>
    </row>
    <row r="286" spans="1:9">
      <c r="A286" s="234"/>
      <c r="B286" s="233"/>
      <c r="C286" s="218"/>
      <c r="D286" s="219"/>
      <c r="E286" s="563"/>
      <c r="F286" s="196"/>
    </row>
    <row r="287" spans="1:9" ht="28.5">
      <c r="A287" s="234" t="s">
        <v>520</v>
      </c>
      <c r="B287" s="233" t="s">
        <v>248</v>
      </c>
      <c r="C287" s="218">
        <v>0.05</v>
      </c>
      <c r="D287" s="219"/>
      <c r="E287" s="563"/>
      <c r="F287" s="196">
        <f>SUM(F263:F285)*C287</f>
        <v>0</v>
      </c>
    </row>
    <row r="288" spans="1:9">
      <c r="A288" s="234"/>
      <c r="B288" s="233"/>
      <c r="C288" s="218"/>
      <c r="D288" s="219"/>
      <c r="E288" s="563"/>
      <c r="F288" s="196"/>
    </row>
    <row r="289" spans="1:6" ht="15" thickBot="1">
      <c r="A289" s="161" t="s">
        <v>91</v>
      </c>
      <c r="B289" s="162" t="s">
        <v>103</v>
      </c>
      <c r="C289" s="163"/>
      <c r="D289" s="164"/>
      <c r="E289" s="567"/>
      <c r="F289" s="215">
        <f>SUM(F263:F287)</f>
        <v>0</v>
      </c>
    </row>
    <row r="290" spans="1:6" ht="15" thickBot="1">
      <c r="A290" s="197"/>
      <c r="B290" s="198"/>
      <c r="C290" s="147"/>
      <c r="D290" s="199"/>
      <c r="E290" s="568"/>
      <c r="F290" s="200"/>
    </row>
    <row r="291" spans="1:6">
      <c r="A291" s="155" t="s">
        <v>113</v>
      </c>
      <c r="B291" s="156" t="s">
        <v>108</v>
      </c>
      <c r="C291" s="157"/>
      <c r="D291" s="158"/>
      <c r="E291" s="356"/>
      <c r="F291" s="159"/>
    </row>
    <row r="292" spans="1:6">
      <c r="A292" s="234"/>
      <c r="B292" s="244"/>
      <c r="C292" s="218"/>
      <c r="D292" s="241"/>
      <c r="E292" s="563"/>
      <c r="F292" s="196"/>
    </row>
    <row r="293" spans="1:6" ht="28.5">
      <c r="A293" s="234" t="s">
        <v>114</v>
      </c>
      <c r="B293" s="244" t="s">
        <v>460</v>
      </c>
      <c r="C293" s="218" t="s">
        <v>7</v>
      </c>
      <c r="D293" s="241">
        <v>2</v>
      </c>
      <c r="E293" s="563"/>
      <c r="F293" s="196">
        <f>E293*D293</f>
        <v>0</v>
      </c>
    </row>
    <row r="294" spans="1:6">
      <c r="A294" s="234"/>
      <c r="B294" s="244"/>
      <c r="C294" s="218"/>
      <c r="D294" s="241"/>
      <c r="E294" s="563"/>
      <c r="F294" s="196"/>
    </row>
    <row r="295" spans="1:6" ht="28.5">
      <c r="A295" s="234" t="s">
        <v>115</v>
      </c>
      <c r="B295" s="244" t="s">
        <v>461</v>
      </c>
      <c r="C295" s="218" t="s">
        <v>7</v>
      </c>
      <c r="D295" s="241">
        <v>2</v>
      </c>
      <c r="E295" s="563"/>
      <c r="F295" s="196">
        <f>E295*D295</f>
        <v>0</v>
      </c>
    </row>
    <row r="296" spans="1:6">
      <c r="A296" s="269"/>
      <c r="B296" s="244"/>
      <c r="C296" s="270"/>
      <c r="D296" s="174"/>
      <c r="E296" s="565"/>
      <c r="F296" s="196"/>
    </row>
    <row r="297" spans="1:6" ht="57">
      <c r="A297" s="234" t="s">
        <v>116</v>
      </c>
      <c r="B297" s="244" t="s">
        <v>568</v>
      </c>
      <c r="C297" s="270"/>
      <c r="D297" s="174"/>
      <c r="E297" s="565"/>
      <c r="F297" s="196"/>
    </row>
    <row r="298" spans="1:6">
      <c r="A298" s="272" t="s">
        <v>304</v>
      </c>
      <c r="B298" s="271" t="s">
        <v>303</v>
      </c>
      <c r="C298" s="270"/>
      <c r="D298" s="174"/>
      <c r="E298" s="565"/>
      <c r="F298" s="196"/>
    </row>
    <row r="299" spans="1:6">
      <c r="A299" s="269"/>
      <c r="B299" s="271" t="s">
        <v>305</v>
      </c>
      <c r="C299" s="270" t="s">
        <v>7</v>
      </c>
      <c r="D299" s="174">
        <v>1</v>
      </c>
      <c r="E299" s="565"/>
      <c r="F299" s="196">
        <f>E299*D299</f>
        <v>0</v>
      </c>
    </row>
    <row r="300" spans="1:6">
      <c r="A300" s="269"/>
      <c r="B300" s="271" t="s">
        <v>306</v>
      </c>
      <c r="C300" s="270" t="s">
        <v>7</v>
      </c>
      <c r="D300" s="174">
        <v>1</v>
      </c>
      <c r="E300" s="565"/>
      <c r="F300" s="196">
        <f>E300*D300</f>
        <v>0</v>
      </c>
    </row>
    <row r="301" spans="1:6">
      <c r="A301" s="269"/>
      <c r="B301" s="271" t="s">
        <v>307</v>
      </c>
      <c r="C301" s="270" t="s">
        <v>7</v>
      </c>
      <c r="D301" s="174">
        <v>2</v>
      </c>
      <c r="E301" s="565"/>
      <c r="F301" s="196">
        <f>E301*D301</f>
        <v>0</v>
      </c>
    </row>
    <row r="302" spans="1:6">
      <c r="A302" s="269"/>
      <c r="B302" s="271" t="s">
        <v>308</v>
      </c>
      <c r="C302" s="270" t="s">
        <v>7</v>
      </c>
      <c r="D302" s="174">
        <v>1</v>
      </c>
      <c r="E302" s="565"/>
      <c r="F302" s="196">
        <f>E302*D302</f>
        <v>0</v>
      </c>
    </row>
    <row r="303" spans="1:6">
      <c r="A303" s="269"/>
      <c r="B303" s="271"/>
      <c r="C303" s="270"/>
      <c r="D303" s="174"/>
      <c r="E303" s="565"/>
      <c r="F303" s="196"/>
    </row>
    <row r="304" spans="1:6">
      <c r="A304" s="272" t="s">
        <v>309</v>
      </c>
      <c r="B304" s="271" t="s">
        <v>310</v>
      </c>
      <c r="C304" s="270"/>
      <c r="D304" s="174"/>
      <c r="E304" s="565"/>
      <c r="F304" s="196"/>
    </row>
    <row r="305" spans="1:6">
      <c r="A305" s="269"/>
      <c r="B305" s="271" t="s">
        <v>311</v>
      </c>
      <c r="C305" s="270" t="s">
        <v>7</v>
      </c>
      <c r="D305" s="174">
        <v>1</v>
      </c>
      <c r="E305" s="565"/>
      <c r="F305" s="196">
        <f>E305*D305</f>
        <v>0</v>
      </c>
    </row>
    <row r="306" spans="1:6">
      <c r="A306" s="269"/>
      <c r="B306" s="271" t="s">
        <v>312</v>
      </c>
      <c r="C306" s="270" t="s">
        <v>7</v>
      </c>
      <c r="D306" s="174">
        <v>1</v>
      </c>
      <c r="E306" s="565"/>
      <c r="F306" s="196">
        <f>E306*D306</f>
        <v>0</v>
      </c>
    </row>
    <row r="307" spans="1:6">
      <c r="A307" s="269"/>
      <c r="B307" s="271" t="s">
        <v>314</v>
      </c>
      <c r="C307" s="270" t="s">
        <v>7</v>
      </c>
      <c r="D307" s="174">
        <v>2</v>
      </c>
      <c r="E307" s="565"/>
      <c r="F307" s="196">
        <f>E307*D307</f>
        <v>0</v>
      </c>
    </row>
    <row r="308" spans="1:6">
      <c r="A308" s="269"/>
      <c r="B308" s="271" t="s">
        <v>313</v>
      </c>
      <c r="C308" s="270" t="s">
        <v>7</v>
      </c>
      <c r="D308" s="174">
        <v>1</v>
      </c>
      <c r="E308" s="565"/>
      <c r="F308" s="196">
        <f>E308*D308</f>
        <v>0</v>
      </c>
    </row>
    <row r="309" spans="1:6">
      <c r="A309" s="269"/>
      <c r="B309" s="271"/>
      <c r="C309" s="270"/>
      <c r="D309" s="174"/>
      <c r="E309" s="565"/>
      <c r="F309" s="196"/>
    </row>
    <row r="310" spans="1:6">
      <c r="A310" s="272" t="s">
        <v>315</v>
      </c>
      <c r="B310" s="271" t="s">
        <v>316</v>
      </c>
      <c r="C310" s="270"/>
      <c r="D310" s="174"/>
      <c r="E310" s="565"/>
      <c r="F310" s="196"/>
    </row>
    <row r="311" spans="1:6">
      <c r="A311" s="269"/>
      <c r="B311" s="271" t="s">
        <v>319</v>
      </c>
      <c r="C311" s="270" t="s">
        <v>7</v>
      </c>
      <c r="D311" s="174">
        <v>1</v>
      </c>
      <c r="E311" s="565"/>
      <c r="F311" s="196">
        <f>E311*D311</f>
        <v>0</v>
      </c>
    </row>
    <row r="312" spans="1:6">
      <c r="A312" s="269"/>
      <c r="B312" s="271" t="s">
        <v>318</v>
      </c>
      <c r="C312" s="270" t="s">
        <v>7</v>
      </c>
      <c r="D312" s="174">
        <v>1</v>
      </c>
      <c r="E312" s="565"/>
      <c r="F312" s="196">
        <f>E312*D312</f>
        <v>0</v>
      </c>
    </row>
    <row r="313" spans="1:6">
      <c r="A313" s="269"/>
      <c r="B313" s="271" t="s">
        <v>320</v>
      </c>
      <c r="C313" s="270" t="s">
        <v>7</v>
      </c>
      <c r="D313" s="174">
        <v>1</v>
      </c>
      <c r="E313" s="565"/>
      <c r="F313" s="196">
        <f>E313*D313</f>
        <v>0</v>
      </c>
    </row>
    <row r="314" spans="1:6">
      <c r="A314" s="269"/>
      <c r="B314" s="271" t="s">
        <v>314</v>
      </c>
      <c r="C314" s="270" t="s">
        <v>7</v>
      </c>
      <c r="D314" s="174">
        <v>2</v>
      </c>
      <c r="E314" s="565"/>
      <c r="F314" s="196">
        <f>E314*D314</f>
        <v>0</v>
      </c>
    </row>
    <row r="315" spans="1:6">
      <c r="A315" s="269"/>
      <c r="B315" s="271" t="s">
        <v>317</v>
      </c>
      <c r="C315" s="270" t="s">
        <v>7</v>
      </c>
      <c r="D315" s="174">
        <v>5</v>
      </c>
      <c r="E315" s="565"/>
      <c r="F315" s="196">
        <f>E315*D315</f>
        <v>0</v>
      </c>
    </row>
    <row r="316" spans="1:6">
      <c r="A316" s="269"/>
      <c r="B316" s="271"/>
      <c r="C316" s="270"/>
      <c r="D316" s="174"/>
      <c r="E316" s="565"/>
      <c r="F316" s="196"/>
    </row>
    <row r="317" spans="1:6">
      <c r="A317" s="272" t="s">
        <v>521</v>
      </c>
      <c r="B317" s="271" t="s">
        <v>321</v>
      </c>
      <c r="C317" s="270"/>
      <c r="D317" s="174"/>
      <c r="E317" s="565"/>
      <c r="F317" s="196"/>
    </row>
    <row r="318" spans="1:6">
      <c r="A318" s="272"/>
      <c r="B318" s="271" t="s">
        <v>327</v>
      </c>
      <c r="C318" s="270" t="s">
        <v>7</v>
      </c>
      <c r="D318" s="273">
        <v>1</v>
      </c>
      <c r="E318" s="565"/>
      <c r="F318" s="196">
        <f t="shared" ref="F318:F324" si="0">E318*D318</f>
        <v>0</v>
      </c>
    </row>
    <row r="319" spans="1:6">
      <c r="A319" s="272"/>
      <c r="B319" s="271" t="s">
        <v>328</v>
      </c>
      <c r="C319" s="270" t="s">
        <v>7</v>
      </c>
      <c r="D319" s="273">
        <v>1</v>
      </c>
      <c r="E319" s="565"/>
      <c r="F319" s="196">
        <f t="shared" si="0"/>
        <v>0</v>
      </c>
    </row>
    <row r="320" spans="1:6">
      <c r="A320" s="269"/>
      <c r="B320" s="271" t="s">
        <v>322</v>
      </c>
      <c r="C320" s="270" t="s">
        <v>7</v>
      </c>
      <c r="D320" s="273">
        <v>1</v>
      </c>
      <c r="E320" s="565"/>
      <c r="F320" s="196">
        <f t="shared" si="0"/>
        <v>0</v>
      </c>
    </row>
    <row r="321" spans="1:6">
      <c r="A321" s="269"/>
      <c r="B321" s="271" t="s">
        <v>324</v>
      </c>
      <c r="C321" s="270" t="s">
        <v>7</v>
      </c>
      <c r="D321" s="273">
        <v>2</v>
      </c>
      <c r="E321" s="565"/>
      <c r="F321" s="196">
        <f t="shared" si="0"/>
        <v>0</v>
      </c>
    </row>
    <row r="322" spans="1:6">
      <c r="A322" s="269"/>
      <c r="B322" s="271" t="s">
        <v>325</v>
      </c>
      <c r="C322" s="270" t="s">
        <v>7</v>
      </c>
      <c r="D322" s="273">
        <v>1</v>
      </c>
      <c r="E322" s="565"/>
      <c r="F322" s="196">
        <f t="shared" si="0"/>
        <v>0</v>
      </c>
    </row>
    <row r="323" spans="1:6">
      <c r="A323" s="269"/>
      <c r="B323" s="271" t="s">
        <v>326</v>
      </c>
      <c r="C323" s="270" t="s">
        <v>7</v>
      </c>
      <c r="D323" s="273">
        <v>1</v>
      </c>
      <c r="E323" s="565"/>
      <c r="F323" s="196">
        <f t="shared" si="0"/>
        <v>0</v>
      </c>
    </row>
    <row r="324" spans="1:6">
      <c r="A324" s="269"/>
      <c r="B324" s="271" t="s">
        <v>323</v>
      </c>
      <c r="C324" s="270" t="s">
        <v>7</v>
      </c>
      <c r="D324" s="273">
        <v>17</v>
      </c>
      <c r="E324" s="565"/>
      <c r="F324" s="196">
        <f t="shared" si="0"/>
        <v>0</v>
      </c>
    </row>
    <row r="325" spans="1:6">
      <c r="A325" s="269"/>
      <c r="B325" s="271"/>
      <c r="C325" s="270"/>
      <c r="D325" s="273"/>
      <c r="E325" s="565"/>
      <c r="F325" s="196"/>
    </row>
    <row r="326" spans="1:6">
      <c r="A326" s="272" t="s">
        <v>521</v>
      </c>
      <c r="B326" s="271" t="s">
        <v>522</v>
      </c>
      <c r="C326" s="271"/>
      <c r="D326" s="273"/>
      <c r="E326" s="565"/>
      <c r="F326" s="196"/>
    </row>
    <row r="327" spans="1:6">
      <c r="A327" s="269"/>
      <c r="B327" s="271" t="s">
        <v>318</v>
      </c>
      <c r="C327" s="271" t="s">
        <v>7</v>
      </c>
      <c r="D327" s="273">
        <v>4</v>
      </c>
      <c r="E327" s="565"/>
      <c r="F327" s="196">
        <f t="shared" ref="F327:F328" si="1">E327*D327</f>
        <v>0</v>
      </c>
    </row>
    <row r="328" spans="1:6">
      <c r="A328" s="269"/>
      <c r="B328" s="271" t="s">
        <v>523</v>
      </c>
      <c r="C328" s="271" t="s">
        <v>7</v>
      </c>
      <c r="D328" s="273">
        <v>8</v>
      </c>
      <c r="E328" s="565"/>
      <c r="F328" s="196">
        <f t="shared" si="1"/>
        <v>0</v>
      </c>
    </row>
    <row r="329" spans="1:6">
      <c r="A329" s="269"/>
      <c r="B329" s="244"/>
      <c r="C329" s="270"/>
      <c r="D329" s="174"/>
      <c r="E329" s="565"/>
      <c r="F329" s="196"/>
    </row>
    <row r="330" spans="1:6">
      <c r="A330" s="80"/>
      <c r="B330" s="83"/>
      <c r="C330" s="79"/>
      <c r="D330" s="142"/>
      <c r="E330" s="262"/>
      <c r="F330" s="210"/>
    </row>
    <row r="331" spans="1:6" ht="28.5">
      <c r="A331" s="234" t="s">
        <v>294</v>
      </c>
      <c r="B331" s="83" t="s">
        <v>248</v>
      </c>
      <c r="C331" s="268">
        <v>0.05</v>
      </c>
      <c r="D331" s="142"/>
      <c r="E331" s="81"/>
      <c r="F331" s="57">
        <f>SUM(F292:F328)*C331</f>
        <v>0</v>
      </c>
    </row>
    <row r="332" spans="1:6">
      <c r="A332" s="234"/>
      <c r="B332" s="243"/>
      <c r="C332" s="213"/>
      <c r="D332" s="219"/>
      <c r="E332" s="563"/>
      <c r="F332" s="196"/>
    </row>
    <row r="333" spans="1:6" ht="15" thickBot="1">
      <c r="A333" s="161" t="s">
        <v>113</v>
      </c>
      <c r="B333" s="183" t="s">
        <v>108</v>
      </c>
      <c r="C333" s="163"/>
      <c r="D333" s="164"/>
      <c r="E333" s="567"/>
      <c r="F333" s="215">
        <f>SUM(F292:F331)</f>
        <v>0</v>
      </c>
    </row>
    <row r="334" spans="1:6" ht="15" thickBot="1">
      <c r="A334" s="197"/>
      <c r="B334" s="192"/>
      <c r="C334" s="147"/>
      <c r="D334" s="199"/>
      <c r="E334" s="550"/>
      <c r="F334" s="200"/>
    </row>
    <row r="335" spans="1:6">
      <c r="A335" s="155" t="s">
        <v>117</v>
      </c>
      <c r="B335" s="156" t="s">
        <v>118</v>
      </c>
      <c r="C335" s="157"/>
      <c r="D335" s="158"/>
      <c r="E335" s="356"/>
      <c r="F335" s="159"/>
    </row>
    <row r="336" spans="1:6">
      <c r="A336" s="251"/>
      <c r="B336" s="192"/>
      <c r="C336" s="252"/>
      <c r="D336" s="253"/>
      <c r="E336" s="569"/>
      <c r="F336" s="254"/>
    </row>
    <row r="337" spans="1:6" ht="57">
      <c r="A337" s="272" t="s">
        <v>124</v>
      </c>
      <c r="B337" s="243" t="s">
        <v>525</v>
      </c>
      <c r="C337" s="270" t="s">
        <v>10</v>
      </c>
      <c r="D337" s="174">
        <v>510</v>
      </c>
      <c r="E337" s="565"/>
      <c r="F337" s="196">
        <f>E337*D337</f>
        <v>0</v>
      </c>
    </row>
    <row r="338" spans="1:6">
      <c r="A338" s="272"/>
      <c r="B338" s="243"/>
      <c r="C338" s="270"/>
      <c r="D338" s="174"/>
      <c r="E338" s="565"/>
      <c r="F338" s="196"/>
    </row>
    <row r="339" spans="1:6" ht="57">
      <c r="A339" s="272" t="s">
        <v>125</v>
      </c>
      <c r="B339" s="243" t="s">
        <v>696</v>
      </c>
      <c r="C339" s="270" t="s">
        <v>10</v>
      </c>
      <c r="D339" s="174">
        <v>133</v>
      </c>
      <c r="E339" s="565"/>
      <c r="F339" s="196">
        <f>E339*D339</f>
        <v>0</v>
      </c>
    </row>
    <row r="340" spans="1:6">
      <c r="A340" s="251"/>
      <c r="B340" s="243"/>
      <c r="C340" s="270"/>
      <c r="D340" s="174"/>
      <c r="E340" s="565"/>
      <c r="F340" s="196"/>
    </row>
    <row r="341" spans="1:6" s="91" customFormat="1" ht="42.75">
      <c r="A341" s="272" t="s">
        <v>126</v>
      </c>
      <c r="B341" s="243" t="s">
        <v>187</v>
      </c>
      <c r="C341" s="270" t="s">
        <v>7</v>
      </c>
      <c r="D341" s="174">
        <v>250</v>
      </c>
      <c r="E341" s="565"/>
      <c r="F341" s="196">
        <f>E341*D341</f>
        <v>0</v>
      </c>
    </row>
    <row r="342" spans="1:6" s="91" customFormat="1">
      <c r="A342" s="272"/>
      <c r="B342" s="243"/>
      <c r="C342" s="270"/>
      <c r="D342" s="174"/>
      <c r="E342" s="565"/>
      <c r="F342" s="196"/>
    </row>
    <row r="343" spans="1:6" s="91" customFormat="1" ht="42.75">
      <c r="A343" s="272" t="s">
        <v>231</v>
      </c>
      <c r="B343" s="243" t="s">
        <v>230</v>
      </c>
      <c r="C343" s="270" t="s">
        <v>7</v>
      </c>
      <c r="D343" s="174">
        <v>35</v>
      </c>
      <c r="E343" s="565"/>
      <c r="F343" s="196">
        <f>E343*D343</f>
        <v>0</v>
      </c>
    </row>
    <row r="344" spans="1:6" s="91" customFormat="1">
      <c r="A344" s="251"/>
      <c r="B344" s="243"/>
      <c r="C344" s="270"/>
      <c r="D344" s="174"/>
      <c r="E344" s="565"/>
      <c r="F344" s="196"/>
    </row>
    <row r="345" spans="1:6" s="91" customFormat="1" ht="28.5">
      <c r="A345" s="272" t="s">
        <v>232</v>
      </c>
      <c r="B345" s="243" t="s">
        <v>235</v>
      </c>
      <c r="C345" s="270" t="s">
        <v>10</v>
      </c>
      <c r="D345" s="174">
        <v>470</v>
      </c>
      <c r="E345" s="565"/>
      <c r="F345" s="196">
        <f>E345*D345</f>
        <v>0</v>
      </c>
    </row>
    <row r="346" spans="1:6" s="91" customFormat="1">
      <c r="A346" s="272"/>
      <c r="B346" s="243"/>
      <c r="C346" s="270"/>
      <c r="D346" s="174"/>
      <c r="E346" s="565"/>
      <c r="F346" s="196"/>
    </row>
    <row r="347" spans="1:6" s="91" customFormat="1" ht="28.5">
      <c r="A347" s="272" t="s">
        <v>233</v>
      </c>
      <c r="B347" s="243" t="s">
        <v>234</v>
      </c>
      <c r="C347" s="270" t="s">
        <v>10</v>
      </c>
      <c r="D347" s="174">
        <v>47</v>
      </c>
      <c r="E347" s="565"/>
      <c r="F347" s="196">
        <f>E347*D347</f>
        <v>0</v>
      </c>
    </row>
    <row r="348" spans="1:6" s="91" customFormat="1">
      <c r="A348" s="251"/>
      <c r="B348" s="243"/>
      <c r="C348" s="270"/>
      <c r="D348" s="174"/>
      <c r="E348" s="565"/>
      <c r="F348" s="196"/>
    </row>
    <row r="349" spans="1:6" s="91" customFormat="1" ht="42.75">
      <c r="A349" s="272" t="s">
        <v>242</v>
      </c>
      <c r="B349" s="243" t="s">
        <v>462</v>
      </c>
      <c r="C349" s="270" t="s">
        <v>7</v>
      </c>
      <c r="D349" s="174">
        <v>133</v>
      </c>
      <c r="E349" s="565"/>
      <c r="F349" s="196">
        <f>E349*D349</f>
        <v>0</v>
      </c>
    </row>
    <row r="350" spans="1:6">
      <c r="A350" s="272"/>
      <c r="B350" s="243"/>
      <c r="C350" s="270"/>
      <c r="D350" s="174"/>
      <c r="E350" s="565"/>
      <c r="F350" s="196"/>
    </row>
    <row r="351" spans="1:6" ht="28.5">
      <c r="A351" s="272" t="s">
        <v>243</v>
      </c>
      <c r="B351" s="243" t="s">
        <v>244</v>
      </c>
      <c r="C351" s="270" t="s">
        <v>10</v>
      </c>
      <c r="D351" s="174">
        <v>665</v>
      </c>
      <c r="E351" s="565"/>
      <c r="F351" s="196">
        <f>E351*D351</f>
        <v>0</v>
      </c>
    </row>
    <row r="352" spans="1:6">
      <c r="A352" s="251"/>
      <c r="B352" s="243"/>
      <c r="C352" s="270"/>
      <c r="D352" s="174"/>
      <c r="E352" s="565"/>
      <c r="F352" s="196"/>
    </row>
    <row r="353" spans="1:6" ht="28.5">
      <c r="A353" s="272" t="s">
        <v>295</v>
      </c>
      <c r="B353" s="243" t="s">
        <v>248</v>
      </c>
      <c r="C353" s="270">
        <v>0.05</v>
      </c>
      <c r="D353" s="174"/>
      <c r="E353" s="565"/>
      <c r="F353" s="196">
        <f>SUM(F337:F351)*C353</f>
        <v>0</v>
      </c>
    </row>
    <row r="354" spans="1:6">
      <c r="A354" s="272"/>
      <c r="B354" s="243"/>
      <c r="C354" s="270"/>
      <c r="D354" s="174"/>
      <c r="E354" s="565"/>
      <c r="F354" s="196"/>
    </row>
    <row r="355" spans="1:6" ht="15" thickBot="1">
      <c r="A355" s="161" t="s">
        <v>117</v>
      </c>
      <c r="B355" s="183" t="s">
        <v>118</v>
      </c>
      <c r="C355" s="163"/>
      <c r="D355" s="164"/>
      <c r="E355" s="567"/>
      <c r="F355" s="215">
        <f>SUM(F337:F353)</f>
        <v>0</v>
      </c>
    </row>
    <row r="356" spans="1:6" ht="15" thickBot="1">
      <c r="E356" s="570"/>
      <c r="F356" s="220"/>
    </row>
    <row r="357" spans="1:6" ht="18" thickBot="1">
      <c r="A357" s="180" t="s">
        <v>73</v>
      </c>
      <c r="B357" s="138" t="s">
        <v>85</v>
      </c>
      <c r="C357" s="50"/>
      <c r="D357" s="51"/>
      <c r="E357" s="547"/>
      <c r="F357" s="181">
        <f>F245+F259+F289+F333+F355</f>
        <v>0</v>
      </c>
    </row>
    <row r="358" spans="1:6" ht="18" thickBot="1">
      <c r="A358" s="187"/>
      <c r="B358" s="188"/>
      <c r="C358" s="189"/>
      <c r="D358" s="190"/>
      <c r="E358" s="571"/>
      <c r="F358" s="122"/>
    </row>
    <row r="359" spans="1:6" ht="18" thickBot="1">
      <c r="A359" s="180" t="s">
        <v>76</v>
      </c>
      <c r="B359" s="138" t="s">
        <v>104</v>
      </c>
      <c r="C359" s="50"/>
      <c r="D359" s="51"/>
      <c r="E359" s="547"/>
      <c r="F359" s="53"/>
    </row>
    <row r="360" spans="1:6" ht="15" thickBot="1">
      <c r="A360" s="63"/>
      <c r="B360" s="229"/>
      <c r="C360" s="217"/>
      <c r="D360" s="227"/>
      <c r="E360" s="561"/>
      <c r="F360" s="210"/>
    </row>
    <row r="361" spans="1:6">
      <c r="A361" s="155" t="s">
        <v>77</v>
      </c>
      <c r="B361" s="156" t="s">
        <v>105</v>
      </c>
      <c r="C361" s="157"/>
      <c r="D361" s="158"/>
      <c r="E361" s="356"/>
      <c r="F361" s="159"/>
    </row>
    <row r="362" spans="1:6">
      <c r="A362" s="171"/>
      <c r="B362" s="172"/>
      <c r="C362" s="79"/>
      <c r="D362" s="142"/>
      <c r="E362" s="81"/>
      <c r="F362" s="57"/>
    </row>
    <row r="363" spans="1:6" ht="71.25">
      <c r="A363" s="352" t="s">
        <v>94</v>
      </c>
      <c r="B363" s="353" t="s">
        <v>524</v>
      </c>
      <c r="C363" s="79" t="s">
        <v>7</v>
      </c>
      <c r="D363" s="174">
        <v>39</v>
      </c>
      <c r="E363" s="557"/>
      <c r="F363" s="176">
        <f>E363*D363</f>
        <v>0</v>
      </c>
    </row>
    <row r="364" spans="1:6">
      <c r="A364" s="171"/>
      <c r="B364" s="83"/>
      <c r="C364" s="79"/>
      <c r="D364" s="142"/>
      <c r="E364" s="81"/>
      <c r="F364" s="57"/>
    </row>
    <row r="365" spans="1:6" ht="28.5">
      <c r="A365" s="352" t="s">
        <v>95</v>
      </c>
      <c r="B365" s="83" t="s">
        <v>526</v>
      </c>
      <c r="C365" s="79" t="s">
        <v>7</v>
      </c>
      <c r="D365" s="142">
        <v>26</v>
      </c>
      <c r="E365" s="81"/>
      <c r="F365" s="57">
        <f>E365*D365</f>
        <v>0</v>
      </c>
    </row>
    <row r="366" spans="1:6">
      <c r="A366" s="171"/>
      <c r="B366" s="83"/>
      <c r="C366" s="79"/>
      <c r="D366" s="142"/>
      <c r="E366" s="81"/>
      <c r="F366" s="191"/>
    </row>
    <row r="367" spans="1:6">
      <c r="A367" s="352" t="s">
        <v>86</v>
      </c>
      <c r="B367" s="83" t="s">
        <v>218</v>
      </c>
      <c r="C367" s="79" t="s">
        <v>7</v>
      </c>
      <c r="D367" s="142">
        <v>8</v>
      </c>
      <c r="E367" s="81"/>
      <c r="F367" s="57">
        <f>E367*D367</f>
        <v>0</v>
      </c>
    </row>
    <row r="368" spans="1:6">
      <c r="A368" s="171"/>
      <c r="B368" s="83"/>
      <c r="C368" s="79"/>
      <c r="D368" s="142"/>
      <c r="E368" s="81"/>
      <c r="F368" s="191"/>
    </row>
    <row r="369" spans="1:6" ht="85.5">
      <c r="A369" s="352" t="s">
        <v>87</v>
      </c>
      <c r="B369" s="83" t="s">
        <v>143</v>
      </c>
      <c r="C369" s="79" t="s">
        <v>7</v>
      </c>
      <c r="D369" s="142">
        <v>92</v>
      </c>
      <c r="E369" s="81"/>
      <c r="F369" s="191">
        <f>E369*D369</f>
        <v>0</v>
      </c>
    </row>
    <row r="370" spans="1:6">
      <c r="A370" s="171"/>
      <c r="B370" s="83"/>
      <c r="C370" s="79"/>
      <c r="D370" s="142"/>
      <c r="E370" s="81"/>
      <c r="F370" s="191"/>
    </row>
    <row r="371" spans="1:6" ht="114">
      <c r="A371" s="352" t="s">
        <v>88</v>
      </c>
      <c r="B371" s="83" t="s">
        <v>247</v>
      </c>
      <c r="C371" s="79" t="s">
        <v>7</v>
      </c>
      <c r="D371" s="142">
        <v>2</v>
      </c>
      <c r="E371" s="81"/>
      <c r="F371" s="191">
        <f>E371*D371</f>
        <v>0</v>
      </c>
    </row>
    <row r="372" spans="1:6">
      <c r="A372" s="171"/>
      <c r="B372" s="83"/>
      <c r="C372" s="79"/>
      <c r="D372" s="142"/>
      <c r="E372" s="81"/>
      <c r="F372" s="191"/>
    </row>
    <row r="373" spans="1:6" ht="71.25">
      <c r="A373" s="352" t="s">
        <v>128</v>
      </c>
      <c r="B373" s="83" t="s">
        <v>219</v>
      </c>
      <c r="C373" s="79" t="s">
        <v>7</v>
      </c>
      <c r="D373" s="142">
        <v>2</v>
      </c>
      <c r="E373" s="89"/>
      <c r="F373" s="191">
        <f>E373*D373</f>
        <v>0</v>
      </c>
    </row>
    <row r="374" spans="1:6">
      <c r="A374" s="171"/>
      <c r="B374" s="83"/>
      <c r="C374" s="79"/>
      <c r="D374" s="142"/>
      <c r="E374" s="81"/>
      <c r="F374" s="191"/>
    </row>
    <row r="375" spans="1:6" ht="99.75">
      <c r="A375" s="352" t="s">
        <v>129</v>
      </c>
      <c r="B375" s="83" t="s">
        <v>220</v>
      </c>
      <c r="C375" s="79" t="s">
        <v>7</v>
      </c>
      <c r="D375" s="142">
        <v>12</v>
      </c>
      <c r="E375" s="81"/>
      <c r="F375" s="191">
        <f>E375*D375</f>
        <v>0</v>
      </c>
    </row>
    <row r="376" spans="1:6">
      <c r="A376" s="171"/>
      <c r="B376" s="83"/>
      <c r="C376" s="79"/>
      <c r="D376" s="142"/>
      <c r="E376" s="81"/>
      <c r="F376" s="191"/>
    </row>
    <row r="377" spans="1:6" ht="42.75">
      <c r="A377" s="352" t="s">
        <v>130</v>
      </c>
      <c r="B377" s="83" t="s">
        <v>127</v>
      </c>
      <c r="C377" s="79" t="s">
        <v>7</v>
      </c>
      <c r="D377" s="142">
        <v>6</v>
      </c>
      <c r="E377" s="89"/>
      <c r="F377" s="191">
        <f>E377*D377</f>
        <v>0</v>
      </c>
    </row>
    <row r="378" spans="1:6">
      <c r="A378" s="171"/>
      <c r="B378" s="83"/>
      <c r="C378" s="79"/>
      <c r="D378" s="142"/>
      <c r="E378" s="89"/>
      <c r="F378" s="191"/>
    </row>
    <row r="379" spans="1:6" ht="71.25">
      <c r="A379" s="352" t="s">
        <v>131</v>
      </c>
      <c r="B379" s="83" t="s">
        <v>527</v>
      </c>
      <c r="C379" s="79" t="s">
        <v>7</v>
      </c>
      <c r="D379" s="142">
        <v>8</v>
      </c>
      <c r="E379" s="89"/>
      <c r="F379" s="191">
        <f>E379*D379</f>
        <v>0</v>
      </c>
    </row>
    <row r="380" spans="1:6">
      <c r="A380" s="171"/>
      <c r="B380" s="83"/>
      <c r="C380" s="79"/>
      <c r="D380" s="142"/>
      <c r="E380" s="89"/>
      <c r="F380" s="191"/>
    </row>
    <row r="381" spans="1:6" ht="85.5">
      <c r="A381" s="352" t="s">
        <v>132</v>
      </c>
      <c r="B381" s="83" t="s">
        <v>221</v>
      </c>
      <c r="C381" s="79" t="s">
        <v>7</v>
      </c>
      <c r="D381" s="142">
        <v>2</v>
      </c>
      <c r="E381" s="89"/>
      <c r="F381" s="191">
        <f>E381*D381</f>
        <v>0</v>
      </c>
    </row>
    <row r="382" spans="1:6">
      <c r="A382" s="171"/>
      <c r="B382" s="83"/>
      <c r="C382" s="79"/>
      <c r="D382" s="142"/>
      <c r="E382" s="81"/>
      <c r="F382" s="191"/>
    </row>
    <row r="383" spans="1:6" ht="85.5">
      <c r="A383" s="352" t="s">
        <v>133</v>
      </c>
      <c r="B383" s="83" t="s">
        <v>222</v>
      </c>
      <c r="C383" s="79" t="s">
        <v>7</v>
      </c>
      <c r="D383" s="142">
        <v>11</v>
      </c>
      <c r="E383" s="89"/>
      <c r="F383" s="191">
        <f>E383*D383</f>
        <v>0</v>
      </c>
    </row>
    <row r="384" spans="1:6">
      <c r="A384" s="171"/>
      <c r="B384" s="249"/>
      <c r="C384" s="79"/>
      <c r="D384" s="85"/>
      <c r="E384" s="89"/>
      <c r="F384" s="266"/>
    </row>
    <row r="385" spans="1:6" ht="57">
      <c r="A385" s="352" t="s">
        <v>134</v>
      </c>
      <c r="B385" s="249" t="s">
        <v>223</v>
      </c>
      <c r="C385" s="79" t="s">
        <v>7</v>
      </c>
      <c r="D385" s="142">
        <v>31</v>
      </c>
      <c r="E385" s="89"/>
      <c r="F385" s="191">
        <f>E385*D385</f>
        <v>0</v>
      </c>
    </row>
    <row r="386" spans="1:6">
      <c r="A386" s="171"/>
      <c r="B386" s="249"/>
      <c r="C386" s="79"/>
      <c r="D386" s="85"/>
      <c r="E386" s="89"/>
      <c r="F386" s="266"/>
    </row>
    <row r="387" spans="1:6" ht="71.25">
      <c r="A387" s="352" t="s">
        <v>135</v>
      </c>
      <c r="B387" s="249" t="s">
        <v>224</v>
      </c>
      <c r="C387" s="79" t="s">
        <v>7</v>
      </c>
      <c r="D387" s="85">
        <v>2</v>
      </c>
      <c r="E387" s="89"/>
      <c r="F387" s="191">
        <f>E387*D387</f>
        <v>0</v>
      </c>
    </row>
    <row r="388" spans="1:6">
      <c r="A388" s="171"/>
      <c r="B388" s="249"/>
      <c r="C388" s="79"/>
      <c r="D388" s="85"/>
      <c r="E388" s="89"/>
      <c r="F388" s="266"/>
    </row>
    <row r="389" spans="1:6" ht="71.25">
      <c r="A389" s="352" t="s">
        <v>136</v>
      </c>
      <c r="B389" s="249" t="s">
        <v>144</v>
      </c>
      <c r="C389" s="79" t="s">
        <v>7</v>
      </c>
      <c r="D389" s="85">
        <v>2</v>
      </c>
      <c r="E389" s="89"/>
      <c r="F389" s="191">
        <f>E389*D389</f>
        <v>0</v>
      </c>
    </row>
    <row r="390" spans="1:6">
      <c r="A390" s="171"/>
      <c r="B390" s="249"/>
      <c r="C390" s="79"/>
      <c r="D390" s="85"/>
      <c r="E390" s="89"/>
      <c r="F390" s="266"/>
    </row>
    <row r="391" spans="1:6" ht="57">
      <c r="A391" s="352" t="s">
        <v>137</v>
      </c>
      <c r="B391" s="249" t="s">
        <v>145</v>
      </c>
      <c r="C391" s="79" t="s">
        <v>7</v>
      </c>
      <c r="D391" s="85">
        <v>2</v>
      </c>
      <c r="E391" s="89"/>
      <c r="F391" s="191">
        <f>E391*D391</f>
        <v>0</v>
      </c>
    </row>
    <row r="392" spans="1:6">
      <c r="A392" s="171"/>
      <c r="B392" s="249"/>
      <c r="C392" s="79"/>
      <c r="D392" s="85"/>
      <c r="E392" s="89"/>
      <c r="F392" s="266"/>
    </row>
    <row r="393" spans="1:6" ht="57">
      <c r="A393" s="352" t="s">
        <v>138</v>
      </c>
      <c r="B393" s="249" t="s">
        <v>146</v>
      </c>
      <c r="C393" s="79" t="s">
        <v>7</v>
      </c>
      <c r="D393" s="85">
        <v>2</v>
      </c>
      <c r="E393" s="89"/>
      <c r="F393" s="191">
        <f>E393*D393</f>
        <v>0</v>
      </c>
    </row>
    <row r="394" spans="1:6">
      <c r="A394" s="171"/>
      <c r="B394" s="249"/>
      <c r="C394" s="79"/>
      <c r="D394" s="85"/>
      <c r="E394" s="89"/>
      <c r="F394" s="191"/>
    </row>
    <row r="395" spans="1:6" ht="57">
      <c r="A395" s="352" t="s">
        <v>139</v>
      </c>
      <c r="B395" s="249" t="s">
        <v>147</v>
      </c>
      <c r="C395" s="79" t="s">
        <v>7</v>
      </c>
      <c r="D395" s="85">
        <v>2</v>
      </c>
      <c r="E395" s="89"/>
      <c r="F395" s="191">
        <f>E395*D395</f>
        <v>0</v>
      </c>
    </row>
    <row r="396" spans="1:6">
      <c r="A396" s="171"/>
      <c r="B396" s="249"/>
      <c r="C396" s="79"/>
      <c r="D396" s="85"/>
      <c r="E396" s="89"/>
      <c r="F396" s="191"/>
    </row>
    <row r="397" spans="1:6" ht="114">
      <c r="A397" s="352" t="s">
        <v>140</v>
      </c>
      <c r="B397" s="244" t="s">
        <v>141</v>
      </c>
      <c r="C397" s="79" t="s">
        <v>7</v>
      </c>
      <c r="D397" s="85">
        <v>2</v>
      </c>
      <c r="E397" s="89"/>
      <c r="F397" s="191">
        <f>E397*D397</f>
        <v>0</v>
      </c>
    </row>
    <row r="398" spans="1:6">
      <c r="A398" s="171"/>
      <c r="B398" s="249"/>
      <c r="C398" s="79"/>
      <c r="D398" s="85"/>
      <c r="E398" s="89"/>
      <c r="F398" s="191"/>
    </row>
    <row r="399" spans="1:6" ht="57">
      <c r="A399" s="352" t="s">
        <v>142</v>
      </c>
      <c r="B399" s="249" t="s">
        <v>513</v>
      </c>
      <c r="C399" s="79" t="s">
        <v>7</v>
      </c>
      <c r="D399" s="85">
        <v>6</v>
      </c>
      <c r="E399" s="89"/>
      <c r="F399" s="191">
        <f>E399*D399</f>
        <v>0</v>
      </c>
    </row>
    <row r="400" spans="1:6">
      <c r="A400" s="171"/>
      <c r="B400" s="249"/>
      <c r="C400" s="79"/>
      <c r="D400" s="85"/>
      <c r="E400" s="89"/>
      <c r="F400" s="191"/>
    </row>
    <row r="401" spans="1:6" ht="28.5">
      <c r="A401" s="352" t="s">
        <v>245</v>
      </c>
      <c r="B401" s="249" t="s">
        <v>562</v>
      </c>
      <c r="C401" s="79" t="s">
        <v>7</v>
      </c>
      <c r="D401" s="85">
        <v>4</v>
      </c>
      <c r="E401" s="89"/>
      <c r="F401" s="191">
        <f>E401*D401</f>
        <v>0</v>
      </c>
    </row>
    <row r="402" spans="1:6">
      <c r="A402" s="171"/>
      <c r="B402" s="83"/>
      <c r="C402" s="79"/>
      <c r="D402" s="142"/>
      <c r="E402" s="81"/>
      <c r="F402" s="57"/>
    </row>
    <row r="403" spans="1:6" ht="28.5">
      <c r="A403" s="352" t="s">
        <v>246</v>
      </c>
      <c r="B403" s="83" t="s">
        <v>248</v>
      </c>
      <c r="C403" s="268">
        <v>0.05</v>
      </c>
      <c r="D403" s="142"/>
      <c r="E403" s="81"/>
      <c r="F403" s="57">
        <f>SUM(F364:F399)*C403</f>
        <v>0</v>
      </c>
    </row>
    <row r="404" spans="1:6">
      <c r="A404" s="80"/>
      <c r="B404" s="83"/>
      <c r="C404" s="79"/>
      <c r="D404" s="142"/>
      <c r="E404" s="81"/>
      <c r="F404" s="57"/>
    </row>
    <row r="405" spans="1:6" ht="15" thickBot="1">
      <c r="A405" s="161" t="s">
        <v>77</v>
      </c>
      <c r="B405" s="162" t="s">
        <v>105</v>
      </c>
      <c r="C405" s="163"/>
      <c r="D405" s="164"/>
      <c r="E405" s="357"/>
      <c r="F405" s="165">
        <f>SUM(F363:F403)</f>
        <v>0</v>
      </c>
    </row>
    <row r="406" spans="1:6" ht="15" thickBot="1">
      <c r="A406" s="197"/>
      <c r="B406" s="198"/>
      <c r="C406" s="147"/>
      <c r="D406" s="199"/>
      <c r="E406" s="558"/>
      <c r="F406" s="200"/>
    </row>
    <row r="407" spans="1:6" ht="18" thickBot="1">
      <c r="A407" s="180" t="s">
        <v>76</v>
      </c>
      <c r="B407" s="138" t="s">
        <v>104</v>
      </c>
      <c r="C407" s="50"/>
      <c r="D407" s="51"/>
      <c r="E407" s="547"/>
      <c r="F407" s="181">
        <f>F405</f>
        <v>0</v>
      </c>
    </row>
    <row r="408" spans="1:6" ht="15" thickBot="1">
      <c r="E408" s="560"/>
    </row>
    <row r="409" spans="1:6" ht="18" thickBot="1">
      <c r="A409" s="180" t="s">
        <v>535</v>
      </c>
      <c r="B409" s="138" t="s">
        <v>536</v>
      </c>
      <c r="C409" s="50"/>
      <c r="D409" s="51"/>
      <c r="E409" s="547"/>
      <c r="F409" s="53"/>
    </row>
    <row r="410" spans="1:6" ht="15" thickBot="1">
      <c r="E410" s="560"/>
    </row>
    <row r="411" spans="1:6">
      <c r="A411" s="155" t="s">
        <v>537</v>
      </c>
      <c r="B411" s="156" t="s">
        <v>538</v>
      </c>
      <c r="C411" s="157"/>
      <c r="D411" s="158"/>
      <c r="E411" s="356"/>
      <c r="F411" s="159"/>
    </row>
    <row r="412" spans="1:6">
      <c r="E412" s="560"/>
    </row>
    <row r="413" spans="1:6">
      <c r="A413" s="63" t="s">
        <v>545</v>
      </c>
      <c r="B413" s="83" t="s">
        <v>539</v>
      </c>
      <c r="C413" s="79" t="s">
        <v>7</v>
      </c>
      <c r="D413" s="142">
        <v>8</v>
      </c>
      <c r="E413" s="81"/>
      <c r="F413" s="57">
        <f>E413*D413</f>
        <v>0</v>
      </c>
    </row>
    <row r="414" spans="1:6">
      <c r="B414" s="83"/>
      <c r="C414" s="79"/>
      <c r="D414" s="142"/>
      <c r="E414" s="81"/>
      <c r="F414" s="57"/>
    </row>
    <row r="415" spans="1:6" ht="28.5">
      <c r="A415" s="63" t="s">
        <v>546</v>
      </c>
      <c r="B415" s="83" t="s">
        <v>540</v>
      </c>
      <c r="C415" s="79" t="s">
        <v>7</v>
      </c>
      <c r="D415" s="142">
        <v>2</v>
      </c>
      <c r="E415" s="81"/>
      <c r="F415" s="57">
        <f>E415*D415</f>
        <v>0</v>
      </c>
    </row>
    <row r="416" spans="1:6">
      <c r="B416" s="83"/>
      <c r="C416" s="79"/>
      <c r="D416" s="142"/>
      <c r="E416" s="81"/>
      <c r="F416" s="57"/>
    </row>
    <row r="417" spans="1:6" ht="28.5">
      <c r="A417" s="63" t="s">
        <v>547</v>
      </c>
      <c r="B417" s="83" t="s">
        <v>541</v>
      </c>
      <c r="C417" s="79" t="s">
        <v>7</v>
      </c>
      <c r="D417" s="142">
        <v>6</v>
      </c>
      <c r="E417" s="81"/>
      <c r="F417" s="57">
        <f>E417*D417</f>
        <v>0</v>
      </c>
    </row>
    <row r="418" spans="1:6">
      <c r="B418" s="83"/>
      <c r="C418" s="79"/>
      <c r="D418" s="142"/>
      <c r="E418" s="81"/>
      <c r="F418" s="57"/>
    </row>
    <row r="419" spans="1:6" ht="42.75">
      <c r="A419" s="63" t="s">
        <v>548</v>
      </c>
      <c r="B419" s="83" t="s">
        <v>542</v>
      </c>
      <c r="C419" s="79" t="s">
        <v>7</v>
      </c>
      <c r="D419" s="142">
        <v>1</v>
      </c>
      <c r="E419" s="81"/>
      <c r="F419" s="57">
        <f>E419*D419</f>
        <v>0</v>
      </c>
    </row>
    <row r="420" spans="1:6">
      <c r="B420" s="83"/>
      <c r="C420" s="79"/>
      <c r="D420" s="142"/>
      <c r="E420" s="81"/>
      <c r="F420" s="57"/>
    </row>
    <row r="421" spans="1:6" ht="42.75">
      <c r="A421" s="63" t="s">
        <v>549</v>
      </c>
      <c r="B421" s="83" t="s">
        <v>544</v>
      </c>
      <c r="C421" s="79" t="s">
        <v>7</v>
      </c>
      <c r="D421" s="142">
        <v>4</v>
      </c>
      <c r="E421" s="81"/>
      <c r="F421" s="57">
        <f>E421*D421</f>
        <v>0</v>
      </c>
    </row>
    <row r="422" spans="1:6">
      <c r="B422" s="83"/>
      <c r="C422" s="83"/>
      <c r="D422" s="83"/>
      <c r="E422" s="354"/>
      <c r="F422" s="83"/>
    </row>
    <row r="423" spans="1:6" ht="42.75">
      <c r="A423" s="63" t="s">
        <v>550</v>
      </c>
      <c r="B423" s="83" t="s">
        <v>543</v>
      </c>
      <c r="C423" s="79" t="s">
        <v>7</v>
      </c>
      <c r="D423" s="142">
        <v>5</v>
      </c>
      <c r="E423" s="81"/>
      <c r="F423" s="57">
        <f>E423*D423</f>
        <v>0</v>
      </c>
    </row>
    <row r="424" spans="1:6">
      <c r="A424" s="355"/>
      <c r="B424" s="141"/>
      <c r="C424" s="79"/>
      <c r="D424" s="199"/>
      <c r="E424" s="81"/>
      <c r="F424" s="196"/>
    </row>
    <row r="425" spans="1:6" ht="28.5">
      <c r="A425" s="352" t="s">
        <v>528</v>
      </c>
      <c r="B425" s="83" t="s">
        <v>248</v>
      </c>
      <c r="C425" s="268">
        <v>0.05</v>
      </c>
      <c r="D425" s="142"/>
      <c r="E425" s="81"/>
      <c r="F425" s="57">
        <f>SUM(F413:F423)*C425</f>
        <v>0</v>
      </c>
    </row>
    <row r="426" spans="1:6" ht="15" thickBot="1">
      <c r="E426" s="560"/>
    </row>
    <row r="427" spans="1:6">
      <c r="A427" s="155" t="s">
        <v>551</v>
      </c>
      <c r="B427" s="156" t="s">
        <v>538</v>
      </c>
      <c r="C427" s="157"/>
      <c r="D427" s="158"/>
      <c r="E427" s="356"/>
      <c r="F427" s="434">
        <f>SUM(F413:F426)</f>
        <v>0</v>
      </c>
    </row>
    <row r="428" spans="1:6" ht="15" thickBot="1">
      <c r="E428" s="560"/>
    </row>
    <row r="429" spans="1:6">
      <c r="A429" s="155" t="s">
        <v>552</v>
      </c>
      <c r="B429" s="156" t="s">
        <v>553</v>
      </c>
      <c r="C429" s="157"/>
      <c r="D429" s="158"/>
      <c r="E429" s="356"/>
      <c r="F429" s="159"/>
    </row>
    <row r="430" spans="1:6">
      <c r="A430" s="63"/>
      <c r="B430" s="83"/>
      <c r="C430" s="79"/>
      <c r="D430" s="142"/>
      <c r="E430" s="81"/>
      <c r="F430" s="57"/>
    </row>
    <row r="431" spans="1:6" ht="57">
      <c r="A431" s="63" t="s">
        <v>558</v>
      </c>
      <c r="B431" s="83" t="s">
        <v>554</v>
      </c>
      <c r="C431" s="79" t="s">
        <v>10</v>
      </c>
      <c r="D431" s="142">
        <v>15</v>
      </c>
      <c r="E431" s="81"/>
      <c r="F431" s="57">
        <f>E431*D431</f>
        <v>0</v>
      </c>
    </row>
    <row r="432" spans="1:6">
      <c r="A432" s="63"/>
      <c r="B432" s="83"/>
      <c r="C432" s="79"/>
      <c r="D432" s="142"/>
      <c r="E432" s="81"/>
      <c r="F432" s="57"/>
    </row>
    <row r="433" spans="1:6" ht="42.75">
      <c r="A433" s="63" t="s">
        <v>559</v>
      </c>
      <c r="B433" s="83" t="s">
        <v>555</v>
      </c>
      <c r="C433" s="79" t="s">
        <v>8</v>
      </c>
      <c r="D433" s="142">
        <v>97</v>
      </c>
      <c r="E433" s="81"/>
      <c r="F433" s="57">
        <f t="shared" ref="F433:F435" si="2">E433*D433</f>
        <v>0</v>
      </c>
    </row>
    <row r="434" spans="1:6">
      <c r="A434" s="63"/>
      <c r="B434" s="83"/>
      <c r="C434" s="79"/>
      <c r="D434" s="142"/>
      <c r="E434" s="81"/>
      <c r="F434" s="57"/>
    </row>
    <row r="435" spans="1:6">
      <c r="A435" s="63" t="s">
        <v>560</v>
      </c>
      <c r="B435" s="83" t="s">
        <v>556</v>
      </c>
      <c r="C435" s="79" t="s">
        <v>10</v>
      </c>
      <c r="D435" s="142">
        <v>15</v>
      </c>
      <c r="E435" s="81"/>
      <c r="F435" s="57">
        <f t="shared" si="2"/>
        <v>0</v>
      </c>
    </row>
    <row r="436" spans="1:6">
      <c r="A436" s="63"/>
      <c r="B436" s="83"/>
      <c r="C436" s="79"/>
      <c r="D436" s="142"/>
      <c r="E436" s="81"/>
      <c r="F436" s="57"/>
    </row>
    <row r="437" spans="1:6" ht="28.5">
      <c r="A437" s="63" t="s">
        <v>561</v>
      </c>
      <c r="B437" s="83" t="s">
        <v>563</v>
      </c>
      <c r="C437" s="79" t="s">
        <v>8</v>
      </c>
      <c r="D437" s="142">
        <v>40</v>
      </c>
      <c r="E437" s="81"/>
      <c r="F437" s="57">
        <f>E437*D437</f>
        <v>0</v>
      </c>
    </row>
    <row r="438" spans="1:6">
      <c r="A438" s="63"/>
      <c r="B438" s="83"/>
      <c r="C438" s="79"/>
      <c r="D438" s="142"/>
      <c r="E438" s="81"/>
      <c r="F438" s="57"/>
    </row>
    <row r="439" spans="1:6" ht="28.5">
      <c r="A439" s="63" t="s">
        <v>561</v>
      </c>
      <c r="B439" s="83" t="s">
        <v>557</v>
      </c>
      <c r="C439" s="79">
        <v>0.05</v>
      </c>
      <c r="D439" s="142"/>
      <c r="E439" s="81"/>
      <c r="F439" s="57">
        <f>SUM(F431:F438)*C439</f>
        <v>0</v>
      </c>
    </row>
    <row r="440" spans="1:6">
      <c r="A440" s="63"/>
      <c r="B440" s="83"/>
      <c r="C440" s="79"/>
      <c r="D440" s="142"/>
      <c r="E440" s="81"/>
      <c r="F440" s="57"/>
    </row>
    <row r="441" spans="1:6" ht="15" thickBot="1">
      <c r="A441" s="161" t="s">
        <v>552</v>
      </c>
      <c r="B441" s="162" t="s">
        <v>553</v>
      </c>
      <c r="C441" s="163"/>
      <c r="D441" s="164"/>
      <c r="E441" s="357"/>
      <c r="F441" s="165">
        <f>SUM(F429:F439)</f>
        <v>0</v>
      </c>
    </row>
    <row r="442" spans="1:6" ht="15" thickBot="1">
      <c r="E442" s="560"/>
    </row>
    <row r="443" spans="1:6" ht="18" thickBot="1">
      <c r="A443" s="180" t="s">
        <v>535</v>
      </c>
      <c r="B443" s="138" t="s">
        <v>536</v>
      </c>
      <c r="C443" s="50"/>
      <c r="D443" s="51"/>
      <c r="E443" s="547"/>
      <c r="F443" s="181">
        <f>F441+F427</f>
        <v>0</v>
      </c>
    </row>
  </sheetData>
  <sheetProtection algorithmName="SHA-512" hashValue="182pHNpn4+ZWTK9FWI/b5OtDtqrXEhSeiANcngIndWK93kJIfcdvKsJDFatX/QpMO1cjw7TPtdWyDuQ3EZEWPw==" saltValue="2KEPfj5uxw1WeLwsjvzQBw==" spinCount="100000" sheet="1" objects="1" scenarios="1"/>
  <mergeCells count="3">
    <mergeCell ref="A1:F2"/>
    <mergeCell ref="A3:B3"/>
    <mergeCell ref="A4:F4"/>
  </mergeCells>
  <phoneticPr fontId="62" type="noConversion"/>
  <pageMargins left="0.70866141732283472" right="0.70866141732283472" top="0.74803149606299213" bottom="0.74803149606299213" header="0.31496062992125984" footer="0.31496062992125984"/>
  <pageSetup paperSize="9" scale="66" firstPageNumber="3" fitToHeight="0" orientation="portrait" useFirstPageNumber="1" r:id="rId1"/>
  <headerFooter>
    <oddFooter>&amp;CPrometne površine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79EC6F-3558-4E80-820F-F2F60049A76A}">
  <dimension ref="A1:AI139"/>
  <sheetViews>
    <sheetView view="pageBreakPreview" topLeftCell="A109" zoomScale="60" zoomScaleNormal="90" workbookViewId="0">
      <selection activeCell="K142" sqref="K142"/>
    </sheetView>
  </sheetViews>
  <sheetFormatPr defaultRowHeight="15"/>
  <cols>
    <col min="1" max="1" width="4.85546875" style="435" customWidth="1"/>
    <col min="2" max="2" width="51.85546875" style="435" customWidth="1"/>
    <col min="3" max="3" width="5.7109375" style="435" customWidth="1"/>
    <col min="4" max="4" width="11.7109375" style="435" customWidth="1"/>
    <col min="5" max="5" width="11.7109375" style="572" customWidth="1"/>
    <col min="6" max="6" width="13.42578125" style="435" bestFit="1" customWidth="1"/>
    <col min="7" max="16384" width="9.140625" style="435"/>
  </cols>
  <sheetData>
    <row r="1" spans="1:6" s="437" customFormat="1" ht="16.5">
      <c r="A1" s="435"/>
      <c r="B1" s="436" t="s">
        <v>403</v>
      </c>
      <c r="C1" s="435"/>
      <c r="D1" s="435"/>
      <c r="E1" s="572"/>
      <c r="F1" s="435"/>
    </row>
    <row r="2" spans="1:6" s="437" customFormat="1">
      <c r="A2" s="435"/>
      <c r="B2" s="435"/>
      <c r="C2" s="435"/>
      <c r="D2" s="435"/>
      <c r="E2" s="572"/>
      <c r="F2" s="435"/>
    </row>
    <row r="3" spans="1:6" s="442" customFormat="1" ht="16.5">
      <c r="A3" s="438" t="s">
        <v>329</v>
      </c>
      <c r="B3" s="439" t="s">
        <v>330</v>
      </c>
      <c r="C3" s="440" t="s">
        <v>331</v>
      </c>
      <c r="D3" s="440"/>
      <c r="E3" s="573" t="s">
        <v>332</v>
      </c>
      <c r="F3" s="441" t="s">
        <v>333</v>
      </c>
    </row>
    <row r="4" spans="1:6" s="442" customFormat="1">
      <c r="A4" s="435"/>
      <c r="B4" s="435"/>
      <c r="C4" s="435"/>
      <c r="D4" s="435"/>
      <c r="E4" s="572"/>
      <c r="F4" s="435"/>
    </row>
    <row r="5" spans="1:6" s="447" customFormat="1" ht="30" customHeight="1">
      <c r="A5" s="435"/>
      <c r="B5" s="443" t="s">
        <v>334</v>
      </c>
      <c r="C5" s="444" t="s">
        <v>7</v>
      </c>
      <c r="D5" s="445">
        <v>1</v>
      </c>
      <c r="E5" s="574"/>
      <c r="F5" s="446">
        <f>D5*E5</f>
        <v>0</v>
      </c>
    </row>
    <row r="6" spans="1:6" s="442" customFormat="1">
      <c r="A6" s="435"/>
      <c r="B6" s="443"/>
      <c r="C6" s="444"/>
      <c r="D6" s="445"/>
      <c r="E6" s="574"/>
      <c r="F6" s="446"/>
    </row>
    <row r="7" spans="1:6" s="447" customFormat="1" ht="57">
      <c r="A7" s="435"/>
      <c r="B7" s="443" t="s">
        <v>335</v>
      </c>
      <c r="C7" s="444" t="s">
        <v>7</v>
      </c>
      <c r="D7" s="445">
        <v>9</v>
      </c>
      <c r="E7" s="574"/>
      <c r="F7" s="446">
        <f>D7*E7</f>
        <v>0</v>
      </c>
    </row>
    <row r="8" spans="1:6" s="447" customFormat="1">
      <c r="A8" s="435"/>
      <c r="B8" s="443"/>
      <c r="C8" s="444"/>
      <c r="D8" s="445"/>
      <c r="E8" s="574"/>
      <c r="F8" s="446"/>
    </row>
    <row r="9" spans="1:6" s="442" customFormat="1">
      <c r="A9" s="448"/>
      <c r="B9" s="449" t="s">
        <v>336</v>
      </c>
      <c r="C9" s="450"/>
      <c r="D9" s="451"/>
      <c r="E9" s="575"/>
      <c r="F9" s="452">
        <f>SUM(F5:F8)</f>
        <v>0</v>
      </c>
    </row>
    <row r="10" spans="1:6" s="453" customFormat="1">
      <c r="A10" s="435"/>
      <c r="B10" s="435"/>
      <c r="C10" s="435"/>
      <c r="D10" s="435"/>
      <c r="E10" s="572"/>
      <c r="F10" s="435"/>
    </row>
    <row r="11" spans="1:6" s="453" customFormat="1" ht="16.5">
      <c r="A11" s="438" t="s">
        <v>337</v>
      </c>
      <c r="B11" s="439" t="s">
        <v>338</v>
      </c>
      <c r="C11" s="440" t="s">
        <v>331</v>
      </c>
      <c r="D11" s="440"/>
      <c r="E11" s="573" t="s">
        <v>332</v>
      </c>
      <c r="F11" s="441" t="s">
        <v>333</v>
      </c>
    </row>
    <row r="12" spans="1:6" s="453" customFormat="1" ht="16.5">
      <c r="A12" s="454"/>
      <c r="B12" s="455"/>
      <c r="C12" s="456"/>
      <c r="D12" s="456"/>
      <c r="E12" s="576"/>
      <c r="F12" s="457"/>
    </row>
    <row r="13" spans="1:6" s="453" customFormat="1" ht="105">
      <c r="A13" s="435"/>
      <c r="B13" s="458" t="s">
        <v>339</v>
      </c>
      <c r="C13" s="435"/>
      <c r="D13" s="435"/>
      <c r="E13" s="572"/>
      <c r="F13" s="435"/>
    </row>
    <row r="14" spans="1:6" s="453" customFormat="1">
      <c r="A14" s="435"/>
      <c r="B14" s="458"/>
      <c r="C14" s="435"/>
      <c r="D14" s="435"/>
      <c r="E14" s="572"/>
      <c r="F14" s="435"/>
    </row>
    <row r="15" spans="1:6" s="453" customFormat="1" ht="214.5">
      <c r="A15" s="435"/>
      <c r="B15" s="443" t="s">
        <v>340</v>
      </c>
      <c r="C15" s="444" t="s">
        <v>18</v>
      </c>
      <c r="D15" s="445">
        <v>7</v>
      </c>
      <c r="E15" s="574"/>
      <c r="F15" s="446">
        <f>D15*E15</f>
        <v>0</v>
      </c>
    </row>
    <row r="16" spans="1:6" s="459" customFormat="1">
      <c r="A16" s="448"/>
      <c r="B16" s="449" t="s">
        <v>341</v>
      </c>
      <c r="C16" s="450"/>
      <c r="D16" s="451"/>
      <c r="E16" s="575"/>
      <c r="F16" s="452">
        <f>SUM(F12:F15)</f>
        <v>0</v>
      </c>
    </row>
    <row r="18" spans="1:35" ht="16.5">
      <c r="A18" s="438"/>
      <c r="B18" s="439" t="s">
        <v>342</v>
      </c>
      <c r="C18" s="440"/>
      <c r="D18" s="440"/>
      <c r="E18" s="573"/>
      <c r="F18" s="460">
        <f>F9+F16</f>
        <v>0</v>
      </c>
    </row>
    <row r="19" spans="1:35">
      <c r="A19" s="437"/>
      <c r="B19" s="437"/>
      <c r="C19" s="437"/>
      <c r="D19" s="461"/>
      <c r="E19" s="577"/>
      <c r="F19" s="461"/>
    </row>
    <row r="20" spans="1:35" s="453" customFormat="1" ht="14.25">
      <c r="A20" s="437"/>
      <c r="B20" s="437"/>
      <c r="C20" s="437"/>
      <c r="D20" s="461"/>
      <c r="E20" s="577"/>
      <c r="F20" s="461"/>
    </row>
    <row r="21" spans="1:35" s="453" customFormat="1" ht="16.5">
      <c r="A21" s="462"/>
      <c r="B21" s="436" t="s">
        <v>343</v>
      </c>
      <c r="C21" s="463"/>
      <c r="D21" s="464"/>
      <c r="E21" s="578"/>
      <c r="F21" s="465"/>
    </row>
    <row r="22" spans="1:35" s="453" customFormat="1" ht="16.5">
      <c r="A22" s="462"/>
      <c r="B22" s="436"/>
      <c r="C22" s="463"/>
      <c r="D22" s="464"/>
      <c r="E22" s="578"/>
      <c r="F22" s="465"/>
    </row>
    <row r="23" spans="1:35" s="453" customFormat="1" ht="16.5">
      <c r="A23" s="438" t="s">
        <v>344</v>
      </c>
      <c r="B23" s="439" t="s">
        <v>345</v>
      </c>
      <c r="C23" s="440" t="s">
        <v>331</v>
      </c>
      <c r="D23" s="440"/>
      <c r="E23" s="573" t="s">
        <v>332</v>
      </c>
      <c r="F23" s="441" t="s">
        <v>333</v>
      </c>
    </row>
    <row r="24" spans="1:35">
      <c r="A24" s="466"/>
      <c r="B24" s="467"/>
      <c r="C24" s="463"/>
      <c r="D24" s="464"/>
      <c r="E24" s="578"/>
      <c r="F24" s="444"/>
    </row>
    <row r="25" spans="1:35" s="468" customFormat="1" ht="16.5">
      <c r="A25" s="438" t="s">
        <v>346</v>
      </c>
      <c r="B25" s="439" t="s">
        <v>347</v>
      </c>
      <c r="C25" s="440"/>
      <c r="D25" s="440"/>
      <c r="E25" s="573"/>
      <c r="F25" s="441"/>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row>
    <row r="26" spans="1:35" s="468" customFormat="1" ht="147.75">
      <c r="A26" s="454"/>
      <c r="B26" s="458" t="s">
        <v>348</v>
      </c>
      <c r="C26" s="456"/>
      <c r="D26" s="456"/>
      <c r="E26" s="576"/>
      <c r="F26" s="457"/>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row>
    <row r="27" spans="1:35">
      <c r="A27" s="469"/>
      <c r="B27" s="470"/>
      <c r="C27" s="444"/>
      <c r="D27" s="471"/>
      <c r="E27" s="579"/>
      <c r="F27" s="444"/>
    </row>
    <row r="28" spans="1:35" ht="45">
      <c r="A28" s="472"/>
      <c r="B28" s="473" t="s">
        <v>349</v>
      </c>
      <c r="C28" s="474" t="s">
        <v>7</v>
      </c>
      <c r="D28" s="475">
        <v>18</v>
      </c>
      <c r="E28" s="580"/>
      <c r="F28" s="476">
        <f>D28*E28</f>
        <v>0</v>
      </c>
    </row>
    <row r="29" spans="1:35" ht="42.75">
      <c r="A29" s="472"/>
      <c r="B29" s="443" t="s">
        <v>350</v>
      </c>
      <c r="C29" s="474" t="s">
        <v>9</v>
      </c>
      <c r="D29" s="477">
        <f>D28*(3.14*0.7225*0.5)</f>
        <v>20.417850000000001</v>
      </c>
      <c r="E29" s="580"/>
      <c r="F29" s="476">
        <f>D29*E29</f>
        <v>0</v>
      </c>
    </row>
    <row r="30" spans="1:35" ht="57">
      <c r="A30" s="472"/>
      <c r="B30" s="443" t="s">
        <v>351</v>
      </c>
      <c r="C30" s="474" t="s">
        <v>9</v>
      </c>
      <c r="D30" s="477">
        <f>D28*(3.14*0.7225*0.5)</f>
        <v>20.417850000000001</v>
      </c>
      <c r="E30" s="580"/>
      <c r="F30" s="476">
        <f>D30*E30</f>
        <v>0</v>
      </c>
    </row>
    <row r="31" spans="1:35" ht="42.75">
      <c r="A31" s="472"/>
      <c r="B31" s="443" t="s">
        <v>352</v>
      </c>
      <c r="C31" s="474" t="s">
        <v>7</v>
      </c>
      <c r="D31" s="477">
        <f>D28*3</f>
        <v>54</v>
      </c>
      <c r="E31" s="580"/>
      <c r="F31" s="476">
        <f>D31*E31</f>
        <v>0</v>
      </c>
    </row>
    <row r="32" spans="1:35" ht="28.5">
      <c r="A32" s="472"/>
      <c r="B32" s="443" t="s">
        <v>353</v>
      </c>
      <c r="C32" s="474" t="s">
        <v>7</v>
      </c>
      <c r="D32" s="477">
        <f>D28</f>
        <v>18</v>
      </c>
      <c r="E32" s="580"/>
      <c r="F32" s="476">
        <f>D32*E32</f>
        <v>0</v>
      </c>
    </row>
    <row r="33" spans="1:6">
      <c r="A33" s="472"/>
      <c r="B33" s="443"/>
      <c r="C33" s="474"/>
      <c r="D33" s="477"/>
      <c r="E33" s="580"/>
      <c r="F33" s="476"/>
    </row>
    <row r="34" spans="1:6" ht="16.5">
      <c r="A34" s="438" t="s">
        <v>354</v>
      </c>
      <c r="B34" s="439" t="s">
        <v>355</v>
      </c>
      <c r="C34" s="440"/>
      <c r="D34" s="478"/>
      <c r="E34" s="573"/>
      <c r="F34" s="441"/>
    </row>
    <row r="35" spans="1:6">
      <c r="A35" s="479"/>
      <c r="B35" s="443"/>
      <c r="C35" s="444"/>
      <c r="D35" s="471"/>
      <c r="E35" s="574"/>
      <c r="F35" s="446"/>
    </row>
    <row r="36" spans="1:6" ht="48">
      <c r="A36" s="479"/>
      <c r="B36" s="443" t="s">
        <v>356</v>
      </c>
    </row>
    <row r="37" spans="1:6" ht="87">
      <c r="A37" s="479"/>
      <c r="B37" s="443" t="s">
        <v>357</v>
      </c>
      <c r="C37" s="444" t="s">
        <v>7</v>
      </c>
      <c r="D37" s="445">
        <v>5</v>
      </c>
      <c r="E37" s="574"/>
      <c r="F37" s="446">
        <f>D37*E37</f>
        <v>0</v>
      </c>
    </row>
    <row r="38" spans="1:6" ht="42.75">
      <c r="A38" s="472"/>
      <c r="B38" s="443" t="s">
        <v>350</v>
      </c>
      <c r="C38" s="474" t="s">
        <v>9</v>
      </c>
      <c r="D38" s="477">
        <f>D37*(3.14*0.7225*0.5)</f>
        <v>5.6716250000000006</v>
      </c>
      <c r="E38" s="580"/>
      <c r="F38" s="476">
        <f>D38*E38</f>
        <v>0</v>
      </c>
    </row>
    <row r="39" spans="1:6" ht="57">
      <c r="A39" s="472"/>
      <c r="B39" s="443" t="s">
        <v>351</v>
      </c>
      <c r="C39" s="474" t="s">
        <v>9</v>
      </c>
      <c r="D39" s="477">
        <f>D37*(3.14*0.7225*0.5)</f>
        <v>5.6716250000000006</v>
      </c>
      <c r="E39" s="580"/>
      <c r="F39" s="476">
        <f>D39*E39</f>
        <v>0</v>
      </c>
    </row>
    <row r="40" spans="1:6" ht="42.75">
      <c r="A40" s="472"/>
      <c r="B40" s="443" t="s">
        <v>352</v>
      </c>
      <c r="C40" s="474" t="s">
        <v>7</v>
      </c>
      <c r="D40" s="477">
        <f>D37*3</f>
        <v>15</v>
      </c>
      <c r="E40" s="580"/>
      <c r="F40" s="476">
        <f>D40*E40</f>
        <v>0</v>
      </c>
    </row>
    <row r="41" spans="1:6" ht="28.5">
      <c r="A41" s="472"/>
      <c r="B41" s="443" t="s">
        <v>353</v>
      </c>
      <c r="C41" s="474" t="s">
        <v>7</v>
      </c>
      <c r="D41" s="477">
        <f>D37</f>
        <v>5</v>
      </c>
      <c r="E41" s="580"/>
      <c r="F41" s="476">
        <f>D41*E41</f>
        <v>0</v>
      </c>
    </row>
    <row r="43" spans="1:6" s="447" customFormat="1" ht="30" customHeight="1">
      <c r="A43" s="480" t="s">
        <v>358</v>
      </c>
      <c r="B43" s="481" t="s">
        <v>359</v>
      </c>
      <c r="C43" s="450"/>
      <c r="D43" s="482"/>
      <c r="E43" s="575"/>
      <c r="F43" s="483"/>
    </row>
    <row r="44" spans="1:6" s="459" customFormat="1">
      <c r="A44" s="484"/>
      <c r="B44" s="485"/>
      <c r="C44" s="444"/>
      <c r="D44" s="471"/>
      <c r="E44" s="574"/>
      <c r="F44" s="446"/>
    </row>
    <row r="45" spans="1:6" s="459" customFormat="1" ht="85.5">
      <c r="A45" s="479"/>
      <c r="B45" s="443" t="s">
        <v>360</v>
      </c>
      <c r="C45" s="444" t="s">
        <v>17</v>
      </c>
      <c r="D45" s="471">
        <v>45</v>
      </c>
      <c r="E45" s="574"/>
      <c r="F45" s="446">
        <f>D45*E45</f>
        <v>0</v>
      </c>
    </row>
    <row r="46" spans="1:6" s="437" customFormat="1" ht="14.25">
      <c r="A46" s="479"/>
      <c r="B46" s="443"/>
      <c r="C46" s="444"/>
      <c r="D46" s="471"/>
      <c r="E46" s="574"/>
      <c r="F46" s="446"/>
    </row>
    <row r="47" spans="1:6" s="453" customFormat="1" ht="28.5">
      <c r="A47" s="479"/>
      <c r="B47" s="443" t="s">
        <v>361</v>
      </c>
      <c r="C47" s="444" t="s">
        <v>7</v>
      </c>
      <c r="D47" s="445">
        <f>D28+D37</f>
        <v>23</v>
      </c>
      <c r="E47" s="574"/>
      <c r="F47" s="446">
        <f>D47*E47</f>
        <v>0</v>
      </c>
    </row>
    <row r="48" spans="1:6" s="453" customFormat="1" ht="14.25">
      <c r="A48" s="479"/>
      <c r="B48" s="443"/>
      <c r="C48" s="444"/>
      <c r="D48" s="471"/>
      <c r="E48" s="574"/>
      <c r="F48" s="446"/>
    </row>
    <row r="49" spans="1:6" s="453" customFormat="1" ht="14.25">
      <c r="A49" s="479"/>
      <c r="B49" s="443" t="s">
        <v>362</v>
      </c>
      <c r="C49" s="444" t="s">
        <v>7</v>
      </c>
      <c r="D49" s="471">
        <f>D47</f>
        <v>23</v>
      </c>
      <c r="E49" s="574"/>
      <c r="F49" s="446">
        <f>D49*E49</f>
        <v>0</v>
      </c>
    </row>
    <row r="50" spans="1:6" s="453" customFormat="1" ht="14.25">
      <c r="A50" s="479"/>
      <c r="B50" s="443"/>
      <c r="C50" s="444"/>
      <c r="D50" s="471"/>
      <c r="E50" s="574"/>
      <c r="F50" s="446"/>
    </row>
    <row r="51" spans="1:6" s="453" customFormat="1" ht="171">
      <c r="A51" s="479"/>
      <c r="B51" s="443" t="s">
        <v>363</v>
      </c>
      <c r="C51" s="444" t="s">
        <v>7</v>
      </c>
      <c r="D51" s="471">
        <f>D47</f>
        <v>23</v>
      </c>
      <c r="E51" s="574"/>
      <c r="F51" s="446">
        <f>D51*E51</f>
        <v>0</v>
      </c>
    </row>
    <row r="52" spans="1:6" s="453" customFormat="1" ht="14.25">
      <c r="A52" s="479"/>
      <c r="B52" s="443"/>
      <c r="C52" s="444"/>
      <c r="D52" s="471"/>
      <c r="E52" s="574"/>
      <c r="F52" s="446"/>
    </row>
    <row r="53" spans="1:6" s="453" customFormat="1" ht="14.25">
      <c r="A53" s="479"/>
      <c r="B53" s="443" t="s">
        <v>364</v>
      </c>
      <c r="C53" s="444" t="s">
        <v>7</v>
      </c>
      <c r="D53" s="471">
        <f>D47</f>
        <v>23</v>
      </c>
      <c r="E53" s="574"/>
      <c r="F53" s="446">
        <f>D53*E53</f>
        <v>0</v>
      </c>
    </row>
    <row r="54" spans="1:6" s="453" customFormat="1" ht="14.25">
      <c r="A54" s="479"/>
      <c r="B54" s="443"/>
      <c r="C54" s="444"/>
      <c r="D54" s="471"/>
      <c r="E54" s="574"/>
      <c r="F54" s="446"/>
    </row>
    <row r="55" spans="1:6" s="453" customFormat="1" ht="28.5">
      <c r="A55" s="479"/>
      <c r="B55" s="443" t="s">
        <v>365</v>
      </c>
      <c r="C55" s="444" t="s">
        <v>7</v>
      </c>
      <c r="D55" s="471">
        <f>D47</f>
        <v>23</v>
      </c>
      <c r="E55" s="574"/>
      <c r="F55" s="446">
        <f>D55*E55</f>
        <v>0</v>
      </c>
    </row>
    <row r="56" spans="1:6" s="453" customFormat="1" ht="14.25">
      <c r="A56" s="479"/>
      <c r="B56" s="443"/>
      <c r="C56" s="444"/>
      <c r="D56" s="471"/>
      <c r="E56" s="574"/>
      <c r="F56" s="446"/>
    </row>
    <row r="57" spans="1:6" s="453" customFormat="1" ht="14.25">
      <c r="A57" s="479"/>
      <c r="B57" s="443" t="s">
        <v>366</v>
      </c>
      <c r="C57" s="444" t="s">
        <v>7</v>
      </c>
      <c r="D57" s="471">
        <f>D47</f>
        <v>23</v>
      </c>
      <c r="E57" s="574"/>
      <c r="F57" s="446">
        <f>D57*E57</f>
        <v>0</v>
      </c>
    </row>
    <row r="58" spans="1:6" s="453" customFormat="1" ht="14.25">
      <c r="A58" s="479"/>
      <c r="B58" s="443"/>
      <c r="C58" s="444"/>
      <c r="D58" s="471"/>
      <c r="E58" s="574"/>
      <c r="F58" s="446"/>
    </row>
    <row r="59" spans="1:6" s="453" customFormat="1">
      <c r="A59" s="448"/>
      <c r="B59" s="449" t="s">
        <v>367</v>
      </c>
      <c r="C59" s="450"/>
      <c r="D59" s="451"/>
      <c r="E59" s="575"/>
      <c r="F59" s="452">
        <f>SUM(F25:F58)</f>
        <v>0</v>
      </c>
    </row>
    <row r="60" spans="1:6" s="453" customFormat="1">
      <c r="A60" s="435"/>
      <c r="B60" s="435"/>
      <c r="C60" s="435"/>
      <c r="D60" s="435"/>
      <c r="E60" s="572"/>
      <c r="F60" s="435"/>
    </row>
    <row r="61" spans="1:6" s="453" customFormat="1" ht="16.5">
      <c r="A61" s="438" t="s">
        <v>368</v>
      </c>
      <c r="B61" s="439" t="s">
        <v>369</v>
      </c>
      <c r="C61" s="440" t="s">
        <v>331</v>
      </c>
      <c r="D61" s="440"/>
      <c r="E61" s="573" t="s">
        <v>332</v>
      </c>
      <c r="F61" s="441" t="s">
        <v>333</v>
      </c>
    </row>
    <row r="62" spans="1:6" s="453" customFormat="1" ht="16.5">
      <c r="A62" s="454"/>
      <c r="B62" s="455"/>
      <c r="C62" s="456"/>
      <c r="D62" s="486"/>
      <c r="E62" s="576"/>
      <c r="F62" s="457"/>
    </row>
    <row r="63" spans="1:6" s="453" customFormat="1" ht="16.5">
      <c r="A63" s="438" t="s">
        <v>370</v>
      </c>
      <c r="B63" s="439" t="s">
        <v>371</v>
      </c>
      <c r="C63" s="440"/>
      <c r="D63" s="478"/>
      <c r="E63" s="573"/>
      <c r="F63" s="441"/>
    </row>
    <row r="64" spans="1:6" s="453" customFormat="1" ht="14.25">
      <c r="A64" s="437"/>
      <c r="B64" s="437"/>
      <c r="C64" s="437"/>
      <c r="D64" s="461"/>
      <c r="E64" s="577"/>
      <c r="F64" s="461"/>
    </row>
    <row r="65" spans="1:6" s="453" customFormat="1" ht="30">
      <c r="A65" s="472"/>
      <c r="B65" s="473" t="s">
        <v>372</v>
      </c>
      <c r="C65" s="444" t="s">
        <v>7</v>
      </c>
      <c r="D65" s="445">
        <v>26</v>
      </c>
      <c r="E65" s="574"/>
      <c r="F65" s="446">
        <f>D65*E65</f>
        <v>0</v>
      </c>
    </row>
    <row r="66" spans="1:6" s="453" customFormat="1" ht="42.75">
      <c r="A66" s="472"/>
      <c r="B66" s="443" t="s">
        <v>350</v>
      </c>
      <c r="C66" s="474" t="s">
        <v>9</v>
      </c>
      <c r="D66" s="477">
        <f>D65*(0.4*0.4*0.5)</f>
        <v>2.0800000000000005</v>
      </c>
      <c r="E66" s="580"/>
      <c r="F66" s="476">
        <f>D66*E66</f>
        <v>0</v>
      </c>
    </row>
    <row r="67" spans="1:6" s="453" customFormat="1" ht="57">
      <c r="A67" s="472"/>
      <c r="B67" s="443" t="s">
        <v>373</v>
      </c>
      <c r="C67" s="474" t="s">
        <v>9</v>
      </c>
      <c r="D67" s="477">
        <f>D65*(0.4*0.4*0.5)</f>
        <v>2.0800000000000005</v>
      </c>
      <c r="E67" s="580"/>
      <c r="F67" s="476">
        <f>D67*E67</f>
        <v>0</v>
      </c>
    </row>
    <row r="68" spans="1:6" s="453" customFormat="1" ht="14.25">
      <c r="A68" s="472"/>
      <c r="B68" s="443" t="s">
        <v>374</v>
      </c>
      <c r="C68" s="474" t="s">
        <v>7</v>
      </c>
      <c r="D68" s="477">
        <f>D65</f>
        <v>26</v>
      </c>
      <c r="E68" s="580"/>
      <c r="F68" s="476">
        <f>D68*E68</f>
        <v>0</v>
      </c>
    </row>
    <row r="69" spans="1:6" s="453" customFormat="1" ht="14.25">
      <c r="A69" s="472"/>
      <c r="B69" s="443"/>
      <c r="C69" s="474"/>
      <c r="D69" s="477"/>
      <c r="E69" s="580"/>
      <c r="F69" s="476"/>
    </row>
    <row r="70" spans="1:6" s="453" customFormat="1" ht="45">
      <c r="A70" s="472"/>
      <c r="B70" s="473" t="s">
        <v>375</v>
      </c>
      <c r="C70" s="444" t="s">
        <v>7</v>
      </c>
      <c r="D70" s="445">
        <v>35</v>
      </c>
      <c r="E70" s="574"/>
      <c r="F70" s="446">
        <f>D70*E70</f>
        <v>0</v>
      </c>
    </row>
    <row r="71" spans="1:6" s="453" customFormat="1" ht="42.75">
      <c r="A71" s="472"/>
      <c r="B71" s="443" t="s">
        <v>350</v>
      </c>
      <c r="C71" s="474" t="s">
        <v>9</v>
      </c>
      <c r="D71" s="477">
        <f>D70*(0.4*0.4*0.5)</f>
        <v>2.8000000000000007</v>
      </c>
      <c r="E71" s="580"/>
      <c r="F71" s="476">
        <f>D71*E71</f>
        <v>0</v>
      </c>
    </row>
    <row r="72" spans="1:6" s="453" customFormat="1" ht="57">
      <c r="A72" s="472"/>
      <c r="B72" s="443" t="s">
        <v>373</v>
      </c>
      <c r="C72" s="474" t="s">
        <v>9</v>
      </c>
      <c r="D72" s="477">
        <f>D70*(0.4*0.4*0.5)</f>
        <v>2.8000000000000007</v>
      </c>
      <c r="E72" s="580"/>
      <c r="F72" s="476">
        <f>D72*E72</f>
        <v>0</v>
      </c>
    </row>
    <row r="73" spans="1:6" s="453" customFormat="1" ht="14.25">
      <c r="A73" s="472"/>
      <c r="B73" s="443" t="s">
        <v>374</v>
      </c>
      <c r="C73" s="474" t="s">
        <v>7</v>
      </c>
      <c r="D73" s="477">
        <f>D70</f>
        <v>35</v>
      </c>
      <c r="E73" s="580"/>
      <c r="F73" s="476">
        <f>D73*E73</f>
        <v>0</v>
      </c>
    </row>
    <row r="74" spans="1:6" s="453" customFormat="1" ht="14.25">
      <c r="A74" s="472"/>
      <c r="B74" s="443"/>
      <c r="C74" s="474"/>
      <c r="D74" s="477"/>
      <c r="E74" s="580"/>
      <c r="F74" s="476"/>
    </row>
    <row r="75" spans="1:6" s="453" customFormat="1" ht="30">
      <c r="A75" s="472"/>
      <c r="B75" s="473" t="s">
        <v>376</v>
      </c>
      <c r="C75" s="444" t="s">
        <v>7</v>
      </c>
      <c r="D75" s="445">
        <v>89</v>
      </c>
      <c r="E75" s="574"/>
      <c r="F75" s="446">
        <f>D75*E75</f>
        <v>0</v>
      </c>
    </row>
    <row r="76" spans="1:6" s="453" customFormat="1" ht="42.75">
      <c r="A76" s="472"/>
      <c r="B76" s="443" t="s">
        <v>350</v>
      </c>
      <c r="C76" s="474" t="s">
        <v>9</v>
      </c>
      <c r="D76" s="477">
        <f>D75*(0.4*0.4*0.5)</f>
        <v>7.120000000000001</v>
      </c>
      <c r="E76" s="580"/>
      <c r="F76" s="476">
        <f>D76*E76</f>
        <v>0</v>
      </c>
    </row>
    <row r="77" spans="1:6" s="453" customFormat="1" ht="57">
      <c r="A77" s="472"/>
      <c r="B77" s="443" t="s">
        <v>373</v>
      </c>
      <c r="C77" s="474" t="s">
        <v>9</v>
      </c>
      <c r="D77" s="477">
        <f>D75*(0.4*0.4*0.5)</f>
        <v>7.120000000000001</v>
      </c>
      <c r="E77" s="580"/>
      <c r="F77" s="476">
        <f>D77*E77</f>
        <v>0</v>
      </c>
    </row>
    <row r="78" spans="1:6" s="453" customFormat="1" ht="14.25">
      <c r="A78" s="472"/>
      <c r="B78" s="443" t="s">
        <v>374</v>
      </c>
      <c r="C78" s="474" t="s">
        <v>7</v>
      </c>
      <c r="D78" s="477">
        <f>D75</f>
        <v>89</v>
      </c>
      <c r="E78" s="580"/>
      <c r="F78" s="476">
        <f>D78*E78</f>
        <v>0</v>
      </c>
    </row>
    <row r="79" spans="1:6" s="453" customFormat="1" ht="14.25">
      <c r="A79" s="472"/>
      <c r="B79" s="443"/>
      <c r="C79" s="474"/>
      <c r="D79" s="477"/>
      <c r="E79" s="580"/>
      <c r="F79" s="476"/>
    </row>
    <row r="80" spans="1:6" s="453" customFormat="1" ht="30">
      <c r="A80" s="472"/>
      <c r="B80" s="473" t="s">
        <v>377</v>
      </c>
      <c r="C80" s="444" t="s">
        <v>7</v>
      </c>
      <c r="D80" s="445">
        <v>99</v>
      </c>
      <c r="E80" s="574"/>
      <c r="F80" s="446">
        <f>D80*E80</f>
        <v>0</v>
      </c>
    </row>
    <row r="81" spans="1:9" s="453" customFormat="1" ht="42.75">
      <c r="A81" s="472"/>
      <c r="B81" s="443" t="s">
        <v>350</v>
      </c>
      <c r="C81" s="474" t="s">
        <v>9</v>
      </c>
      <c r="D81" s="477">
        <f>D80*(0.4*0.4*0.5)</f>
        <v>7.9200000000000017</v>
      </c>
      <c r="E81" s="580"/>
      <c r="F81" s="476">
        <f>D81*E81</f>
        <v>0</v>
      </c>
    </row>
    <row r="82" spans="1:9" s="453" customFormat="1" ht="57">
      <c r="A82" s="472"/>
      <c r="B82" s="443" t="s">
        <v>373</v>
      </c>
      <c r="C82" s="474" t="s">
        <v>9</v>
      </c>
      <c r="D82" s="477">
        <f>D80*(0.4*0.4*0.5)</f>
        <v>7.9200000000000017</v>
      </c>
      <c r="E82" s="580"/>
      <c r="F82" s="476">
        <f>D82*E82</f>
        <v>0</v>
      </c>
    </row>
    <row r="83" spans="1:9" s="453" customFormat="1" ht="14.25">
      <c r="A83" s="472"/>
      <c r="B83" s="443" t="s">
        <v>374</v>
      </c>
      <c r="C83" s="474" t="s">
        <v>7</v>
      </c>
      <c r="D83" s="477">
        <f>D80</f>
        <v>99</v>
      </c>
      <c r="E83" s="580"/>
      <c r="F83" s="476">
        <f>D83*E83</f>
        <v>0</v>
      </c>
    </row>
    <row r="84" spans="1:9" s="453" customFormat="1" ht="14.25">
      <c r="A84" s="472"/>
      <c r="B84" s="443"/>
      <c r="C84" s="474"/>
      <c r="D84" s="477"/>
      <c r="E84" s="580"/>
      <c r="F84" s="476"/>
    </row>
    <row r="85" spans="1:9" s="453" customFormat="1" ht="30">
      <c r="A85" s="472"/>
      <c r="B85" s="473" t="s">
        <v>378</v>
      </c>
      <c r="C85" s="444" t="s">
        <v>7</v>
      </c>
      <c r="D85" s="445">
        <v>68</v>
      </c>
      <c r="E85" s="574"/>
      <c r="F85" s="446">
        <f>D85*E85</f>
        <v>0</v>
      </c>
    </row>
    <row r="86" spans="1:9" s="453" customFormat="1" ht="42.75">
      <c r="A86" s="472"/>
      <c r="B86" s="443" t="s">
        <v>350</v>
      </c>
      <c r="C86" s="474" t="s">
        <v>9</v>
      </c>
      <c r="D86" s="477">
        <f>D85*(0.4*0.4*0.5)</f>
        <v>5.4400000000000013</v>
      </c>
      <c r="E86" s="580"/>
      <c r="F86" s="476">
        <f>D86*E86</f>
        <v>0</v>
      </c>
    </row>
    <row r="87" spans="1:9" s="453" customFormat="1" ht="57">
      <c r="A87" s="472"/>
      <c r="B87" s="443" t="s">
        <v>373</v>
      </c>
      <c r="C87" s="474" t="s">
        <v>9</v>
      </c>
      <c r="D87" s="477">
        <f>D85*(0.4*0.4*0.5)</f>
        <v>5.4400000000000013</v>
      </c>
      <c r="E87" s="580"/>
      <c r="F87" s="476">
        <f>D87*E87</f>
        <v>0</v>
      </c>
    </row>
    <row r="88" spans="1:9" s="453" customFormat="1" ht="14.25">
      <c r="A88" s="472"/>
      <c r="B88" s="443" t="s">
        <v>374</v>
      </c>
      <c r="C88" s="474" t="s">
        <v>7</v>
      </c>
      <c r="D88" s="477">
        <f>D85</f>
        <v>68</v>
      </c>
      <c r="E88" s="580"/>
      <c r="F88" s="476">
        <f>D88*E88</f>
        <v>0</v>
      </c>
    </row>
    <row r="89" spans="1:9" s="453" customFormat="1" ht="14.25">
      <c r="A89" s="472"/>
      <c r="B89" s="443"/>
      <c r="C89" s="474"/>
      <c r="D89" s="477"/>
      <c r="E89" s="580"/>
      <c r="F89" s="476"/>
      <c r="I89" s="487"/>
    </row>
    <row r="90" spans="1:9" s="453" customFormat="1" ht="30">
      <c r="A90" s="472"/>
      <c r="B90" s="473" t="s">
        <v>379</v>
      </c>
      <c r="C90" s="444" t="s">
        <v>7</v>
      </c>
      <c r="D90" s="445">
        <v>92</v>
      </c>
      <c r="E90" s="574"/>
      <c r="F90" s="446">
        <f>D90*E90</f>
        <v>0</v>
      </c>
    </row>
    <row r="91" spans="1:9" s="453" customFormat="1" ht="42.75">
      <c r="A91" s="472"/>
      <c r="B91" s="443" t="s">
        <v>350</v>
      </c>
      <c r="C91" s="474" t="s">
        <v>9</v>
      </c>
      <c r="D91" s="477">
        <f>D90*(0.4*0.4*0.5)</f>
        <v>7.3600000000000012</v>
      </c>
      <c r="E91" s="580"/>
      <c r="F91" s="476">
        <f>D91*E91</f>
        <v>0</v>
      </c>
    </row>
    <row r="92" spans="1:9" s="459" customFormat="1" ht="57">
      <c r="A92" s="472"/>
      <c r="B92" s="443" t="s">
        <v>373</v>
      </c>
      <c r="C92" s="474" t="s">
        <v>9</v>
      </c>
      <c r="D92" s="477">
        <f>D90*(0.4*0.4*0.5)</f>
        <v>7.3600000000000012</v>
      </c>
      <c r="E92" s="580"/>
      <c r="F92" s="476">
        <f>D92*E92</f>
        <v>0</v>
      </c>
    </row>
    <row r="93" spans="1:9">
      <c r="A93" s="472"/>
      <c r="B93" s="443" t="s">
        <v>374</v>
      </c>
      <c r="C93" s="474" t="s">
        <v>7</v>
      </c>
      <c r="D93" s="477">
        <f>D90</f>
        <v>92</v>
      </c>
      <c r="E93" s="580"/>
      <c r="F93" s="476">
        <f>D93*E93</f>
        <v>0</v>
      </c>
    </row>
    <row r="94" spans="1:9">
      <c r="A94" s="472"/>
      <c r="B94" s="443"/>
      <c r="C94" s="474"/>
      <c r="D94" s="477"/>
      <c r="E94" s="580"/>
      <c r="F94" s="476"/>
    </row>
    <row r="95" spans="1:9" ht="30">
      <c r="A95" s="472"/>
      <c r="B95" s="473" t="s">
        <v>380</v>
      </c>
      <c r="C95" s="444" t="s">
        <v>7</v>
      </c>
      <c r="D95" s="445">
        <v>27</v>
      </c>
      <c r="E95" s="574"/>
      <c r="F95" s="446">
        <f>D95*E95</f>
        <v>0</v>
      </c>
    </row>
    <row r="96" spans="1:9" ht="42.75">
      <c r="A96" s="472"/>
      <c r="B96" s="443" t="s">
        <v>350</v>
      </c>
      <c r="C96" s="474" t="s">
        <v>9</v>
      </c>
      <c r="D96" s="477">
        <f>D95*(0.4*0.4*0.5)</f>
        <v>2.1600000000000006</v>
      </c>
      <c r="E96" s="580"/>
      <c r="F96" s="476">
        <f>D96*E96</f>
        <v>0</v>
      </c>
    </row>
    <row r="97" spans="1:9" ht="57">
      <c r="A97" s="472"/>
      <c r="B97" s="443" t="s">
        <v>373</v>
      </c>
      <c r="C97" s="474" t="s">
        <v>9</v>
      </c>
      <c r="D97" s="477">
        <f>D95*(0.4*0.4*0.5)</f>
        <v>2.1600000000000006</v>
      </c>
      <c r="E97" s="580"/>
      <c r="F97" s="476">
        <f>D97*E97</f>
        <v>0</v>
      </c>
    </row>
    <row r="98" spans="1:9">
      <c r="A98" s="472"/>
      <c r="B98" s="443" t="s">
        <v>374</v>
      </c>
      <c r="C98" s="474" t="s">
        <v>7</v>
      </c>
      <c r="D98" s="477">
        <f>D95</f>
        <v>27</v>
      </c>
      <c r="E98" s="580"/>
      <c r="F98" s="476">
        <f>D98*E98</f>
        <v>0</v>
      </c>
    </row>
    <row r="99" spans="1:9" s="453" customFormat="1" ht="14.25">
      <c r="A99" s="472"/>
      <c r="B99" s="443"/>
      <c r="C99" s="474"/>
      <c r="D99" s="477"/>
      <c r="E99" s="580"/>
      <c r="F99" s="476"/>
    </row>
    <row r="100" spans="1:9" s="453" customFormat="1" ht="30">
      <c r="A100" s="472"/>
      <c r="B100" s="473" t="s">
        <v>381</v>
      </c>
      <c r="C100" s="444" t="s">
        <v>7</v>
      </c>
      <c r="D100" s="445">
        <v>70</v>
      </c>
      <c r="E100" s="574"/>
      <c r="F100" s="446">
        <f>D100*E100</f>
        <v>0</v>
      </c>
    </row>
    <row r="101" spans="1:9" s="447" customFormat="1" ht="42.75">
      <c r="A101" s="472"/>
      <c r="B101" s="443" t="s">
        <v>350</v>
      </c>
      <c r="C101" s="474" t="s">
        <v>9</v>
      </c>
      <c r="D101" s="477">
        <f>D100*(0.4*0.4*0.5)</f>
        <v>5.6000000000000014</v>
      </c>
      <c r="E101" s="580"/>
      <c r="F101" s="476">
        <f>D101*E101</f>
        <v>0</v>
      </c>
    </row>
    <row r="102" spans="1:9" s="453" customFormat="1" ht="57">
      <c r="A102" s="472"/>
      <c r="B102" s="443" t="s">
        <v>373</v>
      </c>
      <c r="C102" s="474" t="s">
        <v>9</v>
      </c>
      <c r="D102" s="477">
        <f>D100*(0.4*0.4*0.5)</f>
        <v>5.6000000000000014</v>
      </c>
      <c r="E102" s="580"/>
      <c r="F102" s="476">
        <f>D102*E102</f>
        <v>0</v>
      </c>
    </row>
    <row r="103" spans="1:9" s="453" customFormat="1" ht="14.25">
      <c r="A103" s="472"/>
      <c r="B103" s="443" t="s">
        <v>374</v>
      </c>
      <c r="C103" s="474" t="s">
        <v>7</v>
      </c>
      <c r="D103" s="477">
        <f>D100</f>
        <v>70</v>
      </c>
      <c r="E103" s="580"/>
      <c r="F103" s="476">
        <f>D103*E103</f>
        <v>0</v>
      </c>
    </row>
    <row r="104" spans="1:9" s="453" customFormat="1">
      <c r="A104" s="472"/>
      <c r="B104" s="443"/>
      <c r="C104" s="474"/>
      <c r="D104" s="477"/>
      <c r="E104" s="580"/>
      <c r="F104" s="476"/>
      <c r="G104" s="488"/>
    </row>
    <row r="105" spans="1:9" s="453" customFormat="1" ht="30">
      <c r="A105" s="472"/>
      <c r="B105" s="473" t="s">
        <v>382</v>
      </c>
      <c r="C105" s="444" t="s">
        <v>7</v>
      </c>
      <c r="D105" s="445">
        <v>24</v>
      </c>
      <c r="E105" s="574"/>
      <c r="F105" s="446">
        <f>D105*E105</f>
        <v>0</v>
      </c>
      <c r="G105" s="488"/>
    </row>
    <row r="106" spans="1:9" s="453" customFormat="1" ht="42.75">
      <c r="A106" s="472"/>
      <c r="B106" s="443" t="s">
        <v>350</v>
      </c>
      <c r="C106" s="474" t="s">
        <v>9</v>
      </c>
      <c r="D106" s="477">
        <f>D105*(0.4*0.4*0.5)</f>
        <v>1.9200000000000004</v>
      </c>
      <c r="E106" s="580"/>
      <c r="F106" s="476">
        <f>D106*E106</f>
        <v>0</v>
      </c>
      <c r="G106" s="488"/>
      <c r="I106" s="487"/>
    </row>
    <row r="107" spans="1:9" s="453" customFormat="1" ht="57">
      <c r="A107" s="472"/>
      <c r="B107" s="443" t="s">
        <v>373</v>
      </c>
      <c r="C107" s="474" t="s">
        <v>9</v>
      </c>
      <c r="D107" s="477">
        <f>D105*(0.4*0.4*0.5)</f>
        <v>1.9200000000000004</v>
      </c>
      <c r="E107" s="580"/>
      <c r="F107" s="476">
        <f>D107*E107</f>
        <v>0</v>
      </c>
    </row>
    <row r="108" spans="1:9" s="453" customFormat="1" ht="14.25">
      <c r="A108" s="472"/>
      <c r="B108" s="443" t="s">
        <v>374</v>
      </c>
      <c r="C108" s="474" t="s">
        <v>7</v>
      </c>
      <c r="D108" s="477">
        <f>D105</f>
        <v>24</v>
      </c>
      <c r="E108" s="580"/>
      <c r="F108" s="476">
        <f>D108*E108</f>
        <v>0</v>
      </c>
    </row>
    <row r="109" spans="1:9" s="453" customFormat="1" ht="14.25">
      <c r="A109" s="472"/>
      <c r="B109" s="443"/>
      <c r="C109" s="474"/>
      <c r="D109" s="477"/>
      <c r="E109" s="580"/>
      <c r="F109" s="476"/>
    </row>
    <row r="110" spans="1:9" s="453" customFormat="1" ht="16.5">
      <c r="A110" s="438" t="s">
        <v>383</v>
      </c>
      <c r="B110" s="439" t="s">
        <v>384</v>
      </c>
      <c r="C110" s="440"/>
      <c r="D110" s="478"/>
      <c r="E110" s="573"/>
      <c r="F110" s="441"/>
    </row>
    <row r="111" spans="1:9" s="453" customFormat="1">
      <c r="A111" s="435"/>
      <c r="B111" s="435"/>
      <c r="C111" s="435"/>
      <c r="D111" s="435"/>
      <c r="E111" s="572"/>
      <c r="F111" s="435"/>
    </row>
    <row r="112" spans="1:9" ht="45">
      <c r="A112" s="479"/>
      <c r="B112" s="473" t="s">
        <v>385</v>
      </c>
      <c r="C112" s="444" t="s">
        <v>7</v>
      </c>
      <c r="D112" s="471">
        <v>8</v>
      </c>
      <c r="E112" s="574"/>
      <c r="F112" s="446">
        <f>D112*E112</f>
        <v>0</v>
      </c>
    </row>
    <row r="113" spans="1:6" ht="28.5">
      <c r="A113" s="443"/>
      <c r="B113" s="443" t="s">
        <v>386</v>
      </c>
      <c r="C113" s="489" t="s">
        <v>9</v>
      </c>
      <c r="D113" s="471">
        <f>D112*(0.2*0.2*0.3)</f>
        <v>9.6000000000000016E-2</v>
      </c>
      <c r="E113" s="574"/>
      <c r="F113" s="446">
        <f>D113*E113</f>
        <v>0</v>
      </c>
    </row>
    <row r="114" spans="1:6" s="447" customFormat="1" ht="30" customHeight="1">
      <c r="A114" s="443"/>
      <c r="B114" s="443" t="s">
        <v>387</v>
      </c>
      <c r="C114" s="489" t="s">
        <v>9</v>
      </c>
      <c r="D114" s="471">
        <f>D113</f>
        <v>9.6000000000000016E-2</v>
      </c>
      <c r="E114" s="574"/>
      <c r="F114" s="446">
        <f>D114*E114</f>
        <v>0</v>
      </c>
    </row>
    <row r="115" spans="1:6">
      <c r="A115" s="443"/>
      <c r="B115" s="443" t="s">
        <v>388</v>
      </c>
      <c r="C115" s="489" t="s">
        <v>8</v>
      </c>
      <c r="D115" s="471">
        <v>20</v>
      </c>
      <c r="E115" s="574"/>
      <c r="F115" s="446">
        <f>D115*E115</f>
        <v>0</v>
      </c>
    </row>
    <row r="116" spans="1:6">
      <c r="A116" s="443"/>
      <c r="B116" s="443" t="s">
        <v>389</v>
      </c>
      <c r="C116" s="489" t="s">
        <v>7</v>
      </c>
      <c r="D116" s="471">
        <f>D112</f>
        <v>8</v>
      </c>
      <c r="E116" s="574"/>
      <c r="F116" s="446">
        <f>D116*E116</f>
        <v>0</v>
      </c>
    </row>
    <row r="117" spans="1:6">
      <c r="A117" s="472"/>
      <c r="B117" s="443"/>
      <c r="C117" s="474"/>
      <c r="D117" s="477"/>
      <c r="E117" s="580"/>
      <c r="F117" s="476"/>
    </row>
    <row r="118" spans="1:6">
      <c r="A118" s="472"/>
      <c r="B118" s="443"/>
      <c r="C118" s="474"/>
      <c r="D118" s="477"/>
      <c r="E118" s="580"/>
      <c r="F118" s="476"/>
    </row>
    <row r="119" spans="1:6" ht="30">
      <c r="A119" s="480" t="s">
        <v>390</v>
      </c>
      <c r="B119" s="481" t="s">
        <v>391</v>
      </c>
      <c r="C119" s="490"/>
      <c r="D119" s="491"/>
      <c r="E119" s="581"/>
      <c r="F119" s="492"/>
    </row>
    <row r="120" spans="1:6" ht="85.5">
      <c r="A120" s="472"/>
      <c r="B120" s="443" t="s">
        <v>360</v>
      </c>
      <c r="C120" s="444" t="s">
        <v>17</v>
      </c>
      <c r="D120" s="471">
        <v>45</v>
      </c>
      <c r="E120" s="574"/>
      <c r="F120" s="446">
        <f>D120*E120</f>
        <v>0</v>
      </c>
    </row>
    <row r="121" spans="1:6" s="447" customFormat="1" ht="30" customHeight="1">
      <c r="A121" s="472"/>
      <c r="B121" s="443"/>
      <c r="C121" s="444"/>
      <c r="D121" s="471"/>
      <c r="E121" s="574"/>
      <c r="F121" s="446"/>
    </row>
    <row r="122" spans="1:6" ht="28.5">
      <c r="A122" s="472"/>
      <c r="B122" s="443" t="s">
        <v>392</v>
      </c>
      <c r="C122" s="444" t="s">
        <v>7</v>
      </c>
      <c r="D122" s="471">
        <f>374+8</f>
        <v>382</v>
      </c>
      <c r="E122" s="574"/>
      <c r="F122" s="446">
        <f>D122*E122</f>
        <v>0</v>
      </c>
    </row>
    <row r="123" spans="1:6">
      <c r="A123" s="472"/>
      <c r="B123" s="443"/>
      <c r="C123" s="444"/>
      <c r="D123" s="471"/>
      <c r="E123" s="574"/>
      <c r="F123" s="446"/>
    </row>
    <row r="124" spans="1:6">
      <c r="A124" s="472"/>
      <c r="B124" s="443" t="s">
        <v>393</v>
      </c>
      <c r="C124" s="444" t="s">
        <v>7</v>
      </c>
      <c r="D124" s="471">
        <v>156</v>
      </c>
      <c r="E124" s="574"/>
      <c r="F124" s="446">
        <f>D124*E124</f>
        <v>0</v>
      </c>
    </row>
    <row r="125" spans="1:6">
      <c r="A125" s="472"/>
      <c r="B125" s="443"/>
      <c r="C125" s="444"/>
      <c r="D125" s="471"/>
      <c r="E125" s="574"/>
      <c r="F125" s="446"/>
    </row>
    <row r="126" spans="1:6" ht="42.75">
      <c r="A126" s="472"/>
      <c r="B126" s="443" t="s">
        <v>394</v>
      </c>
      <c r="C126" s="444" t="s">
        <v>7</v>
      </c>
      <c r="D126" s="471">
        <f>D122+D124</f>
        <v>538</v>
      </c>
      <c r="E126" s="574"/>
      <c r="F126" s="446">
        <f>D126*E126</f>
        <v>0</v>
      </c>
    </row>
    <row r="127" spans="1:6">
      <c r="A127" s="472"/>
      <c r="B127" s="443"/>
      <c r="C127" s="444"/>
      <c r="D127" s="471"/>
      <c r="E127" s="574"/>
      <c r="F127" s="446"/>
    </row>
    <row r="128" spans="1:6">
      <c r="A128" s="472"/>
      <c r="B128" s="443" t="s">
        <v>395</v>
      </c>
      <c r="C128" s="444" t="s">
        <v>7</v>
      </c>
      <c r="D128" s="471">
        <f>D122+D124</f>
        <v>538</v>
      </c>
      <c r="E128" s="574"/>
      <c r="F128" s="446">
        <f>D128*E128</f>
        <v>0</v>
      </c>
    </row>
    <row r="129" spans="1:6">
      <c r="A129" s="472"/>
      <c r="B129" s="443"/>
      <c r="C129" s="444"/>
      <c r="D129" s="471"/>
      <c r="E129" s="574"/>
      <c r="F129" s="446"/>
    </row>
    <row r="130" spans="1:6">
      <c r="A130" s="448"/>
      <c r="B130" s="449" t="s">
        <v>396</v>
      </c>
      <c r="C130" s="450"/>
      <c r="D130" s="451"/>
      <c r="E130" s="575"/>
      <c r="F130" s="452">
        <f>SUM(F64:F129)</f>
        <v>0</v>
      </c>
    </row>
    <row r="131" spans="1:6">
      <c r="A131" s="443"/>
      <c r="B131" s="443"/>
      <c r="C131" s="443"/>
      <c r="D131" s="443"/>
      <c r="E131" s="582"/>
      <c r="F131" s="443"/>
    </row>
    <row r="132" spans="1:6" ht="16.5">
      <c r="A132" s="438" t="s">
        <v>397</v>
      </c>
      <c r="B132" s="439" t="s">
        <v>398</v>
      </c>
      <c r="C132" s="440" t="s">
        <v>331</v>
      </c>
      <c r="D132" s="440"/>
      <c r="E132" s="573" t="s">
        <v>332</v>
      </c>
      <c r="F132" s="441" t="s">
        <v>333</v>
      </c>
    </row>
    <row r="134" spans="1:6" ht="96">
      <c r="B134" s="443" t="s">
        <v>399</v>
      </c>
      <c r="C134" s="443" t="s">
        <v>8</v>
      </c>
      <c r="D134" s="493">
        <v>500</v>
      </c>
      <c r="E134" s="574"/>
      <c r="F134" s="446">
        <f>D134*E134</f>
        <v>0</v>
      </c>
    </row>
    <row r="135" spans="1:6" ht="28.5">
      <c r="B135" s="443" t="s">
        <v>400</v>
      </c>
      <c r="C135" s="443" t="s">
        <v>8</v>
      </c>
      <c r="D135" s="493">
        <f>D134</f>
        <v>500</v>
      </c>
      <c r="E135" s="574"/>
      <c r="F135" s="446">
        <f>D135*E135</f>
        <v>0</v>
      </c>
    </row>
    <row r="137" spans="1:6">
      <c r="A137" s="448"/>
      <c r="B137" s="449" t="s">
        <v>401</v>
      </c>
      <c r="C137" s="450"/>
      <c r="D137" s="451"/>
      <c r="E137" s="575"/>
      <c r="F137" s="452">
        <f>SUM(F134:F136)</f>
        <v>0</v>
      </c>
    </row>
    <row r="139" spans="1:6" ht="16.5">
      <c r="A139" s="438"/>
      <c r="B139" s="439" t="s">
        <v>402</v>
      </c>
      <c r="C139" s="440"/>
      <c r="D139" s="440"/>
      <c r="E139" s="573"/>
      <c r="F139" s="460">
        <f>F130+F137+F59</f>
        <v>0</v>
      </c>
    </row>
  </sheetData>
  <sheetProtection algorithmName="SHA-512" hashValue="z1ZRmifgvLDuB1obf2t/jUDcdnNbsC0CTtyXbi+f4ECv87e+DyppYMd+fMyXjXYkt9B6CLj5OGN0qoMWcqcVUA==" saltValue="3C3UCIjR4gbYTyENolgLIA==" spinCount="100000" sheet="1" objects="1" scenarios="1"/>
  <pageMargins left="0.7" right="0.7" top="0.75" bottom="0.75" header="0.3" footer="0.3"/>
  <pageSetup paperSize="9" scale="8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A1:AQ308"/>
  <sheetViews>
    <sheetView view="pageBreakPreview" zoomScale="115" zoomScaleNormal="130" zoomScaleSheetLayoutView="115" workbookViewId="0">
      <selection activeCell="F88" sqref="F88"/>
    </sheetView>
  </sheetViews>
  <sheetFormatPr defaultColWidth="10.28515625" defaultRowHeight="14.25"/>
  <cols>
    <col min="1" max="1" width="10.42578125" style="70" bestFit="1" customWidth="1"/>
    <col min="2" max="2" width="75.5703125" style="71" customWidth="1"/>
    <col min="3" max="3" width="6.42578125" style="67" bestFit="1" customWidth="1"/>
    <col min="4" max="4" width="9.42578125" style="68" bestFit="1" customWidth="1"/>
    <col min="5" max="5" width="11" style="69" bestFit="1" customWidth="1"/>
    <col min="6" max="6" width="14.5703125" style="72" bestFit="1" customWidth="1"/>
    <col min="7" max="16384" width="10.28515625" style="37"/>
  </cols>
  <sheetData>
    <row r="1" spans="1:43" s="27" customFormat="1">
      <c r="A1" s="519" t="s">
        <v>121</v>
      </c>
      <c r="B1" s="520"/>
      <c r="C1" s="520"/>
      <c r="D1" s="520"/>
      <c r="E1" s="520"/>
      <c r="F1" s="521"/>
    </row>
    <row r="2" spans="1:43" s="27" customFormat="1" ht="15" thickBot="1">
      <c r="A2" s="522"/>
      <c r="B2" s="523"/>
      <c r="C2" s="523"/>
      <c r="D2" s="523"/>
      <c r="E2" s="523"/>
      <c r="F2" s="524"/>
    </row>
    <row r="3" spans="1:43" s="27" customFormat="1" ht="15" thickBot="1">
      <c r="A3" s="530"/>
      <c r="B3" s="531"/>
      <c r="C3" s="28"/>
      <c r="D3" s="29"/>
      <c r="E3" s="30"/>
      <c r="F3" s="31"/>
    </row>
    <row r="4" spans="1:43" s="32" customFormat="1" ht="18" thickBot="1">
      <c r="A4" s="527" t="s">
        <v>19</v>
      </c>
      <c r="B4" s="532"/>
      <c r="C4" s="532"/>
      <c r="D4" s="532"/>
      <c r="E4" s="532"/>
      <c r="F4" s="533"/>
    </row>
    <row r="5" spans="1:43">
      <c r="A5" s="33"/>
      <c r="B5" s="34"/>
      <c r="C5" s="35"/>
      <c r="D5" s="35"/>
      <c r="E5" s="36"/>
      <c r="F5" s="36"/>
    </row>
    <row r="6" spans="1:43" s="43" customFormat="1" ht="28.5">
      <c r="A6" s="38" t="s">
        <v>0</v>
      </c>
      <c r="B6" s="39" t="s">
        <v>1</v>
      </c>
      <c r="C6" s="40" t="s">
        <v>3</v>
      </c>
      <c r="D6" s="41" t="s">
        <v>6</v>
      </c>
      <c r="E6" s="42" t="s">
        <v>4</v>
      </c>
      <c r="F6" s="42" t="s">
        <v>5</v>
      </c>
    </row>
    <row r="7" spans="1:43" s="27" customFormat="1" ht="15" thickBot="1">
      <c r="A7" s="44"/>
      <c r="B7" s="45"/>
      <c r="C7" s="46"/>
      <c r="D7" s="47"/>
      <c r="E7" s="48"/>
      <c r="F7" s="49"/>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2"/>
    </row>
    <row r="8" spans="1:43" s="54" customFormat="1" ht="18" thickBot="1">
      <c r="A8" s="73" t="s">
        <v>346</v>
      </c>
      <c r="B8" s="74" t="s">
        <v>119</v>
      </c>
      <c r="C8" s="50"/>
      <c r="D8" s="51"/>
      <c r="E8" s="52"/>
      <c r="F8" s="53"/>
      <c r="G8" s="32"/>
      <c r="H8" s="32"/>
      <c r="I8" s="32"/>
      <c r="J8" s="32"/>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c r="AM8" s="32"/>
      <c r="AN8" s="32"/>
      <c r="AO8" s="32"/>
      <c r="AP8" s="32"/>
      <c r="AQ8" s="32"/>
    </row>
    <row r="9" spans="1:43" s="58" customFormat="1">
      <c r="A9" s="55"/>
      <c r="B9" s="56"/>
      <c r="C9" s="59"/>
      <c r="D9" s="60"/>
      <c r="E9" s="61"/>
      <c r="F9" s="62"/>
      <c r="G9" s="32"/>
      <c r="H9" s="32"/>
      <c r="I9" s="32"/>
      <c r="J9" s="32"/>
      <c r="K9" s="32"/>
      <c r="L9" s="32"/>
      <c r="M9" s="32"/>
      <c r="N9" s="32"/>
      <c r="O9" s="32"/>
      <c r="P9" s="32"/>
      <c r="Q9" s="32"/>
      <c r="R9" s="32"/>
      <c r="S9" s="32"/>
      <c r="T9" s="32"/>
      <c r="U9" s="32"/>
      <c r="V9" s="32"/>
      <c r="W9" s="32"/>
      <c r="X9" s="32"/>
      <c r="Y9" s="32"/>
      <c r="Z9" s="32"/>
      <c r="AA9" s="32"/>
      <c r="AB9" s="32"/>
      <c r="AC9" s="32"/>
      <c r="AD9" s="32"/>
      <c r="AE9" s="32"/>
      <c r="AF9" s="32"/>
      <c r="AG9" s="32"/>
      <c r="AH9" s="32"/>
      <c r="AI9" s="32"/>
      <c r="AJ9" s="32"/>
      <c r="AK9" s="32"/>
      <c r="AL9" s="32"/>
      <c r="AM9" s="32"/>
      <c r="AN9" s="32"/>
      <c r="AO9" s="32"/>
      <c r="AP9" s="32"/>
      <c r="AQ9" s="32"/>
    </row>
    <row r="10" spans="1:43">
      <c r="A10" s="63"/>
      <c r="B10" s="64"/>
      <c r="C10" s="65"/>
      <c r="D10" s="66"/>
      <c r="E10" s="81"/>
      <c r="F10" s="57"/>
      <c r="G10" s="32"/>
      <c r="H10" s="32"/>
      <c r="I10" s="32"/>
      <c r="J10" s="32"/>
      <c r="K10" s="32"/>
      <c r="L10" s="32"/>
      <c r="M10" s="32"/>
      <c r="N10" s="32"/>
      <c r="O10" s="32"/>
      <c r="P10" s="32"/>
      <c r="Q10" s="32"/>
      <c r="R10" s="32"/>
      <c r="S10" s="32"/>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row>
    <row r="11" spans="1:43" ht="42.75">
      <c r="A11" s="80" t="s">
        <v>404</v>
      </c>
      <c r="B11" s="64" t="s">
        <v>188</v>
      </c>
      <c r="C11" s="65" t="s">
        <v>10</v>
      </c>
      <c r="D11" s="66">
        <v>132.30000000000001</v>
      </c>
      <c r="E11" s="81"/>
      <c r="F11" s="57">
        <f>E11*D11</f>
        <v>0</v>
      </c>
      <c r="G11" s="32"/>
      <c r="H11" s="32"/>
      <c r="I11" s="32"/>
      <c r="J11" s="32"/>
      <c r="K11" s="32"/>
      <c r="L11" s="32"/>
      <c r="M11" s="32"/>
      <c r="N11" s="32"/>
      <c r="O11" s="32"/>
      <c r="P11" s="32"/>
      <c r="Q11" s="32"/>
      <c r="R11" s="32"/>
      <c r="S11" s="32"/>
      <c r="T11" s="32"/>
      <c r="U11" s="32"/>
      <c r="V11" s="32"/>
      <c r="W11" s="32"/>
      <c r="X11" s="32"/>
      <c r="Y11" s="32"/>
      <c r="Z11" s="32"/>
      <c r="AA11" s="32"/>
      <c r="AB11" s="32"/>
      <c r="AC11" s="32"/>
      <c r="AD11" s="32"/>
      <c r="AE11" s="32"/>
      <c r="AF11" s="32"/>
      <c r="AG11" s="32"/>
      <c r="AH11" s="32"/>
      <c r="AI11" s="32"/>
      <c r="AJ11" s="32"/>
      <c r="AK11" s="32"/>
      <c r="AL11" s="32"/>
      <c r="AM11" s="32"/>
      <c r="AN11" s="32"/>
      <c r="AO11" s="32"/>
      <c r="AP11" s="32"/>
      <c r="AQ11" s="32"/>
    </row>
    <row r="12" spans="1:43">
      <c r="A12" s="80"/>
      <c r="B12" s="64"/>
      <c r="C12" s="65"/>
      <c r="D12" s="66"/>
      <c r="E12" s="81"/>
      <c r="F12" s="57"/>
      <c r="G12" s="32"/>
      <c r="H12" s="32"/>
      <c r="I12" s="32"/>
      <c r="J12" s="32"/>
      <c r="K12" s="32"/>
      <c r="L12" s="32"/>
      <c r="M12" s="32"/>
      <c r="N12" s="32"/>
      <c r="O12" s="32"/>
      <c r="P12" s="32"/>
      <c r="Q12" s="32"/>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c r="AP12" s="32"/>
      <c r="AQ12" s="32"/>
    </row>
    <row r="13" spans="1:43" ht="28.5">
      <c r="A13" s="80" t="s">
        <v>405</v>
      </c>
      <c r="B13" s="64" t="s">
        <v>189</v>
      </c>
      <c r="C13" s="65" t="s">
        <v>20</v>
      </c>
      <c r="D13" s="66">
        <v>6</v>
      </c>
      <c r="E13" s="81"/>
      <c r="F13" s="57">
        <f>E13*D13</f>
        <v>0</v>
      </c>
      <c r="G13" s="32"/>
      <c r="H13" s="32"/>
      <c r="I13" s="32"/>
      <c r="J13" s="32"/>
      <c r="K13" s="32"/>
      <c r="L13" s="32"/>
      <c r="M13" s="32"/>
      <c r="N13" s="32"/>
      <c r="O13" s="32"/>
      <c r="P13" s="32"/>
      <c r="Q13" s="32"/>
      <c r="R13" s="32"/>
      <c r="S13" s="32"/>
      <c r="T13" s="32"/>
      <c r="U13" s="32"/>
      <c r="V13" s="32"/>
      <c r="W13" s="32"/>
      <c r="X13" s="32"/>
      <c r="Y13" s="32"/>
      <c r="Z13" s="32"/>
      <c r="AA13" s="32"/>
      <c r="AB13" s="32"/>
      <c r="AC13" s="32"/>
      <c r="AD13" s="32"/>
      <c r="AE13" s="32"/>
      <c r="AF13" s="32"/>
      <c r="AG13" s="32"/>
      <c r="AH13" s="32"/>
      <c r="AI13" s="32"/>
      <c r="AJ13" s="32"/>
      <c r="AK13" s="32"/>
      <c r="AL13" s="32"/>
      <c r="AM13" s="32"/>
      <c r="AN13" s="32"/>
      <c r="AO13" s="32"/>
      <c r="AP13" s="32"/>
      <c r="AQ13" s="32"/>
    </row>
    <row r="14" spans="1:43">
      <c r="A14" s="80"/>
      <c r="B14" s="64"/>
      <c r="C14" s="65"/>
      <c r="D14" s="66"/>
      <c r="E14" s="81"/>
      <c r="F14" s="57"/>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32"/>
      <c r="AL14" s="32"/>
      <c r="AM14" s="32"/>
      <c r="AN14" s="32"/>
      <c r="AO14" s="32"/>
      <c r="AP14" s="32"/>
      <c r="AQ14" s="32"/>
    </row>
    <row r="15" spans="1:43" ht="28.5">
      <c r="A15" s="80" t="s">
        <v>406</v>
      </c>
      <c r="B15" s="64" t="s">
        <v>190</v>
      </c>
      <c r="C15" s="65" t="s">
        <v>10</v>
      </c>
      <c r="D15" s="85">
        <v>132.30000000000001</v>
      </c>
      <c r="E15" s="81"/>
      <c r="F15" s="57">
        <f>E15*D15</f>
        <v>0</v>
      </c>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row>
    <row r="16" spans="1:43">
      <c r="A16" s="80"/>
      <c r="B16" s="64"/>
      <c r="C16" s="65"/>
      <c r="D16" s="66"/>
      <c r="E16" s="81"/>
      <c r="F16" s="57"/>
      <c r="G16" s="32"/>
      <c r="H16" s="32"/>
      <c r="I16" s="238"/>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row>
    <row r="17" spans="1:43" ht="57">
      <c r="A17" s="80" t="s">
        <v>407</v>
      </c>
      <c r="B17" s="64" t="s">
        <v>191</v>
      </c>
      <c r="C17" s="65" t="s">
        <v>10</v>
      </c>
      <c r="D17" s="85">
        <v>132.30000000000001</v>
      </c>
      <c r="E17" s="81"/>
      <c r="F17" s="57">
        <f>E17*D17</f>
        <v>0</v>
      </c>
      <c r="G17" s="32"/>
      <c r="H17" s="32"/>
      <c r="I17" s="32"/>
      <c r="J17" s="32"/>
      <c r="K17" s="32"/>
      <c r="L17" s="32"/>
      <c r="M17" s="32"/>
      <c r="N17" s="32"/>
      <c r="O17" s="32"/>
      <c r="P17" s="32"/>
      <c r="Q17" s="32"/>
      <c r="R17" s="32"/>
      <c r="S17" s="32"/>
      <c r="T17" s="32"/>
      <c r="U17" s="32"/>
      <c r="V17" s="32"/>
      <c r="W17" s="32"/>
      <c r="X17" s="32"/>
      <c r="Y17" s="32"/>
      <c r="Z17" s="32"/>
      <c r="AA17" s="32"/>
      <c r="AB17" s="32"/>
      <c r="AC17" s="32"/>
      <c r="AD17" s="32"/>
      <c r="AE17" s="32"/>
      <c r="AF17" s="32"/>
      <c r="AG17" s="32"/>
      <c r="AH17" s="32"/>
      <c r="AI17" s="32"/>
      <c r="AJ17" s="32"/>
      <c r="AK17" s="32"/>
      <c r="AL17" s="32"/>
      <c r="AM17" s="32"/>
      <c r="AN17" s="32"/>
      <c r="AO17" s="32"/>
      <c r="AP17" s="32"/>
      <c r="AQ17" s="32"/>
    </row>
    <row r="18" spans="1:43">
      <c r="A18" s="80"/>
      <c r="B18" s="64"/>
      <c r="C18" s="65"/>
      <c r="D18" s="66"/>
      <c r="E18" s="81"/>
      <c r="F18" s="57"/>
      <c r="G18" s="32"/>
      <c r="H18" s="32"/>
      <c r="I18" s="32"/>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row>
    <row r="19" spans="1:43" ht="42.75">
      <c r="A19" s="80" t="s">
        <v>408</v>
      </c>
      <c r="B19" s="84" t="s">
        <v>192</v>
      </c>
      <c r="C19" s="65" t="s">
        <v>9</v>
      </c>
      <c r="D19" s="85">
        <v>50</v>
      </c>
      <c r="E19" s="81"/>
      <c r="F19" s="57">
        <f>E19*D19</f>
        <v>0</v>
      </c>
      <c r="G19" s="32"/>
      <c r="H19" s="32"/>
      <c r="I19" s="32"/>
      <c r="J19" s="32"/>
      <c r="K19" s="32"/>
      <c r="L19" s="32"/>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c r="AP19" s="32"/>
      <c r="AQ19" s="32"/>
    </row>
    <row r="20" spans="1:43">
      <c r="A20" s="80"/>
      <c r="B20" s="84"/>
      <c r="C20" s="65"/>
      <c r="D20" s="85"/>
      <c r="E20" s="81"/>
      <c r="F20" s="57"/>
      <c r="G20" s="32"/>
      <c r="H20" s="32"/>
      <c r="I20" s="32"/>
      <c r="J20" s="32"/>
      <c r="K20" s="32"/>
      <c r="L20" s="32"/>
      <c r="M20" s="32"/>
      <c r="N20" s="32"/>
      <c r="O20" s="32"/>
      <c r="P20" s="32"/>
      <c r="Q20" s="32"/>
      <c r="R20" s="32"/>
      <c r="S20" s="32"/>
      <c r="T20" s="32"/>
      <c r="U20" s="32"/>
      <c r="V20" s="32"/>
      <c r="W20" s="32"/>
      <c r="X20" s="32"/>
      <c r="Y20" s="32"/>
      <c r="Z20" s="32"/>
      <c r="AA20" s="32"/>
      <c r="AB20" s="32"/>
      <c r="AC20" s="32"/>
      <c r="AD20" s="32"/>
      <c r="AE20" s="32"/>
      <c r="AF20" s="32"/>
      <c r="AG20" s="32"/>
      <c r="AH20" s="32"/>
      <c r="AI20" s="32"/>
      <c r="AJ20" s="32"/>
      <c r="AK20" s="32"/>
      <c r="AL20" s="32"/>
      <c r="AM20" s="32"/>
      <c r="AN20" s="32"/>
      <c r="AO20" s="32"/>
      <c r="AP20" s="32"/>
      <c r="AQ20" s="32"/>
    </row>
    <row r="21" spans="1:43" ht="42.75">
      <c r="A21" s="80" t="s">
        <v>409</v>
      </c>
      <c r="B21" s="64" t="s">
        <v>193</v>
      </c>
      <c r="C21" s="65" t="s">
        <v>9</v>
      </c>
      <c r="D21" s="66">
        <v>389.9</v>
      </c>
      <c r="E21" s="81"/>
      <c r="F21" s="57">
        <f>E21*D21</f>
        <v>0</v>
      </c>
      <c r="G21" s="32"/>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2"/>
      <c r="AI21" s="32"/>
      <c r="AJ21" s="32"/>
      <c r="AK21" s="32"/>
      <c r="AL21" s="32"/>
      <c r="AM21" s="32"/>
      <c r="AN21" s="32"/>
      <c r="AO21" s="32"/>
      <c r="AP21" s="32"/>
      <c r="AQ21" s="32"/>
    </row>
    <row r="22" spans="1:43">
      <c r="A22" s="80"/>
      <c r="B22" s="64"/>
      <c r="C22" s="65"/>
      <c r="D22" s="66"/>
      <c r="E22" s="81"/>
      <c r="F22" s="57"/>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row>
    <row r="23" spans="1:43" ht="28.5">
      <c r="A23" s="80" t="s">
        <v>410</v>
      </c>
      <c r="B23" s="64" t="s">
        <v>194</v>
      </c>
      <c r="C23" s="65" t="s">
        <v>9</v>
      </c>
      <c r="D23" s="66">
        <v>48.9</v>
      </c>
      <c r="E23" s="81"/>
      <c r="F23" s="57">
        <f>E23*D23</f>
        <v>0</v>
      </c>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32"/>
      <c r="AP23" s="32"/>
      <c r="AQ23" s="32"/>
    </row>
    <row r="24" spans="1:43">
      <c r="A24" s="80"/>
      <c r="B24" s="64"/>
      <c r="C24" s="65"/>
      <c r="D24" s="66"/>
      <c r="E24" s="81"/>
      <c r="F24" s="57"/>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row>
    <row r="25" spans="1:43">
      <c r="A25" s="80" t="s">
        <v>411</v>
      </c>
      <c r="B25" s="64" t="s">
        <v>195</v>
      </c>
      <c r="C25" s="65" t="s">
        <v>8</v>
      </c>
      <c r="D25" s="66">
        <v>175.4</v>
      </c>
      <c r="E25" s="81"/>
      <c r="F25" s="57">
        <f>E25*D25</f>
        <v>0</v>
      </c>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32"/>
      <c r="AQ25" s="32"/>
    </row>
    <row r="26" spans="1:43">
      <c r="A26" s="80"/>
      <c r="B26" s="64"/>
      <c r="C26" s="65"/>
      <c r="D26" s="66"/>
      <c r="E26" s="81"/>
      <c r="F26" s="57"/>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row>
    <row r="27" spans="1:43" ht="57">
      <c r="A27" s="80" t="s">
        <v>412</v>
      </c>
      <c r="B27" s="64" t="s">
        <v>196</v>
      </c>
      <c r="C27" s="65" t="s">
        <v>9</v>
      </c>
      <c r="D27" s="66">
        <v>18.899999999999999</v>
      </c>
      <c r="E27" s="81"/>
      <c r="F27" s="57">
        <f>E27*D27</f>
        <v>0</v>
      </c>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row>
    <row r="28" spans="1:43">
      <c r="A28" s="80"/>
      <c r="B28" s="64"/>
      <c r="C28" s="65"/>
      <c r="D28" s="66"/>
      <c r="E28" s="81"/>
      <c r="F28" s="57"/>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K28" s="32"/>
      <c r="AL28" s="32"/>
      <c r="AM28" s="32"/>
      <c r="AN28" s="32"/>
      <c r="AO28" s="32"/>
      <c r="AP28" s="32"/>
      <c r="AQ28" s="32"/>
    </row>
    <row r="29" spans="1:43" ht="42.75">
      <c r="A29" s="80" t="s">
        <v>413</v>
      </c>
      <c r="B29" s="64" t="s">
        <v>197</v>
      </c>
      <c r="C29" s="65" t="s">
        <v>9</v>
      </c>
      <c r="D29" s="66">
        <v>142.30000000000001</v>
      </c>
      <c r="E29" s="81"/>
      <c r="F29" s="57">
        <f>E29*D29</f>
        <v>0</v>
      </c>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c r="AF29" s="32"/>
      <c r="AG29" s="32"/>
      <c r="AH29" s="32"/>
      <c r="AI29" s="32"/>
      <c r="AJ29" s="32"/>
      <c r="AK29" s="32"/>
      <c r="AL29" s="32"/>
      <c r="AM29" s="32"/>
      <c r="AN29" s="32"/>
      <c r="AO29" s="32"/>
      <c r="AP29" s="32"/>
      <c r="AQ29" s="32"/>
    </row>
    <row r="30" spans="1:43">
      <c r="A30" s="80"/>
      <c r="B30" s="84"/>
      <c r="C30" s="65"/>
      <c r="D30" s="85"/>
      <c r="E30" s="81"/>
      <c r="F30" s="57"/>
      <c r="G30" s="32"/>
      <c r="H30" s="32"/>
      <c r="I30" s="32"/>
      <c r="J30" s="32"/>
      <c r="K30" s="32"/>
      <c r="L30" s="32"/>
      <c r="M30" s="32"/>
      <c r="N30" s="32"/>
      <c r="O30" s="32"/>
      <c r="P30" s="32"/>
      <c r="Q30" s="32"/>
      <c r="R30" s="32"/>
      <c r="S30" s="32"/>
      <c r="T30" s="32"/>
      <c r="U30" s="32"/>
      <c r="V30" s="32"/>
      <c r="W30" s="32"/>
      <c r="X30" s="32"/>
      <c r="Y30" s="32"/>
      <c r="Z30" s="32"/>
      <c r="AA30" s="32"/>
      <c r="AB30" s="32"/>
      <c r="AC30" s="32"/>
      <c r="AD30" s="32"/>
      <c r="AE30" s="32"/>
      <c r="AF30" s="32"/>
      <c r="AG30" s="32"/>
      <c r="AH30" s="32"/>
      <c r="AI30" s="32"/>
      <c r="AJ30" s="32"/>
      <c r="AK30" s="32"/>
      <c r="AL30" s="32"/>
      <c r="AM30" s="32"/>
      <c r="AN30" s="32"/>
      <c r="AO30" s="32"/>
      <c r="AP30" s="32"/>
      <c r="AQ30" s="32"/>
    </row>
    <row r="31" spans="1:43" ht="42.75">
      <c r="A31" s="80" t="s">
        <v>414</v>
      </c>
      <c r="B31" s="84" t="s">
        <v>198</v>
      </c>
      <c r="C31" s="65" t="s">
        <v>9</v>
      </c>
      <c r="D31" s="85">
        <v>50</v>
      </c>
      <c r="E31" s="81"/>
      <c r="F31" s="57">
        <f>E31*D31</f>
        <v>0</v>
      </c>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row>
    <row r="32" spans="1:43">
      <c r="A32" s="80"/>
      <c r="B32" s="64"/>
      <c r="C32" s="65"/>
      <c r="D32" s="66"/>
      <c r="E32" s="81"/>
      <c r="F32" s="57"/>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2"/>
      <c r="AJ32" s="32"/>
      <c r="AK32" s="32"/>
      <c r="AL32" s="32"/>
      <c r="AM32" s="32"/>
      <c r="AN32" s="32"/>
      <c r="AO32" s="32"/>
      <c r="AP32" s="32"/>
      <c r="AQ32" s="32"/>
    </row>
    <row r="33" spans="1:43" ht="42.75">
      <c r="A33" s="80" t="s">
        <v>415</v>
      </c>
      <c r="B33" s="84" t="s">
        <v>199</v>
      </c>
      <c r="C33" s="65" t="s">
        <v>8</v>
      </c>
      <c r="D33" s="66">
        <v>608.5</v>
      </c>
      <c r="E33" s="81"/>
      <c r="F33" s="57">
        <f>E33*D33</f>
        <v>0</v>
      </c>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c r="AM33" s="32"/>
      <c r="AN33" s="32"/>
      <c r="AO33" s="32"/>
      <c r="AP33" s="32"/>
      <c r="AQ33" s="32"/>
    </row>
    <row r="34" spans="1:43">
      <c r="A34" s="80"/>
      <c r="B34" s="84"/>
      <c r="C34" s="65"/>
      <c r="D34" s="85"/>
      <c r="E34" s="81"/>
      <c r="F34" s="57"/>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row>
    <row r="35" spans="1:43" ht="114">
      <c r="A35" s="80" t="s">
        <v>416</v>
      </c>
      <c r="B35" s="84" t="s">
        <v>213</v>
      </c>
      <c r="C35" s="65" t="s">
        <v>10</v>
      </c>
      <c r="D35" s="85">
        <v>2.2000000000000002</v>
      </c>
      <c r="E35" s="81"/>
      <c r="F35" s="57">
        <f>E35*D35</f>
        <v>0</v>
      </c>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2"/>
      <c r="AI35" s="32"/>
      <c r="AJ35" s="32"/>
      <c r="AK35" s="32"/>
      <c r="AL35" s="32"/>
      <c r="AM35" s="32"/>
      <c r="AN35" s="32"/>
      <c r="AO35" s="32"/>
      <c r="AP35" s="32"/>
      <c r="AQ35" s="32"/>
    </row>
    <row r="36" spans="1:43">
      <c r="A36" s="80"/>
      <c r="B36" s="64"/>
      <c r="C36" s="65"/>
      <c r="D36" s="66"/>
      <c r="E36" s="81"/>
      <c r="F36" s="57"/>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row>
    <row r="37" spans="1:43" ht="114">
      <c r="A37" s="80" t="s">
        <v>417</v>
      </c>
      <c r="B37" s="84" t="s">
        <v>200</v>
      </c>
      <c r="C37" s="65" t="s">
        <v>10</v>
      </c>
      <c r="D37" s="66">
        <v>125.1</v>
      </c>
      <c r="E37" s="81"/>
      <c r="F37" s="57">
        <f>E37*D37</f>
        <v>0</v>
      </c>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c r="AP37" s="32"/>
      <c r="AQ37" s="32"/>
    </row>
    <row r="38" spans="1:43">
      <c r="A38" s="80"/>
      <c r="B38" s="84"/>
      <c r="C38" s="65"/>
      <c r="D38" s="85"/>
      <c r="E38" s="81"/>
      <c r="F38" s="57"/>
      <c r="G38" s="32"/>
      <c r="H38" s="32"/>
      <c r="I38" s="32"/>
      <c r="J38" s="32"/>
      <c r="K38" s="32"/>
      <c r="L38" s="32"/>
      <c r="M38" s="32"/>
      <c r="N38" s="32"/>
      <c r="O38" s="32"/>
      <c r="P38" s="32"/>
      <c r="Q38" s="32"/>
      <c r="R38" s="32"/>
      <c r="S38" s="32"/>
      <c r="T38" s="32"/>
      <c r="U38" s="32"/>
      <c r="V38" s="32"/>
      <c r="W38" s="32"/>
      <c r="X38" s="32"/>
      <c r="Y38" s="32"/>
      <c r="Z38" s="32"/>
      <c r="AA38" s="32"/>
      <c r="AB38" s="32"/>
      <c r="AC38" s="32"/>
      <c r="AD38" s="32"/>
      <c r="AE38" s="32"/>
      <c r="AF38" s="32"/>
      <c r="AG38" s="32"/>
      <c r="AH38" s="32"/>
      <c r="AI38" s="32"/>
      <c r="AJ38" s="32"/>
      <c r="AK38" s="32"/>
      <c r="AL38" s="32"/>
      <c r="AM38" s="32"/>
      <c r="AN38" s="32"/>
      <c r="AO38" s="32"/>
      <c r="AP38" s="32"/>
      <c r="AQ38" s="32"/>
    </row>
    <row r="39" spans="1:43" ht="114">
      <c r="A39" s="80" t="s">
        <v>418</v>
      </c>
      <c r="B39" s="84" t="s">
        <v>214</v>
      </c>
      <c r="C39" s="65" t="s">
        <v>10</v>
      </c>
      <c r="D39" s="85">
        <v>5</v>
      </c>
      <c r="E39" s="81"/>
      <c r="F39" s="57">
        <f>E39*D39</f>
        <v>0</v>
      </c>
      <c r="G39" s="32"/>
      <c r="H39" s="32"/>
      <c r="I39" s="32"/>
      <c r="J39" s="32"/>
      <c r="K39" s="32"/>
      <c r="L39" s="32"/>
      <c r="M39" s="32"/>
      <c r="N39" s="32"/>
      <c r="O39" s="32"/>
      <c r="P39" s="32"/>
      <c r="Q39" s="32"/>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row>
    <row r="40" spans="1:43">
      <c r="A40" s="80"/>
      <c r="B40" s="64"/>
      <c r="C40" s="79"/>
      <c r="D40" s="66"/>
      <c r="E40" s="81"/>
      <c r="F40" s="57"/>
      <c r="G40" s="32"/>
      <c r="H40" s="32"/>
      <c r="I40" s="32"/>
      <c r="J40" s="32"/>
      <c r="K40" s="32"/>
      <c r="L40" s="32"/>
      <c r="M40" s="32"/>
      <c r="N40" s="32"/>
      <c r="O40" s="32"/>
      <c r="P40" s="32"/>
      <c r="Q40" s="32"/>
      <c r="R40" s="32"/>
      <c r="S40" s="32"/>
      <c r="T40" s="32"/>
      <c r="U40" s="32"/>
      <c r="V40" s="32"/>
      <c r="W40" s="32"/>
      <c r="X40" s="32"/>
      <c r="Y40" s="32"/>
      <c r="Z40" s="32"/>
      <c r="AA40" s="32"/>
      <c r="AB40" s="32"/>
      <c r="AC40" s="32"/>
      <c r="AD40" s="32"/>
      <c r="AE40" s="32"/>
      <c r="AF40" s="32"/>
      <c r="AG40" s="32"/>
      <c r="AH40" s="32"/>
      <c r="AI40" s="32"/>
      <c r="AJ40" s="32"/>
      <c r="AK40" s="32"/>
      <c r="AL40" s="32"/>
      <c r="AM40" s="32"/>
      <c r="AN40" s="32"/>
      <c r="AO40" s="32"/>
      <c r="AP40" s="32"/>
      <c r="AQ40" s="32"/>
    </row>
    <row r="41" spans="1:43" ht="85.5">
      <c r="A41" s="80" t="s">
        <v>419</v>
      </c>
      <c r="B41" s="84" t="s">
        <v>201</v>
      </c>
      <c r="C41" s="79" t="s">
        <v>7</v>
      </c>
      <c r="D41" s="66">
        <v>6</v>
      </c>
      <c r="E41" s="81"/>
      <c r="F41" s="57">
        <f>E41*D41</f>
        <v>0</v>
      </c>
      <c r="G41" s="32"/>
      <c r="H41" s="32"/>
      <c r="I41" s="32"/>
      <c r="J41" s="32"/>
      <c r="K41" s="32"/>
      <c r="L41" s="32"/>
      <c r="M41" s="32"/>
      <c r="N41" s="32"/>
      <c r="O41" s="32"/>
      <c r="P41" s="32"/>
      <c r="Q41" s="32"/>
      <c r="R41" s="32"/>
      <c r="S41" s="32"/>
      <c r="T41" s="32"/>
      <c r="U41" s="32"/>
      <c r="V41" s="32"/>
      <c r="W41" s="32"/>
      <c r="X41" s="32"/>
      <c r="Y41" s="32"/>
      <c r="Z41" s="32"/>
      <c r="AA41" s="32"/>
      <c r="AB41" s="32"/>
      <c r="AC41" s="32"/>
      <c r="AD41" s="32"/>
      <c r="AE41" s="32"/>
      <c r="AF41" s="32"/>
      <c r="AG41" s="32"/>
      <c r="AH41" s="32"/>
      <c r="AI41" s="32"/>
      <c r="AJ41" s="32"/>
      <c r="AK41" s="32"/>
      <c r="AL41" s="32"/>
      <c r="AM41" s="32"/>
      <c r="AN41" s="32"/>
      <c r="AO41" s="32"/>
      <c r="AP41" s="32"/>
      <c r="AQ41" s="32"/>
    </row>
    <row r="42" spans="1:43">
      <c r="A42" s="80"/>
      <c r="B42" s="84"/>
      <c r="C42" s="65"/>
      <c r="D42" s="66"/>
      <c r="E42" s="81"/>
      <c r="F42" s="57"/>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row>
    <row r="43" spans="1:43" ht="99.75">
      <c r="A43" s="80" t="s">
        <v>420</v>
      </c>
      <c r="B43" s="64" t="s">
        <v>712</v>
      </c>
      <c r="C43" s="65" t="s">
        <v>7</v>
      </c>
      <c r="D43" s="66">
        <v>6</v>
      </c>
      <c r="E43" s="81"/>
      <c r="F43" s="57">
        <f>E43*D43</f>
        <v>0</v>
      </c>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c r="AL43" s="32"/>
      <c r="AM43" s="32"/>
      <c r="AN43" s="32"/>
      <c r="AO43" s="32"/>
      <c r="AP43" s="32"/>
      <c r="AQ43" s="32"/>
    </row>
    <row r="44" spans="1:43">
      <c r="A44" s="80"/>
      <c r="B44" s="64"/>
      <c r="C44" s="65"/>
      <c r="D44" s="66"/>
      <c r="E44" s="81"/>
      <c r="F44" s="57"/>
      <c r="G44" s="32"/>
      <c r="H44" s="32"/>
      <c r="I44" s="32"/>
      <c r="J44" s="32"/>
      <c r="K44" s="32"/>
      <c r="L44" s="32"/>
      <c r="M44" s="32"/>
      <c r="N44" s="32"/>
      <c r="O44" s="32"/>
      <c r="P44" s="32"/>
      <c r="Q44" s="32"/>
      <c r="R44" s="32"/>
      <c r="S44" s="32"/>
      <c r="T44" s="32"/>
      <c r="U44" s="32"/>
      <c r="V44" s="32"/>
      <c r="W44" s="32"/>
      <c r="X44" s="32"/>
      <c r="Y44" s="32"/>
      <c r="Z44" s="32"/>
      <c r="AA44" s="32"/>
      <c r="AB44" s="32"/>
      <c r="AC44" s="32"/>
      <c r="AD44" s="32"/>
      <c r="AE44" s="32"/>
      <c r="AF44" s="32"/>
      <c r="AG44" s="32"/>
      <c r="AH44" s="32"/>
      <c r="AI44" s="32"/>
      <c r="AJ44" s="32"/>
      <c r="AK44" s="32"/>
      <c r="AL44" s="32"/>
      <c r="AM44" s="32"/>
      <c r="AN44" s="32"/>
      <c r="AO44" s="32"/>
      <c r="AP44" s="32"/>
      <c r="AQ44" s="32"/>
    </row>
    <row r="45" spans="1:43">
      <c r="A45" s="80" t="s">
        <v>421</v>
      </c>
      <c r="B45" s="64" t="s">
        <v>202</v>
      </c>
      <c r="C45" s="65" t="s">
        <v>21</v>
      </c>
      <c r="D45" s="85">
        <v>132.30000000000001</v>
      </c>
      <c r="E45" s="81"/>
      <c r="F45" s="57">
        <f>E45*D45</f>
        <v>0</v>
      </c>
      <c r="G45" s="32"/>
      <c r="H45" s="32"/>
      <c r="I45" s="32"/>
      <c r="J45" s="32"/>
      <c r="K45" s="32"/>
      <c r="L45" s="32"/>
      <c r="M45" s="32"/>
      <c r="N45" s="32"/>
      <c r="O45" s="32"/>
      <c r="P45" s="32"/>
      <c r="Q45" s="32"/>
      <c r="R45" s="32"/>
      <c r="S45" s="32"/>
      <c r="T45" s="32"/>
      <c r="U45" s="32"/>
      <c r="V45" s="32"/>
      <c r="W45" s="32"/>
      <c r="X45" s="32"/>
      <c r="Y45" s="32"/>
      <c r="Z45" s="32"/>
      <c r="AA45" s="32"/>
      <c r="AB45" s="32"/>
      <c r="AC45" s="32"/>
      <c r="AD45" s="32"/>
      <c r="AE45" s="32"/>
      <c r="AF45" s="32"/>
      <c r="AG45" s="32"/>
      <c r="AH45" s="32"/>
      <c r="AI45" s="32"/>
      <c r="AJ45" s="32"/>
      <c r="AK45" s="32"/>
      <c r="AL45" s="32"/>
      <c r="AM45" s="32"/>
      <c r="AN45" s="32"/>
      <c r="AO45" s="32"/>
      <c r="AP45" s="32"/>
      <c r="AQ45" s="32"/>
    </row>
    <row r="46" spans="1:43">
      <c r="A46" s="80"/>
      <c r="B46" s="64"/>
      <c r="C46" s="65"/>
      <c r="D46" s="66"/>
      <c r="E46" s="81"/>
      <c r="F46" s="57"/>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row>
    <row r="47" spans="1:43" ht="28.5">
      <c r="A47" s="80" t="s">
        <v>422</v>
      </c>
      <c r="B47" s="64" t="s">
        <v>203</v>
      </c>
      <c r="C47" s="65" t="s">
        <v>21</v>
      </c>
      <c r="D47" s="85">
        <v>132.30000000000001</v>
      </c>
      <c r="E47" s="81"/>
      <c r="F47" s="57">
        <f>E47*D47</f>
        <v>0</v>
      </c>
      <c r="G47" s="32"/>
      <c r="H47" s="32"/>
      <c r="I47" s="32"/>
      <c r="J47" s="32"/>
      <c r="K47" s="32"/>
      <c r="L47" s="32"/>
      <c r="M47" s="32"/>
      <c r="N47" s="32"/>
      <c r="O47" s="32"/>
      <c r="P47" s="32"/>
      <c r="Q47" s="32"/>
      <c r="R47" s="32"/>
      <c r="S47" s="32"/>
      <c r="T47" s="32"/>
      <c r="U47" s="32"/>
      <c r="V47" s="32"/>
      <c r="W47" s="32"/>
      <c r="X47" s="32"/>
      <c r="Y47" s="32"/>
      <c r="Z47" s="32"/>
      <c r="AA47" s="32"/>
      <c r="AB47" s="32"/>
      <c r="AC47" s="32"/>
      <c r="AD47" s="32"/>
      <c r="AE47" s="32"/>
      <c r="AF47" s="32"/>
      <c r="AG47" s="32"/>
      <c r="AH47" s="32"/>
      <c r="AI47" s="32"/>
      <c r="AJ47" s="32"/>
      <c r="AK47" s="32"/>
      <c r="AL47" s="32"/>
      <c r="AM47" s="32"/>
      <c r="AN47" s="32"/>
      <c r="AO47" s="32"/>
      <c r="AP47" s="32"/>
      <c r="AQ47" s="32"/>
    </row>
    <row r="48" spans="1:43">
      <c r="A48" s="80"/>
      <c r="B48" s="84"/>
      <c r="C48" s="65"/>
      <c r="D48" s="85"/>
      <c r="E48" s="81"/>
      <c r="F48" s="57"/>
      <c r="G48" s="32"/>
      <c r="H48" s="32"/>
      <c r="I48" s="32"/>
      <c r="J48" s="32"/>
      <c r="K48" s="32"/>
      <c r="L48" s="32"/>
      <c r="M48" s="32"/>
      <c r="N48" s="32"/>
      <c r="O48" s="32"/>
      <c r="P48" s="32"/>
      <c r="Q48" s="32"/>
      <c r="R48" s="32"/>
      <c r="S48" s="32"/>
      <c r="T48" s="32"/>
      <c r="U48" s="32"/>
      <c r="V48" s="32"/>
      <c r="W48" s="32"/>
      <c r="X48" s="32"/>
      <c r="Y48" s="32"/>
      <c r="Z48" s="32"/>
      <c r="AA48" s="32"/>
      <c r="AB48" s="32"/>
      <c r="AC48" s="32"/>
      <c r="AD48" s="32"/>
      <c r="AE48" s="32"/>
      <c r="AF48" s="32"/>
      <c r="AG48" s="32"/>
      <c r="AH48" s="32"/>
      <c r="AI48" s="32"/>
      <c r="AJ48" s="32"/>
      <c r="AK48" s="32"/>
      <c r="AL48" s="32"/>
      <c r="AM48" s="32"/>
      <c r="AN48" s="32"/>
      <c r="AO48" s="32"/>
      <c r="AP48" s="32"/>
      <c r="AQ48" s="32"/>
    </row>
    <row r="49" spans="1:43" ht="42.75">
      <c r="A49" s="80" t="s">
        <v>423</v>
      </c>
      <c r="B49" s="84" t="s">
        <v>204</v>
      </c>
      <c r="C49" s="84" t="s">
        <v>21</v>
      </c>
      <c r="D49" s="85">
        <v>132.30000000000001</v>
      </c>
      <c r="E49" s="264"/>
      <c r="F49" s="57">
        <f>E49*D49</f>
        <v>0</v>
      </c>
      <c r="G49" s="32"/>
      <c r="H49" s="32"/>
      <c r="I49" s="32"/>
      <c r="J49" s="32"/>
      <c r="K49" s="32"/>
      <c r="L49" s="32"/>
      <c r="M49" s="32"/>
      <c r="N49" s="32"/>
      <c r="O49" s="32"/>
      <c r="P49" s="32"/>
      <c r="Q49" s="32"/>
      <c r="R49" s="32"/>
      <c r="S49" s="32"/>
      <c r="T49" s="32"/>
      <c r="U49" s="32"/>
      <c r="V49" s="32"/>
      <c r="W49" s="32"/>
      <c r="X49" s="32"/>
      <c r="Y49" s="32"/>
      <c r="Z49" s="32"/>
      <c r="AA49" s="32"/>
      <c r="AB49" s="32"/>
      <c r="AC49" s="32"/>
      <c r="AD49" s="32"/>
      <c r="AE49" s="32"/>
      <c r="AF49" s="32"/>
      <c r="AG49" s="32"/>
      <c r="AH49" s="32"/>
      <c r="AI49" s="32"/>
      <c r="AJ49" s="32"/>
      <c r="AK49" s="32"/>
      <c r="AL49" s="32"/>
      <c r="AM49" s="32"/>
      <c r="AN49" s="32"/>
      <c r="AO49" s="32"/>
      <c r="AP49" s="32"/>
      <c r="AQ49" s="32"/>
    </row>
    <row r="50" spans="1:43">
      <c r="A50" s="265"/>
      <c r="B50" s="84"/>
      <c r="C50" s="84"/>
      <c r="D50" s="85"/>
      <c r="E50" s="263"/>
      <c r="F50" s="196"/>
      <c r="G50" s="32"/>
      <c r="H50" s="32"/>
      <c r="I50" s="32"/>
      <c r="J50" s="32"/>
      <c r="K50" s="32"/>
      <c r="L50" s="32"/>
      <c r="M50" s="32"/>
      <c r="N50" s="32"/>
      <c r="O50" s="32"/>
      <c r="P50" s="32"/>
      <c r="Q50" s="32"/>
      <c r="R50" s="32"/>
      <c r="S50" s="32"/>
      <c r="T50" s="32"/>
      <c r="U50" s="32"/>
      <c r="V50" s="32"/>
      <c r="W50" s="32"/>
      <c r="X50" s="32"/>
      <c r="Y50" s="32"/>
      <c r="Z50" s="32"/>
      <c r="AA50" s="32"/>
      <c r="AB50" s="32"/>
      <c r="AC50" s="32"/>
      <c r="AD50" s="32"/>
      <c r="AE50" s="32"/>
      <c r="AF50" s="32"/>
      <c r="AG50" s="32"/>
      <c r="AH50" s="32"/>
      <c r="AI50" s="32"/>
      <c r="AJ50" s="32"/>
      <c r="AK50" s="32"/>
      <c r="AL50" s="32"/>
      <c r="AM50" s="32"/>
      <c r="AN50" s="32"/>
      <c r="AO50" s="32"/>
      <c r="AP50" s="32"/>
      <c r="AQ50" s="32"/>
    </row>
    <row r="51" spans="1:43">
      <c r="A51" s="80" t="s">
        <v>424</v>
      </c>
      <c r="B51" s="84" t="s">
        <v>205</v>
      </c>
      <c r="C51" s="84" t="s">
        <v>7</v>
      </c>
      <c r="D51" s="261">
        <v>2</v>
      </c>
      <c r="E51" s="262"/>
      <c r="F51" s="57">
        <f>E51*D51</f>
        <v>0</v>
      </c>
    </row>
    <row r="52" spans="1:43" ht="15" thickBot="1"/>
    <row r="53" spans="1:43" ht="18" thickBot="1">
      <c r="A53" s="73" t="s">
        <v>346</v>
      </c>
      <c r="B53" s="74" t="s">
        <v>119</v>
      </c>
      <c r="C53" s="50"/>
      <c r="D53" s="51"/>
      <c r="E53" s="52"/>
      <c r="F53" s="82">
        <f>SUM(F11:F52)</f>
        <v>0</v>
      </c>
    </row>
    <row r="54" spans="1:43" ht="15" thickBot="1">
      <c r="A54" s="92"/>
      <c r="B54" s="93"/>
      <c r="C54" s="94"/>
      <c r="D54" s="95"/>
      <c r="E54" s="96"/>
      <c r="F54" s="97"/>
    </row>
    <row r="55" spans="1:43" ht="18" thickBot="1">
      <c r="A55" s="73" t="s">
        <v>354</v>
      </c>
      <c r="B55" s="74" t="s">
        <v>120</v>
      </c>
      <c r="C55" s="50"/>
      <c r="D55" s="51"/>
      <c r="E55" s="52"/>
      <c r="F55" s="53"/>
    </row>
    <row r="56" spans="1:43">
      <c r="A56" s="55"/>
      <c r="B56" s="56"/>
      <c r="C56" s="59"/>
      <c r="D56" s="60"/>
      <c r="E56" s="61"/>
      <c r="F56" s="62"/>
    </row>
    <row r="57" spans="1:43">
      <c r="A57" s="63"/>
      <c r="B57" s="84"/>
      <c r="C57" s="65"/>
      <c r="D57" s="85"/>
      <c r="E57" s="81"/>
      <c r="F57" s="57"/>
    </row>
    <row r="58" spans="1:43" ht="42.75">
      <c r="A58" s="80" t="s">
        <v>425</v>
      </c>
      <c r="B58" s="84" t="s">
        <v>188</v>
      </c>
      <c r="C58" s="65" t="s">
        <v>10</v>
      </c>
      <c r="D58" s="85">
        <v>146.80000000000001</v>
      </c>
      <c r="E58" s="81"/>
      <c r="F58" s="57">
        <f>E58*D58</f>
        <v>0</v>
      </c>
    </row>
    <row r="59" spans="1:43">
      <c r="A59" s="80"/>
      <c r="B59" s="84"/>
      <c r="C59" s="65"/>
      <c r="D59" s="85"/>
      <c r="E59" s="81"/>
      <c r="F59" s="57"/>
    </row>
    <row r="60" spans="1:43" ht="28.5">
      <c r="A60" s="80" t="s">
        <v>426</v>
      </c>
      <c r="B60" s="84" t="s">
        <v>189</v>
      </c>
      <c r="C60" s="65" t="s">
        <v>20</v>
      </c>
      <c r="D60" s="85">
        <v>5</v>
      </c>
      <c r="E60" s="81"/>
      <c r="F60" s="57">
        <f>E60*D60</f>
        <v>0</v>
      </c>
    </row>
    <row r="61" spans="1:43">
      <c r="A61" s="80"/>
      <c r="B61" s="84"/>
      <c r="C61" s="65"/>
      <c r="D61" s="85"/>
      <c r="E61" s="81"/>
      <c r="F61" s="57"/>
    </row>
    <row r="62" spans="1:43" ht="28.5">
      <c r="A62" s="80" t="s">
        <v>427</v>
      </c>
      <c r="B62" s="84" t="s">
        <v>190</v>
      </c>
      <c r="C62" s="65" t="s">
        <v>10</v>
      </c>
      <c r="D62" s="85">
        <v>146.80000000000001</v>
      </c>
      <c r="E62" s="81"/>
      <c r="F62" s="57">
        <f>E62*D62</f>
        <v>0</v>
      </c>
    </row>
    <row r="63" spans="1:43">
      <c r="A63" s="80"/>
      <c r="B63" s="84"/>
      <c r="C63" s="65"/>
      <c r="D63" s="85"/>
      <c r="E63" s="81"/>
      <c r="F63" s="57"/>
    </row>
    <row r="64" spans="1:43" ht="57">
      <c r="A64" s="80" t="s">
        <v>428</v>
      </c>
      <c r="B64" s="84" t="s">
        <v>191</v>
      </c>
      <c r="C64" s="65" t="s">
        <v>10</v>
      </c>
      <c r="D64" s="85">
        <v>146.80000000000001</v>
      </c>
      <c r="E64" s="81"/>
      <c r="F64" s="57">
        <f>E64*D64</f>
        <v>0</v>
      </c>
    </row>
    <row r="65" spans="1:6">
      <c r="A65" s="80"/>
      <c r="B65" s="84"/>
      <c r="C65" s="65"/>
      <c r="D65" s="85"/>
      <c r="E65" s="81"/>
      <c r="F65" s="57"/>
    </row>
    <row r="66" spans="1:6" ht="42.75">
      <c r="A66" s="80" t="s">
        <v>429</v>
      </c>
      <c r="B66" s="84" t="s">
        <v>192</v>
      </c>
      <c r="C66" s="65" t="s">
        <v>9</v>
      </c>
      <c r="D66" s="85">
        <v>55.1</v>
      </c>
      <c r="E66" s="81"/>
      <c r="F66" s="57">
        <f>E66*D66</f>
        <v>0</v>
      </c>
    </row>
    <row r="67" spans="1:6">
      <c r="A67" s="80"/>
      <c r="B67" s="84"/>
      <c r="C67" s="65"/>
      <c r="D67" s="85"/>
      <c r="E67" s="81"/>
      <c r="F67" s="57"/>
    </row>
    <row r="68" spans="1:6" ht="42.75">
      <c r="A68" s="80" t="s">
        <v>430</v>
      </c>
      <c r="B68" s="84" t="s">
        <v>193</v>
      </c>
      <c r="C68" s="65" t="s">
        <v>9</v>
      </c>
      <c r="D68" s="85">
        <v>496</v>
      </c>
      <c r="E68" s="81"/>
      <c r="F68" s="57">
        <f>E68*D68</f>
        <v>0</v>
      </c>
    </row>
    <row r="69" spans="1:6">
      <c r="A69" s="80"/>
      <c r="B69" s="84"/>
      <c r="C69" s="65"/>
      <c r="D69" s="85"/>
      <c r="E69" s="81"/>
      <c r="F69" s="57"/>
    </row>
    <row r="70" spans="1:6" ht="28.5">
      <c r="A70" s="80" t="s">
        <v>431</v>
      </c>
      <c r="B70" s="84" t="s">
        <v>206</v>
      </c>
      <c r="C70" s="65" t="s">
        <v>9</v>
      </c>
      <c r="D70" s="85">
        <v>61.2</v>
      </c>
      <c r="E70" s="81"/>
      <c r="F70" s="57">
        <f>E70*D70</f>
        <v>0</v>
      </c>
    </row>
    <row r="71" spans="1:6">
      <c r="A71" s="80"/>
      <c r="B71" s="84"/>
      <c r="C71" s="65"/>
      <c r="D71" s="85"/>
      <c r="E71" s="81"/>
      <c r="F71" s="57"/>
    </row>
    <row r="72" spans="1:6">
      <c r="A72" s="80" t="s">
        <v>432</v>
      </c>
      <c r="B72" s="84" t="s">
        <v>195</v>
      </c>
      <c r="C72" s="65" t="s">
        <v>8</v>
      </c>
      <c r="D72" s="85">
        <v>234.9</v>
      </c>
      <c r="E72" s="81"/>
      <c r="F72" s="57">
        <f>E72*D72</f>
        <v>0</v>
      </c>
    </row>
    <row r="73" spans="1:6">
      <c r="A73" s="80"/>
      <c r="B73" s="84"/>
      <c r="C73" s="65"/>
      <c r="D73" s="85"/>
      <c r="E73" s="81"/>
      <c r="F73" s="57"/>
    </row>
    <row r="74" spans="1:6" ht="57">
      <c r="A74" s="80" t="s">
        <v>433</v>
      </c>
      <c r="B74" s="84" t="s">
        <v>196</v>
      </c>
      <c r="C74" s="65" t="s">
        <v>9</v>
      </c>
      <c r="D74" s="85">
        <v>25</v>
      </c>
      <c r="E74" s="81"/>
      <c r="F74" s="57">
        <f>E74*D74</f>
        <v>0</v>
      </c>
    </row>
    <row r="75" spans="1:6">
      <c r="A75" s="80"/>
      <c r="B75" s="84"/>
      <c r="C75" s="65"/>
      <c r="D75" s="85"/>
      <c r="E75" s="81"/>
      <c r="F75" s="57"/>
    </row>
    <row r="76" spans="1:6" ht="42.75">
      <c r="A76" s="80" t="s">
        <v>434</v>
      </c>
      <c r="B76" s="84" t="s">
        <v>197</v>
      </c>
      <c r="C76" s="65" t="s">
        <v>9</v>
      </c>
      <c r="D76" s="85">
        <v>171.3</v>
      </c>
      <c r="E76" s="81"/>
      <c r="F76" s="57">
        <f>E76*D76</f>
        <v>0</v>
      </c>
    </row>
    <row r="77" spans="1:6">
      <c r="A77" s="80"/>
      <c r="B77" s="84"/>
      <c r="C77" s="65"/>
      <c r="D77" s="85"/>
      <c r="E77" s="81"/>
      <c r="F77" s="57"/>
    </row>
    <row r="78" spans="1:6" ht="42.75">
      <c r="A78" s="80" t="s">
        <v>414</v>
      </c>
      <c r="B78" s="84" t="s">
        <v>198</v>
      </c>
      <c r="C78" s="65" t="s">
        <v>9</v>
      </c>
      <c r="D78" s="85">
        <v>55.1</v>
      </c>
      <c r="E78" s="81"/>
      <c r="F78" s="57">
        <f>E78*D78</f>
        <v>0</v>
      </c>
    </row>
    <row r="79" spans="1:6">
      <c r="A79" s="80"/>
      <c r="B79" s="84"/>
      <c r="C79" s="65"/>
      <c r="D79" s="85"/>
      <c r="E79" s="81"/>
      <c r="F79" s="57"/>
    </row>
    <row r="80" spans="1:6" ht="42.75">
      <c r="A80" s="80" t="s">
        <v>435</v>
      </c>
      <c r="B80" s="84" t="s">
        <v>199</v>
      </c>
      <c r="C80" s="65" t="s">
        <v>8</v>
      </c>
      <c r="D80" s="85">
        <v>675.5</v>
      </c>
      <c r="E80" s="81"/>
      <c r="F80" s="57">
        <f>E80*D80</f>
        <v>0</v>
      </c>
    </row>
    <row r="81" spans="1:6">
      <c r="A81" s="80"/>
      <c r="B81" s="84"/>
      <c r="C81" s="65"/>
      <c r="D81" s="85"/>
      <c r="E81" s="81"/>
      <c r="F81" s="57"/>
    </row>
    <row r="82" spans="1:6" ht="114">
      <c r="A82" s="80" t="s">
        <v>436</v>
      </c>
      <c r="B82" s="84" t="s">
        <v>200</v>
      </c>
      <c r="C82" s="65" t="s">
        <v>10</v>
      </c>
      <c r="D82" s="85">
        <v>146.80000000000001</v>
      </c>
      <c r="E82" s="81"/>
      <c r="F82" s="57">
        <f>E82*D82</f>
        <v>0</v>
      </c>
    </row>
    <row r="83" spans="1:6">
      <c r="A83" s="80"/>
      <c r="B83" s="84"/>
      <c r="C83" s="65"/>
      <c r="D83" s="85"/>
      <c r="E83" s="81"/>
      <c r="F83" s="57"/>
    </row>
    <row r="84" spans="1:6" ht="99.75">
      <c r="A84" s="80" t="s">
        <v>437</v>
      </c>
      <c r="B84" s="84" t="s">
        <v>712</v>
      </c>
      <c r="C84" s="65" t="s">
        <v>7</v>
      </c>
      <c r="D84" s="85">
        <v>5</v>
      </c>
      <c r="E84" s="81"/>
      <c r="F84" s="57">
        <f>E84*D84</f>
        <v>0</v>
      </c>
    </row>
    <row r="85" spans="1:6">
      <c r="A85" s="80"/>
      <c r="B85" s="84"/>
      <c r="C85" s="65"/>
      <c r="D85" s="85"/>
      <c r="E85" s="81"/>
      <c r="F85" s="57"/>
    </row>
    <row r="86" spans="1:6" ht="42.75">
      <c r="A86" s="80" t="s">
        <v>438</v>
      </c>
      <c r="B86" s="84" t="s">
        <v>208</v>
      </c>
      <c r="C86" s="65" t="s">
        <v>7</v>
      </c>
      <c r="D86" s="85">
        <v>1</v>
      </c>
      <c r="E86" s="89"/>
      <c r="F86" s="57">
        <f>E86*D86</f>
        <v>0</v>
      </c>
    </row>
    <row r="87" spans="1:6">
      <c r="A87" s="80"/>
      <c r="B87" s="84"/>
      <c r="C87" s="65"/>
      <c r="D87" s="85"/>
      <c r="E87" s="89"/>
      <c r="F87" s="90"/>
    </row>
    <row r="88" spans="1:6" ht="57">
      <c r="A88" s="80" t="s">
        <v>439</v>
      </c>
      <c r="B88" s="84" t="s">
        <v>207</v>
      </c>
      <c r="C88" s="65" t="s">
        <v>7</v>
      </c>
      <c r="D88" s="85">
        <v>41</v>
      </c>
      <c r="E88" s="81"/>
      <c r="F88" s="57">
        <f>E88*D88</f>
        <v>0</v>
      </c>
    </row>
    <row r="89" spans="1:6">
      <c r="A89" s="80"/>
      <c r="B89" s="84"/>
      <c r="C89" s="65"/>
      <c r="D89" s="85"/>
      <c r="E89" s="81"/>
      <c r="F89" s="57"/>
    </row>
    <row r="90" spans="1:6">
      <c r="A90" s="80" t="s">
        <v>440</v>
      </c>
      <c r="B90" s="84" t="s">
        <v>202</v>
      </c>
      <c r="C90" s="65" t="s">
        <v>21</v>
      </c>
      <c r="D90" s="85">
        <v>146.80000000000001</v>
      </c>
      <c r="E90" s="81"/>
      <c r="F90" s="57">
        <f>E90*D90</f>
        <v>0</v>
      </c>
    </row>
    <row r="91" spans="1:6">
      <c r="A91" s="80"/>
      <c r="B91" s="84"/>
      <c r="C91" s="65"/>
      <c r="D91" s="85"/>
      <c r="E91" s="81"/>
      <c r="F91" s="57"/>
    </row>
    <row r="92" spans="1:6" ht="28.5">
      <c r="A92" s="80" t="s">
        <v>441</v>
      </c>
      <c r="B92" s="84" t="s">
        <v>203</v>
      </c>
      <c r="C92" s="65" t="s">
        <v>21</v>
      </c>
      <c r="D92" s="85">
        <v>146.80000000000001</v>
      </c>
      <c r="E92" s="81"/>
      <c r="F92" s="57">
        <f>E92*D92</f>
        <v>0</v>
      </c>
    </row>
    <row r="93" spans="1:6">
      <c r="A93" s="80"/>
      <c r="B93" s="84"/>
      <c r="C93" s="65"/>
      <c r="D93" s="85"/>
      <c r="E93" s="81"/>
      <c r="F93" s="57"/>
    </row>
    <row r="94" spans="1:6" ht="42.75">
      <c r="A94" s="80" t="s">
        <v>442</v>
      </c>
      <c r="B94" s="84" t="s">
        <v>204</v>
      </c>
      <c r="C94" s="65" t="s">
        <v>21</v>
      </c>
      <c r="D94" s="85">
        <v>146.80000000000001</v>
      </c>
      <c r="E94" s="81"/>
      <c r="F94" s="57">
        <f>E94*D94</f>
        <v>0</v>
      </c>
    </row>
    <row r="95" spans="1:6" ht="15" thickBot="1"/>
    <row r="96" spans="1:6" ht="18" thickBot="1">
      <c r="A96" s="73" t="s">
        <v>354</v>
      </c>
      <c r="B96" s="74" t="s">
        <v>120</v>
      </c>
      <c r="C96" s="50"/>
      <c r="D96" s="51"/>
      <c r="E96" s="52"/>
      <c r="F96" s="82">
        <f>SUM(F58:F95)</f>
        <v>0</v>
      </c>
    </row>
    <row r="97" spans="1:6">
      <c r="A97" s="109"/>
      <c r="B97" s="110"/>
      <c r="C97" s="110"/>
      <c r="D97" s="111"/>
      <c r="E97" s="112"/>
      <c r="F97" s="113"/>
    </row>
    <row r="98" spans="1:6">
      <c r="A98" s="116"/>
      <c r="B98" s="117"/>
      <c r="C98" s="118"/>
      <c r="D98" s="119"/>
      <c r="E98" s="120"/>
      <c r="F98" s="121"/>
    </row>
    <row r="99" spans="1:6" ht="17.25">
      <c r="A99" s="104"/>
      <c r="B99" s="105"/>
      <c r="C99" s="106"/>
      <c r="D99" s="107"/>
      <c r="E99" s="108"/>
      <c r="F99" s="122"/>
    </row>
    <row r="100" spans="1:6">
      <c r="A100" s="109"/>
      <c r="B100" s="110"/>
      <c r="C100" s="110"/>
      <c r="D100" s="111"/>
      <c r="E100" s="112"/>
      <c r="F100" s="113"/>
    </row>
    <row r="101" spans="1:6" ht="17.25">
      <c r="A101" s="104"/>
      <c r="B101" s="105"/>
      <c r="C101" s="106"/>
      <c r="D101" s="107"/>
      <c r="E101" s="108"/>
      <c r="F101" s="255"/>
    </row>
    <row r="102" spans="1:6">
      <c r="A102" s="256"/>
      <c r="B102" s="257"/>
      <c r="C102" s="258"/>
      <c r="D102" s="258"/>
      <c r="E102" s="259"/>
      <c r="F102" s="260"/>
    </row>
    <row r="103" spans="1:6">
      <c r="A103" s="109"/>
      <c r="B103" s="110"/>
      <c r="C103" s="110"/>
      <c r="D103" s="111"/>
      <c r="E103" s="112"/>
      <c r="F103" s="113"/>
    </row>
    <row r="104" spans="1:6">
      <c r="A104" s="109"/>
      <c r="B104" s="110"/>
      <c r="C104" s="110"/>
      <c r="D104" s="111"/>
      <c r="E104" s="112"/>
      <c r="F104" s="113"/>
    </row>
    <row r="105" spans="1:6">
      <c r="A105" s="109"/>
      <c r="B105" s="110"/>
      <c r="C105" s="110"/>
      <c r="D105" s="111"/>
      <c r="E105" s="112"/>
      <c r="F105" s="113"/>
    </row>
    <row r="106" spans="1:6">
      <c r="A106" s="109"/>
      <c r="B106" s="110"/>
      <c r="C106" s="110"/>
      <c r="D106" s="111"/>
      <c r="E106" s="112"/>
      <c r="F106" s="113"/>
    </row>
    <row r="107" spans="1:6">
      <c r="A107" s="109"/>
      <c r="B107" s="110"/>
      <c r="C107" s="110"/>
      <c r="D107" s="111"/>
      <c r="E107" s="112"/>
      <c r="F107" s="113"/>
    </row>
    <row r="108" spans="1:6">
      <c r="A108" s="109"/>
      <c r="B108" s="110"/>
      <c r="C108" s="110"/>
      <c r="D108" s="111"/>
      <c r="E108" s="112"/>
      <c r="F108" s="113"/>
    </row>
    <row r="109" spans="1:6">
      <c r="A109" s="109"/>
      <c r="B109" s="110"/>
      <c r="C109" s="110"/>
      <c r="D109" s="111"/>
      <c r="E109" s="112"/>
      <c r="F109" s="113"/>
    </row>
    <row r="110" spans="1:6">
      <c r="A110" s="109"/>
      <c r="B110" s="110"/>
      <c r="C110" s="110"/>
      <c r="D110" s="111"/>
      <c r="E110" s="112"/>
      <c r="F110" s="113"/>
    </row>
    <row r="111" spans="1:6">
      <c r="A111" s="109"/>
      <c r="B111" s="110"/>
      <c r="C111" s="110"/>
      <c r="D111" s="111"/>
      <c r="E111" s="112"/>
      <c r="F111" s="113"/>
    </row>
    <row r="112" spans="1:6">
      <c r="A112" s="109"/>
      <c r="B112" s="110"/>
      <c r="C112" s="110"/>
      <c r="D112" s="111"/>
      <c r="E112" s="112"/>
      <c r="F112" s="113"/>
    </row>
    <row r="113" spans="1:6">
      <c r="A113" s="109"/>
      <c r="B113" s="110"/>
      <c r="C113" s="110"/>
      <c r="D113" s="111"/>
      <c r="E113" s="112"/>
      <c r="F113" s="113"/>
    </row>
    <row r="114" spans="1:6">
      <c r="A114" s="109"/>
      <c r="B114" s="110"/>
      <c r="C114" s="110"/>
      <c r="D114" s="111"/>
      <c r="E114" s="112"/>
      <c r="F114" s="113"/>
    </row>
    <row r="115" spans="1:6">
      <c r="A115" s="109"/>
      <c r="B115" s="110"/>
      <c r="C115" s="110"/>
      <c r="D115" s="111"/>
      <c r="E115" s="112"/>
      <c r="F115" s="113"/>
    </row>
    <row r="116" spans="1:6">
      <c r="A116" s="109"/>
      <c r="B116" s="110"/>
      <c r="C116" s="110"/>
      <c r="D116" s="111"/>
      <c r="E116" s="112"/>
      <c r="F116" s="113"/>
    </row>
    <row r="117" spans="1:6">
      <c r="A117" s="109"/>
      <c r="B117" s="110"/>
      <c r="C117" s="110"/>
      <c r="D117" s="111"/>
      <c r="E117" s="112"/>
      <c r="F117" s="113"/>
    </row>
    <row r="118" spans="1:6">
      <c r="A118" s="109"/>
      <c r="B118" s="110"/>
      <c r="C118" s="110"/>
      <c r="D118" s="111"/>
      <c r="E118" s="112"/>
      <c r="F118" s="113"/>
    </row>
    <row r="119" spans="1:6">
      <c r="A119" s="109"/>
      <c r="B119" s="110"/>
      <c r="C119" s="110"/>
      <c r="D119" s="111"/>
      <c r="E119" s="112"/>
      <c r="F119" s="113"/>
    </row>
    <row r="120" spans="1:6">
      <c r="A120" s="109"/>
      <c r="B120" s="110"/>
      <c r="C120" s="110"/>
      <c r="D120" s="111"/>
      <c r="E120" s="112"/>
      <c r="F120" s="113"/>
    </row>
    <row r="121" spans="1:6">
      <c r="A121" s="109"/>
      <c r="B121" s="110"/>
      <c r="C121" s="110"/>
      <c r="D121" s="111"/>
      <c r="E121" s="112"/>
      <c r="F121" s="113"/>
    </row>
    <row r="122" spans="1:6">
      <c r="A122" s="109"/>
      <c r="B122" s="110"/>
      <c r="C122" s="110"/>
      <c r="D122" s="111"/>
      <c r="E122" s="112"/>
      <c r="F122" s="113"/>
    </row>
    <row r="123" spans="1:6">
      <c r="A123" s="109"/>
      <c r="B123" s="110"/>
      <c r="C123" s="110"/>
      <c r="D123" s="111"/>
      <c r="E123" s="112"/>
      <c r="F123" s="113"/>
    </row>
    <row r="124" spans="1:6">
      <c r="A124" s="109"/>
      <c r="B124" s="110"/>
      <c r="C124" s="110"/>
      <c r="D124" s="111"/>
      <c r="E124" s="112"/>
      <c r="F124" s="113"/>
    </row>
    <row r="125" spans="1:6">
      <c r="A125" s="109"/>
      <c r="B125" s="110"/>
      <c r="C125" s="110"/>
      <c r="D125" s="111"/>
      <c r="E125" s="112"/>
      <c r="F125" s="113"/>
    </row>
    <row r="126" spans="1:6">
      <c r="A126" s="109"/>
      <c r="B126" s="110"/>
      <c r="C126" s="110"/>
      <c r="D126" s="111"/>
      <c r="E126" s="112"/>
      <c r="F126" s="113"/>
    </row>
    <row r="127" spans="1:6">
      <c r="A127" s="109"/>
      <c r="B127" s="110"/>
      <c r="C127" s="110"/>
      <c r="D127" s="111"/>
      <c r="E127" s="112"/>
      <c r="F127" s="113"/>
    </row>
    <row r="128" spans="1:6">
      <c r="A128" s="109"/>
      <c r="B128" s="110"/>
      <c r="C128" s="110"/>
      <c r="D128" s="111"/>
      <c r="E128" s="112"/>
      <c r="F128" s="113"/>
    </row>
    <row r="129" spans="1:6">
      <c r="A129" s="109"/>
      <c r="B129" s="110"/>
      <c r="C129" s="114"/>
      <c r="D129" s="111"/>
      <c r="E129" s="112"/>
      <c r="F129" s="113"/>
    </row>
    <row r="130" spans="1:6">
      <c r="A130" s="109"/>
      <c r="B130" s="110"/>
      <c r="C130" s="114"/>
      <c r="D130" s="111"/>
      <c r="E130" s="112"/>
      <c r="F130" s="113"/>
    </row>
    <row r="131" spans="1:6">
      <c r="A131" s="109"/>
      <c r="B131" s="110"/>
      <c r="C131" s="110"/>
      <c r="D131" s="111"/>
      <c r="E131" s="112"/>
      <c r="F131" s="113"/>
    </row>
    <row r="132" spans="1:6">
      <c r="A132" s="109"/>
      <c r="B132" s="110"/>
      <c r="C132" s="110"/>
      <c r="D132" s="111"/>
      <c r="E132" s="112"/>
      <c r="F132" s="113"/>
    </row>
    <row r="133" spans="1:6">
      <c r="A133" s="109"/>
      <c r="B133" s="110"/>
      <c r="C133" s="110"/>
      <c r="D133" s="111"/>
      <c r="E133" s="112"/>
      <c r="F133" s="113"/>
    </row>
    <row r="134" spans="1:6">
      <c r="A134" s="109"/>
      <c r="B134" s="110"/>
      <c r="C134" s="110"/>
      <c r="D134" s="111"/>
      <c r="E134" s="112"/>
      <c r="F134" s="113"/>
    </row>
    <row r="135" spans="1:6">
      <c r="A135" s="109"/>
      <c r="B135" s="110"/>
      <c r="C135" s="110"/>
      <c r="D135" s="111"/>
      <c r="E135" s="112"/>
      <c r="F135" s="113"/>
    </row>
    <row r="136" spans="1:6">
      <c r="A136" s="109"/>
      <c r="B136" s="110"/>
      <c r="C136" s="110"/>
      <c r="D136" s="111"/>
      <c r="E136" s="112"/>
      <c r="F136" s="113"/>
    </row>
    <row r="137" spans="1:6">
      <c r="A137" s="109"/>
      <c r="B137" s="110"/>
      <c r="C137" s="110"/>
      <c r="D137" s="111"/>
      <c r="E137" s="112"/>
      <c r="F137" s="113"/>
    </row>
    <row r="138" spans="1:6">
      <c r="A138" s="109"/>
      <c r="B138" s="110"/>
      <c r="C138" s="110"/>
      <c r="D138" s="111"/>
      <c r="E138" s="112"/>
      <c r="F138" s="113"/>
    </row>
    <row r="139" spans="1:6">
      <c r="A139" s="116"/>
      <c r="B139" s="117"/>
      <c r="C139" s="118"/>
      <c r="D139" s="119"/>
      <c r="E139" s="120"/>
      <c r="F139" s="121"/>
    </row>
    <row r="140" spans="1:6" ht="17.25">
      <c r="A140" s="104"/>
      <c r="B140" s="105"/>
      <c r="C140" s="106"/>
      <c r="D140" s="107"/>
      <c r="E140" s="108"/>
      <c r="F140" s="122"/>
    </row>
    <row r="141" spans="1:6">
      <c r="A141" s="109"/>
      <c r="B141" s="110"/>
      <c r="C141" s="110"/>
      <c r="D141" s="111"/>
      <c r="E141" s="112"/>
      <c r="F141" s="113"/>
    </row>
    <row r="142" spans="1:6" ht="17.25">
      <c r="A142" s="104"/>
      <c r="B142" s="105"/>
      <c r="C142" s="106"/>
      <c r="D142" s="107"/>
      <c r="E142" s="108"/>
      <c r="F142" s="255"/>
    </row>
    <row r="143" spans="1:6">
      <c r="A143" s="256"/>
      <c r="B143" s="257"/>
      <c r="C143" s="258"/>
      <c r="D143" s="258"/>
      <c r="E143" s="259"/>
      <c r="F143" s="260"/>
    </row>
    <row r="144" spans="1:6">
      <c r="A144" s="109"/>
      <c r="B144" s="110"/>
      <c r="C144" s="110"/>
      <c r="D144" s="111"/>
      <c r="E144" s="112"/>
      <c r="F144" s="113"/>
    </row>
    <row r="145" spans="1:6">
      <c r="A145" s="109"/>
      <c r="B145" s="110"/>
      <c r="C145" s="110"/>
      <c r="D145" s="111"/>
      <c r="E145" s="112"/>
      <c r="F145" s="113"/>
    </row>
    <row r="146" spans="1:6">
      <c r="A146" s="109"/>
      <c r="B146" s="110"/>
      <c r="C146" s="110"/>
      <c r="D146" s="111"/>
      <c r="E146" s="112"/>
      <c r="F146" s="113"/>
    </row>
    <row r="147" spans="1:6">
      <c r="A147" s="109"/>
      <c r="B147" s="110"/>
      <c r="C147" s="110"/>
      <c r="D147" s="111"/>
      <c r="E147" s="112"/>
      <c r="F147" s="113"/>
    </row>
    <row r="148" spans="1:6">
      <c r="A148" s="109"/>
      <c r="B148" s="110"/>
      <c r="C148" s="110"/>
      <c r="D148" s="111"/>
      <c r="E148" s="112"/>
      <c r="F148" s="113"/>
    </row>
    <row r="149" spans="1:6">
      <c r="A149" s="109"/>
      <c r="B149" s="110"/>
      <c r="C149" s="110"/>
      <c r="D149" s="111"/>
      <c r="E149" s="112"/>
      <c r="F149" s="113"/>
    </row>
    <row r="150" spans="1:6">
      <c r="A150" s="109"/>
      <c r="B150" s="110"/>
      <c r="C150" s="110"/>
      <c r="D150" s="111"/>
      <c r="E150" s="112"/>
      <c r="F150" s="113"/>
    </row>
    <row r="151" spans="1:6">
      <c r="A151" s="109"/>
      <c r="B151" s="110"/>
      <c r="C151" s="110"/>
      <c r="D151" s="111"/>
      <c r="E151" s="112"/>
      <c r="F151" s="113"/>
    </row>
    <row r="152" spans="1:6">
      <c r="A152" s="109"/>
      <c r="B152" s="110"/>
      <c r="C152" s="110"/>
      <c r="D152" s="111"/>
      <c r="E152" s="112"/>
      <c r="F152" s="113"/>
    </row>
    <row r="153" spans="1:6">
      <c r="A153" s="109"/>
      <c r="B153" s="110"/>
      <c r="C153" s="110"/>
      <c r="D153" s="111"/>
      <c r="E153" s="112"/>
      <c r="F153" s="113"/>
    </row>
    <row r="154" spans="1:6">
      <c r="A154" s="109"/>
      <c r="B154" s="110"/>
      <c r="C154" s="110"/>
      <c r="D154" s="111"/>
      <c r="E154" s="112"/>
      <c r="F154" s="113"/>
    </row>
    <row r="155" spans="1:6">
      <c r="A155" s="109"/>
      <c r="B155" s="110"/>
      <c r="C155" s="110"/>
      <c r="D155" s="111"/>
      <c r="E155" s="112"/>
      <c r="F155" s="113"/>
    </row>
    <row r="156" spans="1:6">
      <c r="A156" s="109"/>
      <c r="B156" s="110"/>
      <c r="C156" s="110"/>
      <c r="D156" s="111"/>
      <c r="E156" s="112"/>
      <c r="F156" s="113"/>
    </row>
    <row r="157" spans="1:6">
      <c r="A157" s="109"/>
      <c r="B157" s="110"/>
      <c r="C157" s="110"/>
      <c r="D157" s="111"/>
      <c r="E157" s="112"/>
      <c r="F157" s="113"/>
    </row>
    <row r="158" spans="1:6">
      <c r="A158" s="109"/>
      <c r="B158" s="110"/>
      <c r="C158" s="110"/>
      <c r="D158" s="111"/>
      <c r="E158" s="112"/>
      <c r="F158" s="113"/>
    </row>
    <row r="159" spans="1:6">
      <c r="A159" s="109"/>
      <c r="B159" s="110"/>
      <c r="C159" s="110"/>
      <c r="D159" s="111"/>
      <c r="E159" s="112"/>
      <c r="F159" s="113"/>
    </row>
    <row r="160" spans="1:6">
      <c r="A160" s="109"/>
      <c r="B160" s="110"/>
      <c r="C160" s="110"/>
      <c r="D160" s="111"/>
      <c r="E160" s="112"/>
      <c r="F160" s="113"/>
    </row>
    <row r="161" spans="1:6">
      <c r="A161" s="109"/>
      <c r="B161" s="110"/>
      <c r="C161" s="110"/>
      <c r="D161" s="111"/>
      <c r="E161" s="112"/>
      <c r="F161" s="113"/>
    </row>
    <row r="162" spans="1:6">
      <c r="A162" s="109"/>
      <c r="B162" s="110"/>
      <c r="C162" s="110"/>
      <c r="D162" s="111"/>
      <c r="E162" s="112"/>
      <c r="F162" s="113"/>
    </row>
    <row r="163" spans="1:6">
      <c r="A163" s="109"/>
      <c r="B163" s="110"/>
      <c r="C163" s="110"/>
      <c r="D163" s="111"/>
      <c r="E163" s="112"/>
      <c r="F163" s="113"/>
    </row>
    <row r="164" spans="1:6">
      <c r="A164" s="109"/>
      <c r="B164" s="110"/>
      <c r="C164" s="110"/>
      <c r="D164" s="111"/>
      <c r="E164" s="112"/>
      <c r="F164" s="113"/>
    </row>
    <row r="165" spans="1:6">
      <c r="A165" s="109"/>
      <c r="B165" s="110"/>
      <c r="C165" s="110"/>
      <c r="D165" s="111"/>
      <c r="E165" s="112"/>
      <c r="F165" s="113"/>
    </row>
    <row r="166" spans="1:6">
      <c r="A166" s="109"/>
      <c r="B166" s="110"/>
      <c r="C166" s="110"/>
      <c r="D166" s="111"/>
      <c r="E166" s="112"/>
      <c r="F166" s="113"/>
    </row>
    <row r="167" spans="1:6">
      <c r="A167" s="109"/>
      <c r="B167" s="110"/>
      <c r="C167" s="110"/>
      <c r="D167" s="111"/>
      <c r="E167" s="112"/>
      <c r="F167" s="113"/>
    </row>
    <row r="168" spans="1:6">
      <c r="A168" s="109"/>
      <c r="B168" s="110"/>
      <c r="C168" s="110"/>
      <c r="D168" s="111"/>
      <c r="E168" s="112"/>
      <c r="F168" s="113"/>
    </row>
    <row r="169" spans="1:6">
      <c r="A169" s="109"/>
      <c r="B169" s="110"/>
      <c r="C169" s="110"/>
      <c r="D169" s="111"/>
      <c r="E169" s="112"/>
      <c r="F169" s="113"/>
    </row>
    <row r="170" spans="1:6">
      <c r="A170" s="109"/>
      <c r="B170" s="110"/>
      <c r="C170" s="114"/>
      <c r="D170" s="111"/>
      <c r="E170" s="112"/>
      <c r="F170" s="113"/>
    </row>
    <row r="171" spans="1:6">
      <c r="A171" s="109"/>
      <c r="B171" s="110"/>
      <c r="C171" s="114"/>
      <c r="D171" s="111"/>
      <c r="E171" s="112"/>
      <c r="F171" s="113"/>
    </row>
    <row r="172" spans="1:6">
      <c r="A172" s="109"/>
      <c r="B172" s="110"/>
      <c r="C172" s="114"/>
      <c r="D172" s="111"/>
      <c r="E172" s="112"/>
      <c r="F172" s="113"/>
    </row>
    <row r="173" spans="1:6">
      <c r="A173" s="109"/>
      <c r="B173" s="110"/>
      <c r="C173" s="114"/>
      <c r="D173" s="111"/>
      <c r="E173" s="112"/>
      <c r="F173" s="113"/>
    </row>
    <row r="174" spans="1:6">
      <c r="A174" s="109"/>
      <c r="B174" s="110"/>
      <c r="C174" s="110"/>
      <c r="D174" s="111"/>
      <c r="E174" s="112"/>
      <c r="F174" s="113"/>
    </row>
    <row r="175" spans="1:6">
      <c r="A175" s="109"/>
      <c r="B175" s="110"/>
      <c r="C175" s="110"/>
      <c r="D175" s="111"/>
      <c r="E175" s="112"/>
      <c r="F175" s="113"/>
    </row>
    <row r="176" spans="1:6">
      <c r="A176" s="109"/>
      <c r="B176" s="110"/>
      <c r="C176" s="110"/>
      <c r="D176" s="111"/>
      <c r="E176" s="112"/>
      <c r="F176" s="113"/>
    </row>
    <row r="177" spans="1:6">
      <c r="A177" s="109"/>
      <c r="B177" s="110"/>
      <c r="C177" s="110"/>
      <c r="D177" s="111"/>
      <c r="E177" s="112"/>
      <c r="F177" s="113"/>
    </row>
    <row r="178" spans="1:6">
      <c r="A178" s="109"/>
      <c r="B178" s="110"/>
      <c r="C178" s="110"/>
      <c r="D178" s="111"/>
      <c r="E178" s="112"/>
      <c r="F178" s="113"/>
    </row>
    <row r="179" spans="1:6">
      <c r="A179" s="109"/>
      <c r="B179" s="110"/>
      <c r="C179" s="110"/>
      <c r="D179" s="111"/>
      <c r="E179" s="112"/>
      <c r="F179" s="113"/>
    </row>
    <row r="180" spans="1:6">
      <c r="A180" s="109"/>
      <c r="B180" s="110"/>
      <c r="C180" s="110"/>
      <c r="D180" s="111"/>
      <c r="E180" s="112"/>
      <c r="F180" s="113"/>
    </row>
    <row r="181" spans="1:6">
      <c r="A181" s="109"/>
      <c r="B181" s="110"/>
      <c r="C181" s="110"/>
      <c r="D181" s="111"/>
      <c r="E181" s="112"/>
      <c r="F181" s="113"/>
    </row>
    <row r="182" spans="1:6">
      <c r="A182" s="116"/>
      <c r="B182" s="117"/>
      <c r="C182" s="118"/>
      <c r="D182" s="119"/>
      <c r="E182" s="120"/>
      <c r="F182" s="121"/>
    </row>
    <row r="183" spans="1:6" ht="17.25">
      <c r="A183" s="104"/>
      <c r="B183" s="105"/>
      <c r="C183" s="106"/>
      <c r="D183" s="107"/>
      <c r="E183" s="108"/>
      <c r="F183" s="122"/>
    </row>
    <row r="184" spans="1:6">
      <c r="A184" s="109"/>
      <c r="B184" s="110"/>
      <c r="C184" s="110"/>
      <c r="D184" s="111"/>
      <c r="E184" s="112"/>
      <c r="F184" s="113"/>
    </row>
    <row r="185" spans="1:6" ht="17.25">
      <c r="A185" s="104"/>
      <c r="B185" s="105"/>
      <c r="C185" s="106"/>
      <c r="D185" s="107"/>
      <c r="E185" s="108"/>
      <c r="F185" s="255"/>
    </row>
    <row r="186" spans="1:6">
      <c r="A186" s="256"/>
      <c r="B186" s="257"/>
      <c r="C186" s="258"/>
      <c r="D186" s="258"/>
      <c r="E186" s="259"/>
      <c r="F186" s="260"/>
    </row>
    <row r="187" spans="1:6">
      <c r="A187" s="109"/>
      <c r="B187" s="110"/>
      <c r="C187" s="110"/>
      <c r="D187" s="111"/>
      <c r="E187" s="112"/>
      <c r="F187" s="113"/>
    </row>
    <row r="188" spans="1:6">
      <c r="A188" s="109"/>
      <c r="B188" s="110"/>
      <c r="C188" s="110"/>
      <c r="D188" s="111"/>
      <c r="E188" s="112"/>
      <c r="F188" s="113"/>
    </row>
    <row r="189" spans="1:6">
      <c r="A189" s="109"/>
      <c r="B189" s="110"/>
      <c r="C189" s="110"/>
      <c r="D189" s="111"/>
      <c r="E189" s="112"/>
      <c r="F189" s="113"/>
    </row>
    <row r="190" spans="1:6">
      <c r="A190" s="109"/>
      <c r="B190" s="110"/>
      <c r="C190" s="110"/>
      <c r="D190" s="111"/>
      <c r="E190" s="112"/>
      <c r="F190" s="113"/>
    </row>
    <row r="191" spans="1:6">
      <c r="A191" s="109"/>
      <c r="B191" s="110"/>
      <c r="C191" s="110"/>
      <c r="D191" s="111"/>
      <c r="E191" s="112"/>
      <c r="F191" s="113"/>
    </row>
    <row r="192" spans="1:6">
      <c r="A192" s="109"/>
      <c r="B192" s="110"/>
      <c r="C192" s="110"/>
      <c r="D192" s="111"/>
      <c r="E192" s="112"/>
      <c r="F192" s="113"/>
    </row>
    <row r="193" spans="1:6">
      <c r="A193" s="109"/>
      <c r="B193" s="110"/>
      <c r="C193" s="110"/>
      <c r="D193" s="111"/>
      <c r="E193" s="112"/>
      <c r="F193" s="113"/>
    </row>
    <row r="194" spans="1:6">
      <c r="A194" s="109"/>
      <c r="B194" s="110"/>
      <c r="C194" s="110"/>
      <c r="D194" s="111"/>
      <c r="E194" s="112"/>
      <c r="F194" s="113"/>
    </row>
    <row r="195" spans="1:6">
      <c r="A195" s="109"/>
      <c r="B195" s="110"/>
      <c r="C195" s="110"/>
      <c r="D195" s="111"/>
      <c r="E195" s="112"/>
      <c r="F195" s="113"/>
    </row>
    <row r="196" spans="1:6">
      <c r="A196" s="109"/>
      <c r="B196" s="110"/>
      <c r="C196" s="110"/>
      <c r="D196" s="111"/>
      <c r="E196" s="112"/>
      <c r="F196" s="113"/>
    </row>
    <row r="197" spans="1:6">
      <c r="A197" s="109"/>
      <c r="B197" s="110"/>
      <c r="C197" s="110"/>
      <c r="D197" s="111"/>
      <c r="E197" s="112"/>
      <c r="F197" s="113"/>
    </row>
    <row r="198" spans="1:6">
      <c r="A198" s="109"/>
      <c r="B198" s="110"/>
      <c r="C198" s="110"/>
      <c r="D198" s="111"/>
      <c r="E198" s="112"/>
      <c r="F198" s="113"/>
    </row>
    <row r="199" spans="1:6">
      <c r="A199" s="109"/>
      <c r="B199" s="110"/>
      <c r="C199" s="110"/>
      <c r="D199" s="111"/>
      <c r="E199" s="112"/>
      <c r="F199" s="113"/>
    </row>
    <row r="200" spans="1:6">
      <c r="A200" s="109"/>
      <c r="B200" s="110"/>
      <c r="C200" s="110"/>
      <c r="D200" s="111"/>
      <c r="E200" s="112"/>
      <c r="F200" s="113"/>
    </row>
    <row r="201" spans="1:6">
      <c r="A201" s="109"/>
      <c r="B201" s="110"/>
      <c r="C201" s="110"/>
      <c r="D201" s="111"/>
      <c r="E201" s="112"/>
      <c r="F201" s="113"/>
    </row>
    <row r="202" spans="1:6">
      <c r="A202" s="109"/>
      <c r="B202" s="110"/>
      <c r="C202" s="110"/>
      <c r="D202" s="111"/>
      <c r="E202" s="112"/>
      <c r="F202" s="113"/>
    </row>
    <row r="203" spans="1:6">
      <c r="A203" s="109"/>
      <c r="B203" s="110"/>
      <c r="C203" s="110"/>
      <c r="D203" s="111"/>
      <c r="E203" s="112"/>
      <c r="F203" s="113"/>
    </row>
    <row r="204" spans="1:6">
      <c r="A204" s="109"/>
      <c r="B204" s="110"/>
      <c r="C204" s="110"/>
      <c r="D204" s="111"/>
      <c r="E204" s="112"/>
      <c r="F204" s="113"/>
    </row>
    <row r="205" spans="1:6">
      <c r="A205" s="109"/>
      <c r="B205" s="110"/>
      <c r="C205" s="110"/>
      <c r="D205" s="111"/>
      <c r="E205" s="112"/>
      <c r="F205" s="113"/>
    </row>
    <row r="206" spans="1:6">
      <c r="A206" s="109"/>
      <c r="B206" s="110"/>
      <c r="C206" s="110"/>
      <c r="D206" s="111"/>
      <c r="E206" s="112"/>
      <c r="F206" s="113"/>
    </row>
    <row r="207" spans="1:6">
      <c r="A207" s="109"/>
      <c r="B207" s="110"/>
      <c r="C207" s="110"/>
      <c r="D207" s="111"/>
      <c r="E207" s="112"/>
      <c r="F207" s="113"/>
    </row>
    <row r="208" spans="1:6">
      <c r="A208" s="109"/>
      <c r="B208" s="110"/>
      <c r="C208" s="110"/>
      <c r="D208" s="111"/>
      <c r="E208" s="112"/>
      <c r="F208" s="113"/>
    </row>
    <row r="209" spans="1:6">
      <c r="A209" s="109"/>
      <c r="B209" s="110"/>
      <c r="C209" s="110"/>
      <c r="D209" s="111"/>
      <c r="E209" s="112"/>
      <c r="F209" s="113"/>
    </row>
    <row r="210" spans="1:6">
      <c r="A210" s="109"/>
      <c r="B210" s="110"/>
      <c r="C210" s="110"/>
      <c r="D210" s="111"/>
      <c r="E210" s="112"/>
      <c r="F210" s="113"/>
    </row>
    <row r="211" spans="1:6">
      <c r="A211" s="109"/>
      <c r="B211" s="110"/>
      <c r="C211" s="110"/>
      <c r="D211" s="111"/>
      <c r="E211" s="112"/>
      <c r="F211" s="113"/>
    </row>
    <row r="212" spans="1:6">
      <c r="A212" s="109"/>
      <c r="B212" s="110"/>
      <c r="C212" s="110"/>
      <c r="D212" s="111"/>
      <c r="E212" s="112"/>
      <c r="F212" s="113"/>
    </row>
    <row r="213" spans="1:6">
      <c r="A213" s="109"/>
      <c r="B213" s="110"/>
      <c r="C213" s="114"/>
      <c r="D213" s="111"/>
      <c r="E213" s="112"/>
      <c r="F213" s="113"/>
    </row>
    <row r="214" spans="1:6">
      <c r="A214" s="109"/>
      <c r="B214" s="110"/>
      <c r="C214" s="114"/>
      <c r="D214" s="111"/>
      <c r="E214" s="112"/>
      <c r="F214" s="113"/>
    </row>
    <row r="215" spans="1:6">
      <c r="A215" s="109"/>
      <c r="B215" s="110"/>
      <c r="C215" s="114"/>
      <c r="D215" s="111"/>
      <c r="E215" s="112"/>
      <c r="F215" s="113"/>
    </row>
    <row r="216" spans="1:6">
      <c r="A216" s="109"/>
      <c r="B216" s="110"/>
      <c r="C216" s="114"/>
      <c r="D216" s="111"/>
      <c r="E216" s="112"/>
      <c r="F216" s="113"/>
    </row>
    <row r="217" spans="1:6">
      <c r="A217" s="109"/>
      <c r="B217" s="110"/>
      <c r="C217" s="110"/>
      <c r="D217" s="111"/>
      <c r="E217" s="112"/>
      <c r="F217" s="113"/>
    </row>
    <row r="218" spans="1:6">
      <c r="A218" s="109"/>
      <c r="B218" s="110"/>
      <c r="C218" s="110"/>
      <c r="D218" s="111"/>
      <c r="E218" s="112"/>
      <c r="F218" s="113"/>
    </row>
    <row r="219" spans="1:6">
      <c r="A219" s="109"/>
      <c r="B219" s="110"/>
      <c r="C219" s="110"/>
      <c r="D219" s="111"/>
      <c r="E219" s="112"/>
      <c r="F219" s="113"/>
    </row>
    <row r="220" spans="1:6">
      <c r="A220" s="109"/>
      <c r="B220" s="110"/>
      <c r="C220" s="110"/>
      <c r="D220" s="111"/>
      <c r="E220" s="112"/>
      <c r="F220" s="113"/>
    </row>
    <row r="221" spans="1:6">
      <c r="A221" s="109"/>
      <c r="B221" s="110"/>
      <c r="C221" s="110"/>
      <c r="D221" s="111"/>
      <c r="E221" s="112"/>
      <c r="F221" s="113"/>
    </row>
    <row r="222" spans="1:6">
      <c r="A222" s="109"/>
      <c r="B222" s="110"/>
      <c r="C222" s="110"/>
      <c r="D222" s="111"/>
      <c r="E222" s="112"/>
      <c r="F222" s="113"/>
    </row>
    <row r="223" spans="1:6">
      <c r="A223" s="109"/>
      <c r="B223" s="110"/>
      <c r="C223" s="110"/>
      <c r="D223" s="111"/>
      <c r="E223" s="112"/>
      <c r="F223" s="113"/>
    </row>
    <row r="224" spans="1:6">
      <c r="A224" s="109"/>
      <c r="B224" s="110"/>
      <c r="C224" s="110"/>
      <c r="D224" s="111"/>
      <c r="E224" s="112"/>
      <c r="F224" s="113"/>
    </row>
    <row r="225" spans="1:6">
      <c r="A225" s="116"/>
      <c r="B225" s="117"/>
      <c r="C225" s="118"/>
      <c r="D225" s="119"/>
      <c r="E225" s="120"/>
      <c r="F225" s="121"/>
    </row>
    <row r="226" spans="1:6" ht="17.25">
      <c r="A226" s="104"/>
      <c r="B226" s="105"/>
      <c r="C226" s="106"/>
      <c r="D226" s="107"/>
      <c r="E226" s="108"/>
      <c r="F226" s="122"/>
    </row>
    <row r="227" spans="1:6">
      <c r="A227" s="109"/>
      <c r="B227" s="110"/>
      <c r="C227" s="110"/>
      <c r="D227" s="111"/>
      <c r="E227" s="112"/>
      <c r="F227" s="113"/>
    </row>
    <row r="228" spans="1:6" ht="17.25">
      <c r="A228" s="104"/>
      <c r="B228" s="105"/>
      <c r="C228" s="106"/>
      <c r="D228" s="107"/>
      <c r="E228" s="108"/>
      <c r="F228" s="255"/>
    </row>
    <row r="229" spans="1:6">
      <c r="A229" s="256"/>
      <c r="B229" s="257"/>
      <c r="C229" s="258"/>
      <c r="D229" s="258"/>
      <c r="E229" s="259"/>
      <c r="F229" s="260"/>
    </row>
    <row r="230" spans="1:6">
      <c r="A230" s="109"/>
      <c r="B230" s="110"/>
      <c r="C230" s="110"/>
      <c r="D230" s="111"/>
      <c r="E230" s="112"/>
      <c r="F230" s="113"/>
    </row>
    <row r="231" spans="1:6">
      <c r="A231" s="109"/>
      <c r="B231" s="110"/>
      <c r="C231" s="110"/>
      <c r="D231" s="111"/>
      <c r="E231" s="112"/>
      <c r="F231" s="113"/>
    </row>
    <row r="232" spans="1:6">
      <c r="A232" s="109"/>
      <c r="B232" s="110"/>
      <c r="C232" s="110"/>
      <c r="D232" s="111"/>
      <c r="E232" s="112"/>
      <c r="F232" s="113"/>
    </row>
    <row r="233" spans="1:6">
      <c r="A233" s="109"/>
      <c r="B233" s="110"/>
      <c r="C233" s="110"/>
      <c r="D233" s="111"/>
      <c r="E233" s="112"/>
      <c r="F233" s="113"/>
    </row>
    <row r="234" spans="1:6">
      <c r="A234" s="109"/>
      <c r="B234" s="110"/>
      <c r="C234" s="110"/>
      <c r="D234" s="111"/>
      <c r="E234" s="112"/>
      <c r="F234" s="113"/>
    </row>
    <row r="235" spans="1:6">
      <c r="A235" s="109"/>
      <c r="B235" s="110"/>
      <c r="C235" s="110"/>
      <c r="D235" s="111"/>
      <c r="E235" s="112"/>
      <c r="F235" s="113"/>
    </row>
    <row r="236" spans="1:6">
      <c r="A236" s="109"/>
      <c r="B236" s="110"/>
      <c r="C236" s="110"/>
      <c r="D236" s="111"/>
      <c r="E236" s="112"/>
      <c r="F236" s="113"/>
    </row>
    <row r="237" spans="1:6">
      <c r="A237" s="109"/>
      <c r="B237" s="110"/>
      <c r="C237" s="110"/>
      <c r="D237" s="111"/>
      <c r="E237" s="112"/>
      <c r="F237" s="113"/>
    </row>
    <row r="238" spans="1:6">
      <c r="A238" s="109"/>
      <c r="B238" s="110"/>
      <c r="C238" s="110"/>
      <c r="D238" s="111"/>
      <c r="E238" s="112"/>
      <c r="F238" s="113"/>
    </row>
    <row r="239" spans="1:6">
      <c r="A239" s="109"/>
      <c r="B239" s="110"/>
      <c r="C239" s="110"/>
      <c r="D239" s="111"/>
      <c r="E239" s="112"/>
      <c r="F239" s="113"/>
    </row>
    <row r="240" spans="1:6">
      <c r="A240" s="109"/>
      <c r="B240" s="110"/>
      <c r="C240" s="110"/>
      <c r="D240" s="111"/>
      <c r="E240" s="112"/>
      <c r="F240" s="113"/>
    </row>
    <row r="241" spans="1:6">
      <c r="A241" s="109"/>
      <c r="B241" s="110"/>
      <c r="C241" s="110"/>
      <c r="D241" s="111"/>
      <c r="E241" s="112"/>
      <c r="F241" s="113"/>
    </row>
    <row r="242" spans="1:6">
      <c r="A242" s="109"/>
      <c r="B242" s="110"/>
      <c r="C242" s="110"/>
      <c r="D242" s="111"/>
      <c r="E242" s="112"/>
      <c r="F242" s="113"/>
    </row>
    <row r="243" spans="1:6">
      <c r="A243" s="109"/>
      <c r="B243" s="110"/>
      <c r="C243" s="110"/>
      <c r="D243" s="111"/>
      <c r="E243" s="112"/>
      <c r="F243" s="113"/>
    </row>
    <row r="244" spans="1:6">
      <c r="A244" s="109"/>
      <c r="B244" s="110"/>
      <c r="C244" s="110"/>
      <c r="D244" s="111"/>
      <c r="E244" s="112"/>
      <c r="F244" s="113"/>
    </row>
    <row r="245" spans="1:6">
      <c r="A245" s="109"/>
      <c r="B245" s="110"/>
      <c r="C245" s="110"/>
      <c r="D245" s="111"/>
      <c r="E245" s="112"/>
      <c r="F245" s="113"/>
    </row>
    <row r="246" spans="1:6">
      <c r="A246" s="109"/>
      <c r="B246" s="110"/>
      <c r="C246" s="110"/>
      <c r="D246" s="111"/>
      <c r="E246" s="112"/>
      <c r="F246" s="113"/>
    </row>
    <row r="247" spans="1:6">
      <c r="A247" s="109"/>
      <c r="B247" s="110"/>
      <c r="C247" s="110"/>
      <c r="D247" s="111"/>
      <c r="E247" s="112"/>
      <c r="F247" s="113"/>
    </row>
    <row r="248" spans="1:6">
      <c r="A248" s="109"/>
      <c r="B248" s="110"/>
      <c r="C248" s="110"/>
      <c r="D248" s="111"/>
      <c r="E248" s="112"/>
      <c r="F248" s="113"/>
    </row>
    <row r="249" spans="1:6">
      <c r="A249" s="109"/>
      <c r="B249" s="110"/>
      <c r="C249" s="110"/>
      <c r="D249" s="111"/>
      <c r="E249" s="112"/>
      <c r="F249" s="113"/>
    </row>
    <row r="250" spans="1:6">
      <c r="A250" s="109"/>
      <c r="B250" s="110"/>
      <c r="C250" s="110"/>
      <c r="D250" s="111"/>
      <c r="E250" s="112"/>
      <c r="F250" s="113"/>
    </row>
    <row r="251" spans="1:6">
      <c r="A251" s="109"/>
      <c r="B251" s="110"/>
      <c r="C251" s="110"/>
      <c r="D251" s="111"/>
      <c r="E251" s="112"/>
      <c r="F251" s="113"/>
    </row>
    <row r="252" spans="1:6">
      <c r="A252" s="109"/>
      <c r="B252" s="110"/>
      <c r="C252" s="110"/>
      <c r="D252" s="111"/>
      <c r="E252" s="112"/>
      <c r="F252" s="113"/>
    </row>
    <row r="253" spans="1:6">
      <c r="A253" s="109"/>
      <c r="B253" s="110"/>
      <c r="C253" s="110"/>
      <c r="D253" s="111"/>
      <c r="E253" s="112"/>
      <c r="F253" s="113"/>
    </row>
    <row r="254" spans="1:6">
      <c r="A254" s="109"/>
      <c r="B254" s="110"/>
      <c r="C254" s="110"/>
      <c r="D254" s="111"/>
      <c r="E254" s="112"/>
      <c r="F254" s="113"/>
    </row>
    <row r="255" spans="1:6">
      <c r="A255" s="109"/>
      <c r="B255" s="110"/>
      <c r="C255" s="110"/>
      <c r="D255" s="111"/>
      <c r="E255" s="112"/>
      <c r="F255" s="113"/>
    </row>
    <row r="256" spans="1:6">
      <c r="A256" s="109"/>
      <c r="B256" s="110"/>
      <c r="C256" s="114"/>
      <c r="D256" s="111"/>
      <c r="E256" s="112"/>
      <c r="F256" s="113"/>
    </row>
    <row r="257" spans="1:6">
      <c r="A257" s="109"/>
      <c r="B257" s="110"/>
      <c r="C257" s="114"/>
      <c r="D257" s="111"/>
      <c r="E257" s="112"/>
      <c r="F257" s="113"/>
    </row>
    <row r="258" spans="1:6">
      <c r="A258" s="109"/>
      <c r="B258" s="110"/>
      <c r="C258" s="114"/>
      <c r="D258" s="111"/>
      <c r="E258" s="112"/>
      <c r="F258" s="113"/>
    </row>
    <row r="259" spans="1:6">
      <c r="A259" s="109"/>
      <c r="B259" s="110"/>
      <c r="C259" s="114"/>
      <c r="D259" s="111"/>
      <c r="E259" s="112"/>
      <c r="F259" s="113"/>
    </row>
    <row r="260" spans="1:6">
      <c r="A260" s="109"/>
      <c r="B260" s="110"/>
      <c r="C260" s="114"/>
      <c r="D260" s="111"/>
      <c r="E260" s="112"/>
      <c r="F260" s="113"/>
    </row>
    <row r="261" spans="1:6">
      <c r="A261" s="109"/>
      <c r="B261" s="110"/>
      <c r="C261" s="114"/>
      <c r="D261" s="111"/>
      <c r="E261" s="112"/>
      <c r="F261" s="113"/>
    </row>
    <row r="262" spans="1:6">
      <c r="A262" s="109"/>
      <c r="B262" s="110"/>
      <c r="C262" s="110"/>
      <c r="D262" s="111"/>
      <c r="E262" s="112"/>
      <c r="F262" s="113"/>
    </row>
    <row r="263" spans="1:6">
      <c r="A263" s="109"/>
      <c r="B263" s="110"/>
      <c r="C263" s="110"/>
      <c r="D263" s="111"/>
      <c r="E263" s="112"/>
      <c r="F263" s="113"/>
    </row>
    <row r="264" spans="1:6">
      <c r="A264" s="109"/>
      <c r="B264" s="110"/>
      <c r="C264" s="110"/>
      <c r="D264" s="111"/>
      <c r="E264" s="112"/>
      <c r="F264" s="113"/>
    </row>
    <row r="265" spans="1:6">
      <c r="A265" s="109"/>
      <c r="B265" s="110"/>
      <c r="C265" s="110"/>
      <c r="D265" s="111"/>
      <c r="E265" s="112"/>
      <c r="F265" s="113"/>
    </row>
    <row r="266" spans="1:6">
      <c r="A266" s="109"/>
      <c r="B266" s="110"/>
      <c r="C266" s="110"/>
      <c r="D266" s="111"/>
      <c r="E266" s="112"/>
      <c r="F266" s="113"/>
    </row>
    <row r="267" spans="1:6">
      <c r="A267" s="109"/>
      <c r="B267" s="110"/>
      <c r="C267" s="110"/>
      <c r="D267" s="111"/>
      <c r="E267" s="112"/>
      <c r="F267" s="113"/>
    </row>
    <row r="268" spans="1:6">
      <c r="A268" s="109"/>
      <c r="B268" s="110"/>
      <c r="C268" s="110"/>
      <c r="D268" s="111"/>
      <c r="E268" s="112"/>
      <c r="F268" s="113"/>
    </row>
    <row r="269" spans="1:6">
      <c r="A269" s="109"/>
      <c r="B269" s="110"/>
      <c r="C269" s="110"/>
      <c r="D269" s="111"/>
      <c r="E269" s="112"/>
      <c r="F269" s="113"/>
    </row>
    <row r="270" spans="1:6">
      <c r="A270" s="116"/>
      <c r="B270" s="117"/>
      <c r="C270" s="118"/>
      <c r="D270" s="119"/>
      <c r="E270" s="120"/>
      <c r="F270" s="121"/>
    </row>
    <row r="271" spans="1:6" ht="17.25">
      <c r="A271" s="104"/>
      <c r="B271" s="105"/>
      <c r="C271" s="106"/>
      <c r="D271" s="107"/>
      <c r="E271" s="108"/>
      <c r="F271" s="122"/>
    </row>
    <row r="272" spans="1:6">
      <c r="A272" s="109"/>
      <c r="B272" s="110"/>
      <c r="C272" s="110"/>
      <c r="D272" s="111"/>
      <c r="E272" s="112"/>
      <c r="F272" s="113"/>
    </row>
    <row r="273" spans="1:6">
      <c r="A273" s="109"/>
      <c r="B273" s="110"/>
      <c r="C273" s="110"/>
      <c r="D273" s="111"/>
      <c r="E273" s="112"/>
      <c r="F273" s="113"/>
    </row>
    <row r="274" spans="1:6">
      <c r="A274" s="109"/>
      <c r="B274" s="110"/>
      <c r="C274" s="110"/>
      <c r="D274" s="111"/>
      <c r="E274" s="112"/>
      <c r="F274" s="113"/>
    </row>
    <row r="275" spans="1:6">
      <c r="A275" s="109"/>
      <c r="B275" s="110"/>
      <c r="C275" s="110"/>
      <c r="D275" s="111"/>
      <c r="E275" s="112"/>
      <c r="F275" s="113"/>
    </row>
    <row r="276" spans="1:6">
      <c r="A276" s="109"/>
      <c r="B276" s="110"/>
      <c r="C276" s="110"/>
      <c r="D276" s="111"/>
      <c r="E276" s="112"/>
      <c r="F276" s="113"/>
    </row>
    <row r="277" spans="1:6">
      <c r="A277" s="109"/>
      <c r="B277" s="110"/>
      <c r="C277" s="110"/>
      <c r="D277" s="111"/>
      <c r="E277" s="112"/>
      <c r="F277" s="113"/>
    </row>
    <row r="278" spans="1:6">
      <c r="A278" s="109"/>
      <c r="B278" s="110"/>
      <c r="C278" s="110"/>
      <c r="D278" s="111"/>
      <c r="E278" s="112"/>
      <c r="F278" s="113"/>
    </row>
    <row r="279" spans="1:6">
      <c r="A279" s="109"/>
      <c r="B279" s="110"/>
      <c r="C279" s="110"/>
      <c r="D279" s="111"/>
      <c r="E279" s="112"/>
      <c r="F279" s="113"/>
    </row>
    <row r="280" spans="1:6">
      <c r="A280" s="109"/>
      <c r="B280" s="110"/>
      <c r="C280" s="110"/>
      <c r="D280" s="111"/>
      <c r="E280" s="112"/>
      <c r="F280" s="113"/>
    </row>
    <row r="281" spans="1:6">
      <c r="A281" s="109"/>
      <c r="B281" s="110"/>
      <c r="C281" s="110"/>
      <c r="D281" s="111"/>
      <c r="E281" s="112"/>
      <c r="F281" s="113"/>
    </row>
    <row r="282" spans="1:6">
      <c r="A282" s="109"/>
      <c r="B282" s="110"/>
      <c r="C282" s="110"/>
      <c r="D282" s="111"/>
      <c r="E282" s="112"/>
      <c r="F282" s="113"/>
    </row>
    <row r="283" spans="1:6">
      <c r="A283" s="109"/>
      <c r="B283" s="110"/>
      <c r="C283" s="110"/>
      <c r="D283" s="111"/>
      <c r="E283" s="112"/>
      <c r="F283" s="113"/>
    </row>
    <row r="284" spans="1:6">
      <c r="A284" s="109"/>
      <c r="B284" s="110"/>
      <c r="C284" s="110"/>
      <c r="D284" s="111"/>
      <c r="E284" s="112"/>
      <c r="F284" s="113"/>
    </row>
    <row r="285" spans="1:6">
      <c r="A285" s="109"/>
      <c r="B285" s="110"/>
      <c r="C285" s="110"/>
      <c r="D285" s="111"/>
      <c r="E285" s="112"/>
      <c r="F285" s="113"/>
    </row>
    <row r="286" spans="1:6">
      <c r="A286" s="109"/>
      <c r="B286" s="110"/>
      <c r="C286" s="110"/>
      <c r="D286" s="111"/>
      <c r="E286" s="112"/>
      <c r="F286" s="113"/>
    </row>
    <row r="287" spans="1:6">
      <c r="A287" s="109"/>
      <c r="B287" s="110"/>
      <c r="C287" s="110"/>
      <c r="D287" s="111"/>
      <c r="E287" s="112"/>
      <c r="F287" s="113"/>
    </row>
    <row r="288" spans="1:6">
      <c r="A288" s="109"/>
      <c r="B288" s="110"/>
      <c r="C288" s="110"/>
      <c r="D288" s="111"/>
      <c r="E288" s="112"/>
      <c r="F288" s="113"/>
    </row>
    <row r="289" spans="1:6">
      <c r="A289" s="109"/>
      <c r="B289" s="110"/>
      <c r="C289" s="110"/>
      <c r="D289" s="111"/>
      <c r="E289" s="112"/>
      <c r="F289" s="113"/>
    </row>
    <row r="290" spans="1:6">
      <c r="A290" s="109"/>
      <c r="B290" s="110"/>
      <c r="C290" s="110"/>
      <c r="D290" s="111"/>
      <c r="E290" s="112"/>
      <c r="F290" s="113"/>
    </row>
    <row r="291" spans="1:6">
      <c r="A291" s="109"/>
      <c r="B291" s="110"/>
      <c r="C291" s="114"/>
      <c r="D291" s="111"/>
      <c r="E291" s="112"/>
      <c r="F291" s="113"/>
    </row>
    <row r="292" spans="1:6">
      <c r="A292" s="109"/>
      <c r="B292" s="110"/>
      <c r="C292" s="114"/>
      <c r="D292" s="111"/>
      <c r="E292" s="112"/>
      <c r="F292" s="113"/>
    </row>
    <row r="293" spans="1:6">
      <c r="A293" s="109"/>
      <c r="B293" s="110"/>
      <c r="C293" s="110"/>
      <c r="D293" s="111"/>
      <c r="E293" s="112"/>
      <c r="F293" s="113"/>
    </row>
    <row r="294" spans="1:6">
      <c r="A294" s="109"/>
      <c r="B294" s="110"/>
      <c r="C294" s="110"/>
      <c r="D294" s="111"/>
      <c r="E294" s="112"/>
      <c r="F294" s="113"/>
    </row>
    <row r="295" spans="1:6">
      <c r="A295" s="109"/>
      <c r="B295" s="110"/>
      <c r="C295" s="110"/>
      <c r="D295" s="111"/>
      <c r="E295" s="112"/>
      <c r="F295" s="113"/>
    </row>
    <row r="296" spans="1:6">
      <c r="A296" s="109"/>
      <c r="B296" s="110"/>
      <c r="C296" s="110"/>
      <c r="D296" s="111"/>
      <c r="E296" s="112"/>
      <c r="F296" s="113"/>
    </row>
    <row r="297" spans="1:6">
      <c r="A297" s="109"/>
      <c r="B297" s="110"/>
      <c r="C297" s="110"/>
      <c r="D297" s="111"/>
      <c r="E297" s="112"/>
      <c r="F297" s="113"/>
    </row>
    <row r="298" spans="1:6">
      <c r="A298" s="109"/>
      <c r="B298" s="110"/>
      <c r="C298" s="110"/>
      <c r="D298" s="111"/>
      <c r="E298" s="112"/>
      <c r="F298" s="113"/>
    </row>
    <row r="299" spans="1:6">
      <c r="A299" s="109"/>
      <c r="B299" s="110"/>
      <c r="C299" s="110"/>
      <c r="D299" s="111"/>
      <c r="E299" s="112"/>
      <c r="F299" s="113"/>
    </row>
    <row r="300" spans="1:6">
      <c r="A300" s="109"/>
      <c r="B300" s="110"/>
      <c r="C300" s="110"/>
      <c r="D300" s="111"/>
      <c r="E300" s="112"/>
      <c r="F300" s="113"/>
    </row>
    <row r="301" spans="1:6">
      <c r="A301" s="109"/>
      <c r="B301" s="110"/>
      <c r="C301" s="110"/>
      <c r="D301" s="111"/>
      <c r="E301" s="112"/>
      <c r="F301" s="113"/>
    </row>
    <row r="302" spans="1:6">
      <c r="A302" s="109"/>
      <c r="B302" s="115"/>
      <c r="C302" s="110"/>
      <c r="D302" s="111"/>
      <c r="E302" s="112"/>
      <c r="F302" s="113"/>
    </row>
    <row r="303" spans="1:6">
      <c r="A303" s="109"/>
      <c r="B303" s="110"/>
      <c r="C303" s="110"/>
      <c r="D303" s="111"/>
      <c r="E303" s="112"/>
      <c r="F303" s="113"/>
    </row>
    <row r="304" spans="1:6">
      <c r="A304" s="109"/>
      <c r="B304" s="110"/>
      <c r="C304" s="114"/>
      <c r="D304" s="111"/>
      <c r="E304" s="112"/>
      <c r="F304" s="113"/>
    </row>
    <row r="305" spans="1:6">
      <c r="A305" s="116"/>
      <c r="B305" s="117"/>
      <c r="C305" s="118"/>
      <c r="D305" s="119"/>
      <c r="E305" s="120"/>
      <c r="F305" s="121"/>
    </row>
    <row r="306" spans="1:6" ht="17.25">
      <c r="A306" s="104"/>
      <c r="B306" s="105"/>
      <c r="C306" s="106"/>
      <c r="D306" s="107"/>
      <c r="E306" s="108"/>
      <c r="F306" s="122"/>
    </row>
    <row r="307" spans="1:6">
      <c r="A307" s="116"/>
      <c r="B307" s="117"/>
      <c r="C307" s="118"/>
      <c r="D307" s="119"/>
      <c r="E307" s="120"/>
      <c r="F307" s="121"/>
    </row>
    <row r="308" spans="1:6">
      <c r="A308" s="98"/>
      <c r="B308" s="99"/>
      <c r="C308" s="100"/>
      <c r="D308" s="101"/>
      <c r="E308" s="102"/>
      <c r="F308" s="103"/>
    </row>
  </sheetData>
  <sheetProtection algorithmName="SHA-512" hashValue="ralqj+r0KkT0o8BpM7dNrjcylbz1CeowSTKOTp1lCEeebtO41Ay0bVpfSc240UqCWNXjKLj047ts8i1cVUBAMg==" saltValue="RIHKHOfQXHOoaOnwli+kfw==" spinCount="100000" sheet="1" objects="1" scenarios="1"/>
  <mergeCells count="3">
    <mergeCell ref="A1:F2"/>
    <mergeCell ref="A3:B3"/>
    <mergeCell ref="A4:F4"/>
  </mergeCells>
  <phoneticPr fontId="62" type="noConversion"/>
  <pageMargins left="0.70866141732283472" right="0.70866141732283472" top="0.74803149606299213" bottom="0.74803149606299213" header="0.31496062992125984" footer="0.31496062992125984"/>
  <pageSetup paperSize="9" scale="68" firstPageNumber="3" fitToHeight="0" orientation="portrait" useFirstPageNumber="1" r:id="rId1"/>
  <headerFooter>
    <oddFooter>&amp;CFekalna kanalizacija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5C306-65E7-422B-ADAB-E35E3F77C470}">
  <dimension ref="A1:G91"/>
  <sheetViews>
    <sheetView view="pageBreakPreview" topLeftCell="A81" zoomScaleNormal="100" zoomScaleSheetLayoutView="100" workbookViewId="0">
      <selection activeCell="I97" sqref="I97"/>
    </sheetView>
  </sheetViews>
  <sheetFormatPr defaultColWidth="9.140625" defaultRowHeight="15"/>
  <cols>
    <col min="1" max="1" width="3.140625" style="339" customWidth="1"/>
    <col min="2" max="2" width="9.140625" style="339"/>
    <col min="3" max="3" width="26.42578125" style="339" customWidth="1"/>
    <col min="4" max="16384" width="9.140625" style="339"/>
  </cols>
  <sheetData>
    <row r="1" spans="1:7">
      <c r="A1" s="534" t="s">
        <v>502</v>
      </c>
      <c r="B1" s="534"/>
      <c r="C1" s="534"/>
      <c r="D1" s="534"/>
      <c r="E1" s="534"/>
      <c r="F1" s="534"/>
      <c r="G1" s="534"/>
    </row>
    <row r="2" spans="1:7">
      <c r="A2" s="283"/>
      <c r="B2" s="284"/>
      <c r="C2" s="285"/>
      <c r="D2" s="286"/>
      <c r="E2" s="287"/>
      <c r="F2" s="288"/>
      <c r="G2" s="288"/>
    </row>
    <row r="3" spans="1:7">
      <c r="A3" s="292"/>
      <c r="B3" s="293"/>
      <c r="C3" s="294" t="s">
        <v>465</v>
      </c>
      <c r="D3" s="295"/>
      <c r="E3" s="296"/>
      <c r="F3" s="297"/>
      <c r="G3" s="297"/>
    </row>
    <row r="4" spans="1:7">
      <c r="A4" s="283"/>
      <c r="B4" s="284"/>
      <c r="C4" s="285"/>
      <c r="D4" s="286"/>
      <c r="E4" s="287"/>
      <c r="F4" s="288"/>
      <c r="G4" s="288"/>
    </row>
    <row r="5" spans="1:7">
      <c r="A5" s="283"/>
      <c r="B5" s="284"/>
      <c r="C5" s="285"/>
      <c r="D5" s="286"/>
      <c r="E5" s="287"/>
      <c r="F5" s="288"/>
      <c r="G5" s="288"/>
    </row>
    <row r="6" spans="1:7">
      <c r="A6" s="283"/>
      <c r="B6" s="284"/>
      <c r="C6" s="285"/>
      <c r="D6" s="286"/>
      <c r="E6" s="287"/>
      <c r="F6" s="288"/>
      <c r="G6" s="288"/>
    </row>
    <row r="7" spans="1:7">
      <c r="A7" s="298"/>
      <c r="B7" s="299">
        <v>1</v>
      </c>
      <c r="C7" s="289" t="s">
        <v>466</v>
      </c>
      <c r="D7" s="300"/>
      <c r="E7" s="301"/>
      <c r="F7" s="340" t="s">
        <v>467</v>
      </c>
      <c r="G7" s="290">
        <f>G32</f>
        <v>0</v>
      </c>
    </row>
    <row r="8" spans="1:7">
      <c r="A8" s="298"/>
      <c r="B8" s="302"/>
      <c r="C8" s="303"/>
      <c r="D8" s="300"/>
      <c r="E8" s="301"/>
      <c r="F8" s="340"/>
      <c r="G8" s="290"/>
    </row>
    <row r="9" spans="1:7">
      <c r="A9" s="298"/>
      <c r="B9" s="302"/>
      <c r="C9" s="303"/>
      <c r="D9" s="300"/>
      <c r="E9" s="301"/>
      <c r="F9" s="340"/>
      <c r="G9" s="290"/>
    </row>
    <row r="10" spans="1:7">
      <c r="A10" s="298"/>
      <c r="B10" s="299">
        <v>2</v>
      </c>
      <c r="C10" s="289" t="s">
        <v>468</v>
      </c>
      <c r="D10" s="300"/>
      <c r="E10" s="301"/>
      <c r="F10" s="340" t="s">
        <v>467</v>
      </c>
      <c r="G10" s="290">
        <f>G55</f>
        <v>0</v>
      </c>
    </row>
    <row r="11" spans="1:7">
      <c r="A11" s="283"/>
      <c r="B11" s="302"/>
      <c r="C11" s="285"/>
      <c r="D11" s="286"/>
      <c r="E11" s="287"/>
      <c r="F11" s="288"/>
      <c r="G11" s="288"/>
    </row>
    <row r="12" spans="1:7">
      <c r="A12" s="283"/>
      <c r="B12" s="302"/>
      <c r="C12" s="285"/>
      <c r="D12" s="286"/>
      <c r="E12" s="287"/>
      <c r="F12" s="288"/>
      <c r="G12" s="304"/>
    </row>
    <row r="13" spans="1:7">
      <c r="A13" s="298"/>
      <c r="B13" s="299">
        <v>3</v>
      </c>
      <c r="C13" s="289" t="s">
        <v>469</v>
      </c>
      <c r="D13" s="300"/>
      <c r="E13" s="301"/>
      <c r="F13" s="340" t="s">
        <v>467</v>
      </c>
      <c r="G13" s="290">
        <f>G82</f>
        <v>0</v>
      </c>
    </row>
    <row r="14" spans="1:7">
      <c r="A14" s="283"/>
      <c r="B14" s="302"/>
      <c r="C14" s="285"/>
      <c r="D14" s="286"/>
      <c r="E14" s="287"/>
      <c r="F14" s="288"/>
      <c r="G14" s="288"/>
    </row>
    <row r="15" spans="1:7">
      <c r="A15" s="283"/>
      <c r="B15" s="302"/>
      <c r="C15" s="285"/>
      <c r="D15" s="286"/>
      <c r="E15" s="287"/>
      <c r="F15" s="288"/>
      <c r="G15" s="304"/>
    </row>
    <row r="16" spans="1:7">
      <c r="A16" s="298"/>
      <c r="B16" s="299">
        <v>4</v>
      </c>
      <c r="C16" s="289" t="s">
        <v>470</v>
      </c>
      <c r="D16" s="300"/>
      <c r="E16" s="301"/>
      <c r="F16" s="340" t="s">
        <v>467</v>
      </c>
      <c r="G16" s="290">
        <f>G91</f>
        <v>0</v>
      </c>
    </row>
    <row r="17" spans="1:7">
      <c r="A17" s="298"/>
      <c r="B17" s="284"/>
      <c r="C17" s="289"/>
      <c r="D17" s="300"/>
      <c r="E17" s="301"/>
      <c r="F17" s="340"/>
      <c r="G17" s="290"/>
    </row>
    <row r="18" spans="1:7">
      <c r="A18" s="298"/>
      <c r="B18" s="284"/>
      <c r="C18" s="289"/>
      <c r="D18" s="300"/>
      <c r="E18" s="301"/>
      <c r="F18" s="340"/>
      <c r="G18" s="290"/>
    </row>
    <row r="19" spans="1:7" ht="15.75" thickBot="1">
      <c r="A19" s="305"/>
      <c r="B19" s="306"/>
      <c r="C19" s="307"/>
      <c r="D19" s="308"/>
      <c r="E19" s="309"/>
      <c r="F19" s="341"/>
      <c r="G19" s="310"/>
    </row>
    <row r="20" spans="1:7" ht="15.75" thickTop="1">
      <c r="A20" s="298"/>
      <c r="B20" s="284"/>
      <c r="C20" s="289"/>
      <c r="D20" s="300"/>
      <c r="E20" s="301"/>
      <c r="F20" s="340"/>
      <c r="G20" s="290"/>
    </row>
    <row r="21" spans="1:7">
      <c r="A21" s="298"/>
      <c r="B21" s="284"/>
      <c r="C21" s="289" t="s">
        <v>471</v>
      </c>
      <c r="D21" s="300"/>
      <c r="E21" s="301"/>
      <c r="F21" s="340" t="s">
        <v>467</v>
      </c>
      <c r="G21" s="290">
        <f>SUM(G3:G18)</f>
        <v>0</v>
      </c>
    </row>
    <row r="22" spans="1:7" ht="15.75" thickBot="1">
      <c r="A22" s="311"/>
      <c r="B22" s="291"/>
      <c r="C22" s="312"/>
      <c r="D22" s="313"/>
      <c r="E22" s="314"/>
      <c r="F22" s="342"/>
      <c r="G22" s="315"/>
    </row>
    <row r="23" spans="1:7">
      <c r="A23" s="289"/>
      <c r="B23" s="284"/>
      <c r="C23" s="303"/>
      <c r="D23" s="300"/>
      <c r="E23" s="301"/>
      <c r="F23" s="340"/>
      <c r="G23" s="290"/>
    </row>
    <row r="24" spans="1:7">
      <c r="A24" s="304"/>
      <c r="B24" s="302">
        <v>1</v>
      </c>
      <c r="C24" s="316" t="s">
        <v>466</v>
      </c>
      <c r="D24" s="300"/>
      <c r="E24" s="317"/>
      <c r="F24" s="318"/>
      <c r="G24" s="318"/>
    </row>
    <row r="25" spans="1:7">
      <c r="A25" s="319"/>
      <c r="B25" s="320"/>
      <c r="C25" s="321"/>
      <c r="D25" s="322"/>
      <c r="E25" s="323"/>
      <c r="F25" s="324"/>
      <c r="G25" s="324"/>
    </row>
    <row r="26" spans="1:7" ht="216">
      <c r="A26" s="325"/>
      <c r="B26" s="320">
        <v>1.01</v>
      </c>
      <c r="C26" s="326" t="s">
        <v>472</v>
      </c>
      <c r="D26" s="327" t="s">
        <v>10</v>
      </c>
      <c r="E26" s="328">
        <v>9</v>
      </c>
      <c r="F26" s="329"/>
      <c r="G26" s="329">
        <f>E26*F26</f>
        <v>0</v>
      </c>
    </row>
    <row r="27" spans="1:7">
      <c r="A27" s="325"/>
      <c r="B27" s="320"/>
      <c r="C27" s="326"/>
      <c r="D27" s="327"/>
      <c r="E27" s="328"/>
      <c r="F27" s="329"/>
      <c r="G27" s="329"/>
    </row>
    <row r="28" spans="1:7" ht="192">
      <c r="A28" s="325"/>
      <c r="B28" s="320">
        <v>1.02</v>
      </c>
      <c r="C28" s="326" t="s">
        <v>473</v>
      </c>
      <c r="D28" s="327" t="s">
        <v>7</v>
      </c>
      <c r="E28" s="328">
        <v>3</v>
      </c>
      <c r="F28" s="329"/>
      <c r="G28" s="329">
        <f>E28*F28</f>
        <v>0</v>
      </c>
    </row>
    <row r="29" spans="1:7">
      <c r="A29" s="325"/>
      <c r="B29" s="320"/>
      <c r="C29" s="326"/>
      <c r="D29" s="327"/>
      <c r="E29" s="328"/>
      <c r="F29" s="329"/>
      <c r="G29" s="329"/>
    </row>
    <row r="30" spans="1:7" ht="84">
      <c r="A30" s="325"/>
      <c r="B30" s="320">
        <v>1.03</v>
      </c>
      <c r="C30" s="326" t="s">
        <v>474</v>
      </c>
      <c r="D30" s="327"/>
      <c r="E30" s="328"/>
      <c r="F30" s="329"/>
      <c r="G30" s="329">
        <f>SUM(G25:G29)*0.1</f>
        <v>0</v>
      </c>
    </row>
    <row r="31" spans="1:7">
      <c r="A31" s="325"/>
      <c r="B31" s="320"/>
      <c r="C31" s="326"/>
      <c r="D31" s="327"/>
      <c r="E31" s="328"/>
      <c r="F31" s="329"/>
      <c r="G31" s="329"/>
    </row>
    <row r="32" spans="1:7">
      <c r="A32" s="289"/>
      <c r="B32" s="284"/>
      <c r="C32" s="303" t="s">
        <v>466</v>
      </c>
      <c r="D32" s="300"/>
      <c r="E32" s="301"/>
      <c r="F32" s="290" t="s">
        <v>475</v>
      </c>
      <c r="G32" s="290">
        <f>SUM(G26:G31)</f>
        <v>0</v>
      </c>
    </row>
    <row r="33" spans="1:7">
      <c r="A33" s="289"/>
      <c r="B33" s="284"/>
      <c r="C33" s="303"/>
      <c r="D33" s="300"/>
      <c r="E33" s="301"/>
      <c r="F33" s="290"/>
      <c r="G33" s="290"/>
    </row>
    <row r="34" spans="1:7">
      <c r="A34" s="330"/>
      <c r="B34" s="320"/>
      <c r="C34" s="331"/>
      <c r="D34" s="322"/>
      <c r="E34" s="332"/>
      <c r="F34" s="333"/>
      <c r="G34" s="333"/>
    </row>
    <row r="35" spans="1:7">
      <c r="A35" s="283"/>
      <c r="B35" s="302">
        <v>2</v>
      </c>
      <c r="C35" s="289" t="s">
        <v>468</v>
      </c>
      <c r="D35" s="300"/>
      <c r="E35" s="301"/>
      <c r="F35" s="290"/>
      <c r="G35" s="290"/>
    </row>
    <row r="36" spans="1:7">
      <c r="A36" s="330"/>
      <c r="B36" s="334"/>
      <c r="C36" s="331"/>
      <c r="D36" s="322"/>
      <c r="E36" s="332"/>
      <c r="F36" s="333"/>
      <c r="G36" s="333"/>
    </row>
    <row r="37" spans="1:7" ht="72">
      <c r="A37" s="335"/>
      <c r="B37" s="320">
        <v>2.0099999999999998</v>
      </c>
      <c r="C37" s="326" t="s">
        <v>476</v>
      </c>
      <c r="D37" s="327" t="s">
        <v>10</v>
      </c>
      <c r="E37" s="328">
        <v>9</v>
      </c>
      <c r="F37" s="329"/>
      <c r="G37" s="329">
        <f>E37*F37</f>
        <v>0</v>
      </c>
    </row>
    <row r="38" spans="1:7">
      <c r="A38" s="330"/>
      <c r="B38" s="334"/>
      <c r="C38" s="331"/>
      <c r="D38" s="322"/>
      <c r="E38" s="332"/>
      <c r="F38" s="333"/>
      <c r="G38" s="333"/>
    </row>
    <row r="39" spans="1:7" ht="24">
      <c r="A39" s="335"/>
      <c r="B39" s="320">
        <v>2.02</v>
      </c>
      <c r="C39" s="326" t="s">
        <v>477</v>
      </c>
      <c r="D39" s="327" t="s">
        <v>10</v>
      </c>
      <c r="E39" s="328">
        <v>9</v>
      </c>
      <c r="F39" s="329"/>
      <c r="G39" s="329">
        <f>E39*F39</f>
        <v>0</v>
      </c>
    </row>
    <row r="40" spans="1:7">
      <c r="A40" s="335"/>
      <c r="B40" s="334"/>
      <c r="C40" s="326"/>
      <c r="D40" s="327"/>
      <c r="E40" s="328"/>
      <c r="F40" s="329"/>
      <c r="G40" s="329"/>
    </row>
    <row r="41" spans="1:7" ht="72">
      <c r="A41" s="335"/>
      <c r="B41" s="320">
        <v>2.0299999999999998</v>
      </c>
      <c r="C41" s="326" t="s">
        <v>478</v>
      </c>
      <c r="D41" s="327" t="s">
        <v>7</v>
      </c>
      <c r="E41" s="328">
        <v>3</v>
      </c>
      <c r="F41" s="329"/>
      <c r="G41" s="329">
        <f>E41*F41</f>
        <v>0</v>
      </c>
    </row>
    <row r="42" spans="1:7">
      <c r="A42" s="335"/>
      <c r="B42" s="334"/>
      <c r="C42" s="326"/>
      <c r="D42" s="327"/>
      <c r="E42" s="328"/>
      <c r="F42" s="329"/>
      <c r="G42" s="329"/>
    </row>
    <row r="43" spans="1:7" ht="24">
      <c r="A43" s="335"/>
      <c r="B43" s="320">
        <v>2.04</v>
      </c>
      <c r="C43" s="326" t="s">
        <v>479</v>
      </c>
      <c r="D43" s="327" t="s">
        <v>7</v>
      </c>
      <c r="E43" s="328">
        <v>6</v>
      </c>
      <c r="F43" s="329"/>
      <c r="G43" s="329">
        <f>E43*F43</f>
        <v>0</v>
      </c>
    </row>
    <row r="44" spans="1:7">
      <c r="A44" s="335"/>
      <c r="B44" s="334"/>
      <c r="C44" s="326"/>
      <c r="D44" s="327"/>
      <c r="E44" s="328"/>
      <c r="F44" s="329"/>
      <c r="G44" s="329"/>
    </row>
    <row r="45" spans="1:7" ht="48">
      <c r="A45" s="335"/>
      <c r="B45" s="320">
        <v>2.0499999999999998</v>
      </c>
      <c r="C45" s="326" t="s">
        <v>480</v>
      </c>
      <c r="D45" s="327" t="s">
        <v>7</v>
      </c>
      <c r="E45" s="328">
        <v>3</v>
      </c>
      <c r="F45" s="329"/>
      <c r="G45" s="329">
        <f>E45*F45</f>
        <v>0</v>
      </c>
    </row>
    <row r="46" spans="1:7">
      <c r="A46" s="335"/>
      <c r="B46" s="334"/>
      <c r="C46" s="326"/>
      <c r="D46" s="327"/>
      <c r="E46" s="328"/>
      <c r="F46" s="329"/>
      <c r="G46" s="329"/>
    </row>
    <row r="47" spans="1:7" ht="24">
      <c r="A47" s="335"/>
      <c r="B47" s="320">
        <v>2.06</v>
      </c>
      <c r="C47" s="326" t="s">
        <v>481</v>
      </c>
      <c r="D47" s="327" t="s">
        <v>7</v>
      </c>
      <c r="E47" s="328">
        <v>3</v>
      </c>
      <c r="F47" s="329"/>
      <c r="G47" s="329">
        <f>E47*F47</f>
        <v>0</v>
      </c>
    </row>
    <row r="48" spans="1:7">
      <c r="A48" s="335"/>
      <c r="B48" s="334"/>
      <c r="C48" s="326"/>
      <c r="D48" s="327"/>
      <c r="E48" s="328"/>
      <c r="F48" s="329"/>
      <c r="G48" s="329"/>
    </row>
    <row r="49" spans="1:7" ht="24">
      <c r="A49" s="335"/>
      <c r="B49" s="320">
        <v>2.0699999999999998</v>
      </c>
      <c r="C49" s="326" t="s">
        <v>482</v>
      </c>
      <c r="D49" s="327" t="s">
        <v>7</v>
      </c>
      <c r="E49" s="328">
        <v>3</v>
      </c>
      <c r="F49" s="329"/>
      <c r="G49" s="329">
        <f>E49*F49</f>
        <v>0</v>
      </c>
    </row>
    <row r="50" spans="1:7">
      <c r="A50" s="335"/>
      <c r="B50" s="334"/>
      <c r="C50" s="326"/>
      <c r="D50" s="327"/>
      <c r="E50" s="328"/>
      <c r="F50" s="329"/>
      <c r="G50" s="329"/>
    </row>
    <row r="51" spans="1:7" ht="36">
      <c r="A51" s="335"/>
      <c r="B51" s="320">
        <v>2.08</v>
      </c>
      <c r="C51" s="326" t="s">
        <v>483</v>
      </c>
      <c r="D51" s="327" t="s">
        <v>10</v>
      </c>
      <c r="E51" s="328">
        <v>9</v>
      </c>
      <c r="F51" s="329"/>
      <c r="G51" s="329">
        <f>E51*F51</f>
        <v>0</v>
      </c>
    </row>
    <row r="52" spans="1:7">
      <c r="A52" s="335"/>
      <c r="B52" s="334"/>
      <c r="C52" s="326"/>
      <c r="D52" s="327"/>
      <c r="E52" s="328"/>
      <c r="F52" s="329"/>
      <c r="G52" s="329"/>
    </row>
    <row r="53" spans="1:7" ht="84">
      <c r="A53" s="335"/>
      <c r="B53" s="336">
        <v>2.09</v>
      </c>
      <c r="C53" s="326" t="s">
        <v>484</v>
      </c>
      <c r="D53" s="327"/>
      <c r="E53" s="328"/>
      <c r="F53" s="329"/>
      <c r="G53" s="329">
        <f>SUM(G35:G52)*0.1</f>
        <v>0</v>
      </c>
    </row>
    <row r="54" spans="1:7">
      <c r="A54" s="325"/>
      <c r="B54" s="320"/>
      <c r="C54" s="326"/>
      <c r="D54" s="327"/>
      <c r="E54" s="328"/>
      <c r="F54" s="329"/>
      <c r="G54" s="329"/>
    </row>
    <row r="55" spans="1:7">
      <c r="A55" s="289"/>
      <c r="B55" s="284"/>
      <c r="C55" s="303" t="s">
        <v>468</v>
      </c>
      <c r="D55" s="300"/>
      <c r="E55" s="301"/>
      <c r="F55" s="290" t="s">
        <v>475</v>
      </c>
      <c r="G55" s="290">
        <f>SUM(G35:G53)</f>
        <v>0</v>
      </c>
    </row>
    <row r="56" spans="1:7">
      <c r="A56" s="289"/>
      <c r="B56" s="284"/>
      <c r="C56" s="303"/>
      <c r="D56" s="300"/>
      <c r="E56" s="301"/>
      <c r="F56" s="290"/>
      <c r="G56" s="290"/>
    </row>
    <row r="57" spans="1:7">
      <c r="A57" s="289"/>
      <c r="B57" s="284"/>
      <c r="C57" s="303"/>
      <c r="D57" s="300"/>
      <c r="E57" s="301"/>
      <c r="F57" s="290"/>
      <c r="G57" s="290"/>
    </row>
    <row r="58" spans="1:7">
      <c r="A58" s="283"/>
      <c r="B58" s="302">
        <v>3</v>
      </c>
      <c r="C58" s="289" t="s">
        <v>469</v>
      </c>
      <c r="D58" s="300"/>
      <c r="E58" s="301"/>
      <c r="F58" s="290"/>
      <c r="G58" s="290"/>
    </row>
    <row r="59" spans="1:7">
      <c r="A59" s="283"/>
      <c r="B59" s="302"/>
      <c r="C59" s="289"/>
      <c r="D59" s="300"/>
      <c r="E59" s="301"/>
      <c r="F59" s="290"/>
      <c r="G59" s="290"/>
    </row>
    <row r="60" spans="1:7">
      <c r="A60" s="335"/>
      <c r="B60" s="320">
        <v>3.01</v>
      </c>
      <c r="C60" s="326" t="s">
        <v>485</v>
      </c>
      <c r="D60" s="327" t="s">
        <v>10</v>
      </c>
      <c r="E60" s="328">
        <v>9</v>
      </c>
      <c r="F60" s="329"/>
      <c r="G60" s="329">
        <f>E60*F60</f>
        <v>0</v>
      </c>
    </row>
    <row r="61" spans="1:7">
      <c r="A61" s="330"/>
      <c r="B61" s="320"/>
      <c r="C61" s="331"/>
      <c r="D61" s="322"/>
      <c r="E61" s="332"/>
      <c r="F61" s="333"/>
      <c r="G61" s="333"/>
    </row>
    <row r="62" spans="1:7">
      <c r="A62" s="335"/>
      <c r="B62" s="320">
        <v>3.02</v>
      </c>
      <c r="C62" s="326" t="s">
        <v>486</v>
      </c>
      <c r="D62" s="327" t="s">
        <v>10</v>
      </c>
      <c r="E62" s="328">
        <v>9</v>
      </c>
      <c r="F62" s="329"/>
      <c r="G62" s="329">
        <f>E62*F62</f>
        <v>0</v>
      </c>
    </row>
    <row r="63" spans="1:7">
      <c r="A63" s="330"/>
      <c r="B63" s="320"/>
      <c r="C63" s="331"/>
      <c r="D63" s="322"/>
      <c r="E63" s="332"/>
      <c r="F63" s="333"/>
      <c r="G63" s="333"/>
    </row>
    <row r="64" spans="1:7" ht="72">
      <c r="A64" s="335"/>
      <c r="B64" s="320">
        <v>3.03</v>
      </c>
      <c r="C64" s="326" t="s">
        <v>487</v>
      </c>
      <c r="D64" s="327" t="s">
        <v>7</v>
      </c>
      <c r="E64" s="328">
        <v>3</v>
      </c>
      <c r="F64" s="329"/>
      <c r="G64" s="329">
        <f>E64*F64</f>
        <v>0</v>
      </c>
    </row>
    <row r="65" spans="1:7">
      <c r="A65" s="335"/>
      <c r="B65" s="302"/>
      <c r="C65" s="326"/>
      <c r="D65" s="327"/>
      <c r="E65" s="328"/>
      <c r="F65" s="329"/>
      <c r="G65" s="329"/>
    </row>
    <row r="66" spans="1:7">
      <c r="A66" s="335"/>
      <c r="B66" s="320">
        <v>3.04</v>
      </c>
      <c r="C66" s="326" t="s">
        <v>488</v>
      </c>
      <c r="D66" s="327" t="s">
        <v>7</v>
      </c>
      <c r="E66" s="328">
        <v>6</v>
      </c>
      <c r="F66" s="329"/>
      <c r="G66" s="329">
        <f>E66*F66</f>
        <v>0</v>
      </c>
    </row>
    <row r="67" spans="1:7">
      <c r="A67" s="335"/>
      <c r="B67" s="320"/>
      <c r="C67" s="326"/>
      <c r="D67" s="327"/>
      <c r="E67" s="328"/>
      <c r="F67" s="329"/>
      <c r="G67" s="329"/>
    </row>
    <row r="68" spans="1:7" ht="180">
      <c r="A68" s="335"/>
      <c r="B68" s="320">
        <v>3.05</v>
      </c>
      <c r="C68" s="326" t="s">
        <v>489</v>
      </c>
      <c r="D68" s="327" t="s">
        <v>7</v>
      </c>
      <c r="E68" s="328">
        <v>3</v>
      </c>
      <c r="F68" s="329"/>
      <c r="G68" s="329">
        <f>E68*F68</f>
        <v>0</v>
      </c>
    </row>
    <row r="69" spans="1:7">
      <c r="A69" s="335"/>
      <c r="B69" s="320"/>
      <c r="C69" s="335"/>
      <c r="D69" s="327"/>
      <c r="E69" s="328"/>
      <c r="F69" s="329"/>
      <c r="G69" s="329"/>
    </row>
    <row r="70" spans="1:7" ht="24">
      <c r="A70" s="335"/>
      <c r="B70" s="337"/>
      <c r="C70" s="338" t="s">
        <v>490</v>
      </c>
      <c r="D70" s="327"/>
      <c r="E70" s="328"/>
      <c r="F70" s="329"/>
      <c r="G70" s="329"/>
    </row>
    <row r="71" spans="1:7">
      <c r="A71" s="335"/>
      <c r="B71" s="320">
        <v>3.06</v>
      </c>
      <c r="C71" s="326" t="s">
        <v>491</v>
      </c>
      <c r="D71" s="327" t="s">
        <v>7</v>
      </c>
      <c r="E71" s="328">
        <v>6</v>
      </c>
      <c r="F71" s="329"/>
      <c r="G71" s="329">
        <f t="shared" ref="G71:G76" si="0">E71*F71</f>
        <v>0</v>
      </c>
    </row>
    <row r="72" spans="1:7">
      <c r="A72" s="335"/>
      <c r="B72" s="337">
        <v>3.07</v>
      </c>
      <c r="C72" s="326" t="s">
        <v>492</v>
      </c>
      <c r="D72" s="327" t="s">
        <v>7</v>
      </c>
      <c r="E72" s="328">
        <v>6</v>
      </c>
      <c r="F72" s="329"/>
      <c r="G72" s="329">
        <f t="shared" si="0"/>
        <v>0</v>
      </c>
    </row>
    <row r="73" spans="1:7">
      <c r="A73" s="335"/>
      <c r="B73" s="320">
        <v>3.08</v>
      </c>
      <c r="C73" s="326" t="s">
        <v>493</v>
      </c>
      <c r="D73" s="327" t="s">
        <v>7</v>
      </c>
      <c r="E73" s="328">
        <v>3</v>
      </c>
      <c r="F73" s="329"/>
      <c r="G73" s="329">
        <f t="shared" si="0"/>
        <v>0</v>
      </c>
    </row>
    <row r="74" spans="1:7">
      <c r="A74" s="335"/>
      <c r="B74" s="334">
        <v>3.09</v>
      </c>
      <c r="C74" s="326" t="s">
        <v>494</v>
      </c>
      <c r="D74" s="327" t="s">
        <v>7</v>
      </c>
      <c r="E74" s="328">
        <v>3</v>
      </c>
      <c r="F74" s="329"/>
      <c r="G74" s="329">
        <f t="shared" si="0"/>
        <v>0</v>
      </c>
    </row>
    <row r="75" spans="1:7" ht="60">
      <c r="A75" s="335"/>
      <c r="B75" s="320">
        <v>3.1</v>
      </c>
      <c r="C75" s="326" t="s">
        <v>495</v>
      </c>
      <c r="D75" s="327" t="s">
        <v>7</v>
      </c>
      <c r="E75" s="328">
        <v>3</v>
      </c>
      <c r="F75" s="329"/>
      <c r="G75" s="329">
        <f t="shared" si="0"/>
        <v>0</v>
      </c>
    </row>
    <row r="76" spans="1:7" ht="24">
      <c r="A76" s="335"/>
      <c r="B76" s="337">
        <v>3.11</v>
      </c>
      <c r="C76" s="326" t="s">
        <v>496</v>
      </c>
      <c r="D76" s="327" t="s">
        <v>7</v>
      </c>
      <c r="E76" s="328">
        <v>3</v>
      </c>
      <c r="F76" s="329"/>
      <c r="G76" s="329">
        <f t="shared" si="0"/>
        <v>0</v>
      </c>
    </row>
    <row r="77" spans="1:7">
      <c r="A77" s="335"/>
      <c r="B77" s="320"/>
      <c r="C77" s="326"/>
      <c r="D77" s="327"/>
      <c r="E77" s="328"/>
      <c r="F77" s="329"/>
      <c r="G77" s="329"/>
    </row>
    <row r="78" spans="1:7">
      <c r="A78" s="335"/>
      <c r="B78" s="320">
        <v>3.12</v>
      </c>
      <c r="C78" s="326" t="s">
        <v>497</v>
      </c>
      <c r="D78" s="327" t="s">
        <v>7</v>
      </c>
      <c r="E78" s="328">
        <v>1</v>
      </c>
      <c r="F78" s="329"/>
      <c r="G78" s="335">
        <f>E78*F78</f>
        <v>0</v>
      </c>
    </row>
    <row r="79" spans="1:7">
      <c r="A79" s="335"/>
      <c r="B79" s="320"/>
      <c r="C79" s="326"/>
      <c r="D79" s="327"/>
      <c r="E79" s="328"/>
      <c r="F79" s="329"/>
      <c r="G79" s="335"/>
    </row>
    <row r="80" spans="1:7" ht="24">
      <c r="A80" s="335"/>
      <c r="B80" s="320">
        <v>3.13</v>
      </c>
      <c r="C80" s="326" t="s">
        <v>498</v>
      </c>
      <c r="D80" s="327" t="s">
        <v>7</v>
      </c>
      <c r="E80" s="328">
        <v>1</v>
      </c>
      <c r="F80" s="329"/>
      <c r="G80" s="335">
        <f>E80*F80</f>
        <v>0</v>
      </c>
    </row>
    <row r="81" spans="1:7">
      <c r="A81" s="325"/>
      <c r="B81" s="320"/>
      <c r="C81" s="326"/>
      <c r="D81" s="327"/>
      <c r="E81" s="328"/>
      <c r="F81" s="329"/>
      <c r="G81" s="329"/>
    </row>
    <row r="82" spans="1:7" ht="25.5">
      <c r="A82" s="289"/>
      <c r="B82" s="284"/>
      <c r="C82" s="303" t="s">
        <v>499</v>
      </c>
      <c r="D82" s="300"/>
      <c r="E82" s="301"/>
      <c r="F82" s="290" t="s">
        <v>475</v>
      </c>
      <c r="G82" s="290">
        <f>SUM(G58:G81)</f>
        <v>0</v>
      </c>
    </row>
    <row r="83" spans="1:7">
      <c r="A83" s="289"/>
      <c r="B83" s="284"/>
      <c r="C83" s="303"/>
      <c r="D83" s="300"/>
      <c r="E83" s="301"/>
      <c r="F83" s="290"/>
      <c r="G83" s="290"/>
    </row>
    <row r="84" spans="1:7">
      <c r="A84" s="289"/>
      <c r="B84" s="284"/>
      <c r="C84" s="303"/>
      <c r="D84" s="300"/>
      <c r="E84" s="301"/>
      <c r="F84" s="290"/>
      <c r="G84" s="290"/>
    </row>
    <row r="85" spans="1:7">
      <c r="A85" s="283"/>
      <c r="B85" s="302">
        <v>4</v>
      </c>
      <c r="C85" s="289" t="s">
        <v>470</v>
      </c>
      <c r="D85" s="300"/>
      <c r="E85" s="301"/>
      <c r="F85" s="290"/>
      <c r="G85" s="290"/>
    </row>
    <row r="86" spans="1:7">
      <c r="A86" s="319"/>
      <c r="B86" s="320"/>
      <c r="C86" s="321"/>
      <c r="D86" s="322"/>
      <c r="E86" s="323"/>
      <c r="F86" s="324"/>
      <c r="G86" s="324"/>
    </row>
    <row r="87" spans="1:7" ht="96">
      <c r="A87" s="325"/>
      <c r="B87" s="320">
        <v>4.01</v>
      </c>
      <c r="C87" s="326" t="s">
        <v>500</v>
      </c>
      <c r="D87" s="327" t="s">
        <v>7</v>
      </c>
      <c r="E87" s="328">
        <v>3</v>
      </c>
      <c r="F87" s="329"/>
      <c r="G87" s="329">
        <f>E87*F87</f>
        <v>0</v>
      </c>
    </row>
    <row r="88" spans="1:7">
      <c r="A88" s="325"/>
      <c r="B88" s="320"/>
      <c r="C88" s="326"/>
      <c r="D88" s="327"/>
      <c r="E88" s="328"/>
      <c r="F88" s="329"/>
      <c r="G88" s="329"/>
    </row>
    <row r="89" spans="1:7" ht="84">
      <c r="A89" s="325"/>
      <c r="B89" s="320">
        <v>4.0199999999999996</v>
      </c>
      <c r="C89" s="326" t="s">
        <v>501</v>
      </c>
      <c r="D89" s="327"/>
      <c r="E89" s="328"/>
      <c r="F89" s="329"/>
      <c r="G89" s="329">
        <f>SUM(G87:G87)*0.1</f>
        <v>0</v>
      </c>
    </row>
    <row r="90" spans="1:7">
      <c r="A90" s="325"/>
      <c r="B90" s="320"/>
      <c r="C90" s="326"/>
      <c r="D90" s="327"/>
      <c r="E90" s="328"/>
      <c r="F90" s="329"/>
      <c r="G90" s="329"/>
    </row>
    <row r="91" spans="1:7">
      <c r="A91" s="289"/>
      <c r="B91" s="284"/>
      <c r="C91" s="303" t="s">
        <v>470</v>
      </c>
      <c r="D91" s="300"/>
      <c r="E91" s="301"/>
      <c r="F91" s="290" t="s">
        <v>475</v>
      </c>
      <c r="G91" s="290">
        <f>SUM(G87:G90)</f>
        <v>0</v>
      </c>
    </row>
  </sheetData>
  <sheetProtection algorithmName="SHA-512" hashValue="kMZYbvSt9Ky7MkyEA6pqlGz8xVPPNwsGIyTdxVJvhnIBmGhGWqGMJ0PJ+1ZvBw/e8X9YjVhYtLRrBRlRx9X92w==" saltValue="U4BNtCsmvnpw8mWervWduw==" spinCount="100000" sheet="1" objects="1" scenarios="1"/>
  <mergeCells count="1">
    <mergeCell ref="A1:G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86A6E-3B9D-432F-924B-ABAE6C76717E}">
  <dimension ref="A1:F102"/>
  <sheetViews>
    <sheetView view="pageBreakPreview" topLeftCell="A84" zoomScale="115" zoomScaleNormal="100" zoomScaleSheetLayoutView="115" workbookViewId="0">
      <selection activeCell="G118" sqref="G118"/>
    </sheetView>
  </sheetViews>
  <sheetFormatPr defaultRowHeight="15"/>
  <cols>
    <col min="1" max="1" width="2.7109375" bestFit="1" customWidth="1"/>
    <col min="2" max="2" width="30.85546875" customWidth="1"/>
    <col min="5" max="5" width="12.5703125" style="608" bestFit="1" customWidth="1"/>
    <col min="6" max="6" width="15.28515625" bestFit="1" customWidth="1"/>
  </cols>
  <sheetData>
    <row r="1" spans="1:6">
      <c r="A1" s="358"/>
      <c r="B1" s="535" t="s">
        <v>574</v>
      </c>
      <c r="C1" s="536"/>
      <c r="D1" s="536"/>
      <c r="E1" s="583"/>
      <c r="F1" s="359"/>
    </row>
    <row r="2" spans="1:6" ht="15.75">
      <c r="A2" s="358"/>
      <c r="B2" s="360" t="s">
        <v>575</v>
      </c>
      <c r="C2" s="361"/>
      <c r="D2" s="361"/>
      <c r="E2" s="584"/>
      <c r="F2" s="359"/>
    </row>
    <row r="3" spans="1:6" ht="15.75">
      <c r="A3" s="358"/>
      <c r="B3" s="362" t="s">
        <v>576</v>
      </c>
      <c r="C3" s="361"/>
      <c r="D3" s="361"/>
      <c r="E3" s="584"/>
      <c r="F3" s="359"/>
    </row>
    <row r="4" spans="1:6" ht="15.75">
      <c r="A4" s="358"/>
      <c r="B4" s="362" t="s">
        <v>577</v>
      </c>
      <c r="C4" s="361"/>
      <c r="D4" s="361"/>
      <c r="E4" s="584"/>
      <c r="F4" s="359"/>
    </row>
    <row r="5" spans="1:6" ht="18">
      <c r="A5" s="358"/>
      <c r="B5" s="363" t="s">
        <v>578</v>
      </c>
      <c r="C5" s="361"/>
      <c r="D5" s="364"/>
      <c r="E5" s="583"/>
      <c r="F5" s="359"/>
    </row>
    <row r="6" spans="1:6" ht="26.25" thickBot="1">
      <c r="A6" s="365"/>
      <c r="B6" s="366" t="s">
        <v>579</v>
      </c>
      <c r="C6" s="366" t="s">
        <v>580</v>
      </c>
      <c r="D6" s="366" t="s">
        <v>3</v>
      </c>
      <c r="E6" s="585" t="s">
        <v>581</v>
      </c>
      <c r="F6" s="367" t="s">
        <v>582</v>
      </c>
    </row>
    <row r="7" spans="1:6" ht="15.75" thickTop="1">
      <c r="A7" s="368"/>
      <c r="B7" s="369" t="s">
        <v>466</v>
      </c>
      <c r="C7" s="370"/>
      <c r="D7" s="370"/>
      <c r="E7" s="586"/>
      <c r="F7" s="371"/>
    </row>
    <row r="8" spans="1:6" ht="76.5">
      <c r="A8" s="372">
        <v>1</v>
      </c>
      <c r="B8" s="373" t="s">
        <v>583</v>
      </c>
      <c r="C8" s="374">
        <v>4</v>
      </c>
      <c r="D8" s="375" t="s">
        <v>7</v>
      </c>
      <c r="E8" s="587"/>
      <c r="F8" s="377">
        <f>C8*E8</f>
        <v>0</v>
      </c>
    </row>
    <row r="9" spans="1:6" ht="51">
      <c r="A9" s="378">
        <v>2</v>
      </c>
      <c r="B9" s="379" t="s">
        <v>584</v>
      </c>
      <c r="C9" s="374">
        <v>28</v>
      </c>
      <c r="D9" s="375" t="s">
        <v>7</v>
      </c>
      <c r="E9" s="588"/>
      <c r="F9" s="380">
        <f>C9*E9</f>
        <v>0</v>
      </c>
    </row>
    <row r="10" spans="1:6" ht="51">
      <c r="A10" s="381">
        <v>3</v>
      </c>
      <c r="B10" s="379" t="s">
        <v>585</v>
      </c>
      <c r="C10" s="374">
        <v>26</v>
      </c>
      <c r="D10" s="382" t="s">
        <v>7</v>
      </c>
      <c r="E10" s="589"/>
      <c r="F10" s="383">
        <f>C10*E10</f>
        <v>0</v>
      </c>
    </row>
    <row r="11" spans="1:6" ht="102">
      <c r="A11" s="378">
        <v>4</v>
      </c>
      <c r="B11" s="373" t="s">
        <v>586</v>
      </c>
      <c r="C11" s="384"/>
      <c r="D11" s="384"/>
      <c r="E11" s="590"/>
      <c r="F11" s="385"/>
    </row>
    <row r="12" spans="1:6">
      <c r="A12" s="386"/>
      <c r="B12" s="387" t="s">
        <v>587</v>
      </c>
      <c r="C12" s="382">
        <v>10</v>
      </c>
      <c r="D12" s="382" t="s">
        <v>21</v>
      </c>
      <c r="E12" s="588"/>
      <c r="F12" s="377">
        <f t="shared" ref="F12:F27" si="0">C12*E12</f>
        <v>0</v>
      </c>
    </row>
    <row r="13" spans="1:6">
      <c r="A13" s="386"/>
      <c r="B13" s="387" t="s">
        <v>588</v>
      </c>
      <c r="C13" s="382">
        <v>170</v>
      </c>
      <c r="D13" s="382" t="s">
        <v>21</v>
      </c>
      <c r="E13" s="588"/>
      <c r="F13" s="377">
        <f>C13*E13</f>
        <v>0</v>
      </c>
    </row>
    <row r="14" spans="1:6">
      <c r="A14" s="386"/>
      <c r="B14" s="387" t="s">
        <v>589</v>
      </c>
      <c r="C14" s="382">
        <v>130</v>
      </c>
      <c r="D14" s="382" t="s">
        <v>21</v>
      </c>
      <c r="E14" s="588"/>
      <c r="F14" s="376">
        <f t="shared" si="0"/>
        <v>0</v>
      </c>
    </row>
    <row r="15" spans="1:6">
      <c r="A15" s="386"/>
      <c r="B15" s="387" t="s">
        <v>590</v>
      </c>
      <c r="C15" s="382">
        <v>20</v>
      </c>
      <c r="D15" s="382" t="s">
        <v>21</v>
      </c>
      <c r="E15" s="588"/>
      <c r="F15" s="376">
        <f t="shared" si="0"/>
        <v>0</v>
      </c>
    </row>
    <row r="16" spans="1:6">
      <c r="A16" s="386"/>
      <c r="B16" s="387" t="s">
        <v>591</v>
      </c>
      <c r="C16" s="382">
        <v>595</v>
      </c>
      <c r="D16" s="382" t="s">
        <v>21</v>
      </c>
      <c r="E16" s="588"/>
      <c r="F16" s="376">
        <f>C16*E16</f>
        <v>0</v>
      </c>
    </row>
    <row r="17" spans="1:6">
      <c r="A17" s="386"/>
      <c r="B17" s="387" t="s">
        <v>592</v>
      </c>
      <c r="C17" s="382">
        <v>140</v>
      </c>
      <c r="D17" s="382" t="s">
        <v>21</v>
      </c>
      <c r="E17" s="588"/>
      <c r="F17" s="376">
        <f>C17*E17</f>
        <v>0</v>
      </c>
    </row>
    <row r="18" spans="1:6" ht="76.5">
      <c r="A18" s="381">
        <v>5</v>
      </c>
      <c r="B18" s="373" t="s">
        <v>593</v>
      </c>
      <c r="C18" s="388">
        <v>7</v>
      </c>
      <c r="D18" s="389" t="s">
        <v>7</v>
      </c>
      <c r="E18" s="588"/>
      <c r="F18" s="380">
        <f>C18*E18</f>
        <v>0</v>
      </c>
    </row>
    <row r="19" spans="1:6" ht="51">
      <c r="A19" s="381">
        <v>6</v>
      </c>
      <c r="B19" s="390" t="s">
        <v>594</v>
      </c>
      <c r="C19" s="389">
        <v>36</v>
      </c>
      <c r="D19" s="389" t="s">
        <v>7</v>
      </c>
      <c r="E19" s="591"/>
      <c r="F19" s="376">
        <f t="shared" si="0"/>
        <v>0</v>
      </c>
    </row>
    <row r="20" spans="1:6" ht="25.5">
      <c r="A20" s="381">
        <v>7</v>
      </c>
      <c r="B20" s="373" t="s">
        <v>595</v>
      </c>
      <c r="C20" s="389">
        <v>1</v>
      </c>
      <c r="D20" s="389" t="s">
        <v>18</v>
      </c>
      <c r="E20" s="591"/>
      <c r="F20" s="377">
        <f t="shared" si="0"/>
        <v>0</v>
      </c>
    </row>
    <row r="21" spans="1:6" ht="25.5">
      <c r="A21" s="381">
        <v>8</v>
      </c>
      <c r="B21" s="373" t="s">
        <v>596</v>
      </c>
      <c r="C21" s="389">
        <v>5</v>
      </c>
      <c r="D21" s="389" t="s">
        <v>8</v>
      </c>
      <c r="E21" s="591"/>
      <c r="F21" s="377">
        <f>C21*E21</f>
        <v>0</v>
      </c>
    </row>
    <row r="22" spans="1:6">
      <c r="A22" s="381">
        <v>9</v>
      </c>
      <c r="B22" s="373" t="s">
        <v>597</v>
      </c>
      <c r="C22" s="389">
        <v>5</v>
      </c>
      <c r="D22" s="389" t="s">
        <v>8</v>
      </c>
      <c r="E22" s="591"/>
      <c r="F22" s="377">
        <f>C22*E22</f>
        <v>0</v>
      </c>
    </row>
    <row r="23" spans="1:6" ht="63.75">
      <c r="A23" s="381">
        <v>10</v>
      </c>
      <c r="B23" s="373" t="s">
        <v>598</v>
      </c>
      <c r="C23" s="389">
        <v>90</v>
      </c>
      <c r="D23" s="389" t="s">
        <v>9</v>
      </c>
      <c r="E23" s="591"/>
      <c r="F23" s="377">
        <f>C23*E23</f>
        <v>0</v>
      </c>
    </row>
    <row r="24" spans="1:6" ht="38.25">
      <c r="A24" s="381">
        <v>11</v>
      </c>
      <c r="B24" s="373" t="s">
        <v>599</v>
      </c>
      <c r="C24" s="389">
        <v>4</v>
      </c>
      <c r="D24" s="389" t="s">
        <v>7</v>
      </c>
      <c r="E24" s="591"/>
      <c r="F24" s="377">
        <f t="shared" si="0"/>
        <v>0</v>
      </c>
    </row>
    <row r="25" spans="1:6" ht="25.5">
      <c r="A25" s="381">
        <v>12</v>
      </c>
      <c r="B25" s="373" t="s">
        <v>600</v>
      </c>
      <c r="C25" s="389">
        <v>1</v>
      </c>
      <c r="D25" s="389" t="s">
        <v>7</v>
      </c>
      <c r="E25" s="591"/>
      <c r="F25" s="377">
        <f t="shared" si="0"/>
        <v>0</v>
      </c>
    </row>
    <row r="26" spans="1:6">
      <c r="A26" s="381">
        <v>13</v>
      </c>
      <c r="B26" s="373" t="s">
        <v>601</v>
      </c>
      <c r="C26" s="389">
        <v>1</v>
      </c>
      <c r="D26" s="389" t="s">
        <v>18</v>
      </c>
      <c r="E26" s="591"/>
      <c r="F26" s="377">
        <f t="shared" si="0"/>
        <v>0</v>
      </c>
    </row>
    <row r="27" spans="1:6" ht="51">
      <c r="A27" s="381">
        <v>14</v>
      </c>
      <c r="B27" s="373" t="s">
        <v>602</v>
      </c>
      <c r="C27" s="389">
        <v>43</v>
      </c>
      <c r="D27" s="389" t="s">
        <v>9</v>
      </c>
      <c r="E27" s="591"/>
      <c r="F27" s="377">
        <f t="shared" si="0"/>
        <v>0</v>
      </c>
    </row>
    <row r="28" spans="1:6">
      <c r="A28" s="391"/>
      <c r="B28" s="392"/>
      <c r="C28" s="364"/>
      <c r="D28" s="364"/>
      <c r="E28" s="592" t="s">
        <v>603</v>
      </c>
      <c r="F28" s="393">
        <f>SUM(F8:F27)</f>
        <v>0</v>
      </c>
    </row>
    <row r="29" spans="1:6">
      <c r="A29" s="391"/>
      <c r="B29" s="392"/>
      <c r="C29" s="364"/>
      <c r="D29" s="364"/>
      <c r="E29" s="592"/>
      <c r="F29" s="393"/>
    </row>
    <row r="30" spans="1:6">
      <c r="A30" s="391"/>
      <c r="B30" s="394" t="s">
        <v>604</v>
      </c>
      <c r="C30" s="395"/>
      <c r="D30" s="395"/>
      <c r="E30" s="593"/>
      <c r="F30" s="396"/>
    </row>
    <row r="31" spans="1:6" ht="165.75">
      <c r="A31" s="397">
        <v>15</v>
      </c>
      <c r="B31" s="398" t="s">
        <v>605</v>
      </c>
      <c r="C31" s="399">
        <v>4</v>
      </c>
      <c r="D31" s="400" t="s">
        <v>7</v>
      </c>
      <c r="E31" s="594"/>
      <c r="F31" s="401">
        <f>C31*E31</f>
        <v>0</v>
      </c>
    </row>
    <row r="32" spans="1:6" ht="153">
      <c r="A32" s="372">
        <v>16</v>
      </c>
      <c r="B32" s="387" t="s">
        <v>606</v>
      </c>
      <c r="C32" s="402">
        <v>28</v>
      </c>
      <c r="D32" s="395" t="s">
        <v>7</v>
      </c>
      <c r="E32" s="595"/>
      <c r="F32" s="377">
        <f>C32*E32</f>
        <v>0</v>
      </c>
    </row>
    <row r="33" spans="1:6" ht="331.5">
      <c r="A33" s="372">
        <v>17</v>
      </c>
      <c r="B33" s="387" t="s">
        <v>607</v>
      </c>
      <c r="C33" s="402">
        <v>26</v>
      </c>
      <c r="D33" s="395" t="s">
        <v>7</v>
      </c>
      <c r="E33" s="596"/>
      <c r="F33" s="403">
        <f>C33*E33</f>
        <v>0</v>
      </c>
    </row>
    <row r="34" spans="1:6" ht="114.75">
      <c r="A34" s="378">
        <v>18</v>
      </c>
      <c r="B34" s="404" t="s">
        <v>608</v>
      </c>
      <c r="C34" s="405"/>
      <c r="D34" s="382"/>
      <c r="E34" s="597"/>
      <c r="F34" s="406"/>
    </row>
    <row r="35" spans="1:6">
      <c r="A35" s="407"/>
      <c r="B35" s="408" t="s">
        <v>609</v>
      </c>
      <c r="C35" s="370">
        <v>4</v>
      </c>
      <c r="D35" s="382" t="s">
        <v>7</v>
      </c>
      <c r="E35" s="597"/>
      <c r="F35" s="406">
        <f>C35*E35</f>
        <v>0</v>
      </c>
    </row>
    <row r="36" spans="1:6" ht="51">
      <c r="A36" s="409">
        <v>19</v>
      </c>
      <c r="B36" s="410" t="s">
        <v>610</v>
      </c>
      <c r="C36" s="368">
        <v>4</v>
      </c>
      <c r="D36" s="411" t="s">
        <v>7</v>
      </c>
      <c r="E36" s="597"/>
      <c r="F36" s="406">
        <f>C36*E36</f>
        <v>0</v>
      </c>
    </row>
    <row r="37" spans="1:6">
      <c r="A37" s="391"/>
      <c r="B37" s="392"/>
      <c r="C37" s="364"/>
      <c r="D37" s="364"/>
      <c r="E37" s="598" t="s">
        <v>603</v>
      </c>
      <c r="F37" s="393">
        <f>SUM(F31:F36)</f>
        <v>0</v>
      </c>
    </row>
    <row r="38" spans="1:6">
      <c r="A38" s="391"/>
      <c r="B38" s="392"/>
      <c r="C38" s="364"/>
      <c r="D38" s="364"/>
      <c r="E38" s="598"/>
      <c r="F38" s="393"/>
    </row>
    <row r="39" spans="1:6">
      <c r="A39" s="391"/>
      <c r="B39" s="392"/>
      <c r="C39" s="364"/>
      <c r="D39" s="364"/>
      <c r="E39" s="598"/>
      <c r="F39" s="393"/>
    </row>
    <row r="40" spans="1:6">
      <c r="A40" s="391"/>
      <c r="B40" s="392"/>
      <c r="C40" s="364"/>
      <c r="D40" s="364"/>
      <c r="E40" s="598"/>
      <c r="F40" s="393"/>
    </row>
    <row r="41" spans="1:6">
      <c r="A41" s="412"/>
      <c r="B41" s="413" t="s">
        <v>611</v>
      </c>
      <c r="C41" s="414"/>
      <c r="D41" s="414"/>
      <c r="E41" s="599"/>
      <c r="F41" s="415"/>
    </row>
    <row r="42" spans="1:6" ht="102">
      <c r="A42" s="416">
        <v>20</v>
      </c>
      <c r="B42" s="417" t="s">
        <v>612</v>
      </c>
      <c r="C42" s="382">
        <v>2</v>
      </c>
      <c r="D42" s="382" t="s">
        <v>7</v>
      </c>
      <c r="E42" s="596"/>
      <c r="F42" s="418">
        <f>E42*C42</f>
        <v>0</v>
      </c>
    </row>
    <row r="43" spans="1:6">
      <c r="A43" s="391"/>
      <c r="B43" s="392"/>
      <c r="C43" s="364"/>
      <c r="D43" s="364"/>
      <c r="E43" s="592" t="s">
        <v>603</v>
      </c>
      <c r="F43" s="393">
        <f>SUM(F42:F42)</f>
        <v>0</v>
      </c>
    </row>
    <row r="44" spans="1:6">
      <c r="A44" s="391"/>
      <c r="B44" s="392"/>
      <c r="C44" s="364"/>
      <c r="D44" s="364"/>
      <c r="E44" s="592"/>
      <c r="F44" s="393"/>
    </row>
    <row r="45" spans="1:6">
      <c r="A45" s="391"/>
      <c r="B45" s="394" t="s">
        <v>613</v>
      </c>
      <c r="C45" s="395"/>
      <c r="D45" s="395"/>
      <c r="E45" s="600"/>
      <c r="F45" s="419"/>
    </row>
    <row r="46" spans="1:6" ht="25.5">
      <c r="A46" s="372">
        <v>21</v>
      </c>
      <c r="B46" s="373" t="s">
        <v>614</v>
      </c>
      <c r="C46" s="395">
        <v>1065</v>
      </c>
      <c r="D46" s="395" t="s">
        <v>21</v>
      </c>
      <c r="E46" s="596"/>
      <c r="F46" s="403">
        <f t="shared" ref="F46:F51" si="1">C46*E46</f>
        <v>0</v>
      </c>
    </row>
    <row r="47" spans="1:6" ht="25.5">
      <c r="A47" s="372">
        <v>22</v>
      </c>
      <c r="B47" s="373" t="s">
        <v>615</v>
      </c>
      <c r="C47" s="395">
        <v>135</v>
      </c>
      <c r="D47" s="395" t="s">
        <v>21</v>
      </c>
      <c r="E47" s="596"/>
      <c r="F47" s="403">
        <f t="shared" si="1"/>
        <v>0</v>
      </c>
    </row>
    <row r="48" spans="1:6" ht="25.5">
      <c r="A48" s="372">
        <v>23</v>
      </c>
      <c r="B48" s="373" t="s">
        <v>616</v>
      </c>
      <c r="C48" s="395">
        <v>755</v>
      </c>
      <c r="D48" s="395" t="s">
        <v>21</v>
      </c>
      <c r="E48" s="596"/>
      <c r="F48" s="403">
        <f t="shared" si="1"/>
        <v>0</v>
      </c>
    </row>
    <row r="49" spans="1:6" ht="27">
      <c r="A49" s="372">
        <v>24</v>
      </c>
      <c r="B49" s="373" t="s">
        <v>617</v>
      </c>
      <c r="C49" s="395">
        <v>185</v>
      </c>
      <c r="D49" s="395" t="s">
        <v>21</v>
      </c>
      <c r="E49" s="596"/>
      <c r="F49" s="403">
        <f t="shared" si="1"/>
        <v>0</v>
      </c>
    </row>
    <row r="50" spans="1:6" ht="27">
      <c r="A50" s="372">
        <v>25</v>
      </c>
      <c r="B50" s="373" t="s">
        <v>618</v>
      </c>
      <c r="C50" s="400">
        <v>55</v>
      </c>
      <c r="D50" s="382" t="s">
        <v>21</v>
      </c>
      <c r="E50" s="596"/>
      <c r="F50" s="403">
        <f t="shared" si="1"/>
        <v>0</v>
      </c>
    </row>
    <row r="51" spans="1:6" ht="25.5">
      <c r="A51" s="372">
        <v>26</v>
      </c>
      <c r="B51" s="373" t="s">
        <v>619</v>
      </c>
      <c r="C51" s="400">
        <v>195</v>
      </c>
      <c r="D51" s="395" t="s">
        <v>21</v>
      </c>
      <c r="E51" s="596"/>
      <c r="F51" s="403">
        <f t="shared" si="1"/>
        <v>0</v>
      </c>
    </row>
    <row r="52" spans="1:6">
      <c r="A52" s="391"/>
      <c r="B52" s="392"/>
      <c r="C52" s="364"/>
      <c r="D52" s="364"/>
      <c r="E52" s="601" t="s">
        <v>603</v>
      </c>
      <c r="F52" s="420">
        <f>SUM(F46:F51)</f>
        <v>0</v>
      </c>
    </row>
    <row r="53" spans="1:6">
      <c r="A53" s="391"/>
      <c r="B53" s="394" t="s">
        <v>468</v>
      </c>
      <c r="C53" s="395"/>
      <c r="D53" s="395"/>
      <c r="E53" s="587"/>
      <c r="F53" s="376"/>
    </row>
    <row r="54" spans="1:6" ht="25.5">
      <c r="A54" s="372">
        <v>27</v>
      </c>
      <c r="B54" s="373" t="s">
        <v>620</v>
      </c>
      <c r="C54" s="395">
        <v>32</v>
      </c>
      <c r="D54" s="395" t="s">
        <v>7</v>
      </c>
      <c r="E54" s="602"/>
      <c r="F54" s="377">
        <f>C54*E54</f>
        <v>0</v>
      </c>
    </row>
    <row r="55" spans="1:6" ht="114.75">
      <c r="A55" s="372">
        <v>28</v>
      </c>
      <c r="B55" s="373" t="s">
        <v>621</v>
      </c>
      <c r="C55" s="395">
        <v>4</v>
      </c>
      <c r="D55" s="382" t="s">
        <v>7</v>
      </c>
      <c r="E55" s="596"/>
      <c r="F55" s="403">
        <f t="shared" ref="F55:F66" si="2">C55*E55</f>
        <v>0</v>
      </c>
    </row>
    <row r="56" spans="1:6" ht="38.25">
      <c r="A56" s="372">
        <v>29</v>
      </c>
      <c r="B56" s="387" t="s">
        <v>622</v>
      </c>
      <c r="C56" s="395">
        <v>4</v>
      </c>
      <c r="D56" s="395" t="s">
        <v>7</v>
      </c>
      <c r="E56" s="596"/>
      <c r="F56" s="403">
        <f t="shared" si="2"/>
        <v>0</v>
      </c>
    </row>
    <row r="57" spans="1:6" ht="38.25">
      <c r="A57" s="372">
        <v>30</v>
      </c>
      <c r="B57" s="373" t="s">
        <v>623</v>
      </c>
      <c r="C57" s="395">
        <v>26</v>
      </c>
      <c r="D57" s="382" t="s">
        <v>7</v>
      </c>
      <c r="E57" s="596"/>
      <c r="F57" s="403">
        <f t="shared" si="2"/>
        <v>0</v>
      </c>
    </row>
    <row r="58" spans="1:6" ht="38.25">
      <c r="A58" s="372">
        <v>31</v>
      </c>
      <c r="B58" s="417" t="s">
        <v>624</v>
      </c>
      <c r="C58" s="395">
        <v>4</v>
      </c>
      <c r="D58" s="382" t="s">
        <v>18</v>
      </c>
      <c r="E58" s="596"/>
      <c r="F58" s="403">
        <f t="shared" si="2"/>
        <v>0</v>
      </c>
    </row>
    <row r="59" spans="1:6">
      <c r="A59" s="372">
        <v>32</v>
      </c>
      <c r="B59" s="373" t="s">
        <v>625</v>
      </c>
      <c r="C59" s="395">
        <v>8</v>
      </c>
      <c r="D59" s="382" t="s">
        <v>7</v>
      </c>
      <c r="E59" s="596"/>
      <c r="F59" s="403">
        <f t="shared" si="2"/>
        <v>0</v>
      </c>
    </row>
    <row r="60" spans="1:6" ht="38.25">
      <c r="A60" s="372">
        <v>33</v>
      </c>
      <c r="B60" s="373" t="s">
        <v>626</v>
      </c>
      <c r="C60" s="395">
        <v>4</v>
      </c>
      <c r="D60" s="382" t="s">
        <v>18</v>
      </c>
      <c r="E60" s="596"/>
      <c r="F60" s="403">
        <f t="shared" si="2"/>
        <v>0</v>
      </c>
    </row>
    <row r="61" spans="1:6" ht="38.25">
      <c r="A61" s="372">
        <v>34</v>
      </c>
      <c r="B61" s="373" t="s">
        <v>627</v>
      </c>
      <c r="C61" s="395">
        <v>30</v>
      </c>
      <c r="D61" s="395" t="s">
        <v>7</v>
      </c>
      <c r="E61" s="603"/>
      <c r="F61" s="383">
        <f t="shared" si="2"/>
        <v>0</v>
      </c>
    </row>
    <row r="62" spans="1:6" ht="25.5">
      <c r="A62" s="372">
        <v>35</v>
      </c>
      <c r="B62" s="373" t="s">
        <v>628</v>
      </c>
      <c r="C62" s="395">
        <v>32</v>
      </c>
      <c r="D62" s="395" t="s">
        <v>7</v>
      </c>
      <c r="E62" s="602"/>
      <c r="F62" s="377">
        <f t="shared" si="2"/>
        <v>0</v>
      </c>
    </row>
    <row r="63" spans="1:6">
      <c r="A63" s="372">
        <v>36</v>
      </c>
      <c r="B63" s="373" t="s">
        <v>629</v>
      </c>
      <c r="C63" s="395">
        <v>116</v>
      </c>
      <c r="D63" s="395" t="s">
        <v>7</v>
      </c>
      <c r="E63" s="602"/>
      <c r="F63" s="377">
        <f t="shared" si="2"/>
        <v>0</v>
      </c>
    </row>
    <row r="64" spans="1:6">
      <c r="A64" s="372">
        <v>37</v>
      </c>
      <c r="B64" s="373" t="s">
        <v>630</v>
      </c>
      <c r="C64" s="395">
        <v>8</v>
      </c>
      <c r="D64" s="395" t="s">
        <v>7</v>
      </c>
      <c r="E64" s="602"/>
      <c r="F64" s="377">
        <f t="shared" si="2"/>
        <v>0</v>
      </c>
    </row>
    <row r="65" spans="1:6" ht="38.25">
      <c r="A65" s="372">
        <v>38</v>
      </c>
      <c r="B65" s="373" t="s">
        <v>631</v>
      </c>
      <c r="C65" s="395">
        <v>10</v>
      </c>
      <c r="D65" s="395" t="s">
        <v>7</v>
      </c>
      <c r="E65" s="602"/>
      <c r="F65" s="377">
        <f t="shared" si="2"/>
        <v>0</v>
      </c>
    </row>
    <row r="66" spans="1:6" ht="38.25">
      <c r="A66" s="397">
        <v>39</v>
      </c>
      <c r="B66" s="421" t="s">
        <v>632</v>
      </c>
      <c r="C66" s="400">
        <v>2</v>
      </c>
      <c r="D66" s="400" t="s">
        <v>18</v>
      </c>
      <c r="E66" s="588"/>
      <c r="F66" s="380">
        <f t="shared" si="2"/>
        <v>0</v>
      </c>
    </row>
    <row r="67" spans="1:6">
      <c r="A67" s="391"/>
      <c r="B67" s="392"/>
      <c r="C67" s="364"/>
      <c r="D67" s="364"/>
      <c r="E67" s="604" t="s">
        <v>603</v>
      </c>
      <c r="F67" s="420">
        <f>SUM(F54:F66)</f>
        <v>0</v>
      </c>
    </row>
    <row r="68" spans="1:6">
      <c r="A68" s="423"/>
      <c r="B68" s="394" t="s">
        <v>633</v>
      </c>
      <c r="C68" s="395"/>
      <c r="D68" s="395"/>
      <c r="E68" s="587"/>
      <c r="F68" s="376"/>
    </row>
    <row r="69" spans="1:6" ht="25.5">
      <c r="A69" s="372">
        <v>40</v>
      </c>
      <c r="B69" s="373" t="s">
        <v>634</v>
      </c>
      <c r="C69" s="395">
        <v>1065</v>
      </c>
      <c r="D69" s="395" t="s">
        <v>21</v>
      </c>
      <c r="E69" s="602"/>
      <c r="F69" s="377">
        <f t="shared" ref="F69:F76" si="3">C69*E69</f>
        <v>0</v>
      </c>
    </row>
    <row r="70" spans="1:6">
      <c r="A70" s="372">
        <v>41</v>
      </c>
      <c r="B70" s="373" t="s">
        <v>635</v>
      </c>
      <c r="C70" s="395">
        <v>1</v>
      </c>
      <c r="D70" s="395" t="s">
        <v>18</v>
      </c>
      <c r="E70" s="602"/>
      <c r="F70" s="377">
        <f t="shared" si="3"/>
        <v>0</v>
      </c>
    </row>
    <row r="71" spans="1:6">
      <c r="A71" s="372">
        <v>42</v>
      </c>
      <c r="B71" s="373" t="s">
        <v>636</v>
      </c>
      <c r="C71" s="395">
        <v>1</v>
      </c>
      <c r="D71" s="395" t="s">
        <v>18</v>
      </c>
      <c r="E71" s="602"/>
      <c r="F71" s="377">
        <f t="shared" si="3"/>
        <v>0</v>
      </c>
    </row>
    <row r="72" spans="1:6">
      <c r="A72" s="372">
        <v>43</v>
      </c>
      <c r="B72" s="373" t="s">
        <v>637</v>
      </c>
      <c r="C72" s="395">
        <v>1</v>
      </c>
      <c r="D72" s="395" t="s">
        <v>18</v>
      </c>
      <c r="E72" s="602"/>
      <c r="F72" s="377">
        <f t="shared" si="3"/>
        <v>0</v>
      </c>
    </row>
    <row r="73" spans="1:6" ht="38.25">
      <c r="A73" s="372">
        <v>44</v>
      </c>
      <c r="B73" s="373" t="s">
        <v>638</v>
      </c>
      <c r="C73" s="395">
        <v>1</v>
      </c>
      <c r="D73" s="395" t="s">
        <v>18</v>
      </c>
      <c r="E73" s="602"/>
      <c r="F73" s="377">
        <f t="shared" si="3"/>
        <v>0</v>
      </c>
    </row>
    <row r="74" spans="1:6" ht="63.75">
      <c r="A74" s="372">
        <v>45</v>
      </c>
      <c r="B74" s="373" t="s">
        <v>639</v>
      </c>
      <c r="C74" s="395">
        <v>1</v>
      </c>
      <c r="D74" s="395" t="s">
        <v>18</v>
      </c>
      <c r="E74" s="587"/>
      <c r="F74" s="377">
        <f t="shared" si="3"/>
        <v>0</v>
      </c>
    </row>
    <row r="75" spans="1:6">
      <c r="A75" s="372">
        <v>46</v>
      </c>
      <c r="B75" s="373" t="s">
        <v>640</v>
      </c>
      <c r="C75" s="395">
        <v>24</v>
      </c>
      <c r="D75" s="395" t="s">
        <v>17</v>
      </c>
      <c r="E75" s="602"/>
      <c r="F75" s="377">
        <f t="shared" si="3"/>
        <v>0</v>
      </c>
    </row>
    <row r="76" spans="1:6">
      <c r="A76" s="372">
        <v>47</v>
      </c>
      <c r="B76" s="373" t="s">
        <v>641</v>
      </c>
      <c r="C76" s="395">
        <v>1</v>
      </c>
      <c r="D76" s="395" t="s">
        <v>18</v>
      </c>
      <c r="E76" s="602"/>
      <c r="F76" s="377">
        <f t="shared" si="3"/>
        <v>0</v>
      </c>
    </row>
    <row r="77" spans="1:6">
      <c r="A77" s="412"/>
      <c r="B77" s="392"/>
      <c r="C77" s="364"/>
      <c r="D77" s="364"/>
      <c r="E77" s="604" t="s">
        <v>603</v>
      </c>
      <c r="F77" s="420">
        <f>SUM(F69:F76)</f>
        <v>0</v>
      </c>
    </row>
    <row r="78" spans="1:6">
      <c r="A78" s="412"/>
      <c r="B78" s="392"/>
      <c r="C78" s="364"/>
      <c r="D78" s="364"/>
      <c r="E78" s="604"/>
      <c r="F78" s="420"/>
    </row>
    <row r="79" spans="1:6">
      <c r="A79" s="423"/>
      <c r="B79" s="394" t="s">
        <v>642</v>
      </c>
      <c r="C79" s="395"/>
      <c r="D79" s="395"/>
      <c r="E79" s="587"/>
      <c r="F79" s="376"/>
    </row>
    <row r="80" spans="1:6" ht="76.5">
      <c r="A80" s="372">
        <v>48</v>
      </c>
      <c r="B80" s="373" t="s">
        <v>643</v>
      </c>
      <c r="C80" s="395">
        <v>1</v>
      </c>
      <c r="D80" s="395" t="s">
        <v>18</v>
      </c>
      <c r="E80" s="602"/>
      <c r="F80" s="377">
        <f>C80*E80</f>
        <v>0</v>
      </c>
    </row>
    <row r="81" spans="1:6" ht="63.75">
      <c r="A81" s="372">
        <v>49</v>
      </c>
      <c r="B81" s="373" t="s">
        <v>644</v>
      </c>
      <c r="C81" s="395">
        <v>1</v>
      </c>
      <c r="D81" s="395" t="s">
        <v>18</v>
      </c>
      <c r="E81" s="602"/>
      <c r="F81" s="377">
        <f>C81*E81</f>
        <v>0</v>
      </c>
    </row>
    <row r="82" spans="1:6" ht="63.75">
      <c r="A82" s="372">
        <v>50</v>
      </c>
      <c r="B82" s="373" t="s">
        <v>645</v>
      </c>
      <c r="C82" s="395">
        <v>1</v>
      </c>
      <c r="D82" s="395" t="s">
        <v>18</v>
      </c>
      <c r="E82" s="602"/>
      <c r="F82" s="377">
        <f>C82*E82</f>
        <v>0</v>
      </c>
    </row>
    <row r="83" spans="1:6" ht="140.25">
      <c r="A83" s="372">
        <v>51</v>
      </c>
      <c r="B83" s="373" t="s">
        <v>646</v>
      </c>
      <c r="C83" s="395">
        <v>1</v>
      </c>
      <c r="D83" s="395" t="s">
        <v>18</v>
      </c>
      <c r="E83" s="602"/>
      <c r="F83" s="377">
        <f>C83*E83</f>
        <v>0</v>
      </c>
    </row>
    <row r="84" spans="1:6" ht="38.25">
      <c r="A84" s="372">
        <v>52</v>
      </c>
      <c r="B84" s="373" t="s">
        <v>647</v>
      </c>
      <c r="C84" s="395">
        <v>32</v>
      </c>
      <c r="D84" s="395" t="s">
        <v>18</v>
      </c>
      <c r="E84" s="602"/>
      <c r="F84" s="377">
        <f>C84*E84</f>
        <v>0</v>
      </c>
    </row>
    <row r="85" spans="1:6">
      <c r="A85" s="412"/>
      <c r="B85" s="392"/>
      <c r="C85" s="364"/>
      <c r="D85" s="364"/>
      <c r="E85" s="604" t="s">
        <v>603</v>
      </c>
      <c r="F85" s="420">
        <f>SUM(F80:F84)</f>
        <v>0</v>
      </c>
    </row>
    <row r="86" spans="1:6">
      <c r="A86" s="412"/>
      <c r="B86" s="392"/>
      <c r="C86" s="364"/>
      <c r="D86" s="364"/>
      <c r="E86" s="604"/>
      <c r="F86" s="420"/>
    </row>
    <row r="87" spans="1:6">
      <c r="A87" s="412"/>
      <c r="B87" s="392"/>
      <c r="C87" s="364"/>
      <c r="D87" s="364"/>
      <c r="E87" s="604"/>
      <c r="F87" s="420"/>
    </row>
    <row r="88" spans="1:6">
      <c r="A88" s="412"/>
      <c r="B88" s="392"/>
      <c r="C88" s="364"/>
      <c r="D88" s="364"/>
      <c r="E88" s="604"/>
      <c r="F88" s="420"/>
    </row>
    <row r="89" spans="1:6">
      <c r="A89" s="412"/>
      <c r="B89" s="392"/>
      <c r="C89" s="364"/>
      <c r="D89" s="364"/>
      <c r="E89" s="604"/>
      <c r="F89" s="422"/>
    </row>
    <row r="90" spans="1:6" ht="15.75">
      <c r="A90" s="412"/>
      <c r="B90" s="424" t="s">
        <v>648</v>
      </c>
      <c r="C90" s="425"/>
      <c r="D90" s="425"/>
      <c r="E90" s="605"/>
      <c r="F90" s="426"/>
    </row>
    <row r="91" spans="1:6" ht="15.75">
      <c r="A91" s="427"/>
      <c r="B91" s="428" t="s">
        <v>508</v>
      </c>
      <c r="C91" s="364"/>
      <c r="D91" s="364"/>
      <c r="E91" s="604"/>
      <c r="F91" s="393">
        <f>F28</f>
        <v>0</v>
      </c>
    </row>
    <row r="92" spans="1:6">
      <c r="A92" s="412"/>
      <c r="B92" s="428" t="s">
        <v>649</v>
      </c>
      <c r="C92" s="364"/>
      <c r="D92" s="364"/>
      <c r="E92" s="604"/>
      <c r="F92" s="393">
        <f>F37</f>
        <v>0</v>
      </c>
    </row>
    <row r="93" spans="1:6">
      <c r="A93" s="412"/>
      <c r="B93" s="428" t="s">
        <v>650</v>
      </c>
      <c r="C93" s="364"/>
      <c r="D93" s="364"/>
      <c r="E93" s="604"/>
      <c r="F93" s="393">
        <f>F43</f>
        <v>0</v>
      </c>
    </row>
    <row r="94" spans="1:6">
      <c r="A94" s="412"/>
      <c r="B94" s="428" t="s">
        <v>651</v>
      </c>
      <c r="C94" s="364"/>
      <c r="D94" s="364"/>
      <c r="E94" s="604"/>
      <c r="F94" s="393">
        <f>F52</f>
        <v>0</v>
      </c>
    </row>
    <row r="95" spans="1:6">
      <c r="A95" s="412"/>
      <c r="B95" s="428" t="s">
        <v>509</v>
      </c>
      <c r="C95" s="364"/>
      <c r="D95" s="364"/>
      <c r="E95" s="604"/>
      <c r="F95" s="393">
        <f>F67</f>
        <v>0</v>
      </c>
    </row>
    <row r="96" spans="1:6">
      <c r="A96" s="412"/>
      <c r="B96" s="428" t="s">
        <v>652</v>
      </c>
      <c r="C96" s="364"/>
      <c r="D96" s="364"/>
      <c r="E96" s="604"/>
      <c r="F96" s="393">
        <f>F77</f>
        <v>0</v>
      </c>
    </row>
    <row r="97" spans="1:6">
      <c r="A97" s="412"/>
      <c r="B97" s="429" t="s">
        <v>653</v>
      </c>
      <c r="C97" s="425"/>
      <c r="D97" s="425"/>
      <c r="E97" s="605"/>
      <c r="F97" s="426">
        <f>F85</f>
        <v>0</v>
      </c>
    </row>
    <row r="98" spans="1:6" ht="15.75">
      <c r="A98" s="412"/>
      <c r="B98" s="428"/>
      <c r="C98" s="364"/>
      <c r="D98" s="430" t="s">
        <v>654</v>
      </c>
      <c r="E98" s="604"/>
      <c r="F98" s="420">
        <f>SUM(F91:F97)</f>
        <v>0</v>
      </c>
    </row>
    <row r="99" spans="1:6">
      <c r="A99" s="412"/>
      <c r="B99" s="392"/>
      <c r="C99" s="364"/>
      <c r="D99" s="364"/>
      <c r="E99" s="604"/>
      <c r="F99" s="422"/>
    </row>
    <row r="100" spans="1:6">
      <c r="A100" s="412"/>
      <c r="B100" s="392"/>
      <c r="C100" s="364"/>
      <c r="D100" s="364"/>
      <c r="E100" s="604"/>
      <c r="F100" s="422"/>
    </row>
    <row r="101" spans="1:6">
      <c r="A101" s="358"/>
      <c r="B101" s="392"/>
      <c r="C101" s="431" t="s">
        <v>655</v>
      </c>
      <c r="D101" s="432"/>
      <c r="E101" s="606"/>
      <c r="F101" s="426">
        <f>ROUND(F98*22%,2)</f>
        <v>0</v>
      </c>
    </row>
    <row r="102" spans="1:6">
      <c r="A102" s="358"/>
      <c r="B102" s="392"/>
      <c r="C102" s="433"/>
      <c r="D102" s="364" t="s">
        <v>656</v>
      </c>
      <c r="E102" s="607"/>
      <c r="F102" s="420">
        <f>F98+F101</f>
        <v>0</v>
      </c>
    </row>
  </sheetData>
  <sheetProtection algorithmName="SHA-512" hashValue="U3lvOtPXO7hisDCKSntY91KCcB8WpSKPo4oH5gP4dimfCjIdruWsPgy/xPZEEj/kraOAEwP3H7aG6RrykbgrGw==" saltValue="ORFXm8XN6gOR05PzUktbqA==" spinCount="100000" sheet="1" objects="1" scenarios="1"/>
  <mergeCells count="1">
    <mergeCell ref="B1:D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EE052F-BD34-4FD6-A9F5-0EBC5A2C68B9}">
  <sheetPr>
    <pageSetUpPr fitToPage="1"/>
  </sheetPr>
  <dimension ref="A1:AQ136"/>
  <sheetViews>
    <sheetView view="pageBreakPreview" topLeftCell="A7" zoomScaleNormal="130" zoomScaleSheetLayoutView="100" workbookViewId="0">
      <selection activeCell="E9" sqref="E9:E36"/>
    </sheetView>
  </sheetViews>
  <sheetFormatPr defaultColWidth="10.28515625" defaultRowHeight="14.25"/>
  <cols>
    <col min="1" max="1" width="10.42578125" style="70" bestFit="1" customWidth="1"/>
    <col min="2" max="2" width="75.5703125" style="144" customWidth="1"/>
    <col min="3" max="3" width="6.42578125" style="67" bestFit="1" customWidth="1"/>
    <col min="4" max="4" width="9.42578125" style="68" bestFit="1" customWidth="1"/>
    <col min="5" max="5" width="11" style="69" bestFit="1" customWidth="1"/>
    <col min="6" max="6" width="16.28515625" style="72" bestFit="1" customWidth="1"/>
    <col min="7" max="16384" width="10.28515625" style="37"/>
  </cols>
  <sheetData>
    <row r="1" spans="1:43" s="123" customFormat="1">
      <c r="A1" s="537" t="s">
        <v>99</v>
      </c>
      <c r="B1" s="538"/>
      <c r="C1" s="538"/>
      <c r="D1" s="538"/>
      <c r="E1" s="538"/>
      <c r="F1" s="539"/>
    </row>
    <row r="2" spans="1:43" s="123" customFormat="1" ht="15" thickBot="1">
      <c r="A2" s="540"/>
      <c r="B2" s="541"/>
      <c r="C2" s="541"/>
      <c r="D2" s="541"/>
      <c r="E2" s="541"/>
      <c r="F2" s="542"/>
    </row>
    <row r="3" spans="1:43" s="123" customFormat="1" ht="15" thickBot="1">
      <c r="A3" s="525"/>
      <c r="B3" s="526"/>
      <c r="C3" s="124"/>
      <c r="D3" s="125"/>
      <c r="E3" s="126"/>
      <c r="F3" s="31"/>
    </row>
    <row r="4" spans="1:43" s="43" customFormat="1" ht="18" thickBot="1">
      <c r="A4" s="527" t="s">
        <v>26</v>
      </c>
      <c r="B4" s="528"/>
      <c r="C4" s="528"/>
      <c r="D4" s="528"/>
      <c r="E4" s="528"/>
      <c r="F4" s="529"/>
    </row>
    <row r="5" spans="1:43">
      <c r="A5" s="127"/>
      <c r="B5" s="128"/>
      <c r="C5" s="129"/>
      <c r="D5" s="129"/>
      <c r="E5" s="130"/>
      <c r="F5" s="130"/>
    </row>
    <row r="6" spans="1:43" s="43" customFormat="1" ht="28.5">
      <c r="A6" s="131" t="s">
        <v>0</v>
      </c>
      <c r="B6" s="39" t="s">
        <v>1</v>
      </c>
      <c r="C6" s="40" t="s">
        <v>3</v>
      </c>
      <c r="D6" s="41" t="s">
        <v>6</v>
      </c>
      <c r="E6" s="42" t="s">
        <v>4</v>
      </c>
      <c r="F6" s="42" t="s">
        <v>5</v>
      </c>
    </row>
    <row r="7" spans="1:43" s="123" customFormat="1" ht="15" thickBot="1">
      <c r="A7" s="132"/>
      <c r="B7" s="133"/>
      <c r="C7" s="134"/>
      <c r="D7" s="135"/>
      <c r="E7" s="136"/>
      <c r="F7" s="137"/>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row>
    <row r="8" spans="1:43" s="139" customFormat="1" ht="18" thickBot="1">
      <c r="A8" s="73" t="s">
        <v>657</v>
      </c>
      <c r="B8" s="138" t="s">
        <v>27</v>
      </c>
      <c r="C8" s="50"/>
      <c r="D8" s="51"/>
      <c r="E8" s="52"/>
      <c r="F8" s="5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43"/>
      <c r="AL8" s="43"/>
      <c r="AM8" s="43"/>
      <c r="AN8" s="43"/>
      <c r="AO8" s="43"/>
      <c r="AP8" s="43"/>
      <c r="AQ8" s="43"/>
    </row>
    <row r="9" spans="1:43" s="58" customFormat="1">
      <c r="A9" s="55"/>
      <c r="B9" s="140"/>
      <c r="C9" s="59"/>
      <c r="D9" s="60"/>
      <c r="E9" s="549"/>
      <c r="F9" s="62"/>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row>
    <row r="10" spans="1:43" ht="28.5">
      <c r="A10" s="145" t="s">
        <v>658</v>
      </c>
      <c r="B10" s="146" t="s">
        <v>28</v>
      </c>
      <c r="C10" s="147" t="s">
        <v>17</v>
      </c>
      <c r="D10" s="142">
        <v>350</v>
      </c>
      <c r="E10" s="558"/>
      <c r="F10" s="149">
        <f>E10*D10</f>
        <v>0</v>
      </c>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row>
    <row r="11" spans="1:43">
      <c r="A11" s="55"/>
      <c r="B11" s="146"/>
      <c r="C11" s="147"/>
      <c r="D11" s="142"/>
      <c r="E11" s="558"/>
      <c r="F11" s="149"/>
      <c r="G11" s="43"/>
      <c r="H11" s="43"/>
      <c r="I11" s="43"/>
      <c r="J11" s="43"/>
      <c r="K11" s="43"/>
      <c r="L11" s="43"/>
      <c r="M11" s="43"/>
      <c r="N11" s="43"/>
      <c r="O11" s="43"/>
      <c r="P11" s="43"/>
      <c r="Q11" s="43"/>
      <c r="R11" s="43"/>
      <c r="S11" s="43"/>
      <c r="T11" s="43"/>
      <c r="U11" s="43"/>
      <c r="V11" s="43"/>
      <c r="W11" s="43"/>
      <c r="X11" s="43"/>
      <c r="Y11" s="43"/>
      <c r="Z11" s="43"/>
      <c r="AA11" s="43"/>
      <c r="AB11" s="43"/>
      <c r="AC11" s="43"/>
      <c r="AD11" s="43"/>
      <c r="AE11" s="43"/>
      <c r="AF11" s="43"/>
      <c r="AG11" s="43"/>
      <c r="AH11" s="43"/>
      <c r="AI11" s="43"/>
      <c r="AJ11" s="43"/>
      <c r="AK11" s="43"/>
      <c r="AL11" s="43"/>
      <c r="AM11" s="43"/>
      <c r="AN11" s="43"/>
      <c r="AO11" s="43"/>
      <c r="AP11" s="43"/>
      <c r="AQ11" s="43"/>
    </row>
    <row r="12" spans="1:43" ht="28.5">
      <c r="A12" s="145" t="s">
        <v>659</v>
      </c>
      <c r="B12" s="146" t="s">
        <v>29</v>
      </c>
      <c r="C12" s="147" t="s">
        <v>17</v>
      </c>
      <c r="D12" s="142">
        <v>50</v>
      </c>
      <c r="E12" s="558"/>
      <c r="F12" s="57">
        <f>E12*D12</f>
        <v>0</v>
      </c>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row>
    <row r="13" spans="1:43">
      <c r="A13" s="55"/>
      <c r="B13" s="146"/>
      <c r="C13" s="147"/>
      <c r="D13" s="142"/>
      <c r="E13" s="558"/>
      <c r="F13" s="57"/>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row>
    <row r="14" spans="1:43">
      <c r="A14" s="145" t="s">
        <v>660</v>
      </c>
      <c r="B14" s="146" t="s">
        <v>149</v>
      </c>
      <c r="C14" s="147" t="s">
        <v>17</v>
      </c>
      <c r="D14" s="142">
        <v>50</v>
      </c>
      <c r="E14" s="558"/>
      <c r="F14" s="57">
        <f>E14*D14</f>
        <v>0</v>
      </c>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43"/>
      <c r="AM14" s="43"/>
      <c r="AN14" s="43"/>
      <c r="AO14" s="43"/>
      <c r="AP14" s="43"/>
      <c r="AQ14" s="43"/>
    </row>
    <row r="15" spans="1:43">
      <c r="A15" s="55"/>
      <c r="B15" s="146"/>
      <c r="C15" s="147"/>
      <c r="D15" s="142"/>
      <c r="E15" s="558"/>
      <c r="F15" s="57"/>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row>
    <row r="16" spans="1:43">
      <c r="A16" s="145" t="s">
        <v>661</v>
      </c>
      <c r="B16" s="146" t="s">
        <v>150</v>
      </c>
      <c r="C16" s="147" t="s">
        <v>17</v>
      </c>
      <c r="D16" s="142">
        <v>25</v>
      </c>
      <c r="E16" s="558"/>
      <c r="F16" s="57">
        <f>E16*D16</f>
        <v>0</v>
      </c>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row>
    <row r="17" spans="1:43">
      <c r="A17" s="55"/>
      <c r="B17" s="146"/>
      <c r="C17" s="147"/>
      <c r="D17" s="142"/>
      <c r="E17" s="558"/>
      <c r="F17" s="57"/>
      <c r="G17" s="43"/>
      <c r="H17" s="43"/>
      <c r="I17" s="43"/>
      <c r="J17" s="43"/>
      <c r="K17" s="43"/>
      <c r="L17" s="43"/>
      <c r="M17" s="43"/>
      <c r="N17" s="43"/>
      <c r="O17" s="43"/>
      <c r="P17" s="43"/>
      <c r="Q17" s="43"/>
      <c r="R17" s="43"/>
      <c r="S17" s="43"/>
      <c r="T17" s="43"/>
      <c r="U17" s="43"/>
      <c r="V17" s="43"/>
      <c r="W17" s="43"/>
      <c r="X17" s="43"/>
      <c r="Y17" s="43"/>
      <c r="Z17" s="43"/>
      <c r="AA17" s="43"/>
      <c r="AB17" s="43"/>
      <c r="AC17" s="43"/>
      <c r="AD17" s="43"/>
      <c r="AE17" s="43"/>
      <c r="AF17" s="43"/>
      <c r="AG17" s="43"/>
      <c r="AH17" s="43"/>
      <c r="AI17" s="43"/>
      <c r="AJ17" s="43"/>
      <c r="AK17" s="43"/>
      <c r="AL17" s="43"/>
      <c r="AM17" s="43"/>
      <c r="AN17" s="43"/>
      <c r="AO17" s="43"/>
      <c r="AP17" s="43"/>
      <c r="AQ17" s="43"/>
    </row>
    <row r="18" spans="1:43" ht="28.5">
      <c r="A18" s="145" t="s">
        <v>662</v>
      </c>
      <c r="B18" s="146" t="s">
        <v>30</v>
      </c>
      <c r="C18" s="147" t="s">
        <v>7</v>
      </c>
      <c r="D18" s="142">
        <v>1</v>
      </c>
      <c r="E18" s="558"/>
      <c r="F18" s="57">
        <f>E18*D18</f>
        <v>0</v>
      </c>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3"/>
    </row>
    <row r="19" spans="1:43">
      <c r="A19" s="55"/>
      <c r="B19" s="146"/>
      <c r="C19" s="147"/>
      <c r="D19" s="142"/>
      <c r="E19" s="558"/>
      <c r="F19" s="57"/>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row>
    <row r="20" spans="1:43" ht="42.75">
      <c r="A20" s="145" t="s">
        <v>663</v>
      </c>
      <c r="B20" s="146" t="s">
        <v>148</v>
      </c>
      <c r="C20" s="147" t="s">
        <v>18</v>
      </c>
      <c r="D20" s="142">
        <v>1</v>
      </c>
      <c r="E20" s="558"/>
      <c r="F20" s="57">
        <f>E20*D20</f>
        <v>0</v>
      </c>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43"/>
      <c r="AP20" s="43"/>
      <c r="AQ20" s="43"/>
    </row>
    <row r="21" spans="1:43">
      <c r="A21" s="55"/>
      <c r="B21" s="146"/>
      <c r="C21" s="147"/>
      <c r="D21" s="142"/>
      <c r="E21" s="558"/>
      <c r="F21" s="57"/>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row>
    <row r="22" spans="1:43" ht="156.75">
      <c r="A22" s="145" t="s">
        <v>664</v>
      </c>
      <c r="B22" s="146" t="s">
        <v>453</v>
      </c>
      <c r="C22" s="147" t="s">
        <v>18</v>
      </c>
      <c r="D22" s="142">
        <v>1</v>
      </c>
      <c r="E22" s="558"/>
      <c r="F22" s="57">
        <f>E22*D22</f>
        <v>0</v>
      </c>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row>
    <row r="23" spans="1:43">
      <c r="A23" s="55"/>
      <c r="B23" s="146"/>
      <c r="C23" s="147"/>
      <c r="D23" s="142"/>
      <c r="E23" s="558"/>
      <c r="F23" s="57"/>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row>
    <row r="24" spans="1:43" ht="28.5">
      <c r="A24" s="145" t="s">
        <v>665</v>
      </c>
      <c r="B24" s="146" t="s">
        <v>454</v>
      </c>
      <c r="C24" s="147" t="s">
        <v>18</v>
      </c>
      <c r="D24" s="142">
        <v>1</v>
      </c>
      <c r="E24" s="558"/>
      <c r="F24" s="57">
        <f>E24*D24</f>
        <v>0</v>
      </c>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c r="AP24" s="43"/>
      <c r="AQ24" s="43"/>
    </row>
    <row r="25" spans="1:43">
      <c r="A25" s="55"/>
      <c r="B25" s="146"/>
      <c r="C25" s="147"/>
      <c r="D25" s="142"/>
      <c r="E25" s="558"/>
      <c r="F25" s="57"/>
      <c r="G25" s="43"/>
      <c r="H25" s="43"/>
      <c r="I25" s="43"/>
      <c r="J25" s="43"/>
      <c r="K25" s="43"/>
      <c r="L25" s="43"/>
      <c r="M25" s="43"/>
      <c r="N25" s="43"/>
      <c r="O25" s="43"/>
      <c r="P25" s="43"/>
      <c r="Q25" s="43"/>
      <c r="R25" s="43"/>
      <c r="S25" s="43"/>
      <c r="T25" s="43"/>
      <c r="U25" s="43"/>
      <c r="V25" s="43"/>
      <c r="W25" s="43"/>
      <c r="X25" s="43"/>
      <c r="Y25" s="43"/>
      <c r="Z25" s="43"/>
      <c r="AA25" s="43"/>
      <c r="AB25" s="43"/>
      <c r="AC25" s="43"/>
      <c r="AD25" s="43"/>
      <c r="AE25" s="43"/>
      <c r="AF25" s="43"/>
      <c r="AG25" s="43"/>
      <c r="AH25" s="43"/>
      <c r="AI25" s="43"/>
      <c r="AJ25" s="43"/>
      <c r="AK25" s="43"/>
      <c r="AL25" s="43"/>
      <c r="AM25" s="43"/>
      <c r="AN25" s="43"/>
      <c r="AO25" s="43"/>
      <c r="AP25" s="43"/>
      <c r="AQ25" s="43"/>
    </row>
    <row r="26" spans="1:43" ht="71.25">
      <c r="A26" s="145" t="s">
        <v>666</v>
      </c>
      <c r="B26" s="146" t="s">
        <v>463</v>
      </c>
      <c r="C26" s="147" t="s">
        <v>18</v>
      </c>
      <c r="D26" s="142">
        <v>1</v>
      </c>
      <c r="E26" s="558"/>
      <c r="F26" s="57">
        <f>E26*D26</f>
        <v>0</v>
      </c>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3"/>
      <c r="AL26" s="43"/>
      <c r="AM26" s="43"/>
      <c r="AN26" s="43"/>
      <c r="AO26" s="43"/>
      <c r="AP26" s="43"/>
      <c r="AQ26" s="43"/>
    </row>
    <row r="27" spans="1:43">
      <c r="A27" s="55"/>
      <c r="B27" s="146"/>
      <c r="C27" s="147"/>
      <c r="D27" s="142"/>
      <c r="E27" s="558"/>
      <c r="F27" s="57"/>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row>
    <row r="28" spans="1:43" ht="99.75">
      <c r="A28" s="145" t="s">
        <v>667</v>
      </c>
      <c r="B28" s="146" t="s">
        <v>31</v>
      </c>
      <c r="C28" s="147" t="s">
        <v>7</v>
      </c>
      <c r="D28" s="142">
        <v>1</v>
      </c>
      <c r="E28" s="558"/>
      <c r="F28" s="57">
        <f>E28*D28</f>
        <v>0</v>
      </c>
      <c r="G28" s="43"/>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G28" s="43"/>
      <c r="AH28" s="43"/>
      <c r="AI28" s="43"/>
      <c r="AJ28" s="43"/>
      <c r="AK28" s="43"/>
      <c r="AL28" s="43"/>
      <c r="AM28" s="43"/>
      <c r="AN28" s="43"/>
      <c r="AO28" s="43"/>
      <c r="AP28" s="43"/>
      <c r="AQ28" s="43"/>
    </row>
    <row r="29" spans="1:43">
      <c r="A29" s="55"/>
      <c r="B29" s="146"/>
      <c r="C29" s="147"/>
      <c r="D29" s="142"/>
      <c r="E29" s="558"/>
      <c r="F29" s="149"/>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row>
    <row r="30" spans="1:43" ht="114">
      <c r="A30" s="145" t="s">
        <v>668</v>
      </c>
      <c r="B30" s="146" t="s">
        <v>32</v>
      </c>
      <c r="C30" s="147" t="s">
        <v>7</v>
      </c>
      <c r="D30" s="142">
        <v>1</v>
      </c>
      <c r="E30" s="558"/>
      <c r="F30" s="149">
        <f>E30*D30</f>
        <v>0</v>
      </c>
      <c r="G30" s="43"/>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AK30" s="43"/>
      <c r="AL30" s="43"/>
      <c r="AM30" s="43"/>
      <c r="AN30" s="43"/>
      <c r="AO30" s="43"/>
      <c r="AP30" s="43"/>
      <c r="AQ30" s="43"/>
    </row>
    <row r="31" spans="1:43">
      <c r="A31" s="55"/>
      <c r="B31" s="146"/>
      <c r="C31" s="147"/>
      <c r="D31" s="142"/>
      <c r="E31" s="558"/>
      <c r="F31" s="149"/>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row>
    <row r="32" spans="1:43">
      <c r="A32" s="145" t="s">
        <v>669</v>
      </c>
      <c r="B32" s="146" t="s">
        <v>464</v>
      </c>
      <c r="C32" s="147" t="s">
        <v>18</v>
      </c>
      <c r="D32" s="142">
        <v>1</v>
      </c>
      <c r="E32" s="558"/>
      <c r="F32" s="149">
        <f>E32*D32</f>
        <v>0</v>
      </c>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row>
    <row r="33" spans="1:43">
      <c r="A33" s="55"/>
      <c r="B33" s="146"/>
      <c r="C33" s="147"/>
      <c r="D33" s="142"/>
      <c r="E33" s="558"/>
      <c r="F33" s="149"/>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3"/>
    </row>
    <row r="34" spans="1:43" ht="28.5">
      <c r="A34" s="145" t="s">
        <v>670</v>
      </c>
      <c r="B34" s="146" t="s">
        <v>33</v>
      </c>
      <c r="C34" s="147" t="s">
        <v>7</v>
      </c>
      <c r="D34" s="142">
        <v>1</v>
      </c>
      <c r="E34" s="558"/>
      <c r="F34" s="149">
        <f>E34*D34</f>
        <v>0</v>
      </c>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row>
    <row r="35" spans="1:43">
      <c r="A35" s="55"/>
      <c r="B35" s="146"/>
      <c r="C35" s="147"/>
      <c r="D35" s="142"/>
      <c r="E35" s="558"/>
      <c r="F35" s="149"/>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43"/>
      <c r="AL35" s="43"/>
      <c r="AM35" s="43"/>
      <c r="AN35" s="43"/>
      <c r="AO35" s="43"/>
      <c r="AP35" s="43"/>
      <c r="AQ35" s="43"/>
    </row>
    <row r="36" spans="1:43" ht="28.5">
      <c r="A36" s="145" t="s">
        <v>671</v>
      </c>
      <c r="B36" s="146" t="s">
        <v>34</v>
      </c>
      <c r="C36" s="147" t="s">
        <v>18</v>
      </c>
      <c r="D36" s="142">
        <v>1</v>
      </c>
      <c r="E36" s="558"/>
      <c r="F36" s="149">
        <f>E36*D36</f>
        <v>0</v>
      </c>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row>
    <row r="37" spans="1:43" ht="15" thickBot="1">
      <c r="A37" s="145"/>
      <c r="B37" s="146"/>
      <c r="C37" s="147"/>
      <c r="D37" s="142"/>
      <c r="E37" s="148"/>
      <c r="F37" s="149"/>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c r="AI37" s="43"/>
      <c r="AJ37" s="43"/>
      <c r="AK37" s="43"/>
      <c r="AL37" s="43"/>
      <c r="AM37" s="43"/>
      <c r="AN37" s="43"/>
      <c r="AO37" s="43"/>
      <c r="AP37" s="43"/>
      <c r="AQ37" s="43"/>
    </row>
    <row r="38" spans="1:43" ht="18" thickBot="1">
      <c r="A38" s="73" t="s">
        <v>657</v>
      </c>
      <c r="B38" s="138" t="s">
        <v>27</v>
      </c>
      <c r="C38" s="50"/>
      <c r="D38" s="51"/>
      <c r="E38" s="52"/>
      <c r="F38" s="181">
        <f>SUM(F10:F36)</f>
        <v>0</v>
      </c>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row>
    <row r="39" spans="1: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3"/>
    </row>
    <row r="40" spans="1:43">
      <c r="G40" s="43"/>
      <c r="H40" s="43"/>
      <c r="I40" s="43"/>
      <c r="J40" s="43"/>
      <c r="K40" s="43"/>
      <c r="L40" s="43"/>
      <c r="M40" s="43"/>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43"/>
      <c r="AM40" s="43"/>
      <c r="AN40" s="43"/>
      <c r="AO40" s="43"/>
      <c r="AP40" s="43"/>
      <c r="AQ40" s="43"/>
    </row>
    <row r="41" spans="1:43">
      <c r="G41" s="43"/>
      <c r="H41" s="43"/>
      <c r="I41" s="43"/>
      <c r="J41" s="43"/>
      <c r="K41" s="43"/>
      <c r="L41" s="43"/>
      <c r="M41" s="43"/>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row>
    <row r="42" spans="1:43">
      <c r="A42" s="37"/>
      <c r="B42" s="37"/>
      <c r="C42" s="37"/>
      <c r="D42" s="37"/>
      <c r="E42" s="37"/>
      <c r="F42" s="37"/>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row>
    <row r="43" spans="1:43">
      <c r="A43" s="37"/>
      <c r="B43" s="37"/>
      <c r="C43" s="37"/>
      <c r="D43" s="37"/>
      <c r="E43" s="37"/>
      <c r="F43" s="37"/>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row>
    <row r="44" spans="1:43">
      <c r="A44" s="37"/>
      <c r="B44" s="37"/>
      <c r="C44" s="37"/>
      <c r="D44" s="37"/>
      <c r="E44" s="37"/>
      <c r="F44" s="37"/>
      <c r="G44" s="43"/>
      <c r="H44" s="43"/>
      <c r="I44" s="43"/>
      <c r="J44" s="43"/>
      <c r="K44" s="43"/>
      <c r="L44" s="43"/>
      <c r="M44" s="43"/>
      <c r="N44" s="43"/>
      <c r="O44" s="43"/>
      <c r="P44" s="43"/>
      <c r="Q44" s="43"/>
      <c r="R44" s="43"/>
      <c r="S44" s="43"/>
      <c r="T44" s="43"/>
      <c r="U44" s="43"/>
      <c r="V44" s="43"/>
      <c r="W44" s="43"/>
      <c r="X44" s="43"/>
      <c r="Y44" s="43"/>
      <c r="Z44" s="43"/>
      <c r="AA44" s="43"/>
      <c r="AB44" s="43"/>
      <c r="AC44" s="43"/>
      <c r="AD44" s="43"/>
      <c r="AE44" s="43"/>
      <c r="AF44" s="43"/>
      <c r="AG44" s="43"/>
      <c r="AH44" s="43"/>
      <c r="AI44" s="43"/>
      <c r="AJ44" s="43"/>
      <c r="AK44" s="43"/>
      <c r="AL44" s="43"/>
      <c r="AM44" s="43"/>
      <c r="AN44" s="43"/>
      <c r="AO44" s="43"/>
      <c r="AP44" s="43"/>
      <c r="AQ44" s="43"/>
    </row>
    <row r="45" spans="1:43">
      <c r="B45" s="37"/>
      <c r="C45" s="37"/>
      <c r="D45" s="37"/>
      <c r="E45" s="37"/>
      <c r="F45" s="37"/>
      <c r="G45" s="43"/>
      <c r="H45" s="43"/>
      <c r="I45" s="43"/>
      <c r="J45" s="43"/>
      <c r="K45" s="43"/>
      <c r="L45" s="43"/>
      <c r="M45" s="43"/>
      <c r="N45" s="43"/>
      <c r="O45" s="43"/>
      <c r="P45" s="43"/>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row>
    <row r="46" spans="1:43">
      <c r="B46" s="37"/>
      <c r="C46" s="37"/>
      <c r="D46" s="37"/>
      <c r="E46" s="37"/>
      <c r="F46" s="37"/>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c r="AM46" s="43"/>
      <c r="AN46" s="43"/>
      <c r="AO46" s="43"/>
      <c r="AP46" s="43"/>
      <c r="AQ46" s="43"/>
    </row>
    <row r="47" spans="1:43">
      <c r="B47" s="37"/>
      <c r="C47" s="37"/>
      <c r="D47" s="37"/>
      <c r="E47" s="37"/>
      <c r="F47" s="37"/>
      <c r="G47" s="43"/>
      <c r="H47" s="43"/>
      <c r="I47" s="43"/>
      <c r="J47" s="43"/>
      <c r="K47" s="43"/>
      <c r="L47" s="43"/>
      <c r="M47" s="43"/>
      <c r="N47" s="43"/>
      <c r="O47" s="43"/>
      <c r="P47" s="43"/>
      <c r="Q47" s="43"/>
      <c r="R47" s="43"/>
      <c r="S47" s="43"/>
      <c r="T47" s="43"/>
      <c r="U47" s="43"/>
      <c r="V47" s="43"/>
      <c r="W47" s="43"/>
      <c r="X47" s="43"/>
      <c r="Y47" s="43"/>
      <c r="Z47" s="43"/>
      <c r="AA47" s="43"/>
      <c r="AB47" s="43"/>
      <c r="AC47" s="43"/>
      <c r="AD47" s="43"/>
      <c r="AE47" s="43"/>
      <c r="AF47" s="43"/>
      <c r="AG47" s="43"/>
      <c r="AH47" s="43"/>
      <c r="AI47" s="43"/>
      <c r="AJ47" s="43"/>
      <c r="AK47" s="43"/>
      <c r="AL47" s="43"/>
      <c r="AM47" s="43"/>
      <c r="AN47" s="43"/>
      <c r="AO47" s="43"/>
      <c r="AP47" s="43"/>
      <c r="AQ47" s="43"/>
    </row>
    <row r="48" spans="1:43">
      <c r="B48" s="37"/>
      <c r="C48" s="37"/>
      <c r="D48" s="37"/>
      <c r="E48" s="37"/>
      <c r="F48" s="37"/>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3"/>
    </row>
    <row r="49" spans="2:43">
      <c r="B49" s="37"/>
      <c r="C49" s="37"/>
      <c r="D49" s="37"/>
      <c r="E49" s="37"/>
      <c r="F49" s="37"/>
      <c r="G49" s="43"/>
      <c r="H49" s="43"/>
      <c r="I49" s="43"/>
      <c r="J49" s="43"/>
      <c r="K49" s="43"/>
      <c r="L49" s="43"/>
      <c r="M49" s="43"/>
      <c r="N49" s="43"/>
      <c r="O49" s="43"/>
      <c r="P49" s="43"/>
      <c r="Q49" s="43"/>
      <c r="R49" s="43"/>
      <c r="S49" s="43"/>
      <c r="T49" s="43"/>
      <c r="U49" s="43"/>
      <c r="V49" s="43"/>
      <c r="W49" s="43"/>
      <c r="X49" s="43"/>
      <c r="Y49" s="43"/>
      <c r="Z49" s="43"/>
      <c r="AA49" s="43"/>
      <c r="AB49" s="43"/>
      <c r="AC49" s="43"/>
      <c r="AD49" s="43"/>
      <c r="AE49" s="43"/>
      <c r="AF49" s="43"/>
      <c r="AG49" s="43"/>
      <c r="AH49" s="43"/>
      <c r="AI49" s="43"/>
      <c r="AJ49" s="43"/>
      <c r="AK49" s="43"/>
      <c r="AL49" s="43"/>
      <c r="AM49" s="43"/>
      <c r="AN49" s="43"/>
      <c r="AO49" s="43"/>
      <c r="AP49" s="43"/>
      <c r="AQ49" s="43"/>
    </row>
    <row r="50" spans="2:43">
      <c r="B50" s="37"/>
      <c r="C50" s="37"/>
      <c r="D50" s="37"/>
      <c r="E50" s="37"/>
      <c r="F50" s="37"/>
      <c r="G50" s="43"/>
      <c r="H50" s="43"/>
      <c r="I50" s="43"/>
      <c r="J50" s="43"/>
      <c r="K50" s="43"/>
      <c r="L50" s="43"/>
      <c r="M50" s="43"/>
      <c r="N50" s="43"/>
      <c r="O50" s="43"/>
      <c r="P50" s="43"/>
      <c r="Q50" s="43"/>
      <c r="R50" s="43"/>
      <c r="S50" s="43"/>
      <c r="T50" s="43"/>
      <c r="U50" s="43"/>
      <c r="V50" s="43"/>
      <c r="W50" s="43"/>
      <c r="X50" s="43"/>
      <c r="Y50" s="43"/>
      <c r="Z50" s="43"/>
      <c r="AA50" s="43"/>
      <c r="AB50" s="43"/>
      <c r="AC50" s="43"/>
      <c r="AD50" s="43"/>
      <c r="AE50" s="43"/>
      <c r="AF50" s="43"/>
      <c r="AG50" s="43"/>
      <c r="AH50" s="43"/>
      <c r="AI50" s="43"/>
      <c r="AJ50" s="43"/>
      <c r="AK50" s="43"/>
      <c r="AL50" s="43"/>
      <c r="AM50" s="43"/>
      <c r="AN50" s="43"/>
      <c r="AO50" s="43"/>
      <c r="AP50" s="43"/>
      <c r="AQ50" s="43"/>
    </row>
    <row r="51" spans="2:43">
      <c r="B51" s="37"/>
      <c r="C51" s="37"/>
      <c r="D51" s="37"/>
      <c r="E51" s="37"/>
      <c r="F51" s="37"/>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3"/>
      <c r="AN51" s="43"/>
      <c r="AO51" s="43"/>
      <c r="AP51" s="43"/>
      <c r="AQ51" s="43"/>
    </row>
    <row r="52" spans="2:43">
      <c r="B52" s="37"/>
      <c r="C52" s="37"/>
      <c r="D52" s="37"/>
      <c r="E52" s="37"/>
      <c r="F52" s="37"/>
      <c r="G52" s="43"/>
      <c r="H52" s="43"/>
      <c r="I52" s="43"/>
      <c r="J52" s="43"/>
      <c r="K52" s="43"/>
      <c r="L52" s="43"/>
      <c r="M52" s="43"/>
      <c r="N52" s="43"/>
      <c r="O52" s="43"/>
      <c r="P52" s="43"/>
      <c r="Q52" s="43"/>
      <c r="R52" s="43"/>
      <c r="S52" s="43"/>
      <c r="T52" s="43"/>
      <c r="U52" s="43"/>
      <c r="V52" s="43"/>
      <c r="W52" s="43"/>
      <c r="X52" s="43"/>
      <c r="Y52" s="43"/>
      <c r="Z52" s="43"/>
      <c r="AA52" s="43"/>
      <c r="AB52" s="43"/>
      <c r="AC52" s="43"/>
      <c r="AD52" s="43"/>
      <c r="AE52" s="43"/>
      <c r="AF52" s="43"/>
      <c r="AG52" s="43"/>
      <c r="AH52" s="43"/>
      <c r="AI52" s="43"/>
      <c r="AJ52" s="43"/>
      <c r="AK52" s="43"/>
      <c r="AL52" s="43"/>
      <c r="AM52" s="43"/>
      <c r="AN52" s="43"/>
      <c r="AO52" s="43"/>
      <c r="AP52" s="43"/>
      <c r="AQ52" s="43"/>
    </row>
    <row r="53" spans="2:43">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c r="AF53" s="43"/>
      <c r="AG53" s="43"/>
      <c r="AH53" s="43"/>
      <c r="AI53" s="43"/>
      <c r="AJ53" s="43"/>
      <c r="AK53" s="43"/>
      <c r="AL53" s="43"/>
      <c r="AM53" s="43"/>
      <c r="AN53" s="43"/>
      <c r="AO53" s="43"/>
      <c r="AP53" s="43"/>
      <c r="AQ53" s="43"/>
    </row>
    <row r="54" spans="2:43">
      <c r="G54" s="43"/>
      <c r="H54" s="43"/>
      <c r="I54" s="43"/>
      <c r="J54" s="43"/>
      <c r="K54" s="43"/>
      <c r="L54" s="43"/>
      <c r="M54" s="43"/>
      <c r="N54" s="43"/>
      <c r="O54" s="43"/>
      <c r="P54" s="43"/>
      <c r="Q54" s="43"/>
      <c r="R54" s="43"/>
      <c r="S54" s="43"/>
      <c r="T54" s="43"/>
      <c r="U54" s="43"/>
      <c r="V54" s="43"/>
      <c r="W54" s="43"/>
      <c r="X54" s="43"/>
      <c r="Y54" s="43"/>
      <c r="Z54" s="43"/>
      <c r="AA54" s="43"/>
      <c r="AB54" s="43"/>
      <c r="AC54" s="43"/>
      <c r="AD54" s="43"/>
      <c r="AE54" s="43"/>
      <c r="AF54" s="43"/>
      <c r="AG54" s="43"/>
      <c r="AH54" s="43"/>
      <c r="AI54" s="43"/>
      <c r="AJ54" s="43"/>
      <c r="AK54" s="43"/>
      <c r="AL54" s="43"/>
      <c r="AM54" s="43"/>
      <c r="AN54" s="43"/>
      <c r="AO54" s="43"/>
      <c r="AP54" s="43"/>
      <c r="AQ54" s="43"/>
    </row>
    <row r="55" spans="2:43">
      <c r="G55" s="43"/>
      <c r="H55" s="43"/>
      <c r="I55" s="43"/>
      <c r="J55" s="43"/>
      <c r="K55" s="43"/>
      <c r="L55" s="43"/>
      <c r="M55" s="43"/>
      <c r="N55" s="43"/>
      <c r="O55" s="43"/>
      <c r="P55" s="43"/>
      <c r="Q55" s="43"/>
      <c r="R55" s="43"/>
      <c r="S55" s="43"/>
      <c r="T55" s="43"/>
      <c r="U55" s="43"/>
      <c r="V55" s="43"/>
      <c r="W55" s="43"/>
      <c r="X55" s="43"/>
      <c r="Y55" s="43"/>
      <c r="Z55" s="43"/>
      <c r="AA55" s="43"/>
      <c r="AB55" s="43"/>
      <c r="AC55" s="43"/>
      <c r="AD55" s="43"/>
      <c r="AE55" s="43"/>
      <c r="AF55" s="43"/>
      <c r="AG55" s="43"/>
      <c r="AH55" s="43"/>
      <c r="AI55" s="43"/>
      <c r="AJ55" s="43"/>
      <c r="AK55" s="43"/>
      <c r="AL55" s="43"/>
      <c r="AM55" s="43"/>
      <c r="AN55" s="43"/>
      <c r="AO55" s="43"/>
      <c r="AP55" s="43"/>
      <c r="AQ55" s="43"/>
    </row>
    <row r="56" spans="2:43">
      <c r="G56" s="43"/>
      <c r="H56" s="43"/>
      <c r="I56" s="43"/>
      <c r="J56" s="43"/>
      <c r="K56" s="43"/>
      <c r="L56" s="43"/>
      <c r="M56" s="43"/>
      <c r="N56" s="43"/>
      <c r="O56" s="43"/>
      <c r="P56" s="43"/>
      <c r="Q56" s="43"/>
      <c r="R56" s="43"/>
      <c r="S56" s="43"/>
      <c r="T56" s="43"/>
      <c r="U56" s="43"/>
      <c r="V56" s="43"/>
      <c r="W56" s="43"/>
      <c r="X56" s="43"/>
      <c r="Y56" s="43"/>
      <c r="Z56" s="43"/>
      <c r="AA56" s="43"/>
      <c r="AB56" s="43"/>
      <c r="AC56" s="43"/>
      <c r="AD56" s="43"/>
      <c r="AE56" s="43"/>
      <c r="AF56" s="43"/>
      <c r="AG56" s="43"/>
      <c r="AH56" s="43"/>
      <c r="AI56" s="43"/>
      <c r="AJ56" s="43"/>
      <c r="AK56" s="43"/>
      <c r="AL56" s="43"/>
      <c r="AM56" s="43"/>
      <c r="AN56" s="43"/>
      <c r="AO56" s="43"/>
      <c r="AP56" s="43"/>
      <c r="AQ56" s="43"/>
    </row>
    <row r="57" spans="2:43">
      <c r="G57" s="43"/>
      <c r="H57" s="43"/>
      <c r="I57" s="43"/>
      <c r="J57" s="43"/>
      <c r="K57" s="43"/>
      <c r="L57" s="43"/>
      <c r="M57" s="43"/>
      <c r="N57" s="43"/>
      <c r="O57" s="43"/>
      <c r="P57" s="43"/>
      <c r="Q57" s="43"/>
      <c r="R57" s="43"/>
      <c r="S57" s="43"/>
      <c r="T57" s="43"/>
      <c r="U57" s="43"/>
      <c r="V57" s="43"/>
      <c r="W57" s="43"/>
      <c r="X57" s="43"/>
      <c r="Y57" s="43"/>
      <c r="Z57" s="43"/>
      <c r="AA57" s="43"/>
      <c r="AB57" s="43"/>
      <c r="AC57" s="43"/>
      <c r="AD57" s="43"/>
      <c r="AE57" s="43"/>
      <c r="AF57" s="43"/>
      <c r="AG57" s="43"/>
      <c r="AH57" s="43"/>
      <c r="AI57" s="43"/>
      <c r="AJ57" s="43"/>
      <c r="AK57" s="43"/>
      <c r="AL57" s="43"/>
      <c r="AM57" s="43"/>
      <c r="AN57" s="43"/>
      <c r="AO57" s="43"/>
      <c r="AP57" s="43"/>
      <c r="AQ57" s="43"/>
    </row>
    <row r="58" spans="2:43">
      <c r="G58" s="43"/>
      <c r="H58" s="43"/>
      <c r="I58" s="43"/>
      <c r="J58" s="43"/>
      <c r="K58" s="43"/>
      <c r="L58" s="43"/>
      <c r="M58" s="43"/>
      <c r="N58" s="43"/>
      <c r="O58" s="43"/>
      <c r="P58" s="43"/>
      <c r="Q58" s="43"/>
      <c r="R58" s="43"/>
      <c r="S58" s="43"/>
      <c r="T58" s="43"/>
      <c r="U58" s="43"/>
      <c r="V58" s="43"/>
      <c r="W58" s="43"/>
      <c r="X58" s="43"/>
      <c r="Y58" s="43"/>
      <c r="Z58" s="43"/>
      <c r="AA58" s="43"/>
      <c r="AB58" s="43"/>
      <c r="AC58" s="43"/>
      <c r="AD58" s="43"/>
      <c r="AE58" s="43"/>
      <c r="AF58" s="43"/>
      <c r="AG58" s="43"/>
      <c r="AH58" s="43"/>
      <c r="AI58" s="43"/>
      <c r="AJ58" s="43"/>
      <c r="AK58" s="43"/>
      <c r="AL58" s="43"/>
      <c r="AM58" s="43"/>
      <c r="AN58" s="43"/>
      <c r="AO58" s="43"/>
      <c r="AP58" s="43"/>
      <c r="AQ58" s="43"/>
    </row>
    <row r="59" spans="2:43">
      <c r="G59" s="43"/>
      <c r="H59" s="43"/>
      <c r="I59" s="43"/>
      <c r="J59" s="43"/>
      <c r="K59" s="43"/>
      <c r="L59" s="43"/>
      <c r="M59" s="43"/>
      <c r="N59" s="43"/>
      <c r="O59" s="43"/>
      <c r="P59" s="43"/>
      <c r="Q59" s="43"/>
      <c r="R59" s="43"/>
      <c r="S59" s="43"/>
      <c r="T59" s="43"/>
      <c r="U59" s="43"/>
      <c r="V59" s="43"/>
      <c r="W59" s="43"/>
      <c r="X59" s="43"/>
      <c r="Y59" s="43"/>
      <c r="Z59" s="43"/>
      <c r="AA59" s="43"/>
      <c r="AB59" s="43"/>
      <c r="AC59" s="43"/>
      <c r="AD59" s="43"/>
      <c r="AE59" s="43"/>
      <c r="AF59" s="43"/>
      <c r="AG59" s="43"/>
      <c r="AH59" s="43"/>
      <c r="AI59" s="43"/>
      <c r="AJ59" s="43"/>
      <c r="AK59" s="43"/>
      <c r="AL59" s="43"/>
      <c r="AM59" s="43"/>
      <c r="AN59" s="43"/>
      <c r="AO59" s="43"/>
      <c r="AP59" s="43"/>
      <c r="AQ59" s="43"/>
    </row>
    <row r="60" spans="2: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row>
    <row r="61" spans="2: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row>
    <row r="62" spans="2:43">
      <c r="G62" s="43"/>
      <c r="H62" s="43"/>
      <c r="I62" s="43"/>
      <c r="J62" s="43"/>
      <c r="K62" s="43"/>
      <c r="L62" s="43"/>
      <c r="M62" s="43"/>
      <c r="N62" s="43"/>
      <c r="O62" s="43"/>
      <c r="P62" s="43"/>
      <c r="Q62" s="43"/>
      <c r="R62" s="43"/>
      <c r="S62" s="43"/>
      <c r="T62" s="43"/>
      <c r="U62" s="43"/>
      <c r="V62" s="43"/>
      <c r="W62" s="43"/>
      <c r="X62" s="43"/>
      <c r="Y62" s="43"/>
      <c r="Z62" s="43"/>
      <c r="AA62" s="43"/>
      <c r="AB62" s="43"/>
      <c r="AC62" s="43"/>
      <c r="AD62" s="43"/>
      <c r="AE62" s="43"/>
      <c r="AF62" s="43"/>
      <c r="AG62" s="43"/>
      <c r="AH62" s="43"/>
      <c r="AI62" s="43"/>
      <c r="AJ62" s="43"/>
      <c r="AK62" s="43"/>
      <c r="AL62" s="43"/>
      <c r="AM62" s="43"/>
      <c r="AN62" s="43"/>
      <c r="AO62" s="43"/>
      <c r="AP62" s="43"/>
      <c r="AQ62" s="43"/>
    </row>
    <row r="63" spans="2:43">
      <c r="G63" s="43"/>
      <c r="H63" s="43"/>
      <c r="I63" s="43"/>
      <c r="J63" s="43"/>
      <c r="K63" s="43"/>
      <c r="L63" s="43"/>
      <c r="M63" s="43"/>
      <c r="N63" s="43"/>
      <c r="O63" s="43"/>
      <c r="P63" s="43"/>
      <c r="Q63" s="43"/>
      <c r="R63" s="43"/>
      <c r="S63" s="43"/>
      <c r="T63" s="43"/>
      <c r="U63" s="43"/>
      <c r="V63" s="43"/>
      <c r="W63" s="43"/>
      <c r="X63" s="43"/>
      <c r="Y63" s="43"/>
      <c r="Z63" s="43"/>
      <c r="AA63" s="43"/>
      <c r="AB63" s="43"/>
      <c r="AC63" s="43"/>
      <c r="AD63" s="43"/>
      <c r="AE63" s="43"/>
      <c r="AF63" s="43"/>
      <c r="AG63" s="43"/>
      <c r="AH63" s="43"/>
      <c r="AI63" s="43"/>
      <c r="AJ63" s="43"/>
      <c r="AK63" s="43"/>
      <c r="AL63" s="43"/>
      <c r="AM63" s="43"/>
      <c r="AN63" s="43"/>
      <c r="AO63" s="43"/>
      <c r="AP63" s="43"/>
      <c r="AQ63" s="43"/>
    </row>
    <row r="64" spans="2:43">
      <c r="G64" s="43"/>
      <c r="H64" s="43"/>
      <c r="I64" s="43"/>
      <c r="J64" s="43"/>
      <c r="K64" s="43"/>
      <c r="L64" s="43"/>
      <c r="M64" s="43"/>
      <c r="N64" s="43"/>
      <c r="O64" s="43"/>
      <c r="P64" s="43"/>
      <c r="Q64" s="43"/>
      <c r="R64" s="43"/>
      <c r="S64" s="43"/>
      <c r="T64" s="43"/>
      <c r="U64" s="43"/>
      <c r="V64" s="43"/>
      <c r="W64" s="43"/>
      <c r="X64" s="43"/>
      <c r="Y64" s="43"/>
      <c r="Z64" s="43"/>
      <c r="AA64" s="43"/>
      <c r="AB64" s="43"/>
      <c r="AC64" s="43"/>
      <c r="AD64" s="43"/>
      <c r="AE64" s="43"/>
      <c r="AF64" s="43"/>
      <c r="AG64" s="43"/>
      <c r="AH64" s="43"/>
      <c r="AI64" s="43"/>
      <c r="AJ64" s="43"/>
      <c r="AK64" s="43"/>
      <c r="AL64" s="43"/>
      <c r="AM64" s="43"/>
      <c r="AN64" s="43"/>
      <c r="AO64" s="43"/>
      <c r="AP64" s="43"/>
      <c r="AQ64" s="43"/>
    </row>
    <row r="65" spans="7:43">
      <c r="G65" s="43"/>
      <c r="H65" s="43"/>
      <c r="I65" s="43"/>
      <c r="J65" s="43"/>
      <c r="K65" s="43"/>
      <c r="L65" s="43"/>
      <c r="M65" s="43"/>
      <c r="N65" s="43"/>
      <c r="O65" s="43"/>
      <c r="P65" s="43"/>
      <c r="Q65" s="43"/>
      <c r="R65" s="43"/>
      <c r="S65" s="43"/>
      <c r="T65" s="43"/>
      <c r="U65" s="43"/>
      <c r="V65" s="43"/>
      <c r="W65" s="43"/>
      <c r="X65" s="43"/>
      <c r="Y65" s="43"/>
      <c r="Z65" s="43"/>
      <c r="AA65" s="43"/>
      <c r="AB65" s="43"/>
      <c r="AC65" s="43"/>
      <c r="AD65" s="43"/>
      <c r="AE65" s="43"/>
      <c r="AF65" s="43"/>
      <c r="AG65" s="43"/>
      <c r="AH65" s="43"/>
      <c r="AI65" s="43"/>
      <c r="AJ65" s="43"/>
      <c r="AK65" s="43"/>
      <c r="AL65" s="43"/>
      <c r="AM65" s="43"/>
      <c r="AN65" s="43"/>
      <c r="AO65" s="43"/>
      <c r="AP65" s="43"/>
      <c r="AQ65" s="43"/>
    </row>
    <row r="66" spans="7:43">
      <c r="G66" s="43"/>
      <c r="H66" s="43"/>
      <c r="I66" s="43"/>
      <c r="J66" s="43"/>
      <c r="K66" s="43"/>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c r="AO66" s="43"/>
      <c r="AP66" s="43"/>
      <c r="AQ66" s="43"/>
    </row>
    <row r="67" spans="7:43">
      <c r="G67" s="43"/>
      <c r="H67" s="43"/>
      <c r="I67" s="43"/>
      <c r="J67" s="43"/>
      <c r="K67" s="43"/>
      <c r="L67" s="43"/>
      <c r="M67" s="43"/>
      <c r="N67" s="43"/>
      <c r="O67" s="43"/>
      <c r="P67" s="43"/>
      <c r="Q67" s="43"/>
      <c r="R67" s="43"/>
      <c r="S67" s="43"/>
      <c r="T67" s="43"/>
      <c r="U67" s="43"/>
      <c r="V67" s="43"/>
      <c r="W67" s="43"/>
      <c r="X67" s="43"/>
      <c r="Y67" s="43"/>
      <c r="Z67" s="43"/>
      <c r="AA67" s="43"/>
      <c r="AB67" s="43"/>
      <c r="AC67" s="43"/>
      <c r="AD67" s="43"/>
      <c r="AE67" s="43"/>
      <c r="AF67" s="43"/>
      <c r="AG67" s="43"/>
      <c r="AH67" s="43"/>
      <c r="AI67" s="43"/>
      <c r="AJ67" s="43"/>
      <c r="AK67" s="43"/>
      <c r="AL67" s="43"/>
      <c r="AM67" s="43"/>
      <c r="AN67" s="43"/>
      <c r="AO67" s="43"/>
      <c r="AP67" s="43"/>
      <c r="AQ67" s="43"/>
    </row>
    <row r="68" spans="7: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row>
    <row r="69" spans="7:43">
      <c r="G69" s="43"/>
      <c r="H69" s="43"/>
      <c r="I69" s="43"/>
      <c r="J69" s="43"/>
      <c r="K69" s="43"/>
      <c r="L69" s="43"/>
      <c r="M69" s="43"/>
      <c r="N69" s="43"/>
      <c r="O69" s="43"/>
      <c r="P69" s="43"/>
      <c r="Q69" s="43"/>
      <c r="R69" s="43"/>
      <c r="S69" s="43"/>
      <c r="T69" s="43"/>
      <c r="U69" s="43"/>
      <c r="V69" s="43"/>
      <c r="W69" s="43"/>
      <c r="X69" s="43"/>
      <c r="Y69" s="43"/>
      <c r="Z69" s="43"/>
      <c r="AA69" s="43"/>
      <c r="AB69" s="43"/>
      <c r="AC69" s="43"/>
      <c r="AD69" s="43"/>
      <c r="AE69" s="43"/>
      <c r="AF69" s="43"/>
      <c r="AG69" s="43"/>
      <c r="AH69" s="43"/>
      <c r="AI69" s="43"/>
      <c r="AJ69" s="43"/>
      <c r="AK69" s="43"/>
      <c r="AL69" s="43"/>
      <c r="AM69" s="43"/>
      <c r="AN69" s="43"/>
      <c r="AO69" s="43"/>
      <c r="AP69" s="43"/>
      <c r="AQ69" s="43"/>
    </row>
    <row r="70" spans="7:43">
      <c r="G70" s="43"/>
      <c r="H70" s="43"/>
      <c r="I70" s="43"/>
      <c r="J70" s="43"/>
      <c r="K70" s="43"/>
      <c r="L70" s="43"/>
      <c r="M70" s="43"/>
      <c r="N70" s="43"/>
      <c r="O70" s="43"/>
      <c r="P70" s="43"/>
      <c r="Q70" s="43"/>
      <c r="R70" s="43"/>
      <c r="S70" s="43"/>
      <c r="T70" s="43"/>
      <c r="U70" s="43"/>
      <c r="V70" s="43"/>
      <c r="W70" s="43"/>
      <c r="X70" s="43"/>
      <c r="Y70" s="43"/>
      <c r="Z70" s="43"/>
      <c r="AA70" s="43"/>
      <c r="AB70" s="43"/>
      <c r="AC70" s="43"/>
      <c r="AD70" s="43"/>
      <c r="AE70" s="43"/>
      <c r="AF70" s="43"/>
      <c r="AG70" s="43"/>
      <c r="AH70" s="43"/>
      <c r="AI70" s="43"/>
      <c r="AJ70" s="43"/>
      <c r="AK70" s="43"/>
      <c r="AL70" s="43"/>
      <c r="AM70" s="43"/>
      <c r="AN70" s="43"/>
      <c r="AO70" s="43"/>
      <c r="AP70" s="43"/>
      <c r="AQ70" s="43"/>
    </row>
    <row r="71" spans="7:43">
      <c r="G71" s="43"/>
      <c r="H71" s="43"/>
      <c r="I71" s="43"/>
      <c r="J71" s="43"/>
      <c r="K71" s="43"/>
      <c r="L71" s="43"/>
      <c r="M71" s="43"/>
      <c r="N71" s="43"/>
      <c r="O71" s="43"/>
      <c r="P71" s="43"/>
      <c r="Q71" s="43"/>
      <c r="R71" s="43"/>
      <c r="S71" s="43"/>
      <c r="T71" s="43"/>
      <c r="U71" s="43"/>
      <c r="V71" s="43"/>
      <c r="W71" s="43"/>
      <c r="X71" s="43"/>
      <c r="Y71" s="43"/>
      <c r="Z71" s="43"/>
      <c r="AA71" s="43"/>
      <c r="AB71" s="43"/>
      <c r="AC71" s="43"/>
      <c r="AD71" s="43"/>
      <c r="AE71" s="43"/>
      <c r="AF71" s="43"/>
      <c r="AG71" s="43"/>
      <c r="AH71" s="43"/>
      <c r="AI71" s="43"/>
      <c r="AJ71" s="43"/>
      <c r="AK71" s="43"/>
      <c r="AL71" s="43"/>
      <c r="AM71" s="43"/>
      <c r="AN71" s="43"/>
      <c r="AO71" s="43"/>
      <c r="AP71" s="43"/>
      <c r="AQ71" s="43"/>
    </row>
    <row r="72" spans="7:43">
      <c r="G72" s="43"/>
      <c r="H72" s="43"/>
      <c r="I72" s="43"/>
      <c r="J72" s="43"/>
      <c r="K72" s="43"/>
      <c r="L72" s="43"/>
      <c r="M72" s="43"/>
      <c r="N72" s="43"/>
      <c r="O72" s="43"/>
      <c r="P72" s="43"/>
      <c r="Q72" s="43"/>
      <c r="R72" s="43"/>
      <c r="S72" s="43"/>
      <c r="T72" s="43"/>
      <c r="U72" s="43"/>
      <c r="V72" s="43"/>
      <c r="W72" s="43"/>
      <c r="X72" s="43"/>
      <c r="Y72" s="43"/>
      <c r="Z72" s="43"/>
      <c r="AA72" s="43"/>
      <c r="AB72" s="43"/>
      <c r="AC72" s="43"/>
      <c r="AD72" s="43"/>
      <c r="AE72" s="43"/>
      <c r="AF72" s="43"/>
      <c r="AG72" s="43"/>
      <c r="AH72" s="43"/>
      <c r="AI72" s="43"/>
      <c r="AJ72" s="43"/>
      <c r="AK72" s="43"/>
      <c r="AL72" s="43"/>
      <c r="AM72" s="43"/>
      <c r="AN72" s="43"/>
      <c r="AO72" s="43"/>
      <c r="AP72" s="43"/>
      <c r="AQ72" s="43"/>
    </row>
    <row r="73" spans="7: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row>
    <row r="74" spans="7: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row>
    <row r="75" spans="7: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row>
    <row r="76" spans="7:43">
      <c r="G76" s="43"/>
      <c r="H76" s="43"/>
      <c r="I76" s="43"/>
      <c r="J76" s="43"/>
      <c r="K76" s="43"/>
      <c r="L76" s="43"/>
      <c r="M76" s="43"/>
      <c r="N76" s="43"/>
      <c r="O76" s="43"/>
      <c r="P76" s="43"/>
      <c r="Q76" s="43"/>
      <c r="R76" s="43"/>
      <c r="S76" s="43"/>
      <c r="T76" s="43"/>
      <c r="U76" s="43"/>
      <c r="V76" s="43"/>
      <c r="W76" s="43"/>
      <c r="X76" s="43"/>
      <c r="Y76" s="43"/>
      <c r="Z76" s="43"/>
      <c r="AA76" s="43"/>
      <c r="AB76" s="43"/>
      <c r="AC76" s="43"/>
      <c r="AD76" s="43"/>
      <c r="AE76" s="43"/>
      <c r="AF76" s="43"/>
      <c r="AG76" s="43"/>
      <c r="AH76" s="43"/>
      <c r="AI76" s="43"/>
      <c r="AJ76" s="43"/>
      <c r="AK76" s="43"/>
      <c r="AL76" s="43"/>
      <c r="AM76" s="43"/>
      <c r="AN76" s="43"/>
      <c r="AO76" s="43"/>
      <c r="AP76" s="43"/>
      <c r="AQ76" s="43"/>
    </row>
    <row r="77" spans="7:43">
      <c r="G77" s="43"/>
      <c r="H77" s="43"/>
      <c r="I77" s="43"/>
      <c r="J77" s="43"/>
      <c r="K77" s="43"/>
      <c r="L77" s="43"/>
      <c r="M77" s="43"/>
      <c r="N77" s="43"/>
      <c r="O77" s="43"/>
      <c r="P77" s="43"/>
      <c r="Q77" s="43"/>
      <c r="R77" s="43"/>
      <c r="S77" s="43"/>
      <c r="T77" s="43"/>
      <c r="U77" s="43"/>
      <c r="V77" s="43"/>
      <c r="W77" s="43"/>
      <c r="X77" s="43"/>
      <c r="Y77" s="43"/>
      <c r="Z77" s="43"/>
      <c r="AA77" s="43"/>
      <c r="AB77" s="43"/>
      <c r="AC77" s="43"/>
      <c r="AD77" s="43"/>
      <c r="AE77" s="43"/>
      <c r="AF77" s="43"/>
      <c r="AG77" s="43"/>
      <c r="AH77" s="43"/>
      <c r="AI77" s="43"/>
      <c r="AJ77" s="43"/>
      <c r="AK77" s="43"/>
      <c r="AL77" s="43"/>
      <c r="AM77" s="43"/>
      <c r="AN77" s="43"/>
      <c r="AO77" s="43"/>
      <c r="AP77" s="43"/>
      <c r="AQ77" s="43"/>
    </row>
    <row r="78" spans="7:43">
      <c r="G78" s="43"/>
      <c r="H78" s="43"/>
      <c r="I78" s="43"/>
      <c r="J78" s="43"/>
      <c r="K78" s="43"/>
      <c r="L78" s="43"/>
      <c r="M78" s="43"/>
      <c r="N78" s="43"/>
      <c r="O78" s="43"/>
      <c r="P78" s="43"/>
      <c r="Q78" s="43"/>
      <c r="R78" s="43"/>
      <c r="S78" s="43"/>
      <c r="T78" s="43"/>
      <c r="U78" s="43"/>
      <c r="V78" s="43"/>
      <c r="W78" s="43"/>
      <c r="X78" s="43"/>
      <c r="Y78" s="43"/>
      <c r="Z78" s="43"/>
      <c r="AA78" s="43"/>
      <c r="AB78" s="43"/>
      <c r="AC78" s="43"/>
      <c r="AD78" s="43"/>
      <c r="AE78" s="43"/>
      <c r="AF78" s="43"/>
      <c r="AG78" s="43"/>
      <c r="AH78" s="43"/>
      <c r="AI78" s="43"/>
      <c r="AJ78" s="43"/>
      <c r="AK78" s="43"/>
      <c r="AL78" s="43"/>
      <c r="AM78" s="43"/>
      <c r="AN78" s="43"/>
      <c r="AO78" s="43"/>
      <c r="AP78" s="43"/>
      <c r="AQ78" s="43"/>
    </row>
    <row r="79" spans="7:43">
      <c r="G79" s="43"/>
      <c r="H79" s="43"/>
      <c r="I79" s="43"/>
      <c r="J79" s="43"/>
      <c r="K79" s="43"/>
      <c r="L79" s="43"/>
      <c r="M79" s="43"/>
      <c r="N79" s="43"/>
      <c r="O79" s="43"/>
      <c r="P79" s="43"/>
      <c r="Q79" s="43"/>
      <c r="R79" s="43"/>
      <c r="S79" s="43"/>
      <c r="T79" s="43"/>
      <c r="U79" s="43"/>
      <c r="V79" s="43"/>
      <c r="W79" s="43"/>
      <c r="X79" s="43"/>
      <c r="Y79" s="43"/>
      <c r="Z79" s="43"/>
      <c r="AA79" s="43"/>
      <c r="AB79" s="43"/>
      <c r="AC79" s="43"/>
      <c r="AD79" s="43"/>
      <c r="AE79" s="43"/>
      <c r="AF79" s="43"/>
      <c r="AG79" s="43"/>
      <c r="AH79" s="43"/>
      <c r="AI79" s="43"/>
      <c r="AJ79" s="43"/>
      <c r="AK79" s="43"/>
      <c r="AL79" s="43"/>
      <c r="AM79" s="43"/>
      <c r="AN79" s="43"/>
      <c r="AO79" s="43"/>
      <c r="AP79" s="43"/>
      <c r="AQ79" s="43"/>
    </row>
    <row r="80" spans="7:43">
      <c r="G80" s="43"/>
      <c r="H80" s="43"/>
      <c r="I80" s="43"/>
      <c r="J80" s="43"/>
      <c r="K80" s="43"/>
      <c r="L80" s="43"/>
      <c r="M80" s="43"/>
      <c r="N80" s="43"/>
      <c r="O80" s="43"/>
      <c r="P80" s="43"/>
      <c r="Q80" s="43"/>
      <c r="R80" s="43"/>
      <c r="S80" s="43"/>
      <c r="T80" s="43"/>
      <c r="U80" s="43"/>
      <c r="V80" s="43"/>
      <c r="W80" s="43"/>
      <c r="X80" s="43"/>
      <c r="Y80" s="43"/>
      <c r="Z80" s="43"/>
      <c r="AA80" s="43"/>
      <c r="AB80" s="43"/>
      <c r="AC80" s="43"/>
      <c r="AD80" s="43"/>
      <c r="AE80" s="43"/>
      <c r="AF80" s="43"/>
      <c r="AG80" s="43"/>
      <c r="AH80" s="43"/>
      <c r="AI80" s="43"/>
      <c r="AJ80" s="43"/>
      <c r="AK80" s="43"/>
      <c r="AL80" s="43"/>
      <c r="AM80" s="43"/>
      <c r="AN80" s="43"/>
      <c r="AO80" s="43"/>
      <c r="AP80" s="43"/>
      <c r="AQ80" s="43"/>
    </row>
    <row r="81" spans="7:43">
      <c r="G81" s="43"/>
      <c r="H81" s="43"/>
      <c r="I81" s="43"/>
      <c r="J81" s="43"/>
      <c r="K81" s="43"/>
      <c r="L81" s="43"/>
      <c r="M81" s="43"/>
      <c r="N81" s="43"/>
      <c r="O81" s="43"/>
      <c r="P81" s="43"/>
      <c r="Q81" s="43"/>
      <c r="R81" s="43"/>
      <c r="S81" s="43"/>
      <c r="T81" s="43"/>
      <c r="U81" s="43"/>
      <c r="V81" s="43"/>
      <c r="W81" s="43"/>
      <c r="X81" s="43"/>
      <c r="Y81" s="43"/>
      <c r="Z81" s="43"/>
      <c r="AA81" s="43"/>
      <c r="AB81" s="43"/>
      <c r="AC81" s="43"/>
      <c r="AD81" s="43"/>
      <c r="AE81" s="43"/>
      <c r="AF81" s="43"/>
      <c r="AG81" s="43"/>
      <c r="AH81" s="43"/>
      <c r="AI81" s="43"/>
      <c r="AJ81" s="43"/>
      <c r="AK81" s="43"/>
      <c r="AL81" s="43"/>
      <c r="AM81" s="43"/>
      <c r="AN81" s="43"/>
      <c r="AO81" s="43"/>
      <c r="AP81" s="43"/>
      <c r="AQ81" s="43"/>
    </row>
    <row r="82" spans="7:43">
      <c r="G82" s="43"/>
      <c r="H82" s="43"/>
      <c r="I82" s="43"/>
      <c r="J82" s="43"/>
      <c r="K82" s="43"/>
      <c r="L82" s="43"/>
      <c r="M82" s="43"/>
      <c r="N82" s="43"/>
      <c r="O82" s="43"/>
      <c r="P82" s="43"/>
      <c r="Q82" s="43"/>
      <c r="R82" s="43"/>
      <c r="S82" s="43"/>
      <c r="T82" s="43"/>
      <c r="U82" s="43"/>
      <c r="V82" s="43"/>
      <c r="W82" s="43"/>
      <c r="X82" s="43"/>
      <c r="Y82" s="43"/>
      <c r="Z82" s="43"/>
      <c r="AA82" s="43"/>
      <c r="AB82" s="43"/>
      <c r="AC82" s="43"/>
      <c r="AD82" s="43"/>
      <c r="AE82" s="43"/>
      <c r="AF82" s="43"/>
      <c r="AG82" s="43"/>
      <c r="AH82" s="43"/>
      <c r="AI82" s="43"/>
      <c r="AJ82" s="43"/>
      <c r="AK82" s="43"/>
      <c r="AL82" s="43"/>
      <c r="AM82" s="43"/>
      <c r="AN82" s="43"/>
      <c r="AO82" s="43"/>
      <c r="AP82" s="43"/>
      <c r="AQ82" s="43"/>
    </row>
    <row r="83" spans="7: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row>
    <row r="84" spans="7:43">
      <c r="G84" s="43"/>
      <c r="H84" s="43"/>
      <c r="I84" s="43"/>
      <c r="J84" s="43"/>
      <c r="K84" s="43"/>
      <c r="L84" s="43"/>
      <c r="M84" s="43"/>
      <c r="N84" s="43"/>
      <c r="O84" s="43"/>
      <c r="P84" s="43"/>
      <c r="Q84" s="43"/>
      <c r="R84" s="43"/>
      <c r="S84" s="43"/>
      <c r="T84" s="43"/>
      <c r="U84" s="43"/>
      <c r="V84" s="43"/>
      <c r="W84" s="43"/>
      <c r="X84" s="43"/>
      <c r="Y84" s="43"/>
      <c r="Z84" s="43"/>
      <c r="AA84" s="43"/>
      <c r="AB84" s="43"/>
      <c r="AC84" s="43"/>
      <c r="AD84" s="43"/>
      <c r="AE84" s="43"/>
      <c r="AF84" s="43"/>
      <c r="AG84" s="43"/>
      <c r="AH84" s="43"/>
      <c r="AI84" s="43"/>
      <c r="AJ84" s="43"/>
      <c r="AK84" s="43"/>
      <c r="AL84" s="43"/>
      <c r="AM84" s="43"/>
      <c r="AN84" s="43"/>
      <c r="AO84" s="43"/>
      <c r="AP84" s="43"/>
      <c r="AQ84" s="43"/>
    </row>
    <row r="85" spans="7:43">
      <c r="G85" s="43"/>
      <c r="H85" s="43"/>
      <c r="I85" s="43"/>
      <c r="J85" s="43"/>
      <c r="K85" s="43"/>
      <c r="L85" s="43"/>
      <c r="M85" s="43"/>
      <c r="N85" s="43"/>
      <c r="O85" s="43"/>
      <c r="P85" s="43"/>
      <c r="Q85" s="43"/>
      <c r="R85" s="43"/>
      <c r="S85" s="43"/>
      <c r="T85" s="43"/>
      <c r="U85" s="43"/>
      <c r="V85" s="43"/>
      <c r="W85" s="43"/>
      <c r="X85" s="43"/>
      <c r="Y85" s="43"/>
      <c r="Z85" s="43"/>
      <c r="AA85" s="43"/>
      <c r="AB85" s="43"/>
      <c r="AC85" s="43"/>
      <c r="AD85" s="43"/>
      <c r="AE85" s="43"/>
      <c r="AF85" s="43"/>
      <c r="AG85" s="43"/>
      <c r="AH85" s="43"/>
      <c r="AI85" s="43"/>
      <c r="AJ85" s="43"/>
      <c r="AK85" s="43"/>
      <c r="AL85" s="43"/>
      <c r="AM85" s="43"/>
      <c r="AN85" s="43"/>
      <c r="AO85" s="43"/>
      <c r="AP85" s="43"/>
      <c r="AQ85" s="43"/>
    </row>
    <row r="86" spans="7: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row>
    <row r="87" spans="7:43">
      <c r="G87" s="43"/>
      <c r="H87" s="43"/>
      <c r="I87" s="43"/>
      <c r="J87" s="43"/>
      <c r="K87" s="43"/>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row>
    <row r="88" spans="7: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row>
    <row r="89" spans="7: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row>
    <row r="90" spans="7: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row>
    <row r="91" spans="7: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row>
    <row r="92" spans="7:43">
      <c r="G92" s="43"/>
      <c r="H92" s="43"/>
      <c r="I92" s="43"/>
      <c r="J92" s="43"/>
      <c r="K92" s="43"/>
      <c r="L92" s="43"/>
      <c r="M92" s="43"/>
      <c r="N92" s="43"/>
      <c r="O92" s="43"/>
      <c r="P92" s="43"/>
      <c r="Q92" s="43"/>
      <c r="R92" s="43"/>
      <c r="S92" s="43"/>
      <c r="T92" s="43"/>
      <c r="U92" s="43"/>
      <c r="V92" s="43"/>
      <c r="W92" s="43"/>
      <c r="X92" s="43"/>
      <c r="Y92" s="43"/>
      <c r="Z92" s="43"/>
      <c r="AA92" s="43"/>
      <c r="AB92" s="43"/>
      <c r="AC92" s="43"/>
      <c r="AD92" s="43"/>
      <c r="AE92" s="43"/>
      <c r="AF92" s="43"/>
      <c r="AG92" s="43"/>
      <c r="AH92" s="43"/>
      <c r="AI92" s="43"/>
      <c r="AJ92" s="43"/>
      <c r="AK92" s="43"/>
      <c r="AL92" s="43"/>
      <c r="AM92" s="43"/>
      <c r="AN92" s="43"/>
      <c r="AO92" s="43"/>
      <c r="AP92" s="43"/>
      <c r="AQ92" s="43"/>
    </row>
    <row r="93" spans="7:43">
      <c r="G93" s="43"/>
      <c r="H93" s="43"/>
      <c r="I93" s="43"/>
      <c r="J93" s="43"/>
      <c r="K93" s="43"/>
      <c r="L93" s="43"/>
      <c r="M93" s="43"/>
      <c r="N93" s="43"/>
      <c r="O93" s="43"/>
      <c r="P93" s="43"/>
      <c r="Q93" s="43"/>
      <c r="R93" s="43"/>
      <c r="S93" s="43"/>
      <c r="T93" s="43"/>
      <c r="U93" s="43"/>
      <c r="V93" s="43"/>
      <c r="W93" s="43"/>
      <c r="X93" s="43"/>
      <c r="Y93" s="43"/>
      <c r="Z93" s="43"/>
      <c r="AA93" s="43"/>
      <c r="AB93" s="43"/>
      <c r="AC93" s="43"/>
      <c r="AD93" s="43"/>
      <c r="AE93" s="43"/>
      <c r="AF93" s="43"/>
      <c r="AG93" s="43"/>
      <c r="AH93" s="43"/>
      <c r="AI93" s="43"/>
      <c r="AJ93" s="43"/>
      <c r="AK93" s="43"/>
      <c r="AL93" s="43"/>
      <c r="AM93" s="43"/>
      <c r="AN93" s="43"/>
      <c r="AO93" s="43"/>
      <c r="AP93" s="43"/>
      <c r="AQ93" s="43"/>
    </row>
    <row r="94" spans="7:43">
      <c r="G94" s="43"/>
      <c r="H94" s="43"/>
      <c r="I94" s="43"/>
      <c r="J94" s="43"/>
      <c r="K94" s="43"/>
      <c r="L94" s="43"/>
      <c r="M94" s="43"/>
      <c r="N94" s="43"/>
      <c r="O94" s="43"/>
      <c r="P94" s="43"/>
      <c r="Q94" s="43"/>
      <c r="R94" s="43"/>
      <c r="S94" s="43"/>
      <c r="T94" s="43"/>
      <c r="U94" s="43"/>
      <c r="V94" s="43"/>
      <c r="W94" s="43"/>
      <c r="X94" s="43"/>
      <c r="Y94" s="43"/>
      <c r="Z94" s="43"/>
      <c r="AA94" s="43"/>
      <c r="AB94" s="43"/>
      <c r="AC94" s="43"/>
      <c r="AD94" s="43"/>
      <c r="AE94" s="43"/>
      <c r="AF94" s="43"/>
      <c r="AG94" s="43"/>
      <c r="AH94" s="43"/>
      <c r="AI94" s="43"/>
      <c r="AJ94" s="43"/>
      <c r="AK94" s="43"/>
      <c r="AL94" s="43"/>
      <c r="AM94" s="43"/>
      <c r="AN94" s="43"/>
      <c r="AO94" s="43"/>
      <c r="AP94" s="43"/>
      <c r="AQ94" s="43"/>
    </row>
    <row r="95" spans="7:43">
      <c r="G95" s="43"/>
      <c r="H95" s="43"/>
      <c r="I95" s="43"/>
      <c r="J95" s="43"/>
      <c r="K95" s="43"/>
      <c r="L95" s="43"/>
      <c r="M95" s="43"/>
      <c r="N95" s="43"/>
      <c r="O95" s="43"/>
      <c r="P95" s="43"/>
      <c r="Q95" s="43"/>
      <c r="R95" s="43"/>
      <c r="S95" s="43"/>
      <c r="T95" s="43"/>
      <c r="U95" s="43"/>
      <c r="V95" s="43"/>
      <c r="W95" s="43"/>
      <c r="X95" s="43"/>
      <c r="Y95" s="43"/>
      <c r="Z95" s="43"/>
      <c r="AA95" s="43"/>
      <c r="AB95" s="43"/>
      <c r="AC95" s="43"/>
      <c r="AD95" s="43"/>
      <c r="AE95" s="43"/>
      <c r="AF95" s="43"/>
      <c r="AG95" s="43"/>
      <c r="AH95" s="43"/>
      <c r="AI95" s="43"/>
      <c r="AJ95" s="43"/>
      <c r="AK95" s="43"/>
      <c r="AL95" s="43"/>
      <c r="AM95" s="43"/>
      <c r="AN95" s="43"/>
      <c r="AO95" s="43"/>
      <c r="AP95" s="43"/>
      <c r="AQ95" s="43"/>
    </row>
    <row r="96" spans="7:43">
      <c r="G96" s="43"/>
      <c r="H96" s="43"/>
      <c r="I96" s="43"/>
      <c r="J96" s="43"/>
      <c r="K96" s="43"/>
      <c r="L96" s="43"/>
      <c r="M96" s="43"/>
      <c r="N96" s="43"/>
      <c r="O96" s="43"/>
      <c r="P96" s="43"/>
      <c r="Q96" s="43"/>
      <c r="R96" s="43"/>
      <c r="S96" s="43"/>
      <c r="T96" s="43"/>
      <c r="U96" s="43"/>
      <c r="V96" s="43"/>
      <c r="W96" s="43"/>
      <c r="X96" s="43"/>
      <c r="Y96" s="43"/>
      <c r="Z96" s="43"/>
      <c r="AA96" s="43"/>
      <c r="AB96" s="43"/>
      <c r="AC96" s="43"/>
      <c r="AD96" s="43"/>
      <c r="AE96" s="43"/>
      <c r="AF96" s="43"/>
      <c r="AG96" s="43"/>
      <c r="AH96" s="43"/>
      <c r="AI96" s="43"/>
      <c r="AJ96" s="43"/>
      <c r="AK96" s="43"/>
      <c r="AL96" s="43"/>
      <c r="AM96" s="43"/>
      <c r="AN96" s="43"/>
      <c r="AO96" s="43"/>
      <c r="AP96" s="43"/>
      <c r="AQ96" s="43"/>
    </row>
    <row r="97" spans="7:43">
      <c r="G97" s="43"/>
      <c r="H97" s="43"/>
      <c r="I97" s="43"/>
      <c r="J97" s="43"/>
      <c r="K97" s="43"/>
      <c r="L97" s="43"/>
      <c r="M97" s="43"/>
      <c r="N97" s="43"/>
      <c r="O97" s="43"/>
      <c r="P97" s="43"/>
      <c r="Q97" s="43"/>
      <c r="R97" s="43"/>
      <c r="S97" s="43"/>
      <c r="T97" s="43"/>
      <c r="U97" s="43"/>
      <c r="V97" s="43"/>
      <c r="W97" s="43"/>
      <c r="X97" s="43"/>
      <c r="Y97" s="43"/>
      <c r="Z97" s="43"/>
      <c r="AA97" s="43"/>
      <c r="AB97" s="43"/>
      <c r="AC97" s="43"/>
      <c r="AD97" s="43"/>
      <c r="AE97" s="43"/>
      <c r="AF97" s="43"/>
      <c r="AG97" s="43"/>
      <c r="AH97" s="43"/>
      <c r="AI97" s="43"/>
      <c r="AJ97" s="43"/>
      <c r="AK97" s="43"/>
      <c r="AL97" s="43"/>
      <c r="AM97" s="43"/>
      <c r="AN97" s="43"/>
      <c r="AO97" s="43"/>
      <c r="AP97" s="43"/>
      <c r="AQ97" s="43"/>
    </row>
    <row r="98" spans="7:43">
      <c r="G98" s="43"/>
      <c r="H98" s="43"/>
      <c r="I98" s="43"/>
      <c r="J98" s="43"/>
      <c r="K98" s="43"/>
      <c r="L98" s="43"/>
      <c r="M98" s="43"/>
      <c r="N98" s="43"/>
      <c r="O98" s="43"/>
      <c r="P98" s="43"/>
      <c r="Q98" s="43"/>
      <c r="R98" s="43"/>
      <c r="S98" s="43"/>
      <c r="T98" s="43"/>
      <c r="U98" s="43"/>
      <c r="V98" s="43"/>
      <c r="W98" s="43"/>
      <c r="X98" s="43"/>
      <c r="Y98" s="43"/>
      <c r="Z98" s="43"/>
      <c r="AA98" s="43"/>
      <c r="AB98" s="43"/>
      <c r="AC98" s="43"/>
      <c r="AD98" s="43"/>
      <c r="AE98" s="43"/>
      <c r="AF98" s="43"/>
      <c r="AG98" s="43"/>
      <c r="AH98" s="43"/>
      <c r="AI98" s="43"/>
      <c r="AJ98" s="43"/>
      <c r="AK98" s="43"/>
      <c r="AL98" s="43"/>
      <c r="AM98" s="43"/>
      <c r="AN98" s="43"/>
      <c r="AO98" s="43"/>
      <c r="AP98" s="43"/>
      <c r="AQ98" s="43"/>
    </row>
    <row r="99" spans="7:43">
      <c r="G99" s="43"/>
      <c r="H99" s="43"/>
      <c r="I99" s="43"/>
      <c r="J99" s="43"/>
      <c r="K99" s="43"/>
      <c r="L99" s="43"/>
      <c r="M99" s="43"/>
      <c r="N99" s="43"/>
      <c r="O99" s="43"/>
      <c r="P99" s="43"/>
      <c r="Q99" s="43"/>
      <c r="R99" s="43"/>
      <c r="S99" s="43"/>
      <c r="T99" s="43"/>
      <c r="U99" s="43"/>
      <c r="V99" s="43"/>
      <c r="W99" s="43"/>
      <c r="X99" s="43"/>
      <c r="Y99" s="43"/>
      <c r="Z99" s="43"/>
      <c r="AA99" s="43"/>
      <c r="AB99" s="43"/>
      <c r="AC99" s="43"/>
      <c r="AD99" s="43"/>
      <c r="AE99" s="43"/>
      <c r="AF99" s="43"/>
      <c r="AG99" s="43"/>
      <c r="AH99" s="43"/>
      <c r="AI99" s="43"/>
      <c r="AJ99" s="43"/>
      <c r="AK99" s="43"/>
      <c r="AL99" s="43"/>
      <c r="AM99" s="43"/>
      <c r="AN99" s="43"/>
      <c r="AO99" s="43"/>
      <c r="AP99" s="43"/>
      <c r="AQ99" s="43"/>
    </row>
    <row r="100" spans="7:43">
      <c r="G100" s="43"/>
      <c r="H100" s="43"/>
      <c r="I100" s="43"/>
      <c r="J100" s="43"/>
      <c r="K100" s="43"/>
      <c r="L100" s="43"/>
      <c r="M100" s="43"/>
      <c r="N100" s="43"/>
      <c r="O100" s="43"/>
      <c r="P100" s="43"/>
      <c r="Q100" s="43"/>
      <c r="R100" s="43"/>
      <c r="S100" s="43"/>
      <c r="T100" s="43"/>
      <c r="U100" s="43"/>
      <c r="V100" s="43"/>
      <c r="W100" s="43"/>
      <c r="X100" s="43"/>
      <c r="Y100" s="43"/>
      <c r="Z100" s="43"/>
      <c r="AA100" s="43"/>
      <c r="AB100" s="43"/>
      <c r="AC100" s="43"/>
      <c r="AD100" s="43"/>
      <c r="AE100" s="43"/>
      <c r="AF100" s="43"/>
      <c r="AG100" s="43"/>
      <c r="AH100" s="43"/>
      <c r="AI100" s="43"/>
      <c r="AJ100" s="43"/>
      <c r="AK100" s="43"/>
      <c r="AL100" s="43"/>
      <c r="AM100" s="43"/>
      <c r="AN100" s="43"/>
      <c r="AO100" s="43"/>
      <c r="AP100" s="43"/>
      <c r="AQ100" s="43"/>
    </row>
    <row r="101" spans="7:43">
      <c r="G101" s="43"/>
      <c r="H101" s="43"/>
      <c r="I101" s="43"/>
      <c r="J101" s="43"/>
      <c r="K101" s="43"/>
      <c r="L101" s="43"/>
      <c r="M101" s="43"/>
      <c r="N101" s="43"/>
      <c r="O101" s="43"/>
      <c r="P101" s="43"/>
      <c r="Q101" s="43"/>
      <c r="R101" s="43"/>
      <c r="S101" s="43"/>
      <c r="T101" s="43"/>
      <c r="U101" s="43"/>
      <c r="V101" s="43"/>
      <c r="W101" s="43"/>
      <c r="X101" s="43"/>
      <c r="Y101" s="43"/>
      <c r="Z101" s="43"/>
      <c r="AA101" s="43"/>
      <c r="AB101" s="43"/>
      <c r="AC101" s="43"/>
      <c r="AD101" s="43"/>
      <c r="AE101" s="43"/>
      <c r="AF101" s="43"/>
      <c r="AG101" s="43"/>
      <c r="AH101" s="43"/>
      <c r="AI101" s="43"/>
      <c r="AJ101" s="43"/>
      <c r="AK101" s="43"/>
      <c r="AL101" s="43"/>
      <c r="AM101" s="43"/>
      <c r="AN101" s="43"/>
      <c r="AO101" s="43"/>
      <c r="AP101" s="43"/>
      <c r="AQ101" s="43"/>
    </row>
    <row r="102" spans="7:43">
      <c r="G102" s="43"/>
      <c r="H102" s="43"/>
      <c r="I102" s="43"/>
      <c r="J102" s="43"/>
      <c r="K102" s="43"/>
      <c r="L102" s="43"/>
      <c r="M102" s="43"/>
      <c r="N102" s="43"/>
      <c r="O102" s="43"/>
      <c r="P102" s="43"/>
      <c r="Q102" s="43"/>
      <c r="R102" s="43"/>
      <c r="S102" s="43"/>
      <c r="T102" s="43"/>
      <c r="U102" s="43"/>
      <c r="V102" s="43"/>
      <c r="W102" s="43"/>
      <c r="X102" s="43"/>
      <c r="Y102" s="43"/>
      <c r="Z102" s="43"/>
      <c r="AA102" s="43"/>
      <c r="AB102" s="43"/>
      <c r="AC102" s="43"/>
      <c r="AD102" s="43"/>
      <c r="AE102" s="43"/>
      <c r="AF102" s="43"/>
      <c r="AG102" s="43"/>
      <c r="AH102" s="43"/>
      <c r="AI102" s="43"/>
      <c r="AJ102" s="43"/>
      <c r="AK102" s="43"/>
      <c r="AL102" s="43"/>
      <c r="AM102" s="43"/>
      <c r="AN102" s="43"/>
      <c r="AO102" s="43"/>
      <c r="AP102" s="43"/>
      <c r="AQ102" s="43"/>
    </row>
    <row r="103" spans="7:43">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c r="AO103" s="43"/>
      <c r="AP103" s="43"/>
      <c r="AQ103" s="43"/>
    </row>
    <row r="104" spans="7: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c r="AO104" s="43"/>
      <c r="AP104" s="43"/>
      <c r="AQ104" s="43"/>
    </row>
    <row r="105" spans="7: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row>
    <row r="106" spans="7: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c r="AO106" s="43"/>
      <c r="AP106" s="43"/>
      <c r="AQ106" s="43"/>
    </row>
    <row r="107" spans="7: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c r="AO107" s="43"/>
      <c r="AP107" s="43"/>
      <c r="AQ107" s="43"/>
    </row>
    <row r="108" spans="7:43">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c r="AI108" s="43"/>
      <c r="AJ108" s="43"/>
      <c r="AK108" s="43"/>
      <c r="AL108" s="43"/>
      <c r="AM108" s="43"/>
      <c r="AN108" s="43"/>
      <c r="AO108" s="43"/>
      <c r="AP108" s="43"/>
      <c r="AQ108" s="43"/>
    </row>
    <row r="109" spans="7:43">
      <c r="G109" s="43"/>
      <c r="H109" s="43"/>
      <c r="I109" s="43"/>
      <c r="J109" s="43"/>
      <c r="K109" s="43"/>
      <c r="L109" s="43"/>
      <c r="M109" s="43"/>
      <c r="N109" s="43"/>
      <c r="O109" s="43"/>
      <c r="P109" s="43"/>
      <c r="Q109" s="43"/>
      <c r="R109" s="43"/>
      <c r="S109" s="43"/>
      <c r="T109" s="43"/>
      <c r="U109" s="43"/>
      <c r="V109" s="43"/>
      <c r="W109" s="43"/>
      <c r="X109" s="43"/>
      <c r="Y109" s="43"/>
      <c r="Z109" s="43"/>
      <c r="AA109" s="43"/>
      <c r="AB109" s="43"/>
      <c r="AC109" s="43"/>
      <c r="AD109" s="43"/>
      <c r="AE109" s="43"/>
      <c r="AF109" s="43"/>
      <c r="AG109" s="43"/>
      <c r="AH109" s="43"/>
      <c r="AI109" s="43"/>
      <c r="AJ109" s="43"/>
      <c r="AK109" s="43"/>
      <c r="AL109" s="43"/>
      <c r="AM109" s="43"/>
      <c r="AN109" s="43"/>
      <c r="AO109" s="43"/>
      <c r="AP109" s="43"/>
      <c r="AQ109" s="43"/>
    </row>
    <row r="110" spans="7: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c r="AH110" s="43"/>
      <c r="AI110" s="43"/>
      <c r="AJ110" s="43"/>
      <c r="AK110" s="43"/>
      <c r="AL110" s="43"/>
      <c r="AM110" s="43"/>
      <c r="AN110" s="43"/>
      <c r="AO110" s="43"/>
      <c r="AP110" s="43"/>
      <c r="AQ110" s="43"/>
    </row>
    <row r="111" spans="7:43">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43"/>
      <c r="AM111" s="43"/>
      <c r="AN111" s="43"/>
      <c r="AO111" s="43"/>
      <c r="AP111" s="43"/>
      <c r="AQ111" s="43"/>
    </row>
    <row r="112" spans="7:43">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c r="AI112" s="43"/>
      <c r="AJ112" s="43"/>
      <c r="AK112" s="43"/>
      <c r="AL112" s="43"/>
      <c r="AM112" s="43"/>
      <c r="AN112" s="43"/>
      <c r="AO112" s="43"/>
      <c r="AP112" s="43"/>
      <c r="AQ112" s="43"/>
    </row>
    <row r="113" spans="7:43">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43"/>
      <c r="AE113" s="43"/>
      <c r="AF113" s="43"/>
      <c r="AG113" s="43"/>
      <c r="AH113" s="43"/>
      <c r="AI113" s="43"/>
      <c r="AJ113" s="43"/>
      <c r="AK113" s="43"/>
      <c r="AL113" s="43"/>
      <c r="AM113" s="43"/>
      <c r="AN113" s="43"/>
      <c r="AO113" s="43"/>
      <c r="AP113" s="43"/>
      <c r="AQ113" s="43"/>
    </row>
    <row r="114" spans="7: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c r="AE114" s="43"/>
      <c r="AF114" s="43"/>
      <c r="AG114" s="43"/>
      <c r="AH114" s="43"/>
      <c r="AI114" s="43"/>
      <c r="AJ114" s="43"/>
      <c r="AK114" s="43"/>
      <c r="AL114" s="43"/>
      <c r="AM114" s="43"/>
      <c r="AN114" s="43"/>
      <c r="AO114" s="43"/>
      <c r="AP114" s="43"/>
      <c r="AQ114" s="43"/>
    </row>
    <row r="115" spans="7:43">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c r="AI115" s="43"/>
      <c r="AJ115" s="43"/>
      <c r="AK115" s="43"/>
      <c r="AL115" s="43"/>
      <c r="AM115" s="43"/>
      <c r="AN115" s="43"/>
      <c r="AO115" s="43"/>
      <c r="AP115" s="43"/>
      <c r="AQ115" s="43"/>
    </row>
    <row r="116" spans="7:43">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c r="AI116" s="43"/>
      <c r="AJ116" s="43"/>
      <c r="AK116" s="43"/>
      <c r="AL116" s="43"/>
      <c r="AM116" s="43"/>
      <c r="AN116" s="43"/>
      <c r="AO116" s="43"/>
      <c r="AP116" s="43"/>
      <c r="AQ116" s="43"/>
    </row>
    <row r="117" spans="7:43">
      <c r="G117" s="43"/>
      <c r="H117" s="43"/>
      <c r="I117" s="43"/>
      <c r="J117" s="43"/>
      <c r="K117" s="43"/>
      <c r="L117" s="43"/>
      <c r="M117" s="43"/>
      <c r="N117" s="43"/>
      <c r="O117" s="43"/>
      <c r="P117" s="43"/>
      <c r="Q117" s="43"/>
      <c r="R117" s="43"/>
      <c r="S117" s="43"/>
      <c r="T117" s="43"/>
      <c r="U117" s="43"/>
      <c r="V117" s="43"/>
      <c r="W117" s="43"/>
      <c r="X117" s="43"/>
      <c r="Y117" s="43"/>
      <c r="Z117" s="43"/>
      <c r="AA117" s="43"/>
      <c r="AB117" s="43"/>
      <c r="AC117" s="43"/>
      <c r="AD117" s="43"/>
      <c r="AE117" s="43"/>
      <c r="AF117" s="43"/>
      <c r="AG117" s="43"/>
      <c r="AH117" s="43"/>
      <c r="AI117" s="43"/>
      <c r="AJ117" s="43"/>
      <c r="AK117" s="43"/>
      <c r="AL117" s="43"/>
      <c r="AM117" s="43"/>
      <c r="AN117" s="43"/>
      <c r="AO117" s="43"/>
      <c r="AP117" s="43"/>
      <c r="AQ117" s="43"/>
    </row>
    <row r="118" spans="7:43">
      <c r="G118" s="43"/>
      <c r="H118" s="43"/>
      <c r="I118" s="43"/>
      <c r="J118" s="43"/>
      <c r="K118" s="43"/>
      <c r="L118" s="43"/>
      <c r="M118" s="43"/>
      <c r="N118" s="43"/>
      <c r="O118" s="43"/>
      <c r="P118" s="43"/>
      <c r="Q118" s="43"/>
      <c r="R118" s="43"/>
      <c r="S118" s="43"/>
      <c r="T118" s="43"/>
      <c r="U118" s="43"/>
      <c r="V118" s="43"/>
      <c r="W118" s="43"/>
      <c r="X118" s="43"/>
      <c r="Y118" s="43"/>
      <c r="Z118" s="43"/>
      <c r="AA118" s="43"/>
      <c r="AB118" s="43"/>
      <c r="AC118" s="43"/>
      <c r="AD118" s="43"/>
      <c r="AE118" s="43"/>
      <c r="AF118" s="43"/>
      <c r="AG118" s="43"/>
      <c r="AH118" s="43"/>
      <c r="AI118" s="43"/>
      <c r="AJ118" s="43"/>
      <c r="AK118" s="43"/>
      <c r="AL118" s="43"/>
      <c r="AM118" s="43"/>
      <c r="AN118" s="43"/>
      <c r="AO118" s="43"/>
      <c r="AP118" s="43"/>
      <c r="AQ118" s="43"/>
    </row>
    <row r="119" spans="7:43">
      <c r="G119" s="43"/>
      <c r="H119" s="43"/>
      <c r="I119" s="43"/>
      <c r="J119" s="43"/>
      <c r="K119" s="43"/>
      <c r="L119" s="43"/>
      <c r="M119" s="43"/>
      <c r="N119" s="43"/>
      <c r="O119" s="43"/>
      <c r="P119" s="43"/>
      <c r="Q119" s="43"/>
      <c r="R119" s="43"/>
      <c r="S119" s="43"/>
      <c r="T119" s="43"/>
      <c r="U119" s="43"/>
      <c r="V119" s="43"/>
      <c r="W119" s="43"/>
      <c r="X119" s="43"/>
      <c r="Y119" s="43"/>
      <c r="Z119" s="43"/>
      <c r="AA119" s="43"/>
      <c r="AB119" s="43"/>
      <c r="AC119" s="43"/>
      <c r="AD119" s="43"/>
      <c r="AE119" s="43"/>
      <c r="AF119" s="43"/>
      <c r="AG119" s="43"/>
      <c r="AH119" s="43"/>
      <c r="AI119" s="43"/>
      <c r="AJ119" s="43"/>
      <c r="AK119" s="43"/>
      <c r="AL119" s="43"/>
      <c r="AM119" s="43"/>
      <c r="AN119" s="43"/>
      <c r="AO119" s="43"/>
      <c r="AP119" s="43"/>
      <c r="AQ119" s="43"/>
    </row>
    <row r="120" spans="7:43">
      <c r="G120" s="43"/>
      <c r="H120" s="43"/>
      <c r="I120" s="43"/>
      <c r="J120" s="43"/>
      <c r="K120" s="43"/>
      <c r="L120" s="43"/>
      <c r="M120" s="43"/>
      <c r="N120" s="43"/>
      <c r="O120" s="43"/>
      <c r="P120" s="43"/>
      <c r="Q120" s="43"/>
      <c r="R120" s="43"/>
      <c r="S120" s="43"/>
      <c r="T120" s="43"/>
      <c r="U120" s="43"/>
      <c r="V120" s="43"/>
      <c r="W120" s="43"/>
      <c r="X120" s="43"/>
      <c r="Y120" s="43"/>
      <c r="Z120" s="43"/>
      <c r="AA120" s="43"/>
      <c r="AB120" s="43"/>
      <c r="AC120" s="43"/>
      <c r="AD120" s="43"/>
      <c r="AE120" s="43"/>
      <c r="AF120" s="43"/>
      <c r="AG120" s="43"/>
      <c r="AH120" s="43"/>
      <c r="AI120" s="43"/>
      <c r="AJ120" s="43"/>
      <c r="AK120" s="43"/>
      <c r="AL120" s="43"/>
      <c r="AM120" s="43"/>
      <c r="AN120" s="43"/>
      <c r="AO120" s="43"/>
      <c r="AP120" s="43"/>
      <c r="AQ120" s="43"/>
    </row>
    <row r="121" spans="7:43">
      <c r="G121" s="43"/>
      <c r="H121" s="43"/>
      <c r="I121" s="43"/>
      <c r="J121" s="43"/>
      <c r="K121" s="43"/>
      <c r="L121" s="43"/>
      <c r="M121" s="43"/>
      <c r="N121" s="43"/>
      <c r="O121" s="43"/>
      <c r="P121" s="43"/>
      <c r="Q121" s="43"/>
      <c r="R121" s="43"/>
      <c r="S121" s="43"/>
      <c r="T121" s="43"/>
      <c r="U121" s="43"/>
      <c r="V121" s="43"/>
      <c r="W121" s="43"/>
      <c r="X121" s="43"/>
      <c r="Y121" s="43"/>
      <c r="Z121" s="43"/>
      <c r="AA121" s="43"/>
      <c r="AB121" s="43"/>
      <c r="AC121" s="43"/>
      <c r="AD121" s="43"/>
      <c r="AE121" s="43"/>
      <c r="AF121" s="43"/>
      <c r="AG121" s="43"/>
      <c r="AH121" s="43"/>
      <c r="AI121" s="43"/>
      <c r="AJ121" s="43"/>
      <c r="AK121" s="43"/>
      <c r="AL121" s="43"/>
      <c r="AM121" s="43"/>
      <c r="AN121" s="43"/>
      <c r="AO121" s="43"/>
      <c r="AP121" s="43"/>
      <c r="AQ121" s="43"/>
    </row>
    <row r="122" spans="7:43">
      <c r="G122" s="43"/>
      <c r="H122" s="43"/>
      <c r="I122" s="43"/>
      <c r="J122" s="43"/>
      <c r="K122" s="43"/>
      <c r="L122" s="43"/>
      <c r="M122" s="43"/>
      <c r="N122" s="43"/>
      <c r="O122" s="43"/>
      <c r="P122" s="43"/>
      <c r="Q122" s="43"/>
      <c r="R122" s="43"/>
      <c r="S122" s="43"/>
      <c r="T122" s="43"/>
      <c r="U122" s="43"/>
      <c r="V122" s="43"/>
      <c r="W122" s="43"/>
      <c r="X122" s="43"/>
      <c r="Y122" s="43"/>
      <c r="Z122" s="43"/>
      <c r="AA122" s="43"/>
      <c r="AB122" s="43"/>
      <c r="AC122" s="43"/>
      <c r="AD122" s="43"/>
      <c r="AE122" s="43"/>
      <c r="AF122" s="43"/>
      <c r="AG122" s="43"/>
      <c r="AH122" s="43"/>
      <c r="AI122" s="43"/>
      <c r="AJ122" s="43"/>
      <c r="AK122" s="43"/>
      <c r="AL122" s="43"/>
      <c r="AM122" s="43"/>
      <c r="AN122" s="43"/>
      <c r="AO122" s="43"/>
      <c r="AP122" s="43"/>
      <c r="AQ122" s="43"/>
    </row>
    <row r="123" spans="7:43">
      <c r="G123" s="43"/>
      <c r="H123" s="43"/>
      <c r="I123" s="43"/>
      <c r="J123" s="43"/>
      <c r="K123" s="43"/>
      <c r="L123" s="43"/>
      <c r="M123" s="43"/>
      <c r="N123" s="43"/>
      <c r="O123" s="43"/>
      <c r="P123" s="43"/>
      <c r="Q123" s="43"/>
      <c r="R123" s="43"/>
      <c r="S123" s="43"/>
      <c r="T123" s="43"/>
      <c r="U123" s="43"/>
      <c r="V123" s="43"/>
      <c r="W123" s="43"/>
      <c r="X123" s="43"/>
      <c r="Y123" s="43"/>
      <c r="Z123" s="43"/>
      <c r="AA123" s="43"/>
      <c r="AB123" s="43"/>
      <c r="AC123" s="43"/>
      <c r="AD123" s="43"/>
      <c r="AE123" s="43"/>
      <c r="AF123" s="43"/>
      <c r="AG123" s="43"/>
      <c r="AH123" s="43"/>
      <c r="AI123" s="43"/>
      <c r="AJ123" s="43"/>
      <c r="AK123" s="43"/>
      <c r="AL123" s="43"/>
      <c r="AM123" s="43"/>
      <c r="AN123" s="43"/>
      <c r="AO123" s="43"/>
      <c r="AP123" s="43"/>
      <c r="AQ123" s="43"/>
    </row>
    <row r="124" spans="7:43">
      <c r="G124" s="43"/>
      <c r="H124" s="43"/>
      <c r="I124" s="43"/>
      <c r="J124" s="43"/>
      <c r="K124" s="43"/>
      <c r="L124" s="43"/>
      <c r="M124" s="43"/>
      <c r="N124" s="43"/>
      <c r="O124" s="43"/>
      <c r="P124" s="43"/>
      <c r="Q124" s="43"/>
      <c r="R124" s="43"/>
      <c r="S124" s="43"/>
      <c r="T124" s="43"/>
      <c r="U124" s="43"/>
      <c r="V124" s="43"/>
      <c r="W124" s="43"/>
      <c r="X124" s="43"/>
      <c r="Y124" s="43"/>
      <c r="Z124" s="43"/>
      <c r="AA124" s="43"/>
      <c r="AB124" s="43"/>
      <c r="AC124" s="43"/>
      <c r="AD124" s="43"/>
      <c r="AE124" s="43"/>
      <c r="AF124" s="43"/>
      <c r="AG124" s="43"/>
      <c r="AH124" s="43"/>
      <c r="AI124" s="43"/>
      <c r="AJ124" s="43"/>
      <c r="AK124" s="43"/>
      <c r="AL124" s="43"/>
      <c r="AM124" s="43"/>
      <c r="AN124" s="43"/>
      <c r="AO124" s="43"/>
      <c r="AP124" s="43"/>
      <c r="AQ124" s="43"/>
    </row>
    <row r="125" spans="7:43">
      <c r="G125" s="43"/>
      <c r="H125" s="43"/>
      <c r="I125" s="43"/>
      <c r="J125" s="43"/>
      <c r="K125" s="43"/>
      <c r="L125" s="43"/>
      <c r="M125" s="43"/>
      <c r="N125" s="43"/>
      <c r="O125" s="43"/>
      <c r="P125" s="43"/>
      <c r="Q125" s="43"/>
      <c r="R125" s="43"/>
      <c r="S125" s="43"/>
      <c r="T125" s="43"/>
      <c r="U125" s="43"/>
      <c r="V125" s="43"/>
      <c r="W125" s="43"/>
      <c r="X125" s="43"/>
      <c r="Y125" s="43"/>
      <c r="Z125" s="43"/>
      <c r="AA125" s="43"/>
      <c r="AB125" s="43"/>
      <c r="AC125" s="43"/>
      <c r="AD125" s="43"/>
      <c r="AE125" s="43"/>
      <c r="AF125" s="43"/>
      <c r="AG125" s="43"/>
      <c r="AH125" s="43"/>
      <c r="AI125" s="43"/>
      <c r="AJ125" s="43"/>
      <c r="AK125" s="43"/>
      <c r="AL125" s="43"/>
      <c r="AM125" s="43"/>
      <c r="AN125" s="43"/>
      <c r="AO125" s="43"/>
      <c r="AP125" s="43"/>
      <c r="AQ125" s="43"/>
    </row>
    <row r="126" spans="7:43">
      <c r="G126" s="43"/>
      <c r="H126" s="43"/>
      <c r="I126" s="43"/>
      <c r="J126" s="43"/>
      <c r="K126" s="43"/>
      <c r="L126" s="43"/>
      <c r="M126" s="43"/>
      <c r="N126" s="43"/>
      <c r="O126" s="43"/>
      <c r="P126" s="43"/>
      <c r="Q126" s="43"/>
      <c r="R126" s="43"/>
      <c r="S126" s="43"/>
      <c r="T126" s="43"/>
      <c r="U126" s="43"/>
      <c r="V126" s="43"/>
      <c r="W126" s="43"/>
      <c r="X126" s="43"/>
      <c r="Y126" s="43"/>
      <c r="Z126" s="43"/>
      <c r="AA126" s="43"/>
      <c r="AB126" s="43"/>
      <c r="AC126" s="43"/>
      <c r="AD126" s="43"/>
      <c r="AE126" s="43"/>
      <c r="AF126" s="43"/>
      <c r="AG126" s="43"/>
      <c r="AH126" s="43"/>
      <c r="AI126" s="43"/>
      <c r="AJ126" s="43"/>
      <c r="AK126" s="43"/>
      <c r="AL126" s="43"/>
      <c r="AM126" s="43"/>
      <c r="AN126" s="43"/>
      <c r="AO126" s="43"/>
      <c r="AP126" s="43"/>
      <c r="AQ126" s="43"/>
    </row>
    <row r="127" spans="7:43">
      <c r="G127" s="43"/>
      <c r="H127" s="43"/>
      <c r="I127" s="43"/>
      <c r="J127" s="43"/>
      <c r="K127" s="43"/>
      <c r="L127" s="43"/>
      <c r="M127" s="43"/>
      <c r="N127" s="43"/>
      <c r="O127" s="43"/>
      <c r="P127" s="43"/>
      <c r="Q127" s="43"/>
      <c r="R127" s="43"/>
      <c r="S127" s="43"/>
      <c r="T127" s="43"/>
      <c r="U127" s="43"/>
      <c r="V127" s="43"/>
      <c r="W127" s="43"/>
      <c r="X127" s="43"/>
      <c r="Y127" s="43"/>
      <c r="Z127" s="43"/>
      <c r="AA127" s="43"/>
      <c r="AB127" s="43"/>
      <c r="AC127" s="43"/>
      <c r="AD127" s="43"/>
      <c r="AE127" s="43"/>
      <c r="AF127" s="43"/>
      <c r="AG127" s="43"/>
      <c r="AH127" s="43"/>
      <c r="AI127" s="43"/>
      <c r="AJ127" s="43"/>
      <c r="AK127" s="43"/>
      <c r="AL127" s="43"/>
      <c r="AM127" s="43"/>
      <c r="AN127" s="43"/>
      <c r="AO127" s="43"/>
      <c r="AP127" s="43"/>
      <c r="AQ127" s="43"/>
    </row>
    <row r="128" spans="7:43">
      <c r="G128" s="43"/>
      <c r="H128" s="43"/>
      <c r="I128" s="43"/>
      <c r="J128" s="43"/>
      <c r="K128" s="43"/>
      <c r="L128" s="43"/>
      <c r="M128" s="43"/>
      <c r="N128" s="43"/>
      <c r="O128" s="43"/>
      <c r="P128" s="43"/>
      <c r="Q128" s="43"/>
      <c r="R128" s="43"/>
      <c r="S128" s="43"/>
      <c r="T128" s="43"/>
      <c r="U128" s="43"/>
      <c r="V128" s="43"/>
      <c r="W128" s="43"/>
      <c r="X128" s="43"/>
      <c r="Y128" s="43"/>
      <c r="Z128" s="43"/>
      <c r="AA128" s="43"/>
      <c r="AB128" s="43"/>
      <c r="AC128" s="43"/>
      <c r="AD128" s="43"/>
      <c r="AE128" s="43"/>
      <c r="AF128" s="43"/>
      <c r="AG128" s="43"/>
      <c r="AH128" s="43"/>
      <c r="AI128" s="43"/>
      <c r="AJ128" s="43"/>
      <c r="AK128" s="43"/>
      <c r="AL128" s="43"/>
      <c r="AM128" s="43"/>
      <c r="AN128" s="43"/>
      <c r="AO128" s="43"/>
      <c r="AP128" s="43"/>
      <c r="AQ128" s="43"/>
    </row>
    <row r="129" spans="7:43">
      <c r="G129" s="43"/>
      <c r="H129" s="43"/>
      <c r="I129" s="43"/>
      <c r="J129" s="43"/>
      <c r="K129" s="43"/>
      <c r="L129" s="43"/>
      <c r="M129" s="43"/>
      <c r="N129" s="43"/>
      <c r="O129" s="43"/>
      <c r="P129" s="43"/>
      <c r="Q129" s="43"/>
      <c r="R129" s="43"/>
      <c r="S129" s="43"/>
      <c r="T129" s="43"/>
      <c r="U129" s="43"/>
      <c r="V129" s="43"/>
      <c r="W129" s="43"/>
      <c r="X129" s="43"/>
      <c r="Y129" s="43"/>
      <c r="Z129" s="43"/>
      <c r="AA129" s="43"/>
      <c r="AB129" s="43"/>
      <c r="AC129" s="43"/>
      <c r="AD129" s="43"/>
      <c r="AE129" s="43"/>
      <c r="AF129" s="43"/>
      <c r="AG129" s="43"/>
      <c r="AH129" s="43"/>
      <c r="AI129" s="43"/>
      <c r="AJ129" s="43"/>
      <c r="AK129" s="43"/>
      <c r="AL129" s="43"/>
      <c r="AM129" s="43"/>
      <c r="AN129" s="43"/>
      <c r="AO129" s="43"/>
      <c r="AP129" s="43"/>
      <c r="AQ129" s="43"/>
    </row>
    <row r="130" spans="7:43">
      <c r="G130" s="43"/>
      <c r="H130" s="43"/>
      <c r="I130" s="43"/>
      <c r="J130" s="43"/>
      <c r="K130" s="43"/>
      <c r="L130" s="43"/>
      <c r="M130" s="43"/>
      <c r="N130" s="43"/>
      <c r="O130" s="43"/>
      <c r="P130" s="43"/>
      <c r="Q130" s="43"/>
      <c r="R130" s="43"/>
      <c r="S130" s="43"/>
      <c r="T130" s="43"/>
      <c r="U130" s="43"/>
      <c r="V130" s="43"/>
      <c r="W130" s="43"/>
      <c r="X130" s="43"/>
      <c r="Y130" s="43"/>
      <c r="Z130" s="43"/>
      <c r="AA130" s="43"/>
      <c r="AB130" s="43"/>
      <c r="AC130" s="43"/>
      <c r="AD130" s="43"/>
      <c r="AE130" s="43"/>
      <c r="AF130" s="43"/>
      <c r="AG130" s="43"/>
      <c r="AH130" s="43"/>
      <c r="AI130" s="43"/>
      <c r="AJ130" s="43"/>
      <c r="AK130" s="43"/>
      <c r="AL130" s="43"/>
      <c r="AM130" s="43"/>
      <c r="AN130" s="43"/>
      <c r="AO130" s="43"/>
      <c r="AP130" s="43"/>
      <c r="AQ130" s="43"/>
    </row>
    <row r="131" spans="7:43">
      <c r="G131" s="43"/>
      <c r="H131" s="43"/>
      <c r="I131" s="43"/>
      <c r="J131" s="43"/>
      <c r="K131" s="43"/>
      <c r="L131" s="43"/>
      <c r="M131" s="43"/>
      <c r="N131" s="43"/>
      <c r="O131" s="43"/>
      <c r="P131" s="43"/>
      <c r="Q131" s="43"/>
      <c r="R131" s="43"/>
      <c r="S131" s="43"/>
      <c r="T131" s="43"/>
      <c r="U131" s="43"/>
      <c r="V131" s="43"/>
      <c r="W131" s="43"/>
      <c r="X131" s="43"/>
      <c r="Y131" s="43"/>
      <c r="Z131" s="43"/>
      <c r="AA131" s="43"/>
      <c r="AB131" s="43"/>
      <c r="AC131" s="43"/>
      <c r="AD131" s="43"/>
      <c r="AE131" s="43"/>
      <c r="AF131" s="43"/>
      <c r="AG131" s="43"/>
      <c r="AH131" s="43"/>
      <c r="AI131" s="43"/>
      <c r="AJ131" s="43"/>
      <c r="AK131" s="43"/>
      <c r="AL131" s="43"/>
      <c r="AM131" s="43"/>
      <c r="AN131" s="43"/>
      <c r="AO131" s="43"/>
      <c r="AP131" s="43"/>
      <c r="AQ131" s="43"/>
    </row>
    <row r="132" spans="7:43">
      <c r="G132" s="43"/>
      <c r="H132" s="43"/>
      <c r="I132" s="43"/>
      <c r="J132" s="43"/>
      <c r="K132" s="43"/>
      <c r="L132" s="43"/>
      <c r="M132" s="43"/>
      <c r="N132" s="43"/>
      <c r="O132" s="43"/>
      <c r="P132" s="43"/>
      <c r="Q132" s="43"/>
      <c r="R132" s="43"/>
      <c r="S132" s="43"/>
      <c r="T132" s="43"/>
      <c r="U132" s="43"/>
      <c r="V132" s="43"/>
      <c r="W132" s="43"/>
      <c r="X132" s="43"/>
      <c r="Y132" s="43"/>
      <c r="Z132" s="43"/>
      <c r="AA132" s="43"/>
      <c r="AB132" s="43"/>
      <c r="AC132" s="43"/>
      <c r="AD132" s="43"/>
      <c r="AE132" s="43"/>
      <c r="AF132" s="43"/>
      <c r="AG132" s="43"/>
      <c r="AH132" s="43"/>
      <c r="AI132" s="43"/>
      <c r="AJ132" s="43"/>
      <c r="AK132" s="43"/>
      <c r="AL132" s="43"/>
      <c r="AM132" s="43"/>
      <c r="AN132" s="43"/>
      <c r="AO132" s="43"/>
      <c r="AP132" s="43"/>
      <c r="AQ132" s="43"/>
    </row>
    <row r="133" spans="7:43">
      <c r="G133" s="43"/>
      <c r="H133" s="43"/>
      <c r="I133" s="43"/>
      <c r="J133" s="43"/>
      <c r="K133" s="43"/>
      <c r="L133" s="43"/>
      <c r="M133" s="43"/>
      <c r="N133" s="43"/>
      <c r="O133" s="43"/>
      <c r="P133" s="43"/>
      <c r="Q133" s="43"/>
      <c r="R133" s="43"/>
      <c r="S133" s="43"/>
      <c r="T133" s="43"/>
      <c r="U133" s="43"/>
      <c r="V133" s="43"/>
      <c r="W133" s="43"/>
      <c r="X133" s="43"/>
      <c r="Y133" s="43"/>
      <c r="Z133" s="43"/>
      <c r="AA133" s="43"/>
      <c r="AB133" s="43"/>
      <c r="AC133" s="43"/>
      <c r="AD133" s="43"/>
      <c r="AE133" s="43"/>
      <c r="AF133" s="43"/>
      <c r="AG133" s="43"/>
      <c r="AH133" s="43"/>
      <c r="AI133" s="43"/>
      <c r="AJ133" s="43"/>
      <c r="AK133" s="43"/>
      <c r="AL133" s="43"/>
      <c r="AM133" s="43"/>
      <c r="AN133" s="43"/>
      <c r="AO133" s="43"/>
      <c r="AP133" s="43"/>
      <c r="AQ133" s="43"/>
    </row>
    <row r="134" spans="7:43">
      <c r="G134" s="43"/>
      <c r="H134" s="43"/>
      <c r="I134" s="43"/>
      <c r="J134" s="43"/>
      <c r="K134" s="43"/>
      <c r="L134" s="43"/>
      <c r="M134" s="43"/>
      <c r="N134" s="43"/>
      <c r="O134" s="43"/>
      <c r="P134" s="43"/>
      <c r="Q134" s="43"/>
      <c r="R134" s="43"/>
      <c r="S134" s="43"/>
      <c r="T134" s="43"/>
      <c r="U134" s="43"/>
      <c r="V134" s="43"/>
      <c r="W134" s="43"/>
      <c r="X134" s="43"/>
      <c r="Y134" s="43"/>
      <c r="Z134" s="43"/>
      <c r="AA134" s="43"/>
      <c r="AB134" s="43"/>
      <c r="AC134" s="43"/>
      <c r="AD134" s="43"/>
      <c r="AE134" s="43"/>
      <c r="AF134" s="43"/>
      <c r="AG134" s="43"/>
      <c r="AH134" s="43"/>
      <c r="AI134" s="43"/>
      <c r="AJ134" s="43"/>
      <c r="AK134" s="43"/>
      <c r="AL134" s="43"/>
      <c r="AM134" s="43"/>
      <c r="AN134" s="43"/>
      <c r="AO134" s="43"/>
      <c r="AP134" s="43"/>
      <c r="AQ134" s="43"/>
    </row>
    <row r="135" spans="7:43">
      <c r="G135" s="43"/>
      <c r="H135" s="43"/>
      <c r="I135" s="43"/>
      <c r="J135" s="43"/>
      <c r="K135" s="43"/>
      <c r="L135" s="43"/>
      <c r="M135" s="43"/>
      <c r="N135" s="43"/>
      <c r="O135" s="43"/>
      <c r="P135" s="43"/>
      <c r="Q135" s="43"/>
      <c r="R135" s="43"/>
      <c r="S135" s="43"/>
      <c r="T135" s="43"/>
      <c r="U135" s="43"/>
      <c r="V135" s="43"/>
      <c r="W135" s="43"/>
      <c r="X135" s="43"/>
      <c r="Y135" s="43"/>
      <c r="Z135" s="43"/>
      <c r="AA135" s="43"/>
      <c r="AB135" s="43"/>
      <c r="AC135" s="43"/>
      <c r="AD135" s="43"/>
      <c r="AE135" s="43"/>
      <c r="AF135" s="43"/>
      <c r="AG135" s="43"/>
      <c r="AH135" s="43"/>
      <c r="AI135" s="43"/>
      <c r="AJ135" s="43"/>
      <c r="AK135" s="43"/>
      <c r="AL135" s="43"/>
      <c r="AM135" s="43"/>
      <c r="AN135" s="43"/>
      <c r="AO135" s="43"/>
      <c r="AP135" s="43"/>
      <c r="AQ135" s="43"/>
    </row>
    <row r="136" spans="7:43">
      <c r="G136" s="43"/>
      <c r="H136" s="43"/>
      <c r="I136" s="43"/>
      <c r="J136" s="43"/>
      <c r="K136" s="43"/>
      <c r="L136" s="43"/>
      <c r="M136" s="43"/>
      <c r="N136" s="43"/>
      <c r="O136" s="43"/>
      <c r="P136" s="43"/>
      <c r="Q136" s="43"/>
      <c r="R136" s="43"/>
      <c r="S136" s="43"/>
      <c r="T136" s="43"/>
      <c r="U136" s="43"/>
      <c r="V136" s="43"/>
      <c r="W136" s="43"/>
      <c r="X136" s="43"/>
      <c r="Y136" s="43"/>
      <c r="Z136" s="43"/>
      <c r="AA136" s="43"/>
      <c r="AB136" s="43"/>
      <c r="AC136" s="43"/>
      <c r="AD136" s="43"/>
      <c r="AE136" s="43"/>
      <c r="AF136" s="43"/>
      <c r="AG136" s="43"/>
      <c r="AH136" s="43"/>
      <c r="AI136" s="43"/>
      <c r="AJ136" s="43"/>
      <c r="AK136" s="43"/>
      <c r="AL136" s="43"/>
      <c r="AM136" s="43"/>
      <c r="AN136" s="43"/>
      <c r="AO136" s="43"/>
      <c r="AP136" s="43"/>
      <c r="AQ136" s="43"/>
    </row>
  </sheetData>
  <sheetProtection algorithmName="SHA-512" hashValue="HiSWYUC0W95HBD54TKrxbUeln+vCvlztnIOculTXBVEF/44J0ylxjO/oZMxeimYvAv8HM5HxtJJIfJcPY0C8Rg==" saltValue="vW6u6ysp7nxAu/mOtdkmPA==" spinCount="100000" sheet="1" objects="1" scenarios="1"/>
  <mergeCells count="3">
    <mergeCell ref="A1:F2"/>
    <mergeCell ref="A3:B3"/>
    <mergeCell ref="A4:F4"/>
  </mergeCells>
  <phoneticPr fontId="62" type="noConversion"/>
  <pageMargins left="0.70866141732283472" right="0.70866141732283472" top="0.74803149606299213" bottom="0.74803149606299213" header="0.31496062992125984" footer="0.31496062992125984"/>
  <pageSetup paperSize="9" scale="67" firstPageNumber="3" fitToHeight="0" orientation="portrait" useFirstPageNumber="1" r:id="rId1"/>
  <headerFooter>
    <oddFooter>&amp;CTuje storitve
&amp;P/&amp;N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9</vt:i4>
      </vt:variant>
    </vt:vector>
  </HeadingPairs>
  <TitlesOfParts>
    <vt:vector size="16" baseType="lpstr">
      <vt:lpstr>Rekapitulacija</vt:lpstr>
      <vt:lpstr>1-Prometne površine</vt:lpstr>
      <vt:lpstr>2-Krajinska arhitektura</vt:lpstr>
      <vt:lpstr>3-MK</vt:lpstr>
      <vt:lpstr>4-VODOVOD</vt:lpstr>
      <vt:lpstr>5-CR</vt:lpstr>
      <vt:lpstr>6-TUJE</vt:lpstr>
      <vt:lpstr>'1-Prometne površine'!Print_Area</vt:lpstr>
      <vt:lpstr>'3-MK'!Print_Area</vt:lpstr>
      <vt:lpstr>'6-TUJE'!Print_Area</vt:lpstr>
      <vt:lpstr>Rekapitulacija!Print_Area</vt:lpstr>
      <vt:lpstr>'1-Prometne površine'!Print_Titles</vt:lpstr>
      <vt:lpstr>SU_MONTDELA</vt:lpstr>
      <vt:lpstr>SU_NABAVAMAT</vt:lpstr>
      <vt:lpstr>SU_ZAKLJDELA</vt:lpstr>
      <vt:lpstr>SU_ZEMDELA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domen.dolsak@luz.si</dc:creator>
  <cp:lastModifiedBy>Uroš Maršič</cp:lastModifiedBy>
  <cp:lastPrinted>2022-03-24T08:05:46Z</cp:lastPrinted>
  <dcterms:created xsi:type="dcterms:W3CDTF">2013-04-10T05:29:44Z</dcterms:created>
  <dcterms:modified xsi:type="dcterms:W3CDTF">2022-03-31T17:06:26Z</dcterms:modified>
</cp:coreProperties>
</file>