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X:\Projekti\7949_parkirisce_Povsetova\04_PZI\03_1_nacrt_ceste\popisi_predracuni\"/>
    </mc:Choice>
  </mc:AlternateContent>
  <workbookProtection workbookAlgorithmName="SHA-512" workbookHashValue="xf4BaaQ1YEZTGD7w8E7wpBLc1QoDfpc5zDMA9ppAH7J/2W94yG2YsFklbc0QAQ4Xm7L9GgLM/TsN+QSYxBtutw==" workbookSaltValue="9xYo2ZCloehdxVkUuo8vuQ==" workbookSpinCount="100000" lockStructure="1"/>
  <bookViews>
    <workbookView xWindow="0" yWindow="0" windowWidth="25200" windowHeight="11385" tabRatio="794" activeTab="1"/>
  </bookViews>
  <sheets>
    <sheet name="naslov" sheetId="1" r:id="rId1"/>
    <sheet name="rekapitulacija" sheetId="2" r:id="rId2"/>
    <sheet name="geodetska dela" sheetId="3" r:id="rId3"/>
    <sheet name="ciscenje terena" sheetId="4" r:id="rId4"/>
    <sheet name="ostala preddela" sheetId="5" r:id="rId5"/>
    <sheet name="izkopi" sheetId="6" r:id="rId6"/>
    <sheet name="planum" sheetId="7" r:id="rId7"/>
    <sheet name="nasipi" sheetId="8" r:id="rId8"/>
    <sheet name="nosilne obrabne plasti" sheetId="9" r:id="rId9"/>
    <sheet name="robni elementi" sheetId="10" r:id="rId10"/>
    <sheet name="odvodnjavanje" sheetId="11" r:id="rId11"/>
    <sheet name="pokoncna signal" sheetId="12" r:id="rId12"/>
    <sheet name="talne oznacbe" sheetId="13" r:id="rId13"/>
    <sheet name="ukinitev voda" sheetId="16" r:id="rId14"/>
    <sheet name="krajinska ureditev" sheetId="17" r:id="rId15"/>
    <sheet name="tuje storitve" sheetId="14" r:id="rId16"/>
  </sheets>
  <definedNames>
    <definedName name="_xlnm.Print_Area" localSheetId="3">'ciscenje terena'!$A$1:$G$35</definedName>
    <definedName name="_xlnm.Print_Area" localSheetId="2">'geodetska dela'!$A$1:$G$31</definedName>
    <definedName name="_xlnm.Print_Area" localSheetId="5">izkopi!$A$1:$G$20</definedName>
    <definedName name="_xlnm.Print_Area" localSheetId="14">'krajinska ureditev'!$A$1:$G$20</definedName>
    <definedName name="_xlnm.Print_Area" localSheetId="7">nasipi!$A$1:$G$20</definedName>
    <definedName name="_xlnm.Print_Area" localSheetId="0">naslov!$A$1:$G$47</definedName>
    <definedName name="_xlnm.Print_Area" localSheetId="8">'nosilne obrabne plasti'!$A$1:$G$20</definedName>
    <definedName name="_xlnm.Print_Area" localSheetId="10">odvodnjavanje!$A$1:$G$23</definedName>
    <definedName name="_xlnm.Print_Area" localSheetId="4">'ostala preddela'!$A$1:$G$8</definedName>
    <definedName name="_xlnm.Print_Area" localSheetId="6">planum!$A$1:$G$11</definedName>
    <definedName name="_xlnm.Print_Area" localSheetId="11">'pokoncna signal'!$A$1:$G$26</definedName>
    <definedName name="_xlnm.Print_Area" localSheetId="1">rekapitulacija!$A$1:$G$50</definedName>
    <definedName name="_xlnm.Print_Area" localSheetId="9">'robni elementi'!$A$1:$G$17</definedName>
    <definedName name="_xlnm.Print_Area" localSheetId="12">'talne oznacbe'!$A$1:$G$26</definedName>
    <definedName name="_xlnm.Print_Area" localSheetId="15">'tuje storitve'!$A$1:$G$29</definedName>
    <definedName name="_xlnm.Print_Area" localSheetId="13">'ukinitev voda'!$A$1:$G$25</definedName>
    <definedName name="_xlnm.Print_Titles" localSheetId="3">'ciscenje terena'!$1:$3</definedName>
    <definedName name="_xlnm.Print_Titles" localSheetId="2">'geodetska dela'!$1:$3</definedName>
    <definedName name="_xlnm.Print_Titles" localSheetId="5">izkopi!$1:$3</definedName>
    <definedName name="_xlnm.Print_Titles" localSheetId="14">'krajinska ureditev'!$1:$3</definedName>
    <definedName name="_xlnm.Print_Titles" localSheetId="7">nasipi!$1:$3</definedName>
    <definedName name="_xlnm.Print_Titles" localSheetId="8">'nosilne obrabne plasti'!$1:$3</definedName>
    <definedName name="_xlnm.Print_Titles" localSheetId="10">odvodnjavanje!$1:$3</definedName>
    <definedName name="_xlnm.Print_Titles" localSheetId="4">'ostala preddela'!$1:$3</definedName>
    <definedName name="_xlnm.Print_Titles" localSheetId="6">planum!$1:$3</definedName>
    <definedName name="_xlnm.Print_Titles" localSheetId="11">'pokoncna signal'!$1:$3</definedName>
    <definedName name="_xlnm.Print_Titles" localSheetId="9">'robni elementi'!$1:$3</definedName>
    <definedName name="_xlnm.Print_Titles" localSheetId="12">'talne oznacbe'!$1:$3</definedName>
    <definedName name="_xlnm.Print_Titles" localSheetId="15">'tuje storitve'!$1:$3</definedName>
    <definedName name="_xlnm.Print_Titles" localSheetId="13">'ukinitev voda'!$1:$3</definedName>
  </definedNames>
  <calcPr calcId="152511"/>
</workbook>
</file>

<file path=xl/calcChain.xml><?xml version="1.0" encoding="utf-8"?>
<calcChain xmlns="http://schemas.openxmlformats.org/spreadsheetml/2006/main">
  <c r="G21" i="12" l="1"/>
  <c r="G15" i="17" l="1"/>
  <c r="G13" i="17"/>
  <c r="G11" i="17"/>
  <c r="G9" i="17"/>
  <c r="G7" i="17"/>
  <c r="G5" i="17"/>
  <c r="G18" i="14"/>
  <c r="G15" i="14"/>
  <c r="G12" i="14"/>
  <c r="G9" i="14"/>
  <c r="G6" i="14"/>
  <c r="G18" i="12"/>
  <c r="G18" i="13"/>
  <c r="G21" i="13"/>
  <c r="F18" i="17" l="1"/>
  <c r="G18" i="17" s="1"/>
  <c r="G20" i="17" s="1"/>
  <c r="E33" i="2" s="1"/>
  <c r="F33" i="2" s="1"/>
  <c r="G33" i="2" s="1"/>
  <c r="G18" i="16" l="1"/>
  <c r="G16" i="16"/>
  <c r="G14" i="16"/>
  <c r="G12" i="16"/>
  <c r="G20" i="16" s="1"/>
  <c r="G5" i="16"/>
  <c r="G7" i="16"/>
  <c r="F23" i="16" s="1"/>
  <c r="G18" i="11"/>
  <c r="G15" i="11"/>
  <c r="G24" i="4"/>
  <c r="G9" i="8"/>
  <c r="G9" i="16" l="1"/>
  <c r="G25" i="16" s="1"/>
  <c r="E31" i="2" s="1"/>
  <c r="F31" i="2" s="1"/>
  <c r="G31" i="2" s="1"/>
  <c r="G23" i="16"/>
  <c r="G24" i="14"/>
  <c r="G21" i="14"/>
  <c r="G12" i="13"/>
  <c r="G15" i="13"/>
  <c r="G6" i="12"/>
  <c r="G15" i="12"/>
  <c r="G12" i="12"/>
  <c r="G9" i="12"/>
  <c r="G9" i="13"/>
  <c r="G6" i="13"/>
  <c r="G12" i="11"/>
  <c r="G9" i="11"/>
  <c r="G6" i="11"/>
  <c r="G12" i="10"/>
  <c r="G9" i="10"/>
  <c r="G6" i="10"/>
  <c r="G15" i="9"/>
  <c r="G12" i="9"/>
  <c r="G9" i="9"/>
  <c r="G6" i="9"/>
  <c r="F18" i="9" s="1"/>
  <c r="G12" i="8"/>
  <c r="G15" i="8"/>
  <c r="G6" i="8"/>
  <c r="F9" i="7"/>
  <c r="G6" i="7"/>
  <c r="G9" i="6"/>
  <c r="G6" i="6"/>
  <c r="G15" i="6"/>
  <c r="G12" i="6"/>
  <c r="G6" i="5"/>
  <c r="G27" i="4"/>
  <c r="G30" i="4"/>
  <c r="G21" i="4"/>
  <c r="G18" i="4"/>
  <c r="G15" i="4"/>
  <c r="G12" i="4"/>
  <c r="F18" i="8" l="1"/>
  <c r="F27" i="14"/>
  <c r="G27" i="14"/>
  <c r="F24" i="13"/>
  <c r="G24" i="13" s="1"/>
  <c r="G26" i="13" s="1"/>
  <c r="E29" i="2" s="1"/>
  <c r="F29" i="2" s="1"/>
  <c r="G29" i="2" s="1"/>
  <c r="F24" i="12"/>
  <c r="G24" i="12" s="1"/>
  <c r="G26" i="12" s="1"/>
  <c r="E28" i="2" s="1"/>
  <c r="F21" i="11"/>
  <c r="G21" i="11" s="1"/>
  <c r="G23" i="11" s="1"/>
  <c r="E25" i="2" s="1"/>
  <c r="F25" i="2" s="1"/>
  <c r="G25" i="2" s="1"/>
  <c r="F15" i="10"/>
  <c r="G15" i="10" s="1"/>
  <c r="G17" i="10" s="1"/>
  <c r="E22" i="2" s="1"/>
  <c r="F22" i="2" s="1"/>
  <c r="G22" i="2" s="1"/>
  <c r="G18" i="9"/>
  <c r="G20" i="9" s="1"/>
  <c r="E21" i="2" s="1"/>
  <c r="G18" i="8"/>
  <c r="G20" i="8" s="1"/>
  <c r="E18" i="2" s="1"/>
  <c r="G9" i="7"/>
  <c r="G11" i="7" s="1"/>
  <c r="E17" i="2" s="1"/>
  <c r="F17" i="2" s="1"/>
  <c r="G17" i="2" s="1"/>
  <c r="F18" i="6"/>
  <c r="G18" i="6" s="1"/>
  <c r="G20" i="6" s="1"/>
  <c r="E16" i="2" s="1"/>
  <c r="F16" i="2" s="1"/>
  <c r="G16" i="2" s="1"/>
  <c r="G8" i="5"/>
  <c r="E13" i="2" s="1"/>
  <c r="F13" i="2" s="1"/>
  <c r="G13" i="2" s="1"/>
  <c r="G29" i="14" l="1"/>
  <c r="E35" i="2" s="1"/>
  <c r="E27" i="2"/>
  <c r="F28" i="2"/>
  <c r="G28" i="2" s="1"/>
  <c r="E24" i="2"/>
  <c r="E20" i="2"/>
  <c r="F21" i="2"/>
  <c r="G21" i="2" s="1"/>
  <c r="E15" i="2"/>
  <c r="F18" i="2"/>
  <c r="G18" i="2" s="1"/>
  <c r="G15" i="2" s="1"/>
  <c r="F15" i="2" l="1"/>
  <c r="G9" i="4" l="1"/>
  <c r="G6" i="4"/>
  <c r="G23" i="3"/>
  <c r="G26" i="3"/>
  <c r="G20" i="3"/>
  <c r="G17" i="3"/>
  <c r="G14" i="3"/>
  <c r="F33" i="4" l="1"/>
  <c r="G33" i="4" s="1"/>
  <c r="F35" i="2"/>
  <c r="F27" i="2"/>
  <c r="F24" i="2"/>
  <c r="F20" i="2"/>
  <c r="C2" i="2"/>
  <c r="G35" i="4" l="1"/>
  <c r="E12" i="2" s="1"/>
  <c r="G11" i="3"/>
  <c r="G8" i="3"/>
  <c r="G6" i="3"/>
  <c r="F29" i="3" s="1"/>
  <c r="G29" i="3" s="1"/>
  <c r="G31" i="3" s="1"/>
  <c r="E11" i="2" s="1"/>
  <c r="F11" i="2" s="1"/>
  <c r="G11" i="2" s="1"/>
  <c r="G20" i="2"/>
  <c r="G24" i="2"/>
  <c r="G27" i="2"/>
  <c r="G35" i="2"/>
  <c r="E10" i="2" l="1"/>
  <c r="G38" i="2" s="1"/>
  <c r="F12" i="2"/>
  <c r="F10" i="2" l="1"/>
  <c r="G40" i="2" s="1"/>
  <c r="G12" i="2"/>
  <c r="G10" i="2" l="1"/>
  <c r="G42" i="2" s="1"/>
</calcChain>
</file>

<file path=xl/sharedStrings.xml><?xml version="1.0" encoding="utf-8"?>
<sst xmlns="http://schemas.openxmlformats.org/spreadsheetml/2006/main" count="437" uniqueCount="206">
  <si>
    <t>Objekt:</t>
  </si>
  <si>
    <t>Del načrta:</t>
  </si>
  <si>
    <t>Vrsta načrta:</t>
  </si>
  <si>
    <t>Faza:</t>
  </si>
  <si>
    <t>Investitor:</t>
  </si>
  <si>
    <t>Sestavil:</t>
  </si>
  <si>
    <t>Odgovorni projektant:</t>
  </si>
  <si>
    <t>Datum:</t>
  </si>
  <si>
    <t>REKAPITUACIJA STROŠKOV</t>
  </si>
  <si>
    <t>Skupina postavk</t>
  </si>
  <si>
    <t>Cena brez DDV</t>
  </si>
  <si>
    <t>DDV</t>
  </si>
  <si>
    <t>Cena z DDV</t>
  </si>
  <si>
    <t>št.</t>
  </si>
  <si>
    <t>Postavka</t>
  </si>
  <si>
    <t>Količina</t>
  </si>
  <si>
    <t>Cena/EM</t>
  </si>
  <si>
    <t>EM</t>
  </si>
  <si>
    <t>Znesek brez DDV</t>
  </si>
  <si>
    <t>Preddela</t>
  </si>
  <si>
    <t>M</t>
  </si>
  <si>
    <t>KOS</t>
  </si>
  <si>
    <t>DDV (22%)</t>
  </si>
  <si>
    <t>Št. načrta:</t>
  </si>
  <si>
    <t>Popis del z rekapitulacijo stroškov</t>
  </si>
  <si>
    <t>Uroš Maršič, univ.dipl.inž.grad.</t>
  </si>
  <si>
    <t>Skupaj z DDV</t>
  </si>
  <si>
    <t>Mestna občina Ljubljana</t>
  </si>
  <si>
    <t>Mestni trg 1</t>
  </si>
  <si>
    <t>1000 Ljubljana</t>
  </si>
  <si>
    <t>Izgradnja javnega parkrišča na Povšetovi ulici v Ljubljani</t>
  </si>
  <si>
    <t>Načrt prometnih površin</t>
  </si>
  <si>
    <t>7949/P</t>
  </si>
  <si>
    <t>PREDDELA</t>
  </si>
  <si>
    <t>ZEMELJSKA DELA</t>
  </si>
  <si>
    <t>VOZIŠČNA KONSTRUKCIJA</t>
  </si>
  <si>
    <t>ODVODNJAVANJE</t>
  </si>
  <si>
    <t>PROMETNA OPREMA IN SIGNALIZACIJA</t>
  </si>
  <si>
    <t>TUJE STORITVE</t>
  </si>
  <si>
    <t>Geodetska dela</t>
  </si>
  <si>
    <t>1.1</t>
  </si>
  <si>
    <t>Obnovitev in zavarovanje osi linij robov parkirišča.</t>
  </si>
  <si>
    <t>vključno z vsemi dodatnimi in pomožnim ideli.</t>
  </si>
  <si>
    <t>Postavljavljanje gradbenih profilov na mestih označenih v situaciji, oz. na mestih, kjer prihaja do spremembe karaktersitičnega profila parkirišča.</t>
  </si>
  <si>
    <t>Trasiranje trase predvidenega vročevoda ob prisotnosti upravljalca vročevodnega omrežja.</t>
  </si>
  <si>
    <t>Trasiranje predvidenega komunalnega voda ob prisotnosti upravljalca pred pričetkom in končanju del. Dela vključujejo tudi predajo zapisnika pregleda stanja na terenu.</t>
  </si>
  <si>
    <t>Trasiranje trase obstoječega vodovoda ob prisotnosti upravljalca javnega vodovonega omrežja.</t>
  </si>
  <si>
    <t>Trasiranje obstoječega komunalnega voda ob prisotnosti upravljalca pred pričetkom in končanju del. Dela vključujejo tudi predajo zapisnika pregleda stanja na terenu.</t>
  </si>
  <si>
    <t>Trasiranje trase obstoječega telekomunikacijskega omrežja ob prisotnosti upravljalca tega omrežja omrežja.</t>
  </si>
  <si>
    <t>Trasiranje trase obstoječega elektro-energetskega omrežja ob prisotnosti upravljalca tega omrežja omrežja.</t>
  </si>
  <si>
    <t>Posnetek novega stanja parkirišča mora vsebovati topografski načrt s pripadajočim katastrom na dan končanja del. V posnetku je potrebno zajeti celoten potek parkirišča, zasaditve in potek obstoječih in novih komunalnih naprav. Geodetski posnetek mora biti opremljen s certifikatom. Izvajalec del preda geodetski posnetek investitorju v 4-ih pisnih izvodih in v digitalni obliki v formatu *.DWG.</t>
  </si>
  <si>
    <t>Izdelava geodetskega posnetka pred pričetkom del.</t>
  </si>
  <si>
    <t>Izdeleva geodetskega snemanja terena pred pričetkom del skupaj s potekom obstoječih komunalnih vodov. Geodetski posnetek je namenjen obračunu gradbenih del in se investitorju preda v 2-eh pisnih izvodih in v digitalni obliki DWG.</t>
  </si>
  <si>
    <t>Nepredvidena dela potrjena s strani odgovornega nadzornika in vpisana v gradbeni dnevnik.</t>
  </si>
  <si>
    <t>Čiščenje terena</t>
  </si>
  <si>
    <t>Odstranitev grmovja in dreves z debli premera do 10 cm ter vej na gosto porasli površini - strojno</t>
  </si>
  <si>
    <t>Vključno z odvozom na deponijo in predajo pooblaščenemu prevzemniku. Transport na STR 15km. V ceno je zajet posek dreves, razrez, nakladanje na prevozno sredstvo ter vsa dodatna in zaščitna dela vključno s čiščenjem odvodnega jarka. Obračun po dejansko izvedenih delih, ocena 60% površine posega.</t>
  </si>
  <si>
    <t>M2</t>
  </si>
  <si>
    <t>Demontaža prometnega znaka na enem podstavku.</t>
  </si>
  <si>
    <t>1.2</t>
  </si>
  <si>
    <t>Demontaža prometnega znaka na enem podstavku, rušitvio betonskega temelja, odvozom deponijo. V ceni so zajete vse takse in vsa dodatna in zaščitna dela.</t>
  </si>
  <si>
    <t>Porušitev in odstranitev asfaltne plasti v debelini 6 do 10 cm.</t>
  </si>
  <si>
    <t>V ceni je zajeto vzdolžno rezanje asfaltne površine glede na os vozišča, nalaganje na kamion in odvoz na deponijo na razdalji 15km skupaj s predajo pooblaščenemu prevzemniku gradbenih odpadkov. V ceni so zajeti vsi stroški deponiranja materiala ter vsa dodatna in zaščitna dela.</t>
  </si>
  <si>
    <t>Porušitev in odstranitev betonske plasti v debelini do 10 cm.</t>
  </si>
  <si>
    <t>V ceni je zajeto strojno rušenje obstoječe plasti iz cementnega betona debeline do 10cm, nalaganje na kamion in odvoz na deponijo na razdalji 15km skupaj s predajo pooblaščenemu prevzemniku gradbenih odpadkov. V ceni so zajeti vsi stroški deponiranja materiala ter vsa dodatna in zaščitna dela. Ocena.</t>
  </si>
  <si>
    <t>Rekonstrukcija jaška elektro-energetskega omrežja.</t>
  </si>
  <si>
    <t>Izdelava elektro jaška z litoželeznim pokrovom lahke izvedbe, komplet z izkopom v 3 katerogiriji, planiranjem dna jarka, izdelavo dvostranskega opaža, dobavo in vgradnjo armature, dobavo in vgradnjo betona kvalitete C30/35, odstranitvijo opaža, zasutjem v plasteh z utrditvijo, čiščenjem terena in odvozom odvečnega materiala, vključno z vsemi dodatnimi in zaščitnimi deli. Jašek dimenzij ----.</t>
  </si>
  <si>
    <t>Porušitev in odstranitev obstoječega tipskega betonskega robnika dimenzij 15/25. V ceni je zajeto rušenje robnika, nakladanje na prevozno sredstvo, skupaj s predajo pooblaščenemu prevzemniku gradbenih odpadkov.</t>
  </si>
  <si>
    <t>Porušitev in odstranitev robnika iz cementnega betona.</t>
  </si>
  <si>
    <t>Porušitev in odstranitev zgradbe – zidane iz opeke, visoke do 10 m</t>
  </si>
  <si>
    <t>Porušitev in odstranitev kovinske ograje, visoke med 1,6 do 2,0 m.</t>
  </si>
  <si>
    <t>Porušitev in odstranitev kovinske ograje in betosnkih nosilnih stebrov. V ceni je zajeto celotno rušenje, vključno z betonskimi temelji, nakladanje na prevozno sredstvo in predaja gradbenih odpadkov pooblaščenemu prevzemniku gradbenih odpadkov.</t>
  </si>
  <si>
    <t>Ostala preddela</t>
  </si>
  <si>
    <t>1.3</t>
  </si>
  <si>
    <t>Dobava na mesto vgradnje in postavitev začasne prometne zapore tipa. V ceni je zajeto urejanje prometa, skladno s Prometnim elaboratom, postavitev dveh semaforjev, začasnih prometnih znakov in tabel bočne zapore, izdelava prometnega elaborata ter vsa dodatna in zaščitna dela.</t>
  </si>
  <si>
    <t>Postavitev, kontrola in odstranitev zapore prometa, v trajanju nad 10 dni, po revidiranem in potrjenem načrtu prometne ureditve.</t>
  </si>
  <si>
    <t>2.1</t>
  </si>
  <si>
    <t>2.2</t>
  </si>
  <si>
    <t>Ocena 5 %.</t>
  </si>
  <si>
    <t>Izkopi</t>
  </si>
  <si>
    <t>Planum</t>
  </si>
  <si>
    <t>Nasipi</t>
  </si>
  <si>
    <t>2.3</t>
  </si>
  <si>
    <t>Zemeljska dela</t>
  </si>
  <si>
    <t>Izvedba sondažnega izkopa ob komunalnih vodih za določitev njihovega poteka in globine.</t>
  </si>
  <si>
    <t>M3</t>
  </si>
  <si>
    <t xml:space="preserve">Površinski izkop plodne zemljine – 2. kategorije – strojno z nakladanjem </t>
  </si>
  <si>
    <t>Odriv humusne preperine v povprečni debelini 20 cm vključno z nakladanjem na tovornjak in odvozom v območju gradbišča. V ceni so zajeta vsa zaključna in dodatna dela vključno z razprostriranjem humusa na deponiji.</t>
  </si>
  <si>
    <t>Izkop vezljive zemljine/zrnate kamnine – 3. kategorije – strojno</t>
  </si>
  <si>
    <t>Prevoz materiala na razdaljo nad 10 do 15 km</t>
  </si>
  <si>
    <t xml:space="preserve">Ureditev planuma temeljnih tal vezljive zemljine/zrnate kamnine – 3. kategorije </t>
  </si>
  <si>
    <t>Prevoz odvečnega izkopnega materiala na deponijo in predaja pooblaščenemu prevzemniku gradbenih odpadkov.  V ceni so zajeti vsi stroški deponiranja materiala ter vsa dodatna in zaščitna dela.</t>
  </si>
  <si>
    <t>Strojno planiranje planuma po projektu parkirišča in kote spodnjega ustroja s točnosto +/- 1cm. V ceni so zajeta vsa dodatna in zaščitna dela.</t>
  </si>
  <si>
    <t>Vgraditev nasipa iz mehke kamnine – 4. kategorije</t>
  </si>
  <si>
    <t xml:space="preserve">Izdelava kamnitega nasipa parkirišča v debelini 40 cm z izbranim materialom po predhodnem pregledu, laboratorijskih analizah in potrditvi s strani nadzornega organa. Vgrajevanje v plasteh po 30cm pri optimalni vlagi in s sprotnim komprimiranjem na nosilnost EV2=80Mpa, zrnavost 0/63 mm. V ceni je zajet dovoz materiala na mesto vgradnje, vsa dodatna in zaščitna dela in preizkus nosilnosti z merilno ploščo. Obračun po izkazu kubatur v raščenem stanju. </t>
  </si>
  <si>
    <t>Humuziranje brežine brez valjanja, v debelini do 15 cm - strojno</t>
  </si>
  <si>
    <t>Humuziranje zelenice brez valjanja, v debelini do 15 cm - strojno</t>
  </si>
  <si>
    <t>Široki izkop za izgradnjo parkirnih površin. V ceni je zajeto nakladanje materiala na kamion in prevoz na STR 10000 m. Obračun po izkazu kubatur.</t>
  </si>
  <si>
    <t>Humuziranje nasipnih brežin v debelini 15 cm. V ceni so zajeta vsa dodatna in zaščitna dela ter zatravitev s semenom.</t>
  </si>
  <si>
    <t>3.1</t>
  </si>
  <si>
    <t>Voziščna konstrukcija</t>
  </si>
  <si>
    <t>Nosilne in obrabne plasti</t>
  </si>
  <si>
    <t>3.2</t>
  </si>
  <si>
    <t>Robni elementi vozišča</t>
  </si>
  <si>
    <t>4.1</t>
  </si>
  <si>
    <t>Površinsko in globinsko odvodnjavanje</t>
  </si>
  <si>
    <t>5.1</t>
  </si>
  <si>
    <t>5.2</t>
  </si>
  <si>
    <t>Izdelava nevezane nosilne plasti gramoza v debelini 21 do 30 cm</t>
  </si>
  <si>
    <t>Dobava na mesto vgradnje in izdelava zgornjega ustroja parkirišča, cestnega priključka, z enakomerno zrnatim drobljencem 0-32mm, vgrajevanim v plasteh po 30 cm, s sprotno komprimacijo do zahtevane zbitosti. Drobljenec služi tudi za izdelavo bankine širine 0.50m. Zaključna plast mora dosegati modul nosilnosti Ev2 =100 Mpa. V ceni so zajete tudi meritve zbitosti s togo krožno ploščo. PO IZKAZU KUBATUR</t>
  </si>
  <si>
    <t>Pokončna prometna signalizacija</t>
  </si>
  <si>
    <t>Talne označbe</t>
  </si>
  <si>
    <t>Izdelava nosilne plasti bituminizirane zmesi AC 22 base B 50/70 A3 v debelini 6 cm.</t>
  </si>
  <si>
    <t>Izdelava obrabne in zaporne plasti bituminizirane zmesi AC 8 surf B 50/70 A3 v debelini 4 cm</t>
  </si>
  <si>
    <t>Dobava na mesto vgradnje in izdelava obrabne in zaporne plasti vozišča iz bitumenskega betona iz zmesi silikatnih zrn in cestnogradbenega bitumna  AC 8 surf B50/70 A3, debeline 40 mm na območju parkirnih in voznih površin. V ceni je zajeta izdelava v projektiranih padcih in naklonih ter vsa dodatna in zaščitna dela.</t>
  </si>
  <si>
    <t>Dobava na mesto vgradnje in izdelava vezane spodnje nosilne plasti bitumenskega betona iz zmesi kamnitih zrn in cestnogradbenega bitumna AC 22 base B50/70 A3, v debelini 8 cm na območju parkirnih in voznih površin. V ceni je zajeta izdelava v projektiranih padcih in naklonih, ter vsa dodatna in zaščitna dela.</t>
  </si>
  <si>
    <t>Dobava in vgraditev predfabriciranega dvignjenega robnika iz cementnega betona  s prerezom 15/25 cm</t>
  </si>
  <si>
    <t>Dobava na mesto vgradnje in postavljanje prefabriciranih betonskih robnikov prereza 15/25 cm, dolžine 1,00m, na betonsko podlago C 20/25 z obbetoniranjem in fugiranjem robnikov s cem. malto 1:3. V ceni so zajeta vsa dodatna in zaščitna dela.</t>
  </si>
  <si>
    <t>Dobava in vgraditev granitnih kock iz naravnega kamna s prerezom 10/10 cm</t>
  </si>
  <si>
    <t>Dobava na mesto vgradnje in postavljanje prefabriciranih granitnih kock prereza 10/10/10 cm na betonsko podlago C 20/25 z obbetoniranjem in fugiranjem robnikov s cem. malto 1:3. V ceni so zajeta vsa dodatna in zaščitna dela.</t>
  </si>
  <si>
    <t>Izdelava humuzirane bankine širine do 0,50 m.</t>
  </si>
  <si>
    <t>Izdelava humuzirane bankine širine do 0,50 m in debeline 15cm v predpisanem naklonu. V ceni so zajeta vsa dodatna in zaščitna dela.</t>
  </si>
  <si>
    <t>Odvodnjavanje</t>
  </si>
  <si>
    <t xml:space="preserve">Dobava materiala na mesto vgradnje in izdelava jaška iz BC notranjega premera 50 cm, skupaj z izdelavo AB temelja min.deb 20 cm iz C20/25, izdelavo peskolova in obbetoniranjem BC z betonom C20/25;XC2, izdelavo projektiranih priključkov kanalizacije, obdelavo sten in dna s FCM 1:3 in trikratnim premazom s hidrotes +. V ceni so zajeta vsa dodatna in zaščitna dela. </t>
  </si>
  <si>
    <t>Izdelava peskolova iz cementnega betona, krožnega prereza s premerom 50 cm, globokega 1,5 do 2,0 m</t>
  </si>
  <si>
    <t>Dobava in montaža kanalskega pokrova z odprtinami in okvirja z zaklepanjem in protihrupnim vložkom LTŽ premera 500 mm C 250, EN 124. Skupaj z vsemi dodatnimi in zaščitnimi deli .</t>
  </si>
  <si>
    <t>Dobava in vgraditev pokrova peskolova iz duktilne litine z nosilnostjo 250 kN, krožnega prereza s premerom 500 mm</t>
  </si>
  <si>
    <t>Prometna oprema in signalizacija</t>
  </si>
  <si>
    <t>Dobava in vgraditev stebrička za prometni znak iz vroče cinkane jeklene cevi s premerom 64 mm, dolge 3500 mm</t>
  </si>
  <si>
    <t>Dobava in vgradnja stebričkov IX-5 iz vroče cinkanih cevi premerea 64mm za vertikalno signalizacijo, dolžina stebrička do 3,50 m. Izdelava temelja stebrička dim 50/50 cm globine 100 cm, kvaliteta betona C12/15. Skupaj z zemeljskimi deli in vsemi dodatnimi deli.</t>
  </si>
  <si>
    <t>Dobava in pritrditev okroglega prometnega znaka, podloga iz aluminijaste pločevine, znak z odsevno folijo 1. vrste, premera 600 mm</t>
  </si>
  <si>
    <t>Dobava in pritrditev novih znakov ob parkirišču okrogle oblike.</t>
  </si>
  <si>
    <t>Dobava in pritrditev pravokotnega prometnega znaka, podloga iz aluminijaste pločevine, znak z odsevno folijo 1. vrste, stranica dolžine 600 mm</t>
  </si>
  <si>
    <t>Dobava in pritrditev novih znakov ob parkirišču pravokotne oblike.</t>
  </si>
  <si>
    <t>Dobava in pritrditev novih znakov ob parkirišču pravokotne oblike - dopolnilna tabla bele barve s črnimi napisi.</t>
  </si>
  <si>
    <t>Izdelava tankoslojne vzdolžne označbe na vozišču z enokomponentno belo barvo, vključno 250 g/m2 posipa z drobci / kroglicami stekla, strojno, debelina plasti suhe snovi 300 mikrom, širina črte 10 cm</t>
  </si>
  <si>
    <t>Izdelava tankoslojne prečne in ostalih označb na vozišču z enokomponentno belo barvo, vključno 250 g/m2 posipa z drobci / kroglicami stekla, strojno, debelina plasti suhe snovi 300 mikrom. Črte bele barve in širine 10 cm.</t>
  </si>
  <si>
    <t>Izdelava tankoslojne prečne in ostalih označb na vozišču z enokomponentno belo barvo, vključno 250 g/m2 posipa z drobci / kroglicami stekla, strojno, debelina plasti suhe snovi 300 mikrom, površina označbe nad 1,5 m2</t>
  </si>
  <si>
    <t>Strojna izdelava tankoslojne prečne in ostlih označb na vozišču z enokomponentno belo barvo (prehod za pešce, ločitev prometnih pasov, prečna črta), debelina plasti suhe snovi 300 mikrometrov. V ceni so zajeta vsa dodatna in zaščitna dela.</t>
  </si>
  <si>
    <t>Izdelava tankoslojne vzdolžne označbe na vozišču z enokomponentno rumeno barvo, vključno 250 g/m2 posipa z drobci / kroglicami stekla, strojno, debelina plasti suhe snovi 300 mikrom, širina črte 10 cm</t>
  </si>
  <si>
    <t>Izdelava tankoslojne prečne in ostalih označb na vozišču z enokomponentno rumeno barvo, vključno 250 g/m2 posipa z drobci / kroglicami stekla, strojno, debelina plasti suhe snovi 300 mikrom, površina označbe nad 1,5 m2</t>
  </si>
  <si>
    <t>Tuje storitve</t>
  </si>
  <si>
    <t>Projektantski nadzor</t>
  </si>
  <si>
    <t>Projektantski nadzor v času gradnje objekta z udeležbo na operativnih sestankih gradbišča.</t>
  </si>
  <si>
    <t>URA</t>
  </si>
  <si>
    <t>Izdelava projektne dokumentacije za projekt izvedenih del</t>
  </si>
  <si>
    <t>Izdelava projekta izvedenih del po končani gradnji objekta v pisni (4 izvodi) in digitalni obliki ter predajo investitorju.</t>
  </si>
  <si>
    <t>6</t>
  </si>
  <si>
    <t>Vgraditev nasipa iz zemljine/zrnate kamnine – 3. kategorije</t>
  </si>
  <si>
    <t>Humuziranje zelenic v debelini 15 cm. V ceni je zajeta rekultivacija zemljišč in vsa dodatna in zaščitna dela ter zatravitev s semenom.</t>
  </si>
  <si>
    <t>Porušitev in odstranitev robnika iz granitnih kock.</t>
  </si>
  <si>
    <t>Porušitev in odstranitev robnika iz granitnih kock dimenzij 10/10/10 cm. V ceni je zajeto rušenje robnika, nakladanje na prevozno sredstvo, skupaj s predajo pooblaščenemu prevzemniku gradbenih odpadkov.</t>
  </si>
  <si>
    <t>Dobava in vgraditev pokrova peskolova iz duktilne litine z nosilnostjo 250 kN, pravokotne oblike, z rešetko 400 x 400 mm.</t>
  </si>
  <si>
    <t>Dobava in montaža kanalskega pokrova z rešetko in okvirja nosilnosti  C 250, EN 124. Rešetka dimenzij 400x400 mm. Skupaj z vsemi dodatnimi in zaščitnimi deli.</t>
  </si>
  <si>
    <t>Izdelava asfaltiranega kadunjastega jarka (mulde)</t>
  </si>
  <si>
    <t>Izdelava kadunjastega jarka na zaključni asfaltni plasti, polkrožne oblike, širine 0,50 m in globine 5 cm. V ceni so zajeta vsa dodatna in zaščitna dela.</t>
  </si>
  <si>
    <t>Izdelava in dobava globoke drenaže iz gibljivih perforiranih cevi.</t>
  </si>
  <si>
    <t>Izdelava in dobava gibljivih perforiranih cevi notranjega premera 160 mm, položenih na posteljico iz kamnitega agregata zrnavosti 16/32. Drenaža se obvije z geosintetikom 300 g/m2 in priklopi na jašek meteorne kanalizacije. Vključno z vsemi dodatnimi in zaščitnimi deli.</t>
  </si>
  <si>
    <t>Pridobitev dovoljenja za cestno zaporo, z ureditvijo cest. režima v času gradnje z obvestili, zavarovanjem gradbišča s predpisano prometno signalizacijo, kot so letve, opozorilne vrvice znaki, svetlobna telesa,... Po končanih delih odstranitev le-te. Obračun po dejanskih stroških.</t>
  </si>
  <si>
    <t>Ukinitev vodovodnega priključka</t>
  </si>
  <si>
    <t>Rušenje asfaltirane površine in izkop gradbene jame globine do 1,5 m v terenu III-IV. kat. na mestu demontaže vgradne garniture vodovodnega priključka. Zasip gradbene jame z izkopanim materialom in ponovna ureditev voziščne konstrukcije. Obračun za 1 kos.</t>
  </si>
  <si>
    <t>Prekinitev oskrbe na obstoječem vodovodnem cevovodu z obvestilom porabnikom. Ocena stroškov.</t>
  </si>
  <si>
    <t>Izpraznitev obstoječega cevovoda DN 100, odrez cevi in priključitev novega cevovoda. Obračun za 1 kos.</t>
  </si>
  <si>
    <t>Demontaža obstoječih fazonskih kosov in armatur premerov DN 50 do DN 150, kot npr. zasuni, hidranti, cestne kape, vgradne garniture. Odvoz na deponijo gradbenega materiala. Obračun za 1 kos.</t>
  </si>
  <si>
    <t>Montaža reperaturne objemke (npr. Andore) za cev DN 150. Obračun za 1 kos.</t>
  </si>
  <si>
    <t>GRADBENA DELA</t>
  </si>
  <si>
    <t>GRADBENA DELA SKUPAJ</t>
  </si>
  <si>
    <t>MONTAŽNA DELA</t>
  </si>
  <si>
    <t>UKINITEV VODOVODNEGA PRIKLJUČKA</t>
  </si>
  <si>
    <t>7</t>
  </si>
  <si>
    <t>Izdelava geodetskega posnetka po končanju del.</t>
  </si>
  <si>
    <t>Porušitev obstoječega gospodarskega poslopja zidanega iz opečnatih in betonskih zidakov in prekritega z lahko leseno strešno konstrukcijo. Gradbene odpadke je potrebno sortirati, odpeljati s prevoznim sredstvom in predati pooblaščenemu prevzemniku gradbenih odpadkov (plačilo deponijske takse). Azbestno kritino je potrebno demontirati in skladiščiti skladno z zakonskimi določili.  V ceni so zajeta vsa pomožna in zaščitna dela ter takse za deponiranje materiala. Obračun po tlorisu stavbe v m2.</t>
  </si>
  <si>
    <t>Ročni izkop sond ob instalacijah, vodovod, telekomunikacije, elektrika - po vpisu in potrditvi v gradbenem dnevniku s strani nadzornega organa. Obračun po dejansko izvedenih delih. V ceni so zajeta vsa dodatna in zaščitna dela. Viške izkopnega materiala je potrebno odpeljati na deponijo gradbenih odpadkov in poravnati deponijsko takso.</t>
  </si>
  <si>
    <t>Izdelava zemeljskega nasipa iz izbranega izkopnega materiala. V ceni je zajet prevoz materiala in vgrajevanje v enakomernih plasteh debeline 30 cm s sprotno komprimacijo. Območja zelenic in ločilnih otokov.</t>
  </si>
  <si>
    <t>Izdelava obrabne in zaporne plasti bituminizirane zmesi AC 11 surf B 70/100 A5 v debelini 5.0 cm.</t>
  </si>
  <si>
    <t>Dobava na mesto vgradnje in izdelava obrabne in zaporne plasti vozišča iz bitumenskega betona iz zmesi silikatnih zrn in cestnogradbenega bitumna  AC 11 surf B70/100 A5, debeline 50 mm na območju pločnika in nepovoznih površin. V ceni je zajeta izdelava v projektiranih padcih in naklonih ter vsa dodatna in zaščitna dela.</t>
  </si>
  <si>
    <t>Izdelava tankoslojne vzdolžne označbe na vozišču z enokomponentno zeleno barvo, vključno 250 g/m2 posipa z drobci / kroglicami stekla, strojno, debelina plasti suhe snovi 300 mikrom, širina črte 10 cm</t>
  </si>
  <si>
    <t>Izdelava tankoslojne prečne in ostalih označb na vozišču z enokomponentno zeleno barvo, vključno 250 g/m2 posipa z drobci / kroglicami stekla, strojno, debelina plasti suhe snovi 300 mikrom. Črte rumene barve in širine 10 cm.</t>
  </si>
  <si>
    <t>Strojna izdelava tankoslojne prečne in ostlih označb na vozišču z enokomponentno rumeno barvo (prehod za pešce, ločitev prometnih pasov, prečna črta), debelina plasti suhe snovi 300 mikrometrov. V ceni so zajeta vsa dodatna in zaščitna dela.</t>
  </si>
  <si>
    <t>Izdelava tankoslojne prečne in ostalih označb na vozišču z enokomponentno rumeno barvo, vključno 250 g/m2 posipa z drobci / kroglicami stekla, strojno, debelina plasti suhe snovi 300 mikrom. Črte rumene barve in širine 10 cm.</t>
  </si>
  <si>
    <t>Dobava in vgraditev varnostnega količka višine 1,0 m na območju peš prehodov med parkiriščem in pločnikom. V ceni je zajeta dobava količkov, vgraditev in vsa dodatna in pomožna dela.</t>
  </si>
  <si>
    <t>Dobava in postavitev dvižnih zapornic na uvozu in izvozu iz parkirišča</t>
  </si>
  <si>
    <t xml:space="preserve">Dobava zapornic z dolžino lat vsaj 3,00 m. Zapornice moraj imeti zaščito proti naletu vozila. V ceni je zajeta dobava zapornic, montaža pogonskega sistema in zapornic na predpisano mesto,  zagon in testiranje opreme, vgradnja sistem za nadzor zapornic preko mobilnega operaterja ter vsa dodatna in zaščitna dela. </t>
  </si>
  <si>
    <t>Dobava in vgradnja spremenljivega prometnega znaka.</t>
  </si>
  <si>
    <t>Dobava in postavitev spremenljivega prometnega znaka "PARKIRIŠČE" s prikazom napisa "PROSTO/ZASEDENO" in prikazom števila prostih parkirnih mest vse komplet z nosilnim drogom, montažo na betonski podstavek, priklopom na elektroenergetsko omrežje in implementacijo krmilnega sistema.</t>
  </si>
  <si>
    <t>KPL</t>
  </si>
  <si>
    <t>Dobava in vgradnja polnilne postaje za električna vozila.</t>
  </si>
  <si>
    <t>Dobava in vgradnja elektro polnilne postaje za električno polnjenje vozil v načinu hitro polnenjenje. Moč postaja mora znašati 2x22 kW in mora omogočati sočasno polnjenje dveh vozil naenkrat. V ceni je zajeta dobava opreme, montaža na predpisano mesto, vso krmilno elektroniko, zagon opreme ter vsa dodatna in zaščitna dela</t>
  </si>
  <si>
    <t>Dobava in vgradnja avtomatske blagajne.</t>
  </si>
  <si>
    <t>Dobava in vgradnja videonadzora.</t>
  </si>
  <si>
    <t>Dobava in vgradnja avtomatske blagajne za plačevanje parkirnine. Tip blagajne "Urbanomat". V ceni je zajeta dobava opreme, montaža, priklop na TK in EK omrežje zagon ter vsa dodatna in zaščitna dela.</t>
  </si>
  <si>
    <t>Dobava in montaža videonadzorne kamere na kandelaber javne razsvetljave. V ceni je zajeta dobava vse potrebne opreme, montaža na drog javne razsvetljave, priklop na TK in EK omrežje, zagon opreme, ter vsa dodatna in zaščitna dela.</t>
  </si>
  <si>
    <t>PZI</t>
  </si>
  <si>
    <t>8</t>
  </si>
  <si>
    <t>KRAJINSKA UREDITEV</t>
  </si>
  <si>
    <t xml:space="preserve">Dobava dreves Gleditsia triacanthos ‘Sunburst’ (gledičija Sunburst), soliterno manjše drevo, 18/20 cm, 3x presajena sadika s koreninsko balo v mreži </t>
  </si>
  <si>
    <t>Izkop sadilne jame in sajenje po DIN 18916.</t>
  </si>
  <si>
    <t>Priprava rastišča po DIN 18915 toč. 7.7.1 (mešanica kvalitetne zemlje, mivke (kremenčevega peska) in šote v globini 20 - 40 cm)</t>
  </si>
  <si>
    <t>Zastirka - lubje v globini 3 cm, cca 1 m2 na posamezno drevo</t>
  </si>
  <si>
    <t>Dobava in vgradnja količkov, impregnirani, premer 8 cm (3 na sadiko),povezava z impregniranimi latami (polokroglicami), vezivo mora dovoljevati nihanje drevesa in slediti rasti v debelino.</t>
  </si>
  <si>
    <t>Dobava, saditev, gnojilo, izdelava zalivalne sklede, zastiranje, zalivanje, oskrba.</t>
  </si>
  <si>
    <t>Krajinska ureditev</t>
  </si>
  <si>
    <t>SKUPAJ ZA NAČRT v EUR:</t>
  </si>
  <si>
    <t>Dobava in pritrditev varnostnega količka.</t>
  </si>
  <si>
    <t>Dobava in pritrditev stojal za kolesa.</t>
  </si>
  <si>
    <t>Dobava in vgraditev stojal za kolesa. V ceni je zajeta dobava stojal, vgraditev in vsa dodatna in pomožna dela.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</si>
</sst>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mmm\ yyyy"/>
  </numFmts>
  <fonts count="13" x14ac:knownFonts="1">
    <font>
      <sz val="12"/>
      <color theme="1"/>
      <name val="Frutiger"/>
      <family val="2"/>
      <charset val="238"/>
    </font>
    <font>
      <sz val="10"/>
      <color theme="1"/>
      <name val="Cambria"/>
      <family val="1"/>
      <charset val="238"/>
      <scheme val="major"/>
    </font>
    <font>
      <b/>
      <sz val="12"/>
      <color theme="1"/>
      <name val="Cambria"/>
      <family val="1"/>
      <charset val="238"/>
      <scheme val="major"/>
    </font>
    <font>
      <b/>
      <sz val="12"/>
      <color theme="1"/>
      <name val="Arial Narrow"/>
      <family val="2"/>
      <charset val="238"/>
    </font>
    <font>
      <sz val="10"/>
      <color theme="1"/>
      <name val="Courier New"/>
      <family val="3"/>
      <charset val="238"/>
    </font>
    <font>
      <b/>
      <sz val="12"/>
      <color theme="1"/>
      <name val="Frutiger"/>
      <family val="2"/>
      <charset val="238"/>
    </font>
    <font>
      <sz val="10"/>
      <color theme="1"/>
      <name val="Frutiger"/>
      <family val="2"/>
      <charset val="238"/>
    </font>
    <font>
      <sz val="12"/>
      <color theme="1"/>
      <name val="Frutiger"/>
      <family val="2"/>
      <charset val="238"/>
    </font>
    <font>
      <sz val="12"/>
      <color theme="1"/>
      <name val="Cambria"/>
      <family val="1"/>
      <charset val="238"/>
      <scheme val="major"/>
    </font>
    <font>
      <sz val="10"/>
      <color theme="1"/>
      <name val="Arial Narrow"/>
      <family val="2"/>
      <charset val="238"/>
    </font>
    <font>
      <sz val="10"/>
      <name val="Arial CE"/>
      <charset val="238"/>
    </font>
    <font>
      <sz val="9"/>
      <name val="Frutiger"/>
      <family val="2"/>
      <charset val="238"/>
    </font>
    <font>
      <b/>
      <sz val="10"/>
      <color theme="1"/>
      <name val="Frutiger"/>
      <family val="2"/>
      <charset val="238"/>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right/>
      <top style="thin">
        <color indexed="64"/>
      </top>
      <bottom/>
      <diagonal/>
    </border>
    <border>
      <left/>
      <right/>
      <top/>
      <bottom style="thin">
        <color indexed="64"/>
      </bottom>
      <diagonal/>
    </border>
    <border>
      <left/>
      <right/>
      <top/>
      <bottom style="medium">
        <color indexed="64"/>
      </bottom>
      <diagonal/>
    </border>
    <border>
      <left/>
      <right/>
      <top style="hair">
        <color indexed="64"/>
      </top>
      <bottom style="hair">
        <color indexed="64"/>
      </bottom>
      <diagonal/>
    </border>
    <border>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9">
    <xf numFmtId="0" fontId="0" fillId="0" borderId="0"/>
    <xf numFmtId="0" fontId="6" fillId="0" borderId="0"/>
    <xf numFmtId="0" fontId="4" fillId="0" borderId="0"/>
    <xf numFmtId="43" fontId="7" fillId="0" borderId="0" applyFont="0" applyFill="0" applyBorder="0" applyAlignment="0" applyProtection="0"/>
    <xf numFmtId="9" fontId="7" fillId="0" borderId="0" applyFont="0" applyFill="0" applyBorder="0" applyAlignment="0" applyProtection="0"/>
    <xf numFmtId="0" fontId="8" fillId="0" borderId="0"/>
    <xf numFmtId="0" fontId="9" fillId="0" borderId="0"/>
    <xf numFmtId="43" fontId="8" fillId="0" borderId="0" applyFont="0" applyFill="0" applyBorder="0" applyAlignment="0" applyProtection="0"/>
    <xf numFmtId="0" fontId="10" fillId="0" borderId="0"/>
  </cellStyleXfs>
  <cellXfs count="135">
    <xf numFmtId="0" fontId="0" fillId="0" borderId="0" xfId="0"/>
    <xf numFmtId="0" fontId="0" fillId="0" borderId="1" xfId="0" applyBorder="1"/>
    <xf numFmtId="0" fontId="1" fillId="0" borderId="0" xfId="0" applyFont="1"/>
    <xf numFmtId="0" fontId="0" fillId="0" borderId="0" xfId="0" applyBorder="1"/>
    <xf numFmtId="0" fontId="1" fillId="0" borderId="0" xfId="0" applyFont="1" applyAlignment="1"/>
    <xf numFmtId="0" fontId="1" fillId="0" borderId="0" xfId="0" applyFont="1" applyAlignment="1">
      <alignment vertical="top"/>
    </xf>
    <xf numFmtId="0" fontId="1" fillId="0" borderId="0" xfId="0" applyFont="1" applyBorder="1"/>
    <xf numFmtId="0" fontId="1" fillId="0" borderId="0" xfId="0" applyFont="1" applyBorder="1" applyAlignment="1">
      <alignment vertical="top"/>
    </xf>
    <xf numFmtId="0" fontId="0" fillId="0" borderId="3" xfId="0" applyBorder="1"/>
    <xf numFmtId="0" fontId="2" fillId="0" borderId="0" xfId="0" applyFont="1"/>
    <xf numFmtId="0" fontId="0" fillId="0" borderId="4" xfId="0" applyBorder="1"/>
    <xf numFmtId="0" fontId="0" fillId="0" borderId="0" xfId="0" applyAlignment="1">
      <alignment vertical="top" wrapText="1"/>
    </xf>
    <xf numFmtId="0" fontId="0" fillId="0" borderId="1" xfId="0" applyBorder="1" applyAlignment="1">
      <alignment vertical="top" wrapText="1"/>
    </xf>
    <xf numFmtId="0" fontId="2" fillId="0" borderId="1" xfId="0" applyFont="1" applyBorder="1"/>
    <xf numFmtId="0" fontId="2" fillId="0" borderId="5" xfId="0" applyFont="1" applyBorder="1"/>
    <xf numFmtId="0" fontId="0" fillId="0" borderId="5" xfId="0" applyBorder="1"/>
    <xf numFmtId="4" fontId="0" fillId="0" borderId="0" xfId="0" applyNumberFormat="1"/>
    <xf numFmtId="0" fontId="2" fillId="0" borderId="0" xfId="0" applyFont="1" applyAlignment="1">
      <alignment vertical="center"/>
    </xf>
    <xf numFmtId="0" fontId="0" fillId="0" borderId="0" xfId="0" applyAlignment="1">
      <alignment vertical="center"/>
    </xf>
    <xf numFmtId="0" fontId="6" fillId="0" borderId="0" xfId="1"/>
    <xf numFmtId="0" fontId="3" fillId="0" borderId="0" xfId="1" applyFont="1"/>
    <xf numFmtId="0" fontId="6" fillId="0" borderId="0" xfId="1" applyAlignment="1">
      <alignment horizontal="center"/>
    </xf>
    <xf numFmtId="0" fontId="6" fillId="0" borderId="0" xfId="1" applyAlignment="1">
      <alignment vertical="justify"/>
    </xf>
    <xf numFmtId="0" fontId="6" fillId="0" borderId="2" xfId="1" applyBorder="1" applyAlignment="1">
      <alignment horizontal="center"/>
    </xf>
    <xf numFmtId="0" fontId="6" fillId="0" borderId="2" xfId="1" applyBorder="1"/>
    <xf numFmtId="0" fontId="6" fillId="0" borderId="0" xfId="1" applyAlignment="1">
      <alignment wrapText="1"/>
    </xf>
    <xf numFmtId="0" fontId="5" fillId="0" borderId="6" xfId="0" applyFont="1" applyBorder="1"/>
    <xf numFmtId="0" fontId="5" fillId="0" borderId="7" xfId="0" applyFont="1" applyBorder="1"/>
    <xf numFmtId="0" fontId="0" fillId="0" borderId="9" xfId="0" applyBorder="1"/>
    <xf numFmtId="0" fontId="5" fillId="0" borderId="9" xfId="0" applyFont="1" applyBorder="1"/>
    <xf numFmtId="0" fontId="5" fillId="0" borderId="0" xfId="0" applyFont="1" applyBorder="1"/>
    <xf numFmtId="0" fontId="5" fillId="0" borderId="11" xfId="0" applyFont="1" applyBorder="1"/>
    <xf numFmtId="0" fontId="5" fillId="0" borderId="3" xfId="0" applyFont="1" applyBorder="1"/>
    <xf numFmtId="0" fontId="6" fillId="0" borderId="0" xfId="1" applyAlignment="1">
      <alignment horizontal="right"/>
    </xf>
    <xf numFmtId="0" fontId="5" fillId="2" borderId="0" xfId="0" applyFont="1" applyFill="1"/>
    <xf numFmtId="0" fontId="3" fillId="2" borderId="0" xfId="1" applyFont="1" applyFill="1"/>
    <xf numFmtId="0" fontId="5" fillId="0" borderId="13" xfId="0" applyFont="1" applyBorder="1"/>
    <xf numFmtId="0" fontId="0" fillId="0" borderId="0" xfId="0" applyFont="1" applyAlignment="1">
      <alignment horizontal="left" vertical="top"/>
    </xf>
    <xf numFmtId="0" fontId="5" fillId="2" borderId="0" xfId="0" applyFont="1" applyFill="1" applyAlignment="1">
      <alignment horizontal="center"/>
    </xf>
    <xf numFmtId="49" fontId="2" fillId="0" borderId="5" xfId="0" applyNumberFormat="1" applyFont="1" applyBorder="1"/>
    <xf numFmtId="49" fontId="5" fillId="0" borderId="0" xfId="0" applyNumberFormat="1" applyFont="1" applyAlignment="1">
      <alignment horizontal="center"/>
    </xf>
    <xf numFmtId="49" fontId="2" fillId="0" borderId="0" xfId="0" applyNumberFormat="1" applyFont="1"/>
    <xf numFmtId="49" fontId="0" fillId="0" borderId="0" xfId="0" applyNumberFormat="1" applyFont="1" applyAlignment="1">
      <alignment horizontal="center"/>
    </xf>
    <xf numFmtId="0" fontId="6" fillId="0" borderId="2" xfId="1" applyBorder="1" applyAlignment="1">
      <alignment wrapText="1"/>
    </xf>
    <xf numFmtId="0" fontId="6" fillId="0" borderId="2" xfId="1" applyBorder="1" applyAlignment="1">
      <alignment vertical="justify"/>
    </xf>
    <xf numFmtId="0" fontId="4" fillId="0" borderId="2" xfId="2" applyBorder="1" applyAlignment="1">
      <alignment horizontal="center"/>
    </xf>
    <xf numFmtId="2" fontId="4" fillId="0" borderId="2" xfId="2" applyNumberFormat="1" applyBorder="1" applyAlignment="1">
      <alignment horizontal="right"/>
    </xf>
    <xf numFmtId="4" fontId="4" fillId="0" borderId="2" xfId="2" applyNumberFormat="1" applyBorder="1" applyAlignment="1">
      <alignment horizontal="right"/>
    </xf>
    <xf numFmtId="0" fontId="6" fillId="0" borderId="0" xfId="1" applyBorder="1" applyAlignment="1">
      <alignment wrapText="1"/>
    </xf>
    <xf numFmtId="9" fontId="4" fillId="0" borderId="2" xfId="4" applyFont="1" applyBorder="1" applyAlignment="1">
      <alignment horizontal="center"/>
    </xf>
    <xf numFmtId="49" fontId="6" fillId="2" borderId="1" xfId="1" applyNumberFormat="1" applyFill="1" applyBorder="1" applyAlignment="1">
      <alignment horizontal="center"/>
    </xf>
    <xf numFmtId="0" fontId="6" fillId="2" borderId="1" xfId="1" applyFill="1" applyBorder="1"/>
    <xf numFmtId="49" fontId="6" fillId="2" borderId="14" xfId="1" applyNumberFormat="1" applyFill="1" applyBorder="1" applyAlignment="1">
      <alignment horizontal="center"/>
    </xf>
    <xf numFmtId="0" fontId="6" fillId="2" borderId="15" xfId="1" applyFill="1" applyBorder="1"/>
    <xf numFmtId="0" fontId="6" fillId="0" borderId="0" xfId="1" applyBorder="1"/>
    <xf numFmtId="0" fontId="6" fillId="0" borderId="0" xfId="1" applyBorder="1" applyAlignment="1">
      <alignment horizontal="center"/>
    </xf>
    <xf numFmtId="2" fontId="6" fillId="2" borderId="16" xfId="1" applyNumberFormat="1" applyFill="1" applyBorder="1"/>
    <xf numFmtId="0" fontId="4" fillId="0" borderId="2" xfId="2" applyBorder="1" applyAlignment="1">
      <alignment horizontal="center"/>
    </xf>
    <xf numFmtId="2" fontId="4" fillId="0" borderId="2" xfId="2" applyNumberFormat="1" applyBorder="1" applyAlignment="1">
      <alignment horizontal="right"/>
    </xf>
    <xf numFmtId="4" fontId="4" fillId="0" borderId="2" xfId="2" applyNumberFormat="1" applyBorder="1" applyAlignment="1">
      <alignment horizontal="right"/>
    </xf>
    <xf numFmtId="0" fontId="4" fillId="0" borderId="0" xfId="2" applyBorder="1" applyAlignment="1">
      <alignment horizontal="center"/>
    </xf>
    <xf numFmtId="2" fontId="4" fillId="0" borderId="0" xfId="2" applyNumberFormat="1" applyBorder="1" applyAlignment="1">
      <alignment horizontal="right"/>
    </xf>
    <xf numFmtId="4" fontId="4" fillId="0" borderId="0" xfId="2" applyNumberFormat="1" applyBorder="1" applyAlignment="1">
      <alignment horizontal="right"/>
    </xf>
    <xf numFmtId="49" fontId="5" fillId="0" borderId="2" xfId="0" applyNumberFormat="1" applyFont="1" applyBorder="1" applyAlignment="1">
      <alignment horizontal="center"/>
    </xf>
    <xf numFmtId="4" fontId="5" fillId="0" borderId="2" xfId="0" applyNumberFormat="1" applyFont="1" applyBorder="1"/>
    <xf numFmtId="4" fontId="5" fillId="0" borderId="8" xfId="3" applyNumberFormat="1" applyFont="1" applyBorder="1" applyAlignment="1">
      <alignment horizontal="right"/>
    </xf>
    <xf numFmtId="4" fontId="0" fillId="0" borderId="10" xfId="0" applyNumberFormat="1" applyBorder="1"/>
    <xf numFmtId="4" fontId="5" fillId="0" borderId="10" xfId="3" applyNumberFormat="1" applyFont="1" applyBorder="1"/>
    <xf numFmtId="4" fontId="5" fillId="0" borderId="12" xfId="3" applyNumberFormat="1" applyFont="1" applyBorder="1"/>
    <xf numFmtId="0" fontId="6" fillId="0" borderId="0" xfId="1" applyBorder="1" applyAlignment="1">
      <alignment vertical="justify"/>
    </xf>
    <xf numFmtId="0" fontId="5" fillId="0" borderId="0" xfId="0" applyFont="1" applyBorder="1" applyAlignment="1">
      <alignment horizontal="left" vertical="top"/>
    </xf>
    <xf numFmtId="49" fontId="0" fillId="0" borderId="0" xfId="0" applyNumberFormat="1" applyFont="1" applyBorder="1" applyAlignment="1">
      <alignment horizontal="center"/>
    </xf>
    <xf numFmtId="0" fontId="0" fillId="0" borderId="0" xfId="0" applyFont="1" applyBorder="1" applyAlignment="1">
      <alignment horizontal="left" vertical="top"/>
    </xf>
    <xf numFmtId="4" fontId="0" fillId="0" borderId="0" xfId="0" applyNumberFormat="1" applyFont="1" applyBorder="1"/>
    <xf numFmtId="0" fontId="0" fillId="0" borderId="0" xfId="0" applyAlignment="1">
      <alignment horizontal="right"/>
    </xf>
    <xf numFmtId="0" fontId="0" fillId="0" borderId="17" xfId="0" applyBorder="1"/>
    <xf numFmtId="0" fontId="5" fillId="0" borderId="4" xfId="0" applyFont="1" applyBorder="1"/>
    <xf numFmtId="0" fontId="5" fillId="0" borderId="17" xfId="0" applyFont="1" applyBorder="1"/>
    <xf numFmtId="49" fontId="6" fillId="2" borderId="18" xfId="1" applyNumberFormat="1" applyFill="1" applyBorder="1" applyAlignment="1">
      <alignment horizontal="center"/>
    </xf>
    <xf numFmtId="0" fontId="6" fillId="2" borderId="4" xfId="1" applyFill="1" applyBorder="1"/>
    <xf numFmtId="2" fontId="6" fillId="2" borderId="19" xfId="1" applyNumberFormat="1" applyFill="1" applyBorder="1"/>
    <xf numFmtId="0" fontId="5" fillId="0" borderId="2" xfId="0" applyFont="1" applyBorder="1" applyAlignment="1">
      <alignment horizontal="left" vertical="top"/>
    </xf>
    <xf numFmtId="0" fontId="11" fillId="0" borderId="2" xfId="0" applyFont="1" applyBorder="1" applyAlignment="1" applyProtection="1">
      <alignment vertical="top" wrapText="1"/>
      <protection locked="0"/>
    </xf>
    <xf numFmtId="0" fontId="6" fillId="0" borderId="14" xfId="1" applyBorder="1" applyAlignment="1">
      <alignment horizontal="center"/>
    </xf>
    <xf numFmtId="0" fontId="6" fillId="0" borderId="15" xfId="1" applyBorder="1" applyAlignment="1">
      <alignment vertical="justify"/>
    </xf>
    <xf numFmtId="0" fontId="4" fillId="0" borderId="15" xfId="2" applyBorder="1" applyAlignment="1">
      <alignment horizontal="center"/>
    </xf>
    <xf numFmtId="2" fontId="4" fillId="0" borderId="15" xfId="2" applyNumberFormat="1" applyBorder="1" applyAlignment="1">
      <alignment horizontal="right"/>
    </xf>
    <xf numFmtId="4" fontId="4" fillId="0" borderId="16" xfId="2" applyNumberFormat="1" applyBorder="1" applyAlignment="1">
      <alignment horizontal="right"/>
    </xf>
    <xf numFmtId="0" fontId="6" fillId="0" borderId="15" xfId="1" applyBorder="1" applyAlignment="1">
      <alignment vertical="center" wrapText="1"/>
    </xf>
    <xf numFmtId="0" fontId="6" fillId="0" borderId="0" xfId="1" applyBorder="1" applyAlignment="1">
      <alignment vertical="center" wrapText="1"/>
    </xf>
    <xf numFmtId="0" fontId="12" fillId="0" borderId="0" xfId="1" applyFont="1"/>
    <xf numFmtId="0" fontId="12" fillId="0" borderId="0" xfId="1" applyFont="1" applyBorder="1" applyAlignment="1">
      <alignment vertical="center" wrapText="1"/>
    </xf>
    <xf numFmtId="0" fontId="11" fillId="0" borderId="0" xfId="0" applyFont="1" applyBorder="1" applyAlignment="1" applyProtection="1">
      <alignment vertical="top" wrapText="1"/>
      <protection locked="0"/>
    </xf>
    <xf numFmtId="0" fontId="5" fillId="0" borderId="2" xfId="0" applyFont="1" applyBorder="1" applyAlignment="1">
      <alignment horizontal="left" vertical="top"/>
    </xf>
    <xf numFmtId="2" fontId="6" fillId="0" borderId="0" xfId="1" applyNumberFormat="1"/>
    <xf numFmtId="49" fontId="5" fillId="0" borderId="0" xfId="0" applyNumberFormat="1" applyFont="1" applyBorder="1" applyAlignment="1">
      <alignment horizontal="center"/>
    </xf>
    <xf numFmtId="4" fontId="5" fillId="0" borderId="0" xfId="0" applyNumberFormat="1" applyFont="1" applyBorder="1"/>
    <xf numFmtId="0" fontId="6" fillId="0" borderId="0" xfId="1" applyProtection="1">
      <protection locked="0"/>
    </xf>
    <xf numFmtId="4" fontId="4" fillId="0" borderId="2" xfId="2" applyNumberFormat="1" applyBorder="1" applyAlignment="1" applyProtection="1">
      <alignment horizontal="right"/>
      <protection locked="0"/>
    </xf>
    <xf numFmtId="0" fontId="6" fillId="0" borderId="0" xfId="1" applyAlignment="1" applyProtection="1">
      <alignment horizontal="right"/>
      <protection locked="0"/>
    </xf>
    <xf numFmtId="0" fontId="5" fillId="2" borderId="0" xfId="0" applyFont="1" applyFill="1" applyAlignment="1" applyProtection="1">
      <alignment horizontal="center"/>
    </xf>
    <xf numFmtId="0" fontId="5" fillId="2" borderId="0" xfId="0" applyFont="1" applyFill="1" applyProtection="1"/>
    <xf numFmtId="0" fontId="3" fillId="2" borderId="0" xfId="1" applyFont="1" applyFill="1" applyProtection="1"/>
    <xf numFmtId="0" fontId="3" fillId="0" borderId="0" xfId="1" applyFont="1" applyProtection="1"/>
    <xf numFmtId="49" fontId="6" fillId="2" borderId="1" xfId="1" applyNumberFormat="1" applyFill="1" applyBorder="1" applyAlignment="1" applyProtection="1">
      <alignment horizontal="center"/>
    </xf>
    <xf numFmtId="0" fontId="6" fillId="2" borderId="1" xfId="1" applyFill="1" applyBorder="1" applyProtection="1"/>
    <xf numFmtId="0" fontId="6" fillId="0" borderId="0" xfId="1" applyProtection="1"/>
    <xf numFmtId="0" fontId="6" fillId="0" borderId="2" xfId="1" applyBorder="1" applyAlignment="1" applyProtection="1">
      <alignment horizontal="center"/>
    </xf>
    <xf numFmtId="0" fontId="6" fillId="0" borderId="2" xfId="1" applyBorder="1" applyProtection="1"/>
    <xf numFmtId="0" fontId="6" fillId="0" borderId="0" xfId="1" applyAlignment="1" applyProtection="1">
      <alignment horizontal="center"/>
    </xf>
    <xf numFmtId="0" fontId="6" fillId="0" borderId="0" xfId="1" applyAlignment="1" applyProtection="1">
      <alignment wrapText="1"/>
    </xf>
    <xf numFmtId="0" fontId="6" fillId="0" borderId="0" xfId="1" applyAlignment="1" applyProtection="1">
      <alignment vertical="justify"/>
    </xf>
    <xf numFmtId="0" fontId="6" fillId="0" borderId="2" xfId="1" applyBorder="1" applyAlignment="1" applyProtection="1">
      <alignment wrapText="1"/>
    </xf>
    <xf numFmtId="0" fontId="6" fillId="0" borderId="2" xfId="1" applyBorder="1" applyAlignment="1" applyProtection="1">
      <alignment vertical="justify"/>
    </xf>
    <xf numFmtId="0" fontId="4" fillId="0" borderId="2" xfId="2" applyBorder="1" applyAlignment="1" applyProtection="1">
      <alignment horizontal="center"/>
    </xf>
    <xf numFmtId="2" fontId="4" fillId="0" borderId="2" xfId="2" applyNumberFormat="1" applyBorder="1" applyAlignment="1" applyProtection="1">
      <alignment horizontal="right"/>
    </xf>
    <xf numFmtId="4" fontId="4" fillId="0" borderId="2" xfId="2" applyNumberFormat="1" applyBorder="1" applyAlignment="1" applyProtection="1">
      <alignment horizontal="right"/>
    </xf>
    <xf numFmtId="0" fontId="6" fillId="0" borderId="0" xfId="1" applyAlignment="1" applyProtection="1">
      <alignment horizontal="right"/>
    </xf>
    <xf numFmtId="0" fontId="6" fillId="0" borderId="0" xfId="1" applyBorder="1" applyAlignment="1" applyProtection="1">
      <alignment wrapText="1"/>
    </xf>
    <xf numFmtId="9" fontId="4" fillId="0" borderId="2" xfId="4" applyFont="1" applyBorder="1" applyAlignment="1" applyProtection="1">
      <alignment horizontal="center"/>
    </xf>
    <xf numFmtId="49" fontId="6" fillId="2" borderId="14" xfId="1" applyNumberFormat="1" applyFill="1" applyBorder="1" applyAlignment="1" applyProtection="1">
      <alignment horizontal="center"/>
    </xf>
    <xf numFmtId="0" fontId="6" fillId="2" borderId="15" xfId="1" applyFill="1" applyBorder="1" applyProtection="1"/>
    <xf numFmtId="0" fontId="6" fillId="2" borderId="16" xfId="1" applyFill="1" applyBorder="1" applyProtection="1"/>
    <xf numFmtId="4" fontId="4" fillId="0" borderId="0" xfId="2" applyNumberFormat="1" applyBorder="1" applyAlignment="1" applyProtection="1">
      <alignment horizontal="right"/>
      <protection locked="0"/>
    </xf>
    <xf numFmtId="4" fontId="4" fillId="0" borderId="15" xfId="2" applyNumberFormat="1" applyBorder="1" applyAlignment="1" applyProtection="1">
      <alignment horizontal="right"/>
      <protection locked="0"/>
    </xf>
    <xf numFmtId="0" fontId="6" fillId="0" borderId="0" xfId="1" applyBorder="1" applyAlignment="1" applyProtection="1">
      <alignment horizontal="center"/>
      <protection locked="0"/>
    </xf>
    <xf numFmtId="0" fontId="5" fillId="0" borderId="0" xfId="0" applyFont="1"/>
    <xf numFmtId="164" fontId="5" fillId="0" borderId="4" xfId="0" applyNumberFormat="1" applyFont="1" applyBorder="1" applyAlignment="1">
      <alignment horizontal="left"/>
    </xf>
    <xf numFmtId="0" fontId="5" fillId="0" borderId="0" xfId="0" applyFont="1" applyAlignment="1">
      <alignment vertical="top" wrapText="1"/>
    </xf>
    <xf numFmtId="0" fontId="5" fillId="0" borderId="0" xfId="0" applyFont="1" applyAlignment="1">
      <alignment horizontal="left" vertical="top" wrapText="1"/>
    </xf>
    <xf numFmtId="0" fontId="0" fillId="0" borderId="13" xfId="0" applyBorder="1" applyAlignment="1">
      <alignment horizontal="left" vertical="top"/>
    </xf>
    <xf numFmtId="0" fontId="5" fillId="2" borderId="0" xfId="0" applyFont="1" applyFill="1" applyAlignment="1">
      <alignment horizontal="center" vertical="center"/>
    </xf>
    <xf numFmtId="0" fontId="5" fillId="0" borderId="2" xfId="0" applyFont="1" applyBorder="1" applyAlignment="1">
      <alignment horizontal="left" vertical="top"/>
    </xf>
    <xf numFmtId="0" fontId="6" fillId="0" borderId="0" xfId="1" applyAlignment="1" applyProtection="1">
      <alignment horizontal="center" wrapText="1"/>
    </xf>
    <xf numFmtId="0" fontId="6" fillId="0" borderId="0" xfId="1" applyAlignment="1">
      <alignment horizontal="center" wrapText="1"/>
    </xf>
  </cellXfs>
  <cellStyles count="9">
    <cellStyle name="cena" xfId="2"/>
    <cellStyle name="Comma" xfId="3" builtinId="3"/>
    <cellStyle name="Comma 2" xfId="7"/>
    <cellStyle name="Navadno_List1" xfId="8"/>
    <cellStyle name="Normal" xfId="0" builtinId="0" customBuiltin="1"/>
    <cellStyle name="Normal 2" xfId="5"/>
    <cellStyle name="Percent" xfId="4" builtinId="5"/>
    <cellStyle name="popis" xfId="1"/>
    <cellStyle name="popis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35"/>
  <sheetViews>
    <sheetView view="pageBreakPreview" topLeftCell="A7" zoomScale="85" zoomScaleNormal="100" zoomScaleSheetLayoutView="85" workbookViewId="0">
      <selection activeCell="H35" sqref="H35"/>
    </sheetView>
  </sheetViews>
  <sheetFormatPr defaultRowHeight="15" x14ac:dyDescent="0.2"/>
  <cols>
    <col min="1" max="1" width="7.44140625" customWidth="1"/>
    <col min="2" max="2" width="10.109375" customWidth="1"/>
  </cols>
  <sheetData>
    <row r="1" spans="1:7" s="2" customFormat="1" ht="12.75" x14ac:dyDescent="0.2">
      <c r="A1" s="6"/>
      <c r="B1" s="7"/>
      <c r="C1" s="7"/>
      <c r="D1" s="7"/>
      <c r="E1" s="6"/>
      <c r="F1" s="6"/>
      <c r="G1" s="6"/>
    </row>
    <row r="2" spans="1:7" s="2" customFormat="1" ht="12.75" x14ac:dyDescent="0.2">
      <c r="B2" s="5"/>
      <c r="C2" s="5"/>
      <c r="D2" s="5"/>
    </row>
    <row r="3" spans="1:7" s="2" customFormat="1" ht="12.75" x14ac:dyDescent="0.2">
      <c r="B3" s="4"/>
      <c r="C3" s="4"/>
      <c r="D3" s="4"/>
    </row>
    <row r="4" spans="1:7" s="2" customFormat="1" ht="12.75" x14ac:dyDescent="0.2">
      <c r="B4" s="4"/>
      <c r="C4" s="4"/>
      <c r="D4" s="4"/>
    </row>
    <row r="5" spans="1:7" s="2" customFormat="1" ht="12.75" x14ac:dyDescent="0.2"/>
    <row r="6" spans="1:7" x14ac:dyDescent="0.2">
      <c r="A6" s="3"/>
      <c r="B6" s="3"/>
      <c r="C6" s="3"/>
      <c r="D6" s="3"/>
      <c r="E6" s="3"/>
      <c r="F6" s="3"/>
      <c r="G6" s="3"/>
    </row>
    <row r="10" spans="1:7" ht="15.75" thickBot="1" x14ac:dyDescent="0.25">
      <c r="A10" s="8"/>
      <c r="B10" s="8"/>
      <c r="C10" s="8"/>
      <c r="D10" s="8"/>
      <c r="E10" s="8"/>
      <c r="F10" s="8"/>
      <c r="G10" s="8"/>
    </row>
    <row r="12" spans="1:7" x14ac:dyDescent="0.2">
      <c r="B12" t="s">
        <v>4</v>
      </c>
      <c r="C12" s="126" t="s">
        <v>27</v>
      </c>
      <c r="D12" s="126"/>
      <c r="E12" s="126"/>
      <c r="F12" s="126"/>
    </row>
    <row r="13" spans="1:7" x14ac:dyDescent="0.2">
      <c r="C13" s="126" t="s">
        <v>28</v>
      </c>
      <c r="D13" s="126"/>
      <c r="E13" s="126"/>
      <c r="F13" s="126"/>
    </row>
    <row r="14" spans="1:7" x14ac:dyDescent="0.2">
      <c r="C14" s="126" t="s">
        <v>29</v>
      </c>
      <c r="D14" s="126"/>
      <c r="E14" s="126"/>
      <c r="F14" s="126"/>
    </row>
    <row r="15" spans="1:7" x14ac:dyDescent="0.2">
      <c r="C15" s="126"/>
      <c r="D15" s="126"/>
      <c r="E15" s="126"/>
      <c r="F15" s="126"/>
    </row>
    <row r="17" spans="1:7" x14ac:dyDescent="0.2">
      <c r="B17" t="s">
        <v>0</v>
      </c>
      <c r="C17" s="128" t="s">
        <v>30</v>
      </c>
      <c r="D17" s="128"/>
      <c r="E17" s="128"/>
      <c r="F17" s="128"/>
    </row>
    <row r="18" spans="1:7" x14ac:dyDescent="0.2">
      <c r="C18" s="128"/>
      <c r="D18" s="128"/>
      <c r="E18" s="128"/>
      <c r="F18" s="128"/>
    </row>
    <row r="19" spans="1:7" x14ac:dyDescent="0.2">
      <c r="C19" s="128"/>
      <c r="D19" s="128"/>
      <c r="E19" s="128"/>
      <c r="F19" s="128"/>
    </row>
    <row r="20" spans="1:7" x14ac:dyDescent="0.2">
      <c r="C20" s="128"/>
      <c r="D20" s="128"/>
      <c r="E20" s="128"/>
      <c r="F20" s="128"/>
    </row>
    <row r="22" spans="1:7" x14ac:dyDescent="0.2">
      <c r="B22" t="s">
        <v>3</v>
      </c>
      <c r="C22" s="126" t="s">
        <v>192</v>
      </c>
      <c r="D22" s="126"/>
      <c r="E22" s="126"/>
      <c r="F22" s="126"/>
    </row>
    <row r="24" spans="1:7" x14ac:dyDescent="0.2">
      <c r="B24" t="s">
        <v>2</v>
      </c>
      <c r="C24" s="126" t="s">
        <v>31</v>
      </c>
      <c r="D24" s="126"/>
      <c r="E24" s="126"/>
      <c r="F24" s="126"/>
    </row>
    <row r="26" spans="1:7" x14ac:dyDescent="0.2">
      <c r="B26" t="s">
        <v>23</v>
      </c>
      <c r="C26" s="126" t="s">
        <v>32</v>
      </c>
      <c r="D26" s="126"/>
      <c r="E26" s="126"/>
      <c r="F26" s="126"/>
    </row>
    <row r="28" spans="1:7" x14ac:dyDescent="0.2">
      <c r="B28" t="s">
        <v>1</v>
      </c>
      <c r="C28" s="126" t="s">
        <v>24</v>
      </c>
      <c r="D28" s="126"/>
      <c r="E28" s="126"/>
      <c r="F28" s="126"/>
    </row>
    <row r="29" spans="1:7" ht="15.75" thickBot="1" x14ac:dyDescent="0.25">
      <c r="A29" s="8"/>
      <c r="B29" s="8"/>
      <c r="C29" s="8"/>
      <c r="D29" s="8"/>
      <c r="E29" s="8"/>
      <c r="F29" s="8"/>
      <c r="G29" s="8"/>
    </row>
    <row r="31" spans="1:7" x14ac:dyDescent="0.2">
      <c r="A31" s="10"/>
      <c r="B31" s="10" t="s">
        <v>5</v>
      </c>
      <c r="C31" s="10"/>
      <c r="D31" s="76" t="s">
        <v>25</v>
      </c>
      <c r="E31" s="10"/>
      <c r="F31" s="10"/>
      <c r="G31" s="10"/>
    </row>
    <row r="32" spans="1:7" x14ac:dyDescent="0.2">
      <c r="B32" s="10"/>
      <c r="C32" s="10"/>
      <c r="D32" s="10"/>
      <c r="E32" s="10"/>
      <c r="F32" s="10"/>
      <c r="G32" s="10"/>
    </row>
    <row r="33" spans="1:7" x14ac:dyDescent="0.2">
      <c r="A33" s="10"/>
      <c r="B33" s="75" t="s">
        <v>6</v>
      </c>
      <c r="C33" s="75"/>
      <c r="D33" s="77" t="s">
        <v>25</v>
      </c>
      <c r="E33" s="75"/>
      <c r="F33" s="75"/>
      <c r="G33" s="75"/>
    </row>
    <row r="34" spans="1:7" x14ac:dyDescent="0.2">
      <c r="B34" s="75"/>
      <c r="C34" s="75"/>
      <c r="D34" s="75"/>
      <c r="E34" s="75"/>
      <c r="F34" s="75"/>
      <c r="G34" s="75"/>
    </row>
    <row r="35" spans="1:7" x14ac:dyDescent="0.2">
      <c r="A35" s="10"/>
      <c r="B35" s="10" t="s">
        <v>7</v>
      </c>
      <c r="C35" s="10"/>
      <c r="D35" s="127">
        <v>42767</v>
      </c>
      <c r="E35" s="127"/>
      <c r="F35" s="127"/>
      <c r="G35" s="10"/>
    </row>
  </sheetData>
  <sheetProtection algorithmName="SHA-512" hashValue="c6GJBuqsQUPrUCJj5fp672FGuk0f2G+5d4RgQaaxL2oy+qvbjV5ApheM+OTaFWkQu/p09T+k43vn5mJShoGwfQ==" saltValue="xCZClW+5Umv09bYvTPLkDA==" spinCount="100000" sheet="1" objects="1" scenarios="1"/>
  <mergeCells count="10">
    <mergeCell ref="C26:F26"/>
    <mergeCell ref="C28:F28"/>
    <mergeCell ref="D35:F35"/>
    <mergeCell ref="C24:F24"/>
    <mergeCell ref="C12:F12"/>
    <mergeCell ref="C17:F20"/>
    <mergeCell ref="C13:F13"/>
    <mergeCell ref="C14:F14"/>
    <mergeCell ref="C15:F15"/>
    <mergeCell ref="C22:F22"/>
  </mergeCells>
  <pageMargins left="1.1811023622047245" right="0.78740157480314965" top="0.78740157480314965" bottom="0.78740157480314965" header="0.31496062992125984" footer="0.31496062992125984"/>
  <pageSetup paperSize="9" orientation="portrait" r:id="rId1"/>
  <headerFooter>
    <oddFooter>&amp;R&amp;"+,Krepko"&amp;P&amp;"+,Običajno"/&amp;N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G17"/>
  <sheetViews>
    <sheetView view="pageBreakPreview" zoomScale="130" zoomScaleNormal="100" zoomScaleSheetLayoutView="130" workbookViewId="0">
      <selection activeCell="F5" sqref="F5"/>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7" s="20" customFormat="1" ht="15.75" x14ac:dyDescent="0.25">
      <c r="A1" s="38">
        <v>3</v>
      </c>
      <c r="B1" s="34" t="s">
        <v>100</v>
      </c>
      <c r="C1" s="35"/>
      <c r="D1" s="35"/>
      <c r="E1" s="35"/>
      <c r="F1" s="35"/>
      <c r="G1" s="35"/>
    </row>
    <row r="2" spans="1:7" x14ac:dyDescent="0.2">
      <c r="A2" s="50" t="s">
        <v>102</v>
      </c>
      <c r="B2" s="51" t="s">
        <v>103</v>
      </c>
      <c r="C2" s="51"/>
      <c r="D2" s="51"/>
      <c r="E2" s="51"/>
      <c r="F2" s="51"/>
      <c r="G2" s="51"/>
    </row>
    <row r="3" spans="1:7" x14ac:dyDescent="0.2">
      <c r="A3" s="23" t="s">
        <v>13</v>
      </c>
      <c r="B3" s="24" t="s">
        <v>14</v>
      </c>
      <c r="C3" s="24"/>
      <c r="D3" s="23" t="s">
        <v>17</v>
      </c>
      <c r="E3" s="23" t="s">
        <v>15</v>
      </c>
      <c r="F3" s="23" t="s">
        <v>16</v>
      </c>
      <c r="G3" s="23" t="s">
        <v>18</v>
      </c>
    </row>
    <row r="5" spans="1:7" ht="38.25" x14ac:dyDescent="0.2">
      <c r="A5" s="21"/>
      <c r="B5" s="25" t="s">
        <v>116</v>
      </c>
      <c r="C5" s="22"/>
      <c r="F5" s="97"/>
    </row>
    <row r="6" spans="1:7" ht="90" x14ac:dyDescent="0.25">
      <c r="A6" s="23">
        <v>1</v>
      </c>
      <c r="B6" s="43" t="s">
        <v>117</v>
      </c>
      <c r="C6" s="44"/>
      <c r="D6" s="57" t="s">
        <v>20</v>
      </c>
      <c r="E6" s="58">
        <v>489</v>
      </c>
      <c r="F6" s="98"/>
      <c r="G6" s="59">
        <f>F6*E6</f>
        <v>0</v>
      </c>
    </row>
    <row r="7" spans="1:7" ht="13.5" x14ac:dyDescent="0.25">
      <c r="A7" s="55"/>
      <c r="B7" s="48"/>
      <c r="C7" s="69"/>
      <c r="D7" s="60"/>
      <c r="E7" s="61"/>
      <c r="F7" s="123"/>
      <c r="G7" s="62"/>
    </row>
    <row r="8" spans="1:7" ht="29.25" customHeight="1" x14ac:dyDescent="0.25">
      <c r="A8" s="55"/>
      <c r="B8" s="48" t="s">
        <v>118</v>
      </c>
      <c r="C8" s="69"/>
      <c r="D8" s="60"/>
      <c r="E8" s="61"/>
      <c r="F8" s="123"/>
      <c r="G8" s="62"/>
    </row>
    <row r="9" spans="1:7" ht="77.25" x14ac:dyDescent="0.25">
      <c r="A9" s="23">
        <v>2</v>
      </c>
      <c r="B9" s="43" t="s">
        <v>119</v>
      </c>
      <c r="C9" s="44"/>
      <c r="D9" s="57" t="s">
        <v>20</v>
      </c>
      <c r="E9" s="58">
        <v>148</v>
      </c>
      <c r="F9" s="98"/>
      <c r="G9" s="59">
        <f>F9*E9</f>
        <v>0</v>
      </c>
    </row>
    <row r="10" spans="1:7" ht="13.5" x14ac:dyDescent="0.25">
      <c r="A10" s="55"/>
      <c r="B10" s="48"/>
      <c r="C10" s="69"/>
      <c r="D10" s="60"/>
      <c r="E10" s="61"/>
      <c r="F10" s="123"/>
      <c r="G10" s="62"/>
    </row>
    <row r="11" spans="1:7" ht="26.25" x14ac:dyDescent="0.25">
      <c r="A11" s="55"/>
      <c r="B11" s="48" t="s">
        <v>120</v>
      </c>
      <c r="C11" s="69"/>
      <c r="D11" s="60"/>
      <c r="E11" s="61"/>
      <c r="F11" s="123"/>
      <c r="G11" s="62"/>
    </row>
    <row r="12" spans="1:7" ht="51.75" x14ac:dyDescent="0.25">
      <c r="A12" s="23">
        <v>3</v>
      </c>
      <c r="B12" s="43" t="s">
        <v>121</v>
      </c>
      <c r="C12" s="44"/>
      <c r="D12" s="57" t="s">
        <v>57</v>
      </c>
      <c r="E12" s="58">
        <v>67</v>
      </c>
      <c r="F12" s="98"/>
      <c r="G12" s="59">
        <f>F12*E12</f>
        <v>0</v>
      </c>
    </row>
    <row r="13" spans="1:7" ht="13.5" x14ac:dyDescent="0.25">
      <c r="A13" s="55"/>
      <c r="B13" s="48"/>
      <c r="C13" s="69"/>
      <c r="D13" s="60"/>
      <c r="E13" s="61"/>
      <c r="F13" s="62"/>
      <c r="G13" s="62"/>
    </row>
    <row r="14" spans="1:7" ht="38.25" x14ac:dyDescent="0.2">
      <c r="A14" s="21"/>
      <c r="B14" s="48" t="s">
        <v>53</v>
      </c>
    </row>
    <row r="15" spans="1:7" ht="13.5" x14ac:dyDescent="0.25">
      <c r="A15" s="23">
        <v>4</v>
      </c>
      <c r="B15" s="24" t="s">
        <v>78</v>
      </c>
      <c r="C15" s="24"/>
      <c r="D15" s="49">
        <v>0.05</v>
      </c>
      <c r="E15" s="58">
        <v>1</v>
      </c>
      <c r="F15" s="59">
        <f>SUM(G5:G13)*D15</f>
        <v>0</v>
      </c>
      <c r="G15" s="59">
        <f>F15*E15</f>
        <v>0</v>
      </c>
    </row>
    <row r="17" spans="1:7" x14ac:dyDescent="0.2">
      <c r="A17" s="78" t="s">
        <v>102</v>
      </c>
      <c r="B17" s="79" t="s">
        <v>103</v>
      </c>
      <c r="C17" s="79"/>
      <c r="D17" s="79"/>
      <c r="E17" s="79"/>
      <c r="F17" s="79"/>
      <c r="G17" s="80">
        <f>SUM(G5:G15)</f>
        <v>0</v>
      </c>
    </row>
  </sheetData>
  <sheetProtection algorithmName="SHA-512" hashValue="Ehe+3QPVm2/t6GAf14c8qJAvQA582abzBAwFJcPlef7QacUdyQopGR29CM6/QPaQ1Zhh5qOK3H3sOVdy0WVNBw==" saltValue="UADtV3SKe6iG+DvG3ojrPw==" spinCount="100000" sheet="1" objects="1" scenarios="1"/>
  <pageMargins left="0.98425196850393704" right="0.78740157480314965" top="0.78740157480314965" bottom="0.78740157480314965" header="0.31496062992125984" footer="0.31496062992125984"/>
  <pageSetup paperSize="9" scale="99" orientation="portrait" r:id="rId1"/>
  <headerFooter>
    <oddFooter>&amp;R&amp;"+,Krepko"&amp;P&amp;"+,Običajno"/&amp;N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G23"/>
  <sheetViews>
    <sheetView view="pageBreakPreview" zoomScale="130" zoomScaleNormal="100" zoomScaleSheetLayoutView="130" workbookViewId="0">
      <selection activeCell="F5" sqref="F5:F18"/>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7" s="20" customFormat="1" ht="15.75" x14ac:dyDescent="0.25">
      <c r="A1" s="38">
        <v>4</v>
      </c>
      <c r="B1" s="34" t="s">
        <v>122</v>
      </c>
      <c r="C1" s="35"/>
      <c r="D1" s="35"/>
      <c r="E1" s="35"/>
      <c r="F1" s="35"/>
      <c r="G1" s="35"/>
    </row>
    <row r="2" spans="1:7" x14ac:dyDescent="0.2">
      <c r="A2" s="50" t="s">
        <v>104</v>
      </c>
      <c r="B2" s="51" t="s">
        <v>105</v>
      </c>
      <c r="C2" s="51"/>
      <c r="D2" s="51"/>
      <c r="E2" s="51"/>
      <c r="F2" s="51"/>
      <c r="G2" s="51"/>
    </row>
    <row r="3" spans="1:7" x14ac:dyDescent="0.2">
      <c r="A3" s="23" t="s">
        <v>13</v>
      </c>
      <c r="B3" s="24" t="s">
        <v>14</v>
      </c>
      <c r="C3" s="24"/>
      <c r="D3" s="23" t="s">
        <v>17</v>
      </c>
      <c r="E3" s="23" t="s">
        <v>15</v>
      </c>
      <c r="F3" s="23" t="s">
        <v>16</v>
      </c>
      <c r="G3" s="23" t="s">
        <v>18</v>
      </c>
    </row>
    <row r="5" spans="1:7" ht="38.25" x14ac:dyDescent="0.2">
      <c r="A5" s="21"/>
      <c r="B5" s="25" t="s">
        <v>124</v>
      </c>
      <c r="C5" s="22"/>
      <c r="F5" s="97"/>
    </row>
    <row r="6" spans="1:7" ht="128.25" x14ac:dyDescent="0.25">
      <c r="A6" s="23">
        <v>1</v>
      </c>
      <c r="B6" s="43" t="s">
        <v>123</v>
      </c>
      <c r="C6" s="44"/>
      <c r="D6" s="57" t="s">
        <v>21</v>
      </c>
      <c r="E6" s="58">
        <v>16</v>
      </c>
      <c r="F6" s="98"/>
      <c r="G6" s="59">
        <f>F6*E6</f>
        <v>0</v>
      </c>
    </row>
    <row r="7" spans="1:7" ht="13.5" x14ac:dyDescent="0.25">
      <c r="A7" s="55"/>
      <c r="B7" s="48"/>
      <c r="C7" s="69"/>
      <c r="D7" s="60"/>
      <c r="E7" s="61"/>
      <c r="F7" s="123"/>
      <c r="G7" s="62"/>
    </row>
    <row r="8" spans="1:7" ht="39" x14ac:dyDescent="0.25">
      <c r="A8" s="55"/>
      <c r="B8" s="48" t="s">
        <v>126</v>
      </c>
      <c r="C8" s="69"/>
      <c r="D8" s="60"/>
      <c r="E8" s="61"/>
      <c r="F8" s="123"/>
      <c r="G8" s="62"/>
    </row>
    <row r="9" spans="1:7" ht="64.5" x14ac:dyDescent="0.25">
      <c r="A9" s="23">
        <v>2</v>
      </c>
      <c r="B9" s="43" t="s">
        <v>125</v>
      </c>
      <c r="C9" s="44"/>
      <c r="D9" s="57" t="s">
        <v>21</v>
      </c>
      <c r="E9" s="58">
        <v>9</v>
      </c>
      <c r="F9" s="98"/>
      <c r="G9" s="59">
        <f>F9*E9</f>
        <v>0</v>
      </c>
    </row>
    <row r="10" spans="1:7" ht="13.5" x14ac:dyDescent="0.25">
      <c r="A10" s="55"/>
      <c r="B10" s="48"/>
      <c r="C10" s="69"/>
      <c r="D10" s="60"/>
      <c r="E10" s="61"/>
      <c r="F10" s="123"/>
      <c r="G10" s="62"/>
    </row>
    <row r="11" spans="1:7" ht="51.75" x14ac:dyDescent="0.25">
      <c r="A11" s="55"/>
      <c r="B11" s="48" t="s">
        <v>152</v>
      </c>
      <c r="C11" s="69"/>
      <c r="D11" s="60"/>
      <c r="E11" s="61"/>
      <c r="F11" s="123"/>
      <c r="G11" s="62"/>
    </row>
    <row r="12" spans="1:7" ht="64.5" x14ac:dyDescent="0.25">
      <c r="A12" s="23">
        <v>3</v>
      </c>
      <c r="B12" s="43" t="s">
        <v>153</v>
      </c>
      <c r="C12" s="44"/>
      <c r="D12" s="57" t="s">
        <v>21</v>
      </c>
      <c r="E12" s="58">
        <v>7</v>
      </c>
      <c r="F12" s="98"/>
      <c r="G12" s="59">
        <f>F12*E12</f>
        <v>0</v>
      </c>
    </row>
    <row r="13" spans="1:7" ht="13.5" x14ac:dyDescent="0.25">
      <c r="A13" s="55"/>
      <c r="B13" s="48"/>
      <c r="C13" s="69"/>
      <c r="D13" s="60"/>
      <c r="E13" s="61"/>
      <c r="F13" s="123"/>
      <c r="G13" s="62"/>
    </row>
    <row r="14" spans="1:7" ht="26.25" x14ac:dyDescent="0.25">
      <c r="A14" s="55"/>
      <c r="B14" s="48" t="s">
        <v>154</v>
      </c>
      <c r="C14" s="69"/>
      <c r="D14" s="60"/>
      <c r="E14" s="61"/>
      <c r="F14" s="123"/>
      <c r="G14" s="62"/>
    </row>
    <row r="15" spans="1:7" ht="51.75" x14ac:dyDescent="0.25">
      <c r="A15" s="23">
        <v>4</v>
      </c>
      <c r="B15" s="43" t="s">
        <v>155</v>
      </c>
      <c r="C15" s="44"/>
      <c r="D15" s="57" t="s">
        <v>20</v>
      </c>
      <c r="E15" s="58">
        <v>83</v>
      </c>
      <c r="F15" s="98"/>
      <c r="G15" s="59">
        <f>F15*E15</f>
        <v>0</v>
      </c>
    </row>
    <row r="16" spans="1:7" ht="13.5" x14ac:dyDescent="0.25">
      <c r="A16" s="55"/>
      <c r="B16" s="48"/>
      <c r="C16" s="69"/>
      <c r="D16" s="60"/>
      <c r="E16" s="61"/>
      <c r="F16" s="123"/>
      <c r="G16" s="62"/>
    </row>
    <row r="17" spans="1:7" ht="26.25" x14ac:dyDescent="0.25">
      <c r="A17" s="55"/>
      <c r="B17" s="48" t="s">
        <v>156</v>
      </c>
      <c r="C17" s="69"/>
      <c r="D17" s="60"/>
      <c r="E17" s="61"/>
      <c r="F17" s="123"/>
      <c r="G17" s="62"/>
    </row>
    <row r="18" spans="1:7" ht="102.75" x14ac:dyDescent="0.25">
      <c r="A18" s="23">
        <v>5</v>
      </c>
      <c r="B18" s="43" t="s">
        <v>157</v>
      </c>
      <c r="C18" s="44"/>
      <c r="D18" s="57" t="s">
        <v>20</v>
      </c>
      <c r="E18" s="58">
        <v>145</v>
      </c>
      <c r="F18" s="98"/>
      <c r="G18" s="59">
        <f>F18*E18</f>
        <v>0</v>
      </c>
    </row>
    <row r="19" spans="1:7" ht="13.5" x14ac:dyDescent="0.25">
      <c r="A19" s="55"/>
      <c r="B19" s="48"/>
      <c r="C19" s="69"/>
      <c r="D19" s="60"/>
      <c r="E19" s="61"/>
      <c r="F19" s="62"/>
      <c r="G19" s="62"/>
    </row>
    <row r="20" spans="1:7" ht="38.25" x14ac:dyDescent="0.2">
      <c r="A20" s="21"/>
      <c r="B20" s="48" t="s">
        <v>53</v>
      </c>
    </row>
    <row r="21" spans="1:7" ht="13.5" x14ac:dyDescent="0.25">
      <c r="A21" s="23">
        <v>6</v>
      </c>
      <c r="B21" s="24" t="s">
        <v>78</v>
      </c>
      <c r="C21" s="24"/>
      <c r="D21" s="49">
        <v>0.05</v>
      </c>
      <c r="E21" s="58">
        <v>1</v>
      </c>
      <c r="F21" s="59">
        <f>SUM(G5:G19)*D21</f>
        <v>0</v>
      </c>
      <c r="G21" s="59">
        <f>F21*E21</f>
        <v>0</v>
      </c>
    </row>
    <row r="23" spans="1:7" x14ac:dyDescent="0.2">
      <c r="A23" s="78" t="s">
        <v>104</v>
      </c>
      <c r="B23" s="79" t="s">
        <v>122</v>
      </c>
      <c r="C23" s="79"/>
      <c r="D23" s="79"/>
      <c r="E23" s="79"/>
      <c r="F23" s="79"/>
      <c r="G23" s="80">
        <f>SUM(G5:G21)</f>
        <v>0</v>
      </c>
    </row>
  </sheetData>
  <sheetProtection algorithmName="SHA-512" hashValue="kt5WrXUabr9x8gRhnw8lWoMgHOmmt3fL3V/4n51Adg+EHTampQd5kalvzg/c9ye7uNMgZDF3GMi0aYLf5JuGvg==" saltValue="4ZRnhQzwTJN8SqnZHXRAdA==" spinCount="100000" sheet="1" objects="1" scenarios="1"/>
  <pageMargins left="0.98425196850393704" right="0.78740157480314965" top="0.78740157480314965" bottom="0.78740157480314965" header="0.31496062992125984" footer="0.31496062992125984"/>
  <pageSetup paperSize="9" scale="99" orientation="portrait" r:id="rId1"/>
  <headerFooter>
    <oddFooter>&amp;R&amp;"+,Krepko"&amp;P&amp;"+,Običajno"/&amp;N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G26"/>
  <sheetViews>
    <sheetView view="pageBreakPreview" zoomScale="130" zoomScaleNormal="100" zoomScaleSheetLayoutView="130" workbookViewId="0">
      <selection activeCell="F5" sqref="F5:F22"/>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7" s="20" customFormat="1" ht="15.75" x14ac:dyDescent="0.25">
      <c r="A1" s="38">
        <v>5</v>
      </c>
      <c r="B1" s="34" t="s">
        <v>127</v>
      </c>
      <c r="C1" s="35"/>
      <c r="D1" s="35"/>
      <c r="E1" s="35"/>
      <c r="F1" s="35"/>
      <c r="G1" s="35"/>
    </row>
    <row r="2" spans="1:7" x14ac:dyDescent="0.2">
      <c r="A2" s="50" t="s">
        <v>106</v>
      </c>
      <c r="B2" s="51" t="s">
        <v>110</v>
      </c>
      <c r="C2" s="51"/>
      <c r="D2" s="51"/>
      <c r="E2" s="51"/>
      <c r="F2" s="51"/>
      <c r="G2" s="51"/>
    </row>
    <row r="3" spans="1:7" x14ac:dyDescent="0.2">
      <c r="A3" s="23" t="s">
        <v>13</v>
      </c>
      <c r="B3" s="24" t="s">
        <v>14</v>
      </c>
      <c r="C3" s="24"/>
      <c r="D3" s="23" t="s">
        <v>17</v>
      </c>
      <c r="E3" s="23" t="s">
        <v>15</v>
      </c>
      <c r="F3" s="23" t="s">
        <v>16</v>
      </c>
      <c r="G3" s="23" t="s">
        <v>18</v>
      </c>
    </row>
    <row r="5" spans="1:7" ht="38.25" x14ac:dyDescent="0.2">
      <c r="A5" s="21"/>
      <c r="B5" s="25" t="s">
        <v>128</v>
      </c>
      <c r="C5" s="22"/>
      <c r="F5" s="97"/>
    </row>
    <row r="6" spans="1:7" ht="90" x14ac:dyDescent="0.25">
      <c r="A6" s="23">
        <v>1</v>
      </c>
      <c r="B6" s="43" t="s">
        <v>129</v>
      </c>
      <c r="C6" s="44"/>
      <c r="D6" s="57" t="s">
        <v>21</v>
      </c>
      <c r="E6" s="58">
        <v>7</v>
      </c>
      <c r="F6" s="98"/>
      <c r="G6" s="59">
        <f>F6*E6</f>
        <v>0</v>
      </c>
    </row>
    <row r="7" spans="1:7" ht="13.5" x14ac:dyDescent="0.25">
      <c r="A7" s="55"/>
      <c r="B7" s="48"/>
      <c r="C7" s="69"/>
      <c r="D7" s="60"/>
      <c r="E7" s="61"/>
      <c r="F7" s="123"/>
      <c r="G7" s="62"/>
    </row>
    <row r="8" spans="1:7" ht="51.75" x14ac:dyDescent="0.25">
      <c r="A8" s="55"/>
      <c r="B8" s="48" t="s">
        <v>130</v>
      </c>
      <c r="C8" s="69"/>
      <c r="D8" s="60"/>
      <c r="E8" s="61"/>
      <c r="F8" s="123"/>
      <c r="G8" s="62"/>
    </row>
    <row r="9" spans="1:7" ht="26.25" x14ac:dyDescent="0.25">
      <c r="A9" s="23">
        <v>2</v>
      </c>
      <c r="B9" s="43" t="s">
        <v>131</v>
      </c>
      <c r="C9" s="44"/>
      <c r="D9" s="57" t="s">
        <v>21</v>
      </c>
      <c r="E9" s="58">
        <v>3</v>
      </c>
      <c r="F9" s="98"/>
      <c r="G9" s="59">
        <f>F9*E9</f>
        <v>0</v>
      </c>
    </row>
    <row r="10" spans="1:7" ht="13.5" x14ac:dyDescent="0.25">
      <c r="A10" s="55"/>
      <c r="B10" s="48"/>
      <c r="C10" s="69"/>
      <c r="D10" s="60"/>
      <c r="E10" s="61"/>
      <c r="F10" s="123"/>
      <c r="G10" s="62"/>
    </row>
    <row r="11" spans="1:7" ht="51.75" x14ac:dyDescent="0.25">
      <c r="A11" s="55"/>
      <c r="B11" s="48" t="s">
        <v>132</v>
      </c>
      <c r="C11" s="69"/>
      <c r="D11" s="60"/>
      <c r="E11" s="61"/>
      <c r="F11" s="123"/>
      <c r="G11" s="62"/>
    </row>
    <row r="12" spans="1:7" ht="26.25" x14ac:dyDescent="0.25">
      <c r="A12" s="23">
        <v>3</v>
      </c>
      <c r="B12" s="43" t="s">
        <v>133</v>
      </c>
      <c r="C12" s="44"/>
      <c r="D12" s="57" t="s">
        <v>21</v>
      </c>
      <c r="E12" s="58">
        <v>4</v>
      </c>
      <c r="F12" s="98"/>
      <c r="G12" s="59">
        <f>F12*E12</f>
        <v>0</v>
      </c>
    </row>
    <row r="13" spans="1:7" ht="13.5" x14ac:dyDescent="0.25">
      <c r="A13" s="55"/>
      <c r="B13" s="48"/>
      <c r="C13" s="69"/>
      <c r="D13" s="60"/>
      <c r="E13" s="61"/>
      <c r="F13" s="123"/>
      <c r="G13" s="62"/>
    </row>
    <row r="14" spans="1:7" ht="51.75" x14ac:dyDescent="0.25">
      <c r="A14" s="55"/>
      <c r="B14" s="48" t="s">
        <v>132</v>
      </c>
      <c r="C14" s="69"/>
      <c r="D14" s="60"/>
      <c r="E14" s="61"/>
      <c r="F14" s="123"/>
      <c r="G14" s="62"/>
    </row>
    <row r="15" spans="1:7" ht="39" x14ac:dyDescent="0.25">
      <c r="A15" s="23">
        <v>4</v>
      </c>
      <c r="B15" s="43" t="s">
        <v>134</v>
      </c>
      <c r="C15" s="44"/>
      <c r="D15" s="57" t="s">
        <v>21</v>
      </c>
      <c r="E15" s="58">
        <v>3</v>
      </c>
      <c r="F15" s="98"/>
      <c r="G15" s="59">
        <f>F15*E15</f>
        <v>0</v>
      </c>
    </row>
    <row r="16" spans="1:7" ht="13.5" x14ac:dyDescent="0.25">
      <c r="A16" s="55"/>
      <c r="B16" s="48"/>
      <c r="C16" s="69"/>
      <c r="D16" s="60"/>
      <c r="E16" s="61"/>
      <c r="F16" s="123"/>
      <c r="G16" s="62"/>
    </row>
    <row r="17" spans="1:7" ht="13.5" x14ac:dyDescent="0.25">
      <c r="A17" s="55"/>
      <c r="B17" s="48" t="s">
        <v>203</v>
      </c>
      <c r="C17" s="69"/>
      <c r="D17" s="60"/>
      <c r="E17" s="61"/>
      <c r="F17" s="123"/>
      <c r="G17" s="62"/>
    </row>
    <row r="18" spans="1:7" ht="64.5" x14ac:dyDescent="0.25">
      <c r="A18" s="23">
        <v>5</v>
      </c>
      <c r="B18" s="43" t="s">
        <v>180</v>
      </c>
      <c r="C18" s="44"/>
      <c r="D18" s="57" t="s">
        <v>21</v>
      </c>
      <c r="E18" s="58">
        <v>6</v>
      </c>
      <c r="F18" s="98"/>
      <c r="G18" s="59">
        <f>F18*E18</f>
        <v>0</v>
      </c>
    </row>
    <row r="19" spans="1:7" ht="13.5" x14ac:dyDescent="0.25">
      <c r="A19" s="55"/>
      <c r="B19" s="48"/>
      <c r="C19" s="69"/>
      <c r="D19" s="60"/>
      <c r="E19" s="61"/>
      <c r="F19" s="123"/>
      <c r="G19" s="62"/>
    </row>
    <row r="20" spans="1:7" ht="13.5" x14ac:dyDescent="0.25">
      <c r="A20" s="55"/>
      <c r="B20" s="48" t="s">
        <v>204</v>
      </c>
      <c r="C20" s="69"/>
      <c r="D20" s="60"/>
      <c r="E20" s="61"/>
      <c r="F20" s="123"/>
      <c r="G20" s="62"/>
    </row>
    <row r="21" spans="1:7" ht="39" x14ac:dyDescent="0.25">
      <c r="A21" s="23">
        <v>6</v>
      </c>
      <c r="B21" s="43" t="s">
        <v>205</v>
      </c>
      <c r="C21" s="44"/>
      <c r="D21" s="57" t="s">
        <v>21</v>
      </c>
      <c r="E21" s="58">
        <v>15</v>
      </c>
      <c r="F21" s="98"/>
      <c r="G21" s="59">
        <f>F21*E21</f>
        <v>0</v>
      </c>
    </row>
    <row r="22" spans="1:7" ht="13.5" x14ac:dyDescent="0.25">
      <c r="A22" s="55"/>
      <c r="B22" s="48"/>
      <c r="C22" s="69"/>
      <c r="D22" s="60"/>
      <c r="E22" s="61"/>
      <c r="F22" s="123"/>
      <c r="G22" s="62"/>
    </row>
    <row r="23" spans="1:7" ht="38.25" x14ac:dyDescent="0.2">
      <c r="A23" s="21"/>
      <c r="B23" s="48" t="s">
        <v>53</v>
      </c>
    </row>
    <row r="24" spans="1:7" ht="13.5" x14ac:dyDescent="0.25">
      <c r="A24" s="23">
        <v>7</v>
      </c>
      <c r="B24" s="24" t="s">
        <v>78</v>
      </c>
      <c r="C24" s="24"/>
      <c r="D24" s="49">
        <v>0.05</v>
      </c>
      <c r="E24" s="58">
        <v>1</v>
      </c>
      <c r="F24" s="59">
        <f>SUM(G5:G22)*D24</f>
        <v>0</v>
      </c>
      <c r="G24" s="59">
        <f>F24*E24</f>
        <v>0</v>
      </c>
    </row>
    <row r="26" spans="1:7" x14ac:dyDescent="0.2">
      <c r="A26" s="78" t="s">
        <v>106</v>
      </c>
      <c r="B26" s="51" t="s">
        <v>110</v>
      </c>
      <c r="C26" s="79"/>
      <c r="D26" s="79"/>
      <c r="E26" s="79"/>
      <c r="F26" s="79"/>
      <c r="G26" s="80">
        <f>SUM(G5:G24)</f>
        <v>0</v>
      </c>
    </row>
  </sheetData>
  <sheetProtection algorithmName="SHA-512" hashValue="4vwU4o46oJlatvDPhL60GxPPEmZBcolvIstOeLRYIu4bmGdo3K2Xa5R+E158eY5alptRxfeTuqlDi4xt22zj5Q==" saltValue="wLeI4DoDeI+j5XwdzUJXAA==" spinCount="100000" sheet="1" objects="1" scenarios="1"/>
  <pageMargins left="0.98425196850393704" right="0.78740157480314965" top="0.78740157480314965" bottom="0.78740157480314965" header="0.31496062992125984" footer="0.31496062992125984"/>
  <pageSetup paperSize="9" scale="99" orientation="portrait" r:id="rId1"/>
  <headerFooter>
    <oddFooter>&amp;R&amp;"+,Krepko"&amp;P&amp;"+,Običajno"/&amp;N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G26"/>
  <sheetViews>
    <sheetView view="pageBreakPreview" topLeftCell="A19" zoomScale="130" zoomScaleNormal="100" zoomScaleSheetLayoutView="130" workbookViewId="0">
      <selection activeCell="F22" sqref="F5:F22"/>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7" s="20" customFormat="1" ht="15.75" x14ac:dyDescent="0.25">
      <c r="A1" s="38">
        <v>5</v>
      </c>
      <c r="B1" s="34" t="s">
        <v>127</v>
      </c>
      <c r="C1" s="35"/>
      <c r="D1" s="35"/>
      <c r="E1" s="35"/>
      <c r="F1" s="35"/>
      <c r="G1" s="35"/>
    </row>
    <row r="2" spans="1:7" x14ac:dyDescent="0.2">
      <c r="A2" s="50" t="s">
        <v>107</v>
      </c>
      <c r="B2" s="51" t="s">
        <v>111</v>
      </c>
      <c r="C2" s="51"/>
      <c r="D2" s="51"/>
      <c r="E2" s="51"/>
      <c r="F2" s="51"/>
      <c r="G2" s="51"/>
    </row>
    <row r="3" spans="1:7" x14ac:dyDescent="0.2">
      <c r="A3" s="23" t="s">
        <v>13</v>
      </c>
      <c r="B3" s="24" t="s">
        <v>14</v>
      </c>
      <c r="C3" s="24"/>
      <c r="D3" s="23" t="s">
        <v>17</v>
      </c>
      <c r="E3" s="23" t="s">
        <v>15</v>
      </c>
      <c r="F3" s="23" t="s">
        <v>16</v>
      </c>
      <c r="G3" s="23" t="s">
        <v>18</v>
      </c>
    </row>
    <row r="5" spans="1:7" ht="63.75" x14ac:dyDescent="0.2">
      <c r="A5" s="21"/>
      <c r="B5" s="25" t="s">
        <v>135</v>
      </c>
      <c r="C5" s="22"/>
      <c r="F5" s="97"/>
    </row>
    <row r="6" spans="1:7" ht="77.25" x14ac:dyDescent="0.25">
      <c r="A6" s="23">
        <v>1</v>
      </c>
      <c r="B6" s="43" t="s">
        <v>136</v>
      </c>
      <c r="C6" s="44"/>
      <c r="D6" s="57" t="s">
        <v>20</v>
      </c>
      <c r="E6" s="58">
        <v>557</v>
      </c>
      <c r="F6" s="98"/>
      <c r="G6" s="59">
        <f>F6*E6</f>
        <v>0</v>
      </c>
    </row>
    <row r="7" spans="1:7" ht="13.5" x14ac:dyDescent="0.25">
      <c r="A7" s="55"/>
      <c r="B7" s="48"/>
      <c r="C7" s="69"/>
      <c r="D7" s="60"/>
      <c r="E7" s="61"/>
      <c r="F7" s="123"/>
      <c r="G7" s="62"/>
    </row>
    <row r="8" spans="1:7" ht="77.25" x14ac:dyDescent="0.25">
      <c r="A8" s="55"/>
      <c r="B8" s="48" t="s">
        <v>137</v>
      </c>
      <c r="C8" s="69"/>
      <c r="D8" s="60"/>
      <c r="E8" s="61"/>
      <c r="F8" s="123"/>
      <c r="G8" s="62"/>
    </row>
    <row r="9" spans="1:7" ht="90" x14ac:dyDescent="0.25">
      <c r="A9" s="23">
        <v>2</v>
      </c>
      <c r="B9" s="43" t="s">
        <v>138</v>
      </c>
      <c r="C9" s="44"/>
      <c r="D9" s="57" t="s">
        <v>57</v>
      </c>
      <c r="E9" s="58">
        <v>23.14</v>
      </c>
      <c r="F9" s="98"/>
      <c r="G9" s="59">
        <f>F9*E9</f>
        <v>0</v>
      </c>
    </row>
    <row r="10" spans="1:7" ht="13.5" x14ac:dyDescent="0.25">
      <c r="A10" s="55"/>
      <c r="B10" s="48"/>
      <c r="C10" s="69"/>
      <c r="D10" s="60"/>
      <c r="E10" s="61"/>
      <c r="F10" s="123"/>
      <c r="G10" s="62"/>
    </row>
    <row r="11" spans="1:7" ht="64.5" x14ac:dyDescent="0.25">
      <c r="A11" s="55"/>
      <c r="B11" s="48" t="s">
        <v>139</v>
      </c>
      <c r="C11" s="69"/>
      <c r="D11" s="60"/>
      <c r="E11" s="61"/>
      <c r="F11" s="123"/>
      <c r="G11" s="62"/>
    </row>
    <row r="12" spans="1:7" ht="77.25" x14ac:dyDescent="0.25">
      <c r="A12" s="23">
        <v>3</v>
      </c>
      <c r="B12" s="43" t="s">
        <v>179</v>
      </c>
      <c r="C12" s="44"/>
      <c r="D12" s="57" t="s">
        <v>20</v>
      </c>
      <c r="E12" s="58">
        <v>65.5</v>
      </c>
      <c r="F12" s="98"/>
      <c r="G12" s="59">
        <f>F12*E12</f>
        <v>0</v>
      </c>
    </row>
    <row r="13" spans="1:7" ht="13.5" x14ac:dyDescent="0.25">
      <c r="A13" s="55"/>
      <c r="B13" s="48"/>
      <c r="C13" s="69"/>
      <c r="D13" s="60"/>
      <c r="E13" s="61"/>
      <c r="F13" s="123"/>
      <c r="G13" s="62"/>
    </row>
    <row r="14" spans="1:7" ht="77.25" x14ac:dyDescent="0.25">
      <c r="A14" s="55"/>
      <c r="B14" s="48" t="s">
        <v>140</v>
      </c>
      <c r="C14" s="69"/>
      <c r="D14" s="60"/>
      <c r="E14" s="61"/>
      <c r="F14" s="123"/>
      <c r="G14" s="62"/>
    </row>
    <row r="15" spans="1:7" ht="90" x14ac:dyDescent="0.25">
      <c r="A15" s="23">
        <v>4</v>
      </c>
      <c r="B15" s="43" t="s">
        <v>178</v>
      </c>
      <c r="C15" s="44"/>
      <c r="D15" s="57" t="s">
        <v>57</v>
      </c>
      <c r="E15" s="58">
        <v>2.5</v>
      </c>
      <c r="F15" s="98"/>
      <c r="G15" s="59">
        <f>F15*E15</f>
        <v>0</v>
      </c>
    </row>
    <row r="16" spans="1:7" ht="13.5" x14ac:dyDescent="0.25">
      <c r="A16" s="55"/>
      <c r="B16" s="48"/>
      <c r="C16" s="69"/>
      <c r="D16" s="60"/>
      <c r="E16" s="61"/>
      <c r="F16" s="123"/>
      <c r="G16" s="62"/>
    </row>
    <row r="17" spans="1:7" ht="64.5" x14ac:dyDescent="0.25">
      <c r="A17" s="55"/>
      <c r="B17" s="48" t="s">
        <v>176</v>
      </c>
      <c r="C17" s="69"/>
      <c r="D17" s="60"/>
      <c r="E17" s="61"/>
      <c r="F17" s="123"/>
      <c r="G17" s="62"/>
    </row>
    <row r="18" spans="1:7" ht="77.25" x14ac:dyDescent="0.25">
      <c r="A18" s="23">
        <v>5</v>
      </c>
      <c r="B18" s="43" t="s">
        <v>177</v>
      </c>
      <c r="C18" s="44"/>
      <c r="D18" s="57" t="s">
        <v>20</v>
      </c>
      <c r="E18" s="58">
        <v>15</v>
      </c>
      <c r="F18" s="98"/>
      <c r="G18" s="59">
        <f>F18*E18</f>
        <v>0</v>
      </c>
    </row>
    <row r="19" spans="1:7" ht="13.5" x14ac:dyDescent="0.25">
      <c r="A19" s="55"/>
      <c r="B19" s="48"/>
      <c r="C19" s="69"/>
      <c r="D19" s="60"/>
      <c r="E19" s="61"/>
      <c r="F19" s="123"/>
      <c r="G19" s="62"/>
    </row>
    <row r="20" spans="1:7" ht="64.5" x14ac:dyDescent="0.25">
      <c r="A20" s="55"/>
      <c r="B20" s="48" t="s">
        <v>176</v>
      </c>
      <c r="C20" s="69"/>
      <c r="D20" s="60"/>
      <c r="E20" s="61"/>
      <c r="F20" s="123"/>
      <c r="G20" s="62"/>
    </row>
    <row r="21" spans="1:7" ht="77.25" x14ac:dyDescent="0.25">
      <c r="A21" s="23">
        <v>6</v>
      </c>
      <c r="B21" s="43" t="s">
        <v>177</v>
      </c>
      <c r="C21" s="44"/>
      <c r="D21" s="57" t="s">
        <v>57</v>
      </c>
      <c r="E21" s="58">
        <v>1</v>
      </c>
      <c r="F21" s="98"/>
      <c r="G21" s="59">
        <f>F21*E21</f>
        <v>0</v>
      </c>
    </row>
    <row r="22" spans="1:7" ht="13.5" x14ac:dyDescent="0.25">
      <c r="A22" s="55"/>
      <c r="B22" s="48"/>
      <c r="C22" s="69"/>
      <c r="D22" s="60"/>
      <c r="E22" s="61"/>
      <c r="F22" s="123"/>
      <c r="G22" s="62"/>
    </row>
    <row r="23" spans="1:7" ht="38.25" x14ac:dyDescent="0.2">
      <c r="A23" s="21"/>
      <c r="B23" s="48" t="s">
        <v>53</v>
      </c>
    </row>
    <row r="24" spans="1:7" ht="13.5" x14ac:dyDescent="0.25">
      <c r="A24" s="23">
        <v>7</v>
      </c>
      <c r="B24" s="24" t="s">
        <v>78</v>
      </c>
      <c r="C24" s="24"/>
      <c r="D24" s="49">
        <v>0.05</v>
      </c>
      <c r="E24" s="58">
        <v>1</v>
      </c>
      <c r="F24" s="59">
        <f>SUM(G5:G22)*D24</f>
        <v>0</v>
      </c>
      <c r="G24" s="59">
        <f>F24*E24</f>
        <v>0</v>
      </c>
    </row>
    <row r="26" spans="1:7" x14ac:dyDescent="0.2">
      <c r="A26" s="78" t="s">
        <v>106</v>
      </c>
      <c r="B26" s="79" t="s">
        <v>111</v>
      </c>
      <c r="C26" s="79"/>
      <c r="D26" s="79"/>
      <c r="E26" s="79"/>
      <c r="F26" s="79"/>
      <c r="G26" s="80">
        <f>SUM(G5:G24)</f>
        <v>0</v>
      </c>
    </row>
  </sheetData>
  <sheetProtection algorithmName="SHA-512" hashValue="mrEqUHeL7ebBK1Y8qVWr4dmhDu4Riy28ky3JFyB8zFo4ZO3uPhZ7xBNtIXN1nkBBPggNiYOXuxF6d77nyrjukQ==" saltValue="SGiJ9pJ1vL18MBtJMmzzrg==" spinCount="100000" sheet="1" objects="1" scenarios="1"/>
  <pageMargins left="0.98425196850393704" right="0.78740157480314965" top="0.78740157480314965" bottom="0.78740157480314965" header="0.31496062992125984" footer="0.31496062992125984"/>
  <pageSetup paperSize="9" scale="99" orientation="portrait" r:id="rId1"/>
  <headerFooter>
    <oddFooter>&amp;R&amp;"+,Krepko"&amp;P&amp;"+,Običajno"/&amp;N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G25"/>
  <sheetViews>
    <sheetView view="pageBreakPreview" zoomScale="130" zoomScaleNormal="100" zoomScaleSheetLayoutView="130" workbookViewId="0">
      <selection activeCell="F5" sqref="F5:F22"/>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7" s="20" customFormat="1" ht="15.75" x14ac:dyDescent="0.25">
      <c r="A1" s="38">
        <v>6</v>
      </c>
      <c r="B1" s="34" t="s">
        <v>159</v>
      </c>
      <c r="C1" s="35"/>
      <c r="D1" s="35"/>
      <c r="E1" s="35"/>
      <c r="F1" s="35"/>
      <c r="G1" s="35"/>
    </row>
    <row r="2" spans="1:7" x14ac:dyDescent="0.2">
      <c r="A2" s="50"/>
      <c r="B2" s="51"/>
      <c r="C2" s="51"/>
      <c r="D2" s="51"/>
      <c r="E2" s="51"/>
      <c r="F2" s="51"/>
      <c r="G2" s="51"/>
    </row>
    <row r="3" spans="1:7" x14ac:dyDescent="0.2">
      <c r="A3" s="23" t="s">
        <v>13</v>
      </c>
      <c r="B3" s="24" t="s">
        <v>14</v>
      </c>
      <c r="C3" s="24"/>
      <c r="D3" s="23" t="s">
        <v>17</v>
      </c>
      <c r="E3" s="23" t="s">
        <v>15</v>
      </c>
      <c r="F3" s="23" t="s">
        <v>16</v>
      </c>
      <c r="G3" s="23" t="s">
        <v>18</v>
      </c>
    </row>
    <row r="4" spans="1:7" x14ac:dyDescent="0.2">
      <c r="B4" s="90" t="s">
        <v>165</v>
      </c>
    </row>
    <row r="5" spans="1:7" ht="90" x14ac:dyDescent="0.25">
      <c r="A5" s="23">
        <v>1</v>
      </c>
      <c r="B5" s="43" t="s">
        <v>158</v>
      </c>
      <c r="C5" s="44"/>
      <c r="D5" s="57" t="s">
        <v>21</v>
      </c>
      <c r="E5" s="58">
        <v>1</v>
      </c>
      <c r="F5" s="98"/>
      <c r="G5" s="59">
        <f>F5*E5</f>
        <v>0</v>
      </c>
    </row>
    <row r="6" spans="1:7" x14ac:dyDescent="0.2">
      <c r="B6" s="48"/>
      <c r="C6" s="69"/>
      <c r="F6" s="97"/>
    </row>
    <row r="7" spans="1:7" ht="90" x14ac:dyDescent="0.25">
      <c r="A7" s="23">
        <v>2</v>
      </c>
      <c r="B7" s="43" t="s">
        <v>160</v>
      </c>
      <c r="C7" s="44"/>
      <c r="D7" s="57" t="s">
        <v>21</v>
      </c>
      <c r="E7" s="58">
        <v>1</v>
      </c>
      <c r="F7" s="98"/>
      <c r="G7" s="59">
        <f>F7*E7</f>
        <v>0</v>
      </c>
    </row>
    <row r="8" spans="1:7" ht="13.5" x14ac:dyDescent="0.25">
      <c r="A8" s="55"/>
      <c r="B8" s="48"/>
      <c r="C8" s="69"/>
      <c r="D8" s="60"/>
      <c r="E8" s="61"/>
      <c r="F8" s="123"/>
      <c r="G8" s="62"/>
    </row>
    <row r="9" spans="1:7" ht="13.5" x14ac:dyDescent="0.25">
      <c r="A9" s="83"/>
      <c r="B9" s="88" t="s">
        <v>166</v>
      </c>
      <c r="C9" s="84"/>
      <c r="D9" s="85"/>
      <c r="E9" s="86"/>
      <c r="F9" s="124"/>
      <c r="G9" s="87">
        <f>SUM(G5:G7)</f>
        <v>0</v>
      </c>
    </row>
    <row r="10" spans="1:7" ht="13.5" x14ac:dyDescent="0.25">
      <c r="A10" s="55"/>
      <c r="B10" s="89"/>
      <c r="C10" s="69"/>
      <c r="D10" s="60"/>
      <c r="E10" s="61"/>
      <c r="F10" s="123"/>
      <c r="G10" s="62"/>
    </row>
    <row r="11" spans="1:7" ht="13.5" x14ac:dyDescent="0.25">
      <c r="A11" s="55"/>
      <c r="B11" s="91" t="s">
        <v>167</v>
      </c>
      <c r="C11" s="69"/>
      <c r="D11" s="60"/>
      <c r="E11" s="61"/>
      <c r="F11" s="123"/>
      <c r="G11" s="62"/>
    </row>
    <row r="12" spans="1:7" ht="39" x14ac:dyDescent="0.25">
      <c r="A12" s="23">
        <v>3</v>
      </c>
      <c r="B12" s="43" t="s">
        <v>161</v>
      </c>
      <c r="C12" s="44"/>
      <c r="D12" s="57" t="s">
        <v>21</v>
      </c>
      <c r="E12" s="58">
        <v>1</v>
      </c>
      <c r="F12" s="98"/>
      <c r="G12" s="59">
        <f>F12*E12</f>
        <v>0</v>
      </c>
    </row>
    <row r="13" spans="1:7" ht="13.5" x14ac:dyDescent="0.25">
      <c r="A13" s="55"/>
      <c r="B13" s="48"/>
      <c r="C13" s="69"/>
      <c r="D13" s="60"/>
      <c r="E13" s="61"/>
      <c r="F13" s="123"/>
      <c r="G13" s="62"/>
    </row>
    <row r="14" spans="1:7" ht="39" x14ac:dyDescent="0.25">
      <c r="A14" s="23">
        <v>4</v>
      </c>
      <c r="B14" s="43" t="s">
        <v>162</v>
      </c>
      <c r="C14" s="44"/>
      <c r="D14" s="57" t="s">
        <v>21</v>
      </c>
      <c r="E14" s="58">
        <v>1</v>
      </c>
      <c r="F14" s="98"/>
      <c r="G14" s="59">
        <f>F14*E14</f>
        <v>0</v>
      </c>
    </row>
    <row r="15" spans="1:7" ht="13.5" x14ac:dyDescent="0.25">
      <c r="A15" s="55"/>
      <c r="B15" s="48"/>
      <c r="C15" s="69"/>
      <c r="D15" s="60"/>
      <c r="E15" s="61"/>
      <c r="F15" s="123"/>
      <c r="G15" s="62"/>
    </row>
    <row r="16" spans="1:7" ht="64.5" x14ac:dyDescent="0.25">
      <c r="A16" s="23">
        <v>5</v>
      </c>
      <c r="B16" s="43" t="s">
        <v>163</v>
      </c>
      <c r="C16" s="44"/>
      <c r="D16" s="57" t="s">
        <v>21</v>
      </c>
      <c r="E16" s="58">
        <v>3</v>
      </c>
      <c r="F16" s="98"/>
      <c r="G16" s="59">
        <f>F16*E16</f>
        <v>0</v>
      </c>
    </row>
    <row r="17" spans="1:7" ht="13.5" x14ac:dyDescent="0.25">
      <c r="A17" s="55"/>
      <c r="B17" s="48"/>
      <c r="C17" s="69"/>
      <c r="D17" s="60"/>
      <c r="E17" s="61"/>
      <c r="F17" s="123"/>
      <c r="G17" s="62"/>
    </row>
    <row r="18" spans="1:7" ht="24" x14ac:dyDescent="0.25">
      <c r="A18" s="23">
        <v>6</v>
      </c>
      <c r="B18" s="82" t="s">
        <v>164</v>
      </c>
      <c r="C18" s="44"/>
      <c r="D18" s="57" t="s">
        <v>21</v>
      </c>
      <c r="E18" s="58">
        <v>1</v>
      </c>
      <c r="F18" s="98"/>
      <c r="G18" s="59">
        <f>E18*F18</f>
        <v>0</v>
      </c>
    </row>
    <row r="19" spans="1:7" ht="13.5" x14ac:dyDescent="0.25">
      <c r="A19" s="55"/>
      <c r="B19" s="92"/>
      <c r="C19" s="69"/>
      <c r="D19" s="60"/>
      <c r="E19" s="61"/>
      <c r="F19" s="123"/>
      <c r="G19" s="62"/>
    </row>
    <row r="20" spans="1:7" ht="13.5" x14ac:dyDescent="0.25">
      <c r="A20" s="83"/>
      <c r="B20" s="88" t="s">
        <v>167</v>
      </c>
      <c r="C20" s="84"/>
      <c r="D20" s="85"/>
      <c r="E20" s="86"/>
      <c r="F20" s="124"/>
      <c r="G20" s="87">
        <f>SUM(G12:G18)</f>
        <v>0</v>
      </c>
    </row>
    <row r="21" spans="1:7" ht="13.5" x14ac:dyDescent="0.25">
      <c r="A21" s="55"/>
      <c r="B21" s="48"/>
      <c r="C21" s="69"/>
      <c r="D21" s="60"/>
      <c r="E21" s="61"/>
      <c r="F21" s="123"/>
      <c r="G21" s="62"/>
    </row>
    <row r="22" spans="1:7" ht="38.25" x14ac:dyDescent="0.2">
      <c r="A22" s="21"/>
      <c r="B22" s="48" t="s">
        <v>53</v>
      </c>
      <c r="F22" s="97"/>
    </row>
    <row r="23" spans="1:7" ht="13.5" x14ac:dyDescent="0.25">
      <c r="A23" s="23">
        <v>5</v>
      </c>
      <c r="B23" s="24" t="s">
        <v>78</v>
      </c>
      <c r="C23" s="24"/>
      <c r="D23" s="49">
        <v>0.05</v>
      </c>
      <c r="E23" s="58">
        <v>1</v>
      </c>
      <c r="F23" s="59">
        <f>SUM(G5:G7,G12:G18)*D23</f>
        <v>0</v>
      </c>
      <c r="G23" s="59">
        <f>F23*E23</f>
        <v>0</v>
      </c>
    </row>
    <row r="25" spans="1:7" x14ac:dyDescent="0.2">
      <c r="A25" s="78" t="s">
        <v>147</v>
      </c>
      <c r="B25" s="79"/>
      <c r="C25" s="79"/>
      <c r="D25" s="79"/>
      <c r="E25" s="79"/>
      <c r="F25" s="79"/>
      <c r="G25" s="80">
        <f>G9+G20+G23</f>
        <v>0</v>
      </c>
    </row>
  </sheetData>
  <sheetProtection algorithmName="SHA-512" hashValue="r8bRUWnbrXZu8Ish0dmPT/bTR7D/D0RwZVKDfFiyqxPGqoRe+ghOqO5kRsWhUq/Ce69Zn/pF8idmAWgAD2Ea2g==" saltValue="py3Jy6B5wkQx98VYMFrcpQ==" spinCount="100000" sheet="1" objects="1" scenarios="1"/>
  <pageMargins left="0.98425196850393704" right="0.78740157480314965" top="0.78740157480314965" bottom="0.78740157480314965" header="0.31496062992125984" footer="0.31496062992125984"/>
  <pageSetup paperSize="9" scale="99" orientation="portrait" r:id="rId1"/>
  <headerFooter>
    <oddFooter>&amp;R&amp;"+,Krepko"&amp;P&amp;"+,Običajno"/&amp;N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view="pageBreakPreview" zoomScale="130" zoomScaleNormal="100" zoomScaleSheetLayoutView="130" workbookViewId="0">
      <selection activeCell="F5" sqref="F5:F16"/>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7" s="20" customFormat="1" ht="15.75" x14ac:dyDescent="0.25">
      <c r="A1" s="38">
        <v>7</v>
      </c>
      <c r="B1" s="34" t="s">
        <v>201</v>
      </c>
      <c r="C1" s="35"/>
      <c r="D1" s="35"/>
      <c r="E1" s="35"/>
      <c r="F1" s="35"/>
      <c r="G1" s="35"/>
    </row>
    <row r="2" spans="1:7" x14ac:dyDescent="0.2">
      <c r="A2" s="50"/>
      <c r="B2" s="51"/>
      <c r="C2" s="51"/>
      <c r="D2" s="51"/>
      <c r="E2" s="51"/>
      <c r="F2" s="51"/>
      <c r="G2" s="51"/>
    </row>
    <row r="3" spans="1:7" x14ac:dyDescent="0.2">
      <c r="A3" s="23" t="s">
        <v>13</v>
      </c>
      <c r="B3" s="24" t="s">
        <v>14</v>
      </c>
      <c r="C3" s="24"/>
      <c r="D3" s="23" t="s">
        <v>17</v>
      </c>
      <c r="E3" s="23" t="s">
        <v>15</v>
      </c>
      <c r="F3" s="23" t="s">
        <v>16</v>
      </c>
      <c r="G3" s="23" t="s">
        <v>18</v>
      </c>
    </row>
    <row r="5" spans="1:7" ht="51.75" x14ac:dyDescent="0.25">
      <c r="A5" s="23">
        <v>1</v>
      </c>
      <c r="B5" s="43" t="s">
        <v>195</v>
      </c>
      <c r="C5" s="44"/>
      <c r="D5" s="57" t="s">
        <v>21</v>
      </c>
      <c r="E5" s="58">
        <v>28</v>
      </c>
      <c r="F5" s="98"/>
      <c r="G5" s="59">
        <f>F5*E5</f>
        <v>0</v>
      </c>
    </row>
    <row r="6" spans="1:7" ht="13.5" x14ac:dyDescent="0.25">
      <c r="A6" s="55"/>
      <c r="B6" s="48"/>
      <c r="C6" s="69"/>
      <c r="D6" s="60"/>
      <c r="E6" s="61"/>
      <c r="F6" s="123"/>
      <c r="G6" s="62"/>
    </row>
    <row r="7" spans="1:7" ht="26.25" x14ac:dyDescent="0.25">
      <c r="A7" s="23">
        <v>2</v>
      </c>
      <c r="B7" s="43" t="s">
        <v>196</v>
      </c>
      <c r="C7" s="44"/>
      <c r="D7" s="57" t="s">
        <v>85</v>
      </c>
      <c r="E7" s="58">
        <v>16.8</v>
      </c>
      <c r="F7" s="98"/>
      <c r="G7" s="59">
        <f>F7*E7</f>
        <v>0</v>
      </c>
    </row>
    <row r="8" spans="1:7" ht="13.5" x14ac:dyDescent="0.25">
      <c r="A8" s="55"/>
      <c r="B8" s="48"/>
      <c r="C8" s="69"/>
      <c r="D8" s="60"/>
      <c r="E8" s="61"/>
      <c r="F8" s="123"/>
      <c r="G8" s="62"/>
    </row>
    <row r="9" spans="1:7" ht="51.75" x14ac:dyDescent="0.25">
      <c r="A9" s="23">
        <v>3</v>
      </c>
      <c r="B9" s="43" t="s">
        <v>197</v>
      </c>
      <c r="C9" s="44"/>
      <c r="D9" s="57" t="s">
        <v>85</v>
      </c>
      <c r="E9" s="58">
        <v>16.8</v>
      </c>
      <c r="F9" s="98"/>
      <c r="G9" s="59">
        <f>F9*E9</f>
        <v>0</v>
      </c>
    </row>
    <row r="10" spans="1:7" ht="13.5" x14ac:dyDescent="0.25">
      <c r="A10" s="55"/>
      <c r="B10" s="48"/>
      <c r="C10" s="69"/>
      <c r="D10" s="60"/>
      <c r="E10" s="61"/>
      <c r="F10" s="123"/>
      <c r="G10" s="62"/>
    </row>
    <row r="11" spans="1:7" ht="26.25" x14ac:dyDescent="0.25">
      <c r="A11" s="23">
        <v>4</v>
      </c>
      <c r="B11" s="43" t="s">
        <v>198</v>
      </c>
      <c r="C11" s="44"/>
      <c r="D11" s="57" t="s">
        <v>57</v>
      </c>
      <c r="E11" s="58">
        <v>18.2</v>
      </c>
      <c r="F11" s="98"/>
      <c r="G11" s="59">
        <f>F11*E11</f>
        <v>0</v>
      </c>
    </row>
    <row r="12" spans="1:7" ht="13.5" x14ac:dyDescent="0.25">
      <c r="A12" s="55"/>
      <c r="B12" s="48"/>
      <c r="C12" s="69"/>
      <c r="D12" s="60"/>
      <c r="E12" s="61"/>
      <c r="F12" s="123"/>
      <c r="G12" s="62"/>
    </row>
    <row r="13" spans="1:7" ht="64.5" x14ac:dyDescent="0.25">
      <c r="A13" s="23">
        <v>5</v>
      </c>
      <c r="B13" s="43" t="s">
        <v>199</v>
      </c>
      <c r="C13" s="44"/>
      <c r="D13" s="57" t="s">
        <v>21</v>
      </c>
      <c r="E13" s="58">
        <v>84</v>
      </c>
      <c r="F13" s="98"/>
      <c r="G13" s="59">
        <f>F13*E13</f>
        <v>0</v>
      </c>
    </row>
    <row r="14" spans="1:7" ht="13.5" x14ac:dyDescent="0.25">
      <c r="A14" s="55"/>
      <c r="B14" s="48"/>
      <c r="C14" s="69"/>
      <c r="D14" s="60"/>
      <c r="E14" s="61"/>
      <c r="F14" s="123"/>
      <c r="G14" s="62"/>
    </row>
    <row r="15" spans="1:7" ht="39" x14ac:dyDescent="0.25">
      <c r="A15" s="23">
        <v>6</v>
      </c>
      <c r="B15" s="43" t="s">
        <v>200</v>
      </c>
      <c r="C15" s="44"/>
      <c r="D15" s="57" t="s">
        <v>21</v>
      </c>
      <c r="E15" s="58">
        <v>28</v>
      </c>
      <c r="F15" s="98"/>
      <c r="G15" s="59">
        <f>F15*E15</f>
        <v>0</v>
      </c>
    </row>
    <row r="16" spans="1:7" ht="13.5" x14ac:dyDescent="0.25">
      <c r="A16" s="55"/>
      <c r="B16" s="48"/>
      <c r="C16" s="69"/>
      <c r="D16" s="60"/>
      <c r="E16" s="61"/>
      <c r="F16" s="123"/>
      <c r="G16" s="62"/>
    </row>
    <row r="17" spans="1:7" ht="38.25" x14ac:dyDescent="0.2">
      <c r="A17" s="21"/>
      <c r="B17" s="48" t="s">
        <v>53</v>
      </c>
    </row>
    <row r="18" spans="1:7" ht="13.5" x14ac:dyDescent="0.25">
      <c r="A18" s="23">
        <v>7</v>
      </c>
      <c r="B18" s="24" t="s">
        <v>78</v>
      </c>
      <c r="C18" s="24"/>
      <c r="D18" s="49">
        <v>0.05</v>
      </c>
      <c r="E18" s="58">
        <v>1</v>
      </c>
      <c r="F18" s="59">
        <f>SUM(G5:G16)*D18</f>
        <v>0</v>
      </c>
      <c r="G18" s="59">
        <f>F18*E18</f>
        <v>0</v>
      </c>
    </row>
    <row r="20" spans="1:7" x14ac:dyDescent="0.2">
      <c r="A20" s="78" t="s">
        <v>169</v>
      </c>
      <c r="B20" s="79" t="s">
        <v>201</v>
      </c>
      <c r="C20" s="79"/>
      <c r="D20" s="79"/>
      <c r="E20" s="79"/>
      <c r="F20" s="79"/>
      <c r="G20" s="80">
        <f>SUM(G5:G18)</f>
        <v>0</v>
      </c>
    </row>
  </sheetData>
  <sheetProtection algorithmName="SHA-512" hashValue="Tx8DQeS9N/XGpLm9Co9x87Uv5O1OiM3yFESthQUSKMQSAUjEgWAKMH9FIeMcq0631iD8jRTRv/7NZVcdh7hIgg==" saltValue="f5BN4KMTMAemD4SE2ZaXZw==" spinCount="100000" sheet="1" objects="1" scenarios="1"/>
  <pageMargins left="0.98425196850393704" right="0.78740157480314965" top="0.78740157480314965" bottom="0.78740157480314965" header="0.31496062992125984" footer="0.31496062992125984"/>
  <pageSetup paperSize="9" scale="99" orientation="portrait" r:id="rId1"/>
  <headerFooter>
    <oddFooter>&amp;R&amp;"+,Krepko"&amp;P&amp;"+,Običajno"/&amp;N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G29"/>
  <sheetViews>
    <sheetView view="pageBreakPreview" zoomScale="130" zoomScaleNormal="100" zoomScaleSheetLayoutView="130" workbookViewId="0">
      <selection activeCell="H7" sqref="H7"/>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7" s="20" customFormat="1" ht="15.75" x14ac:dyDescent="0.25">
      <c r="A1" s="38">
        <v>8</v>
      </c>
      <c r="B1" s="34" t="s">
        <v>141</v>
      </c>
      <c r="C1" s="35"/>
      <c r="D1" s="35"/>
      <c r="E1" s="35"/>
      <c r="F1" s="35"/>
      <c r="G1" s="35"/>
    </row>
    <row r="2" spans="1:7" x14ac:dyDescent="0.2">
      <c r="A2" s="50"/>
      <c r="B2" s="51"/>
      <c r="C2" s="51"/>
      <c r="D2" s="51"/>
      <c r="E2" s="51"/>
      <c r="F2" s="51"/>
      <c r="G2" s="51"/>
    </row>
    <row r="3" spans="1:7" x14ac:dyDescent="0.2">
      <c r="A3" s="23" t="s">
        <v>13</v>
      </c>
      <c r="B3" s="24" t="s">
        <v>14</v>
      </c>
      <c r="C3" s="24"/>
      <c r="D3" s="23" t="s">
        <v>17</v>
      </c>
      <c r="E3" s="23" t="s">
        <v>15</v>
      </c>
      <c r="F3" s="23" t="s">
        <v>16</v>
      </c>
      <c r="G3" s="23" t="s">
        <v>18</v>
      </c>
    </row>
    <row r="4" spans="1:7" x14ac:dyDescent="0.2">
      <c r="A4" s="55"/>
      <c r="B4" s="54"/>
      <c r="C4" s="54"/>
      <c r="D4" s="55"/>
      <c r="E4" s="55"/>
      <c r="F4" s="55"/>
      <c r="G4" s="55"/>
    </row>
    <row r="5" spans="1:7" ht="25.5" x14ac:dyDescent="0.2">
      <c r="A5" s="55"/>
      <c r="B5" s="25" t="s">
        <v>181</v>
      </c>
      <c r="C5" s="54"/>
      <c r="D5" s="55"/>
      <c r="E5" s="55"/>
      <c r="F5" s="125"/>
      <c r="G5" s="55"/>
    </row>
    <row r="6" spans="1:7" ht="102.75" x14ac:dyDescent="0.25">
      <c r="A6" s="23">
        <v>1</v>
      </c>
      <c r="B6" s="43" t="s">
        <v>182</v>
      </c>
      <c r="C6" s="24"/>
      <c r="D6" s="57" t="s">
        <v>185</v>
      </c>
      <c r="E6" s="58">
        <v>1</v>
      </c>
      <c r="F6" s="98"/>
      <c r="G6" s="59">
        <f>F6*E6</f>
        <v>0</v>
      </c>
    </row>
    <row r="7" spans="1:7" ht="13.5" x14ac:dyDescent="0.25">
      <c r="A7" s="55"/>
      <c r="B7" s="48"/>
      <c r="C7" s="54"/>
      <c r="D7" s="60"/>
      <c r="E7" s="61"/>
      <c r="F7" s="123"/>
      <c r="G7" s="62"/>
    </row>
    <row r="8" spans="1:7" ht="26.25" x14ac:dyDescent="0.25">
      <c r="A8" s="55"/>
      <c r="B8" s="48" t="s">
        <v>183</v>
      </c>
      <c r="C8" s="54"/>
      <c r="D8" s="60"/>
      <c r="E8" s="61"/>
      <c r="F8" s="123"/>
      <c r="G8" s="62"/>
    </row>
    <row r="9" spans="1:7" ht="102.75" x14ac:dyDescent="0.25">
      <c r="A9" s="23">
        <v>2</v>
      </c>
      <c r="B9" s="43" t="s">
        <v>184</v>
      </c>
      <c r="C9" s="24"/>
      <c r="D9" s="57" t="s">
        <v>21</v>
      </c>
      <c r="E9" s="58">
        <v>1</v>
      </c>
      <c r="F9" s="98"/>
      <c r="G9" s="59">
        <f>F9*E9</f>
        <v>0</v>
      </c>
    </row>
    <row r="10" spans="1:7" ht="13.5" x14ac:dyDescent="0.25">
      <c r="A10" s="55"/>
      <c r="B10" s="48"/>
      <c r="C10" s="54"/>
      <c r="D10" s="60"/>
      <c r="E10" s="61"/>
      <c r="F10" s="123"/>
      <c r="G10" s="62"/>
    </row>
    <row r="11" spans="1:7" ht="26.25" x14ac:dyDescent="0.25">
      <c r="A11" s="55"/>
      <c r="B11" s="48" t="s">
        <v>186</v>
      </c>
      <c r="C11" s="54"/>
      <c r="D11" s="60"/>
      <c r="E11" s="61"/>
      <c r="F11" s="123"/>
      <c r="G11" s="62"/>
    </row>
    <row r="12" spans="1:7" ht="115.5" x14ac:dyDescent="0.25">
      <c r="A12" s="23">
        <v>3</v>
      </c>
      <c r="B12" s="43" t="s">
        <v>187</v>
      </c>
      <c r="C12" s="24"/>
      <c r="D12" s="57" t="s">
        <v>185</v>
      </c>
      <c r="E12" s="58">
        <v>1</v>
      </c>
      <c r="F12" s="98"/>
      <c r="G12" s="59">
        <f>F12*E12</f>
        <v>0</v>
      </c>
    </row>
    <row r="13" spans="1:7" ht="13.5" x14ac:dyDescent="0.25">
      <c r="A13" s="55"/>
      <c r="B13" s="48"/>
      <c r="C13" s="54"/>
      <c r="D13" s="60"/>
      <c r="E13" s="61"/>
      <c r="F13" s="123"/>
      <c r="G13" s="62"/>
    </row>
    <row r="14" spans="1:7" ht="13.5" x14ac:dyDescent="0.25">
      <c r="A14" s="55"/>
      <c r="B14" s="48" t="s">
        <v>188</v>
      </c>
      <c r="C14" s="54"/>
      <c r="D14" s="60"/>
      <c r="E14" s="61"/>
      <c r="F14" s="123"/>
      <c r="G14" s="62"/>
    </row>
    <row r="15" spans="1:7" ht="77.25" x14ac:dyDescent="0.25">
      <c r="A15" s="23">
        <v>4</v>
      </c>
      <c r="B15" s="43" t="s">
        <v>190</v>
      </c>
      <c r="C15" s="24"/>
      <c r="D15" s="57" t="s">
        <v>185</v>
      </c>
      <c r="E15" s="58">
        <v>1</v>
      </c>
      <c r="F15" s="98"/>
      <c r="G15" s="59">
        <f>F15*E15</f>
        <v>0</v>
      </c>
    </row>
    <row r="16" spans="1:7" ht="13.5" x14ac:dyDescent="0.25">
      <c r="A16" s="55"/>
      <c r="B16" s="48"/>
      <c r="C16" s="54"/>
      <c r="D16" s="60"/>
      <c r="E16" s="61"/>
      <c r="F16" s="123"/>
      <c r="G16" s="62"/>
    </row>
    <row r="17" spans="1:7" ht="13.5" x14ac:dyDescent="0.25">
      <c r="A17" s="55"/>
      <c r="B17" s="48" t="s">
        <v>189</v>
      </c>
      <c r="C17" s="54"/>
      <c r="D17" s="60"/>
      <c r="E17" s="61"/>
      <c r="F17" s="123"/>
      <c r="G17" s="62"/>
    </row>
    <row r="18" spans="1:7" ht="90" x14ac:dyDescent="0.25">
      <c r="A18" s="23">
        <v>5</v>
      </c>
      <c r="B18" s="43" t="s">
        <v>191</v>
      </c>
      <c r="C18" s="24"/>
      <c r="D18" s="57" t="s">
        <v>185</v>
      </c>
      <c r="E18" s="58">
        <v>1</v>
      </c>
      <c r="F18" s="98"/>
      <c r="G18" s="59">
        <f>F18*E18</f>
        <v>0</v>
      </c>
    </row>
    <row r="19" spans="1:7" x14ac:dyDescent="0.2">
      <c r="F19" s="97"/>
    </row>
    <row r="20" spans="1:7" x14ac:dyDescent="0.2">
      <c r="A20" s="21"/>
      <c r="B20" s="25" t="s">
        <v>142</v>
      </c>
      <c r="C20" s="22"/>
      <c r="F20" s="97"/>
    </row>
    <row r="21" spans="1:7" ht="39" x14ac:dyDescent="0.25">
      <c r="A21" s="23">
        <v>6</v>
      </c>
      <c r="B21" s="43" t="s">
        <v>143</v>
      </c>
      <c r="C21" s="44"/>
      <c r="D21" s="57" t="s">
        <v>144</v>
      </c>
      <c r="E21" s="58">
        <v>20</v>
      </c>
      <c r="F21" s="98"/>
      <c r="G21" s="59">
        <f>F21*E21</f>
        <v>0</v>
      </c>
    </row>
    <row r="22" spans="1:7" ht="13.5" x14ac:dyDescent="0.25">
      <c r="A22" s="55"/>
      <c r="B22" s="48"/>
      <c r="C22" s="69"/>
      <c r="D22" s="60"/>
      <c r="E22" s="61"/>
      <c r="F22" s="123"/>
      <c r="G22" s="62"/>
    </row>
    <row r="23" spans="1:7" ht="26.25" x14ac:dyDescent="0.25">
      <c r="A23" s="55"/>
      <c r="B23" s="48" t="s">
        <v>145</v>
      </c>
      <c r="C23" s="69"/>
      <c r="D23" s="60"/>
      <c r="E23" s="61"/>
      <c r="F23" s="123"/>
      <c r="G23" s="62"/>
    </row>
    <row r="24" spans="1:7" ht="39" x14ac:dyDescent="0.25">
      <c r="A24" s="23">
        <v>7</v>
      </c>
      <c r="B24" s="43" t="s">
        <v>146</v>
      </c>
      <c r="C24" s="44"/>
      <c r="D24" s="57" t="s">
        <v>21</v>
      </c>
      <c r="E24" s="58">
        <v>1</v>
      </c>
      <c r="F24" s="98"/>
      <c r="G24" s="59">
        <f>F24*E24</f>
        <v>0</v>
      </c>
    </row>
    <row r="25" spans="1:7" ht="13.5" x14ac:dyDescent="0.25">
      <c r="A25" s="55"/>
      <c r="B25" s="48"/>
      <c r="C25" s="69"/>
      <c r="D25" s="60"/>
      <c r="E25" s="61"/>
      <c r="F25" s="123"/>
      <c r="G25" s="62"/>
    </row>
    <row r="26" spans="1:7" ht="38.25" x14ac:dyDescent="0.2">
      <c r="A26" s="21"/>
      <c r="B26" s="48" t="s">
        <v>53</v>
      </c>
    </row>
    <row r="27" spans="1:7" ht="13.5" x14ac:dyDescent="0.25">
      <c r="A27" s="23">
        <v>8</v>
      </c>
      <c r="B27" s="24" t="s">
        <v>78</v>
      </c>
      <c r="C27" s="24"/>
      <c r="D27" s="49">
        <v>0.05</v>
      </c>
      <c r="E27" s="58">
        <v>1</v>
      </c>
      <c r="F27" s="59">
        <f>SUM(G5:G25)*D27</f>
        <v>0</v>
      </c>
      <c r="G27" s="59">
        <f>F27*E27</f>
        <v>0</v>
      </c>
    </row>
    <row r="29" spans="1:7" x14ac:dyDescent="0.2">
      <c r="A29" s="78" t="s">
        <v>193</v>
      </c>
      <c r="B29" s="79" t="s">
        <v>141</v>
      </c>
      <c r="C29" s="79"/>
      <c r="D29" s="79"/>
      <c r="E29" s="79"/>
      <c r="F29" s="79"/>
      <c r="G29" s="80">
        <f>SUM(G6:G27)</f>
        <v>0</v>
      </c>
    </row>
  </sheetData>
  <sheetProtection algorithmName="SHA-512" hashValue="tnJuv5/clx1gEZbnFJF/M9sw0H4iiNiKkWGNDhnSFRfcmFndVc1UUEuIUWNjCWHX+940q2Pg7Rla2cPP4SGH2w==" saltValue="pmpRgxXyqFoR6dGdCXB6Qg==" spinCount="100000" sheet="1" objects="1" scenarios="1"/>
  <pageMargins left="0.98425196850393704" right="0.78740157480314965" top="0.78740157480314965" bottom="0.78740157480314965" header="0.31496062992125984" footer="0.31496062992125984"/>
  <pageSetup paperSize="9" scale="99" orientation="portrait" r:id="rId1"/>
  <headerFooter>
    <oddFooter>&amp;R&amp;"+,Krepko"&amp;P&amp;"+,Običajno"/&amp;N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tabColor theme="9"/>
    <pageSetUpPr fitToPage="1"/>
  </sheetPr>
  <dimension ref="A2:G42"/>
  <sheetViews>
    <sheetView tabSelected="1" view="pageBreakPreview" zoomScale="115" zoomScaleSheetLayoutView="115" workbookViewId="0">
      <selection activeCell="I9" sqref="I9"/>
    </sheetView>
  </sheetViews>
  <sheetFormatPr defaultRowHeight="15.75" x14ac:dyDescent="0.25"/>
  <cols>
    <col min="1" max="1" width="2.88671875" style="9" customWidth="1"/>
    <col min="4" max="4" width="15" customWidth="1"/>
    <col min="5" max="5" width="12.77734375" customWidth="1"/>
    <col min="6" max="6" width="9.109375" customWidth="1"/>
    <col min="7" max="7" width="10.88671875" customWidth="1"/>
  </cols>
  <sheetData>
    <row r="2" spans="1:7" ht="15.75" customHeight="1" x14ac:dyDescent="0.25">
      <c r="B2" t="s">
        <v>0</v>
      </c>
      <c r="C2" s="129" t="str">
        <f>naslov!C17</f>
        <v>Izgradnja javnega parkrišča na Povšetovi ulici v Ljubljani</v>
      </c>
      <c r="D2" s="129"/>
      <c r="E2" s="129"/>
      <c r="F2" s="129"/>
      <c r="G2" s="129"/>
    </row>
    <row r="3" spans="1:7" x14ac:dyDescent="0.25">
      <c r="B3" s="11"/>
      <c r="C3" s="129"/>
      <c r="D3" s="129"/>
      <c r="E3" s="129"/>
      <c r="F3" s="129"/>
      <c r="G3" s="129"/>
    </row>
    <row r="4" spans="1:7" x14ac:dyDescent="0.25">
      <c r="B4" s="11"/>
      <c r="C4" s="129"/>
      <c r="D4" s="129"/>
      <c r="E4" s="129"/>
      <c r="F4" s="129"/>
      <c r="G4" s="129"/>
    </row>
    <row r="5" spans="1:7" x14ac:dyDescent="0.25">
      <c r="A5" s="13"/>
      <c r="B5" s="1"/>
      <c r="C5" s="12"/>
      <c r="D5" s="12"/>
      <c r="E5" s="12"/>
      <c r="F5" s="12"/>
      <c r="G5" s="12"/>
    </row>
    <row r="6" spans="1:7" ht="24" customHeight="1" x14ac:dyDescent="0.2">
      <c r="A6" s="131" t="s">
        <v>8</v>
      </c>
      <c r="B6" s="131"/>
      <c r="C6" s="131"/>
      <c r="D6" s="131"/>
      <c r="E6" s="131"/>
      <c r="F6" s="131"/>
      <c r="G6" s="131"/>
    </row>
    <row r="8" spans="1:7" thickBot="1" x14ac:dyDescent="0.25">
      <c r="A8" s="36" t="s">
        <v>13</v>
      </c>
      <c r="B8" s="130" t="s">
        <v>9</v>
      </c>
      <c r="C8" s="130"/>
      <c r="D8" s="130"/>
      <c r="E8" s="74" t="s">
        <v>10</v>
      </c>
      <c r="F8" s="74" t="s">
        <v>11</v>
      </c>
      <c r="G8" s="74" t="s">
        <v>12</v>
      </c>
    </row>
    <row r="9" spans="1:7" ht="16.5" thickTop="1" x14ac:dyDescent="0.25">
      <c r="A9" s="39"/>
      <c r="B9" s="15"/>
      <c r="C9" s="15"/>
      <c r="D9" s="15"/>
      <c r="E9" s="15"/>
      <c r="F9" s="15"/>
      <c r="G9" s="15"/>
    </row>
    <row r="10" spans="1:7" ht="15" x14ac:dyDescent="0.2">
      <c r="A10" s="63">
        <v>1</v>
      </c>
      <c r="B10" s="132" t="s">
        <v>33</v>
      </c>
      <c r="C10" s="132"/>
      <c r="D10" s="132"/>
      <c r="E10" s="64">
        <f>SUM(E11:E13)</f>
        <v>0</v>
      </c>
      <c r="F10" s="64">
        <f>E10*0.22</f>
        <v>0</v>
      </c>
      <c r="G10" s="64">
        <f>F10+E10</f>
        <v>0</v>
      </c>
    </row>
    <row r="11" spans="1:7" ht="15" x14ac:dyDescent="0.2">
      <c r="A11" s="42" t="s">
        <v>40</v>
      </c>
      <c r="B11" t="s">
        <v>39</v>
      </c>
      <c r="E11" s="16">
        <f>'geodetska dela'!G31</f>
        <v>0</v>
      </c>
      <c r="F11" s="16">
        <f>E11*0.22</f>
        <v>0</v>
      </c>
      <c r="G11" s="16">
        <f>F11+E11</f>
        <v>0</v>
      </c>
    </row>
    <row r="12" spans="1:7" ht="15" x14ac:dyDescent="0.2">
      <c r="A12" s="42" t="s">
        <v>59</v>
      </c>
      <c r="B12" t="s">
        <v>54</v>
      </c>
      <c r="E12" s="16">
        <f>'ciscenje terena'!G35</f>
        <v>0</v>
      </c>
      <c r="F12" s="16">
        <f>E12*0.22</f>
        <v>0</v>
      </c>
      <c r="G12" s="16">
        <f>F12+E12</f>
        <v>0</v>
      </c>
    </row>
    <row r="13" spans="1:7" ht="15" x14ac:dyDescent="0.2">
      <c r="A13" s="42" t="s">
        <v>73</v>
      </c>
      <c r="B13" t="s">
        <v>72</v>
      </c>
      <c r="E13" s="16">
        <f>'ostala preddela'!G8</f>
        <v>0</v>
      </c>
      <c r="F13" s="16">
        <f>E13*0.22</f>
        <v>0</v>
      </c>
      <c r="G13" s="16">
        <f>F13+E13</f>
        <v>0</v>
      </c>
    </row>
    <row r="14" spans="1:7" ht="15" x14ac:dyDescent="0.2">
      <c r="A14" s="40"/>
      <c r="E14" s="16"/>
      <c r="F14" s="16"/>
      <c r="G14" s="16"/>
    </row>
    <row r="15" spans="1:7" ht="15" x14ac:dyDescent="0.2">
      <c r="A15" s="63">
        <v>2</v>
      </c>
      <c r="B15" s="132" t="s">
        <v>34</v>
      </c>
      <c r="C15" s="132"/>
      <c r="D15" s="132"/>
      <c r="E15" s="64">
        <f>SUM(E16:E18)</f>
        <v>0</v>
      </c>
      <c r="F15" s="64">
        <f>SUM(F16:F18)</f>
        <v>0</v>
      </c>
      <c r="G15" s="64">
        <f>SUM(G16:G18)</f>
        <v>0</v>
      </c>
    </row>
    <row r="16" spans="1:7" ht="15" x14ac:dyDescent="0.2">
      <c r="A16" s="42" t="s">
        <v>76</v>
      </c>
      <c r="B16" s="37" t="s">
        <v>79</v>
      </c>
      <c r="C16" s="37"/>
      <c r="D16" s="37"/>
      <c r="E16" s="16">
        <f>izkopi!G20</f>
        <v>0</v>
      </c>
      <c r="F16" s="16">
        <f>E16*0.22</f>
        <v>0</v>
      </c>
      <c r="G16" s="16">
        <f>F16+E16</f>
        <v>0</v>
      </c>
    </row>
    <row r="17" spans="1:7" ht="15" x14ac:dyDescent="0.2">
      <c r="A17" s="42" t="s">
        <v>77</v>
      </c>
      <c r="B17" s="37" t="s">
        <v>80</v>
      </c>
      <c r="C17" s="37"/>
      <c r="D17" s="37"/>
      <c r="E17" s="16">
        <f>planum!G11</f>
        <v>0</v>
      </c>
      <c r="F17" s="16">
        <f>E17*0.22</f>
        <v>0</v>
      </c>
      <c r="G17" s="16">
        <f>F17+E17</f>
        <v>0</v>
      </c>
    </row>
    <row r="18" spans="1:7" ht="15" x14ac:dyDescent="0.2">
      <c r="A18" s="42" t="s">
        <v>82</v>
      </c>
      <c r="B18" s="37" t="s">
        <v>81</v>
      </c>
      <c r="C18" s="37"/>
      <c r="D18" s="37"/>
      <c r="E18" s="16">
        <f>nasipi!G20</f>
        <v>0</v>
      </c>
      <c r="F18" s="16">
        <f>E18*0.22</f>
        <v>0</v>
      </c>
      <c r="G18" s="16">
        <f>F18+E18</f>
        <v>0</v>
      </c>
    </row>
    <row r="19" spans="1:7" ht="15" x14ac:dyDescent="0.2">
      <c r="A19" s="40"/>
      <c r="E19" s="16"/>
      <c r="F19" s="16"/>
      <c r="G19" s="16"/>
    </row>
    <row r="20" spans="1:7" ht="15" x14ac:dyDescent="0.2">
      <c r="A20" s="63">
        <v>3</v>
      </c>
      <c r="B20" s="132" t="s">
        <v>35</v>
      </c>
      <c r="C20" s="132"/>
      <c r="D20" s="132"/>
      <c r="E20" s="64">
        <f>SUM(E21:E22)</f>
        <v>0</v>
      </c>
      <c r="F20" s="64">
        <f>E20*0.22</f>
        <v>0</v>
      </c>
      <c r="G20" s="64">
        <f t="shared" ref="G20" si="0">F20+E20</f>
        <v>0</v>
      </c>
    </row>
    <row r="21" spans="1:7" ht="15" x14ac:dyDescent="0.2">
      <c r="A21" s="71" t="s">
        <v>99</v>
      </c>
      <c r="B21" s="72" t="s">
        <v>101</v>
      </c>
      <c r="C21" s="72"/>
      <c r="D21" s="72"/>
      <c r="E21" s="73">
        <f>'nosilne obrabne plasti'!G20</f>
        <v>0</v>
      </c>
      <c r="F21" s="73">
        <f>E21*0.22</f>
        <v>0</v>
      </c>
      <c r="G21" s="73">
        <f>F21+E21</f>
        <v>0</v>
      </c>
    </row>
    <row r="22" spans="1:7" ht="15" x14ac:dyDescent="0.2">
      <c r="A22" s="71" t="s">
        <v>102</v>
      </c>
      <c r="B22" s="72" t="s">
        <v>103</v>
      </c>
      <c r="C22" s="72"/>
      <c r="D22" s="72"/>
      <c r="E22" s="73">
        <f>'robni elementi'!G17</f>
        <v>0</v>
      </c>
      <c r="F22" s="73">
        <f>E22*0.22</f>
        <v>0</v>
      </c>
      <c r="G22" s="73">
        <f>F22+E22</f>
        <v>0</v>
      </c>
    </row>
    <row r="23" spans="1:7" ht="15" x14ac:dyDescent="0.2">
      <c r="A23" s="40"/>
      <c r="E23" s="16"/>
      <c r="F23" s="16"/>
      <c r="G23" s="16"/>
    </row>
    <row r="24" spans="1:7" ht="15" x14ac:dyDescent="0.2">
      <c r="A24" s="63">
        <v>4</v>
      </c>
      <c r="B24" s="132" t="s">
        <v>36</v>
      </c>
      <c r="C24" s="132"/>
      <c r="D24" s="132"/>
      <c r="E24" s="64">
        <f>SUM(E25)</f>
        <v>0</v>
      </c>
      <c r="F24" s="64">
        <f>E24*0.22</f>
        <v>0</v>
      </c>
      <c r="G24" s="64">
        <f t="shared" ref="G24" si="1">F24+E24</f>
        <v>0</v>
      </c>
    </row>
    <row r="25" spans="1:7" ht="15" x14ac:dyDescent="0.2">
      <c r="A25" s="71" t="s">
        <v>104</v>
      </c>
      <c r="B25" s="72" t="s">
        <v>105</v>
      </c>
      <c r="C25" s="70"/>
      <c r="D25" s="70"/>
      <c r="E25" s="73">
        <f>odvodnjavanje!G23</f>
        <v>0</v>
      </c>
      <c r="F25" s="73">
        <f>E25*0.22</f>
        <v>0</v>
      </c>
      <c r="G25" s="73">
        <f>F25+E25</f>
        <v>0</v>
      </c>
    </row>
    <row r="26" spans="1:7" ht="15" x14ac:dyDescent="0.2">
      <c r="A26" s="40"/>
      <c r="E26" s="16"/>
      <c r="F26" s="16"/>
      <c r="G26" s="16"/>
    </row>
    <row r="27" spans="1:7" ht="15" x14ac:dyDescent="0.2">
      <c r="A27" s="63">
        <v>5</v>
      </c>
      <c r="B27" s="132" t="s">
        <v>37</v>
      </c>
      <c r="C27" s="132"/>
      <c r="D27" s="132"/>
      <c r="E27" s="64">
        <f>SUM(E28:E29)</f>
        <v>0</v>
      </c>
      <c r="F27" s="64">
        <f>E27*0.22</f>
        <v>0</v>
      </c>
      <c r="G27" s="64">
        <f t="shared" ref="G27" si="2">F27+E27</f>
        <v>0</v>
      </c>
    </row>
    <row r="28" spans="1:7" ht="15" x14ac:dyDescent="0.2">
      <c r="A28" s="71" t="s">
        <v>106</v>
      </c>
      <c r="B28" s="72" t="s">
        <v>110</v>
      </c>
      <c r="C28" s="72"/>
      <c r="D28" s="72"/>
      <c r="E28" s="73">
        <f>'pokoncna signal'!G26</f>
        <v>0</v>
      </c>
      <c r="F28" s="73">
        <f>E28*0.22</f>
        <v>0</v>
      </c>
      <c r="G28" s="73">
        <f>F28+E28</f>
        <v>0</v>
      </c>
    </row>
    <row r="29" spans="1:7" ht="15" x14ac:dyDescent="0.2">
      <c r="A29" s="71" t="s">
        <v>107</v>
      </c>
      <c r="B29" s="72" t="s">
        <v>111</v>
      </c>
      <c r="C29" s="72"/>
      <c r="D29" s="72"/>
      <c r="E29" s="73">
        <f>'talne oznacbe'!G26</f>
        <v>0</v>
      </c>
      <c r="F29" s="73">
        <f>E29*0.22</f>
        <v>0</v>
      </c>
      <c r="G29" s="73">
        <f>F29+E29</f>
        <v>0</v>
      </c>
    </row>
    <row r="30" spans="1:7" ht="15" x14ac:dyDescent="0.2">
      <c r="A30" s="71"/>
      <c r="B30" s="72"/>
      <c r="C30" s="72"/>
      <c r="D30" s="72"/>
      <c r="E30" s="73"/>
      <c r="F30" s="73"/>
      <c r="G30" s="73"/>
    </row>
    <row r="31" spans="1:7" ht="15" x14ac:dyDescent="0.2">
      <c r="A31" s="63" t="s">
        <v>147</v>
      </c>
      <c r="B31" s="81" t="s">
        <v>168</v>
      </c>
      <c r="C31" s="81"/>
      <c r="D31" s="81"/>
      <c r="E31" s="64">
        <f>'ukinitev voda'!G25</f>
        <v>0</v>
      </c>
      <c r="F31" s="64">
        <f>E31*0.22</f>
        <v>0</v>
      </c>
      <c r="G31" s="64">
        <f t="shared" ref="G31" si="3">F31+E31</f>
        <v>0</v>
      </c>
    </row>
    <row r="32" spans="1:7" ht="15" x14ac:dyDescent="0.2">
      <c r="A32" s="95"/>
      <c r="B32" s="70"/>
      <c r="C32" s="70"/>
      <c r="D32" s="70"/>
      <c r="E32" s="96"/>
      <c r="F32" s="96"/>
      <c r="G32" s="96"/>
    </row>
    <row r="33" spans="1:7" ht="15" x14ac:dyDescent="0.2">
      <c r="A33" s="63" t="s">
        <v>169</v>
      </c>
      <c r="B33" s="93" t="s">
        <v>194</v>
      </c>
      <c r="C33" s="93"/>
      <c r="D33" s="93"/>
      <c r="E33" s="64">
        <f>'krajinska ureditev'!G20</f>
        <v>0</v>
      </c>
      <c r="F33" s="64">
        <f>E33*0.22</f>
        <v>0</v>
      </c>
      <c r="G33" s="64">
        <f>F33+E33</f>
        <v>0</v>
      </c>
    </row>
    <row r="34" spans="1:7" ht="15" x14ac:dyDescent="0.2">
      <c r="A34" s="40"/>
      <c r="E34" s="16"/>
      <c r="F34" s="16"/>
      <c r="G34" s="16"/>
    </row>
    <row r="35" spans="1:7" ht="15" x14ac:dyDescent="0.2">
      <c r="A35" s="63" t="s">
        <v>193</v>
      </c>
      <c r="B35" s="132" t="s">
        <v>38</v>
      </c>
      <c r="C35" s="132"/>
      <c r="D35" s="132"/>
      <c r="E35" s="64">
        <f>'tuje storitve'!G29</f>
        <v>0</v>
      </c>
      <c r="F35" s="64">
        <f>E35*0.22</f>
        <v>0</v>
      </c>
      <c r="G35" s="64">
        <f t="shared" ref="G35" si="4">F35+E35</f>
        <v>0</v>
      </c>
    </row>
    <row r="36" spans="1:7" ht="16.5" thickBot="1" x14ac:dyDescent="0.3">
      <c r="A36" s="41"/>
    </row>
    <row r="37" spans="1:7" ht="17.25" thickTop="1" thickBot="1" x14ac:dyDescent="0.3">
      <c r="A37" s="14"/>
      <c r="B37" s="15"/>
      <c r="C37" s="15"/>
      <c r="D37" s="15"/>
      <c r="E37" s="15"/>
      <c r="F37" s="15"/>
      <c r="G37" s="15"/>
    </row>
    <row r="38" spans="1:7" s="18" customFormat="1" ht="22.5" customHeight="1" x14ac:dyDescent="0.2">
      <c r="A38" s="17"/>
      <c r="B38" s="126" t="s">
        <v>202</v>
      </c>
      <c r="C38" s="126"/>
      <c r="D38" s="126"/>
      <c r="E38" s="26" t="s">
        <v>10</v>
      </c>
      <c r="F38" s="27"/>
      <c r="G38" s="65">
        <f>E10+E15+E20+E24+E27+E35+E31+E33</f>
        <v>0</v>
      </c>
    </row>
    <row r="39" spans="1:7" x14ac:dyDescent="0.25">
      <c r="E39" s="28"/>
      <c r="F39" s="3"/>
      <c r="G39" s="66"/>
    </row>
    <row r="40" spans="1:7" s="18" customFormat="1" ht="24.75" customHeight="1" x14ac:dyDescent="0.2">
      <c r="A40" s="17"/>
      <c r="E40" s="29" t="s">
        <v>22</v>
      </c>
      <c r="F40" s="30"/>
      <c r="G40" s="67">
        <f>F10+F15+F20+F24+F27+F35+F31+F33</f>
        <v>0</v>
      </c>
    </row>
    <row r="41" spans="1:7" x14ac:dyDescent="0.25">
      <c r="E41" s="28"/>
      <c r="F41" s="3"/>
      <c r="G41" s="66"/>
    </row>
    <row r="42" spans="1:7" s="18" customFormat="1" ht="24.75" customHeight="1" thickBot="1" x14ac:dyDescent="0.25">
      <c r="A42" s="17"/>
      <c r="E42" s="31" t="s">
        <v>26</v>
      </c>
      <c r="F42" s="32"/>
      <c r="G42" s="68">
        <f>G10+G15+G20+G24+G27+G35+G31+G33</f>
        <v>0</v>
      </c>
    </row>
  </sheetData>
  <sheetProtection algorithmName="SHA-512" hashValue="XsAODMs7BDHHJn9S+grYGNlAinf9bWalgMFrI52YEmD+pPgdh1V6TKwvSZ7datrAQsmgZM41gP2YscsbMFEilA==" saltValue="9DPNYiyf5DeF8FwjkNrjaQ==" spinCount="100000" sheet="1" objects="1" scenarios="1"/>
  <mergeCells count="10">
    <mergeCell ref="C2:G4"/>
    <mergeCell ref="B8:D8"/>
    <mergeCell ref="A6:G6"/>
    <mergeCell ref="B38:D38"/>
    <mergeCell ref="B10:D10"/>
    <mergeCell ref="B15:D15"/>
    <mergeCell ref="B20:D20"/>
    <mergeCell ref="B24:D24"/>
    <mergeCell ref="B27:D27"/>
    <mergeCell ref="B35:D35"/>
  </mergeCells>
  <pageMargins left="0.98425196850393704" right="0.78740157480314965" top="0.78740157480314965" bottom="0.78740157480314965" header="0.31496062992125984" footer="0.31496062992125984"/>
  <pageSetup paperSize="9" scale="91" orientation="portrait" r:id="rId1"/>
  <headerFooter>
    <oddHeader>&amp;CREKAPITULACIJA STROŠKOV</oddHeader>
    <oddFooter>&amp;R&amp;"+,Krepko"&amp;P&amp;"+,Običajno"/&amp;N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tabColor theme="4" tint="0.79998168889431442"/>
  </sheetPr>
  <dimension ref="A1:J31"/>
  <sheetViews>
    <sheetView view="pageBreakPreview" topLeftCell="A3" zoomScale="130" zoomScaleNormal="100" zoomScaleSheetLayoutView="130" workbookViewId="0">
      <selection activeCell="E10" sqref="E10"/>
    </sheetView>
  </sheetViews>
  <sheetFormatPr defaultRowHeight="12.75" x14ac:dyDescent="0.2"/>
  <cols>
    <col min="1" max="1" width="3.21875" style="106" customWidth="1"/>
    <col min="2" max="2" width="27.6640625" style="106" customWidth="1"/>
    <col min="3" max="3" width="1.109375" style="106" customWidth="1"/>
    <col min="4" max="4" width="4.88671875" style="106" customWidth="1"/>
    <col min="5" max="5" width="9.88671875" style="106" customWidth="1"/>
    <col min="6" max="6" width="10.33203125" style="106" customWidth="1"/>
    <col min="7" max="7" width="11.109375" style="106" customWidth="1"/>
    <col min="8" max="16384" width="8.88671875" style="106"/>
  </cols>
  <sheetData>
    <row r="1" spans="1:10" s="103" customFormat="1" ht="15.75" x14ac:dyDescent="0.25">
      <c r="A1" s="100">
        <v>1</v>
      </c>
      <c r="B1" s="101" t="s">
        <v>19</v>
      </c>
      <c r="C1" s="102"/>
      <c r="D1" s="102"/>
      <c r="E1" s="102"/>
      <c r="F1" s="102"/>
      <c r="G1" s="102"/>
    </row>
    <row r="2" spans="1:10" x14ac:dyDescent="0.2">
      <c r="A2" s="104" t="s">
        <v>40</v>
      </c>
      <c r="B2" s="105" t="s">
        <v>39</v>
      </c>
      <c r="C2" s="105"/>
      <c r="D2" s="105"/>
      <c r="E2" s="105"/>
      <c r="F2" s="105"/>
      <c r="G2" s="105"/>
    </row>
    <row r="3" spans="1:10" x14ac:dyDescent="0.2">
      <c r="A3" s="107" t="s">
        <v>13</v>
      </c>
      <c r="B3" s="108" t="s">
        <v>14</v>
      </c>
      <c r="C3" s="108"/>
      <c r="D3" s="107" t="s">
        <v>17</v>
      </c>
      <c r="E3" s="107" t="s">
        <v>15</v>
      </c>
      <c r="F3" s="107" t="s">
        <v>16</v>
      </c>
      <c r="G3" s="107" t="s">
        <v>18</v>
      </c>
    </row>
    <row r="5" spans="1:10" ht="25.5" x14ac:dyDescent="0.2">
      <c r="A5" s="109"/>
      <c r="B5" s="110" t="s">
        <v>41</v>
      </c>
      <c r="C5" s="111"/>
    </row>
    <row r="6" spans="1:10" ht="26.25" x14ac:dyDescent="0.25">
      <c r="A6" s="107">
        <v>1</v>
      </c>
      <c r="B6" s="112" t="s">
        <v>42</v>
      </c>
      <c r="C6" s="113"/>
      <c r="D6" s="114" t="s">
        <v>20</v>
      </c>
      <c r="E6" s="115">
        <v>390</v>
      </c>
      <c r="F6" s="98"/>
      <c r="G6" s="116">
        <f>F6*E6</f>
        <v>0</v>
      </c>
    </row>
    <row r="7" spans="1:10" x14ac:dyDescent="0.2">
      <c r="E7" s="117"/>
      <c r="F7" s="99"/>
      <c r="G7" s="117"/>
      <c r="I7" s="133"/>
      <c r="J7" s="133"/>
    </row>
    <row r="8" spans="1:10" ht="51.75" x14ac:dyDescent="0.25">
      <c r="A8" s="107">
        <v>2</v>
      </c>
      <c r="B8" s="112" t="s">
        <v>43</v>
      </c>
      <c r="C8" s="113"/>
      <c r="D8" s="114" t="s">
        <v>21</v>
      </c>
      <c r="E8" s="115">
        <v>8</v>
      </c>
      <c r="F8" s="98"/>
      <c r="G8" s="116">
        <f>F8*E8</f>
        <v>0</v>
      </c>
    </row>
    <row r="9" spans="1:10" x14ac:dyDescent="0.2">
      <c r="E9" s="117"/>
      <c r="F9" s="99"/>
      <c r="G9" s="117"/>
    </row>
    <row r="10" spans="1:10" ht="38.25" x14ac:dyDescent="0.2">
      <c r="A10" s="109"/>
      <c r="B10" s="110" t="s">
        <v>44</v>
      </c>
      <c r="C10" s="111"/>
      <c r="F10" s="97"/>
    </row>
    <row r="11" spans="1:10" ht="64.5" x14ac:dyDescent="0.25">
      <c r="A11" s="107">
        <v>3</v>
      </c>
      <c r="B11" s="112" t="s">
        <v>45</v>
      </c>
      <c r="C11" s="108"/>
      <c r="D11" s="114" t="s">
        <v>21</v>
      </c>
      <c r="E11" s="115">
        <v>1</v>
      </c>
      <c r="F11" s="98"/>
      <c r="G11" s="116">
        <f>F11*E11</f>
        <v>0</v>
      </c>
    </row>
    <row r="12" spans="1:10" x14ac:dyDescent="0.2">
      <c r="F12" s="97"/>
    </row>
    <row r="13" spans="1:10" ht="38.25" x14ac:dyDescent="0.2">
      <c r="A13" s="109"/>
      <c r="B13" s="110" t="s">
        <v>46</v>
      </c>
      <c r="C13" s="111"/>
      <c r="F13" s="97"/>
    </row>
    <row r="14" spans="1:10" ht="64.5" x14ac:dyDescent="0.25">
      <c r="A14" s="107">
        <v>4</v>
      </c>
      <c r="B14" s="112" t="s">
        <v>47</v>
      </c>
      <c r="C14" s="108"/>
      <c r="D14" s="114" t="s">
        <v>21</v>
      </c>
      <c r="E14" s="115">
        <v>1</v>
      </c>
      <c r="F14" s="98"/>
      <c r="G14" s="116">
        <f>F14*E14</f>
        <v>0</v>
      </c>
    </row>
    <row r="15" spans="1:10" x14ac:dyDescent="0.2">
      <c r="F15" s="97"/>
    </row>
    <row r="16" spans="1:10" ht="51" x14ac:dyDescent="0.2">
      <c r="A16" s="109"/>
      <c r="B16" s="110" t="s">
        <v>48</v>
      </c>
      <c r="C16" s="111"/>
      <c r="F16" s="97"/>
    </row>
    <row r="17" spans="1:7" ht="64.5" x14ac:dyDescent="0.25">
      <c r="A17" s="107">
        <v>5</v>
      </c>
      <c r="B17" s="112" t="s">
        <v>47</v>
      </c>
      <c r="C17" s="108"/>
      <c r="D17" s="114" t="s">
        <v>21</v>
      </c>
      <c r="E17" s="115">
        <v>1</v>
      </c>
      <c r="F17" s="98"/>
      <c r="G17" s="116">
        <f>F17*E17</f>
        <v>0</v>
      </c>
    </row>
    <row r="18" spans="1:7" x14ac:dyDescent="0.2">
      <c r="F18" s="97"/>
    </row>
    <row r="19" spans="1:7" ht="38.25" x14ac:dyDescent="0.2">
      <c r="A19" s="109"/>
      <c r="B19" s="110" t="s">
        <v>49</v>
      </c>
      <c r="C19" s="111"/>
      <c r="F19" s="97"/>
    </row>
    <row r="20" spans="1:7" ht="64.5" x14ac:dyDescent="0.25">
      <c r="A20" s="107">
        <v>6</v>
      </c>
      <c r="B20" s="112" t="s">
        <v>47</v>
      </c>
      <c r="C20" s="108"/>
      <c r="D20" s="114" t="s">
        <v>21</v>
      </c>
      <c r="E20" s="115">
        <v>1</v>
      </c>
      <c r="F20" s="98"/>
      <c r="G20" s="116">
        <f>F20*E20</f>
        <v>0</v>
      </c>
    </row>
    <row r="21" spans="1:7" x14ac:dyDescent="0.2">
      <c r="F21" s="97"/>
    </row>
    <row r="22" spans="1:7" ht="25.5" x14ac:dyDescent="0.2">
      <c r="A22" s="109"/>
      <c r="B22" s="110" t="s">
        <v>51</v>
      </c>
      <c r="F22" s="97"/>
    </row>
    <row r="23" spans="1:7" ht="77.25" x14ac:dyDescent="0.25">
      <c r="A23" s="107">
        <v>7</v>
      </c>
      <c r="B23" s="112" t="s">
        <v>52</v>
      </c>
      <c r="C23" s="108"/>
      <c r="D23" s="114" t="s">
        <v>21</v>
      </c>
      <c r="E23" s="115">
        <v>1</v>
      </c>
      <c r="F23" s="98"/>
      <c r="G23" s="116">
        <f>F23*E23</f>
        <v>0</v>
      </c>
    </row>
    <row r="24" spans="1:7" x14ac:dyDescent="0.2">
      <c r="F24" s="97"/>
    </row>
    <row r="25" spans="1:7" ht="25.5" x14ac:dyDescent="0.2">
      <c r="A25" s="109"/>
      <c r="B25" s="110" t="s">
        <v>170</v>
      </c>
      <c r="C25" s="111"/>
      <c r="F25" s="97"/>
    </row>
    <row r="26" spans="1:7" ht="128.25" x14ac:dyDescent="0.25">
      <c r="A26" s="107">
        <v>8</v>
      </c>
      <c r="B26" s="112" t="s">
        <v>50</v>
      </c>
      <c r="C26" s="108"/>
      <c r="D26" s="114" t="s">
        <v>21</v>
      </c>
      <c r="E26" s="115">
        <v>1</v>
      </c>
      <c r="F26" s="98"/>
      <c r="G26" s="116">
        <f>F26*E26</f>
        <v>0</v>
      </c>
    </row>
    <row r="28" spans="1:7" ht="38.25" x14ac:dyDescent="0.2">
      <c r="A28" s="109"/>
      <c r="B28" s="118" t="s">
        <v>53</v>
      </c>
    </row>
    <row r="29" spans="1:7" ht="13.5" x14ac:dyDescent="0.25">
      <c r="A29" s="107">
        <v>9</v>
      </c>
      <c r="B29" s="108" t="s">
        <v>78</v>
      </c>
      <c r="C29" s="108"/>
      <c r="D29" s="119">
        <v>0.05</v>
      </c>
      <c r="E29" s="115">
        <v>1</v>
      </c>
      <c r="F29" s="116">
        <f>SUM(G5:G26)*D29</f>
        <v>0</v>
      </c>
      <c r="G29" s="116">
        <f>F29*E29</f>
        <v>0</v>
      </c>
    </row>
    <row r="31" spans="1:7" x14ac:dyDescent="0.2">
      <c r="A31" s="120" t="s">
        <v>40</v>
      </c>
      <c r="B31" s="121" t="s">
        <v>39</v>
      </c>
      <c r="C31" s="121"/>
      <c r="D31" s="121"/>
      <c r="E31" s="121"/>
      <c r="F31" s="121"/>
      <c r="G31" s="122">
        <f>SUM(G5:G29)</f>
        <v>0</v>
      </c>
    </row>
  </sheetData>
  <sheetProtection algorithmName="SHA-512" hashValue="F5iAG8hCXoAyvpQhVnWUKGLsJePMXXLTYa9Bz9KVoQ0Wr1JY/nPYSOIdYmjyQPe8NDoKnB4BFcR7v09D/xPJTA==" saltValue="rqCLNwFjVI1ZicSSRsonDA==" spinCount="100000" sheet="1" objects="1" scenarios="1"/>
  <mergeCells count="1">
    <mergeCell ref="I7:J7"/>
  </mergeCells>
  <pageMargins left="0.98425196850393704" right="0.78740157480314965" top="0.78740157480314965" bottom="0.78740157480314965" header="0.31496062992125984" footer="0.31496062992125984"/>
  <pageSetup paperSize="9" orientation="portrait" r:id="rId1"/>
  <headerFooter>
    <oddFooter>&amp;R&amp;"+,Krepko"&amp;P&amp;"+,Običajno"/&amp;N</oddFooter>
  </headerFooter>
  <rowBreaks count="1" manualBreakCount="1">
    <brk id="2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J35"/>
  <sheetViews>
    <sheetView view="pageBreakPreview" topLeftCell="A25" zoomScale="130" zoomScaleNormal="100" zoomScaleSheetLayoutView="130" workbookViewId="0">
      <selection activeCell="G5" sqref="G5"/>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10" s="20" customFormat="1" ht="15.75" x14ac:dyDescent="0.25">
      <c r="A1" s="38">
        <v>1</v>
      </c>
      <c r="B1" s="34" t="s">
        <v>19</v>
      </c>
      <c r="C1" s="35"/>
      <c r="D1" s="35"/>
      <c r="E1" s="35"/>
      <c r="F1" s="35"/>
      <c r="G1" s="35"/>
    </row>
    <row r="2" spans="1:10" x14ac:dyDescent="0.2">
      <c r="A2" s="50" t="s">
        <v>59</v>
      </c>
      <c r="B2" s="51" t="s">
        <v>54</v>
      </c>
      <c r="C2" s="51"/>
      <c r="D2" s="51"/>
      <c r="E2" s="51"/>
      <c r="F2" s="51"/>
      <c r="G2" s="51"/>
    </row>
    <row r="3" spans="1:10" x14ac:dyDescent="0.2">
      <c r="A3" s="23" t="s">
        <v>13</v>
      </c>
      <c r="B3" s="24" t="s">
        <v>14</v>
      </c>
      <c r="C3" s="24"/>
      <c r="D3" s="23" t="s">
        <v>17</v>
      </c>
      <c r="E3" s="23" t="s">
        <v>15</v>
      </c>
      <c r="F3" s="23" t="s">
        <v>16</v>
      </c>
      <c r="G3" s="23" t="s">
        <v>18</v>
      </c>
    </row>
    <row r="5" spans="1:10" ht="38.25" x14ac:dyDescent="0.2">
      <c r="A5" s="21"/>
      <c r="B5" s="25" t="s">
        <v>55</v>
      </c>
      <c r="C5" s="22"/>
    </row>
    <row r="6" spans="1:10" ht="104.25" customHeight="1" x14ac:dyDescent="0.25">
      <c r="A6" s="23">
        <v>1</v>
      </c>
      <c r="B6" s="43" t="s">
        <v>56</v>
      </c>
      <c r="C6" s="44"/>
      <c r="D6" s="45" t="s">
        <v>57</v>
      </c>
      <c r="E6" s="46">
        <v>1700</v>
      </c>
      <c r="F6" s="98"/>
      <c r="G6" s="47">
        <f>F6*E6</f>
        <v>0</v>
      </c>
    </row>
    <row r="7" spans="1:10" x14ac:dyDescent="0.2">
      <c r="E7" s="33"/>
      <c r="F7" s="99"/>
      <c r="G7" s="33"/>
      <c r="I7" s="134"/>
      <c r="J7" s="134"/>
    </row>
    <row r="8" spans="1:10" ht="25.5" x14ac:dyDescent="0.2">
      <c r="A8" s="21"/>
      <c r="B8" s="25" t="s">
        <v>58</v>
      </c>
      <c r="C8" s="22"/>
      <c r="F8" s="97"/>
    </row>
    <row r="9" spans="1:10" ht="51.75" x14ac:dyDescent="0.25">
      <c r="A9" s="23">
        <v>2</v>
      </c>
      <c r="B9" s="43" t="s">
        <v>60</v>
      </c>
      <c r="C9" s="24"/>
      <c r="D9" s="45" t="s">
        <v>21</v>
      </c>
      <c r="E9" s="46">
        <v>4</v>
      </c>
      <c r="F9" s="98"/>
      <c r="G9" s="47">
        <f>F9*E9</f>
        <v>0</v>
      </c>
    </row>
    <row r="10" spans="1:10" x14ac:dyDescent="0.2">
      <c r="F10" s="97"/>
    </row>
    <row r="11" spans="1:10" ht="25.5" x14ac:dyDescent="0.2">
      <c r="B11" s="25" t="s">
        <v>61</v>
      </c>
      <c r="F11" s="97"/>
    </row>
    <row r="12" spans="1:10" ht="90" x14ac:dyDescent="0.25">
      <c r="A12" s="23">
        <v>3</v>
      </c>
      <c r="B12" s="43" t="s">
        <v>62</v>
      </c>
      <c r="C12" s="24"/>
      <c r="D12" s="57" t="s">
        <v>57</v>
      </c>
      <c r="E12" s="58">
        <v>770</v>
      </c>
      <c r="F12" s="98"/>
      <c r="G12" s="59">
        <f>F12*E12</f>
        <v>0</v>
      </c>
    </row>
    <row r="13" spans="1:10" x14ac:dyDescent="0.2">
      <c r="F13" s="97"/>
    </row>
    <row r="14" spans="1:10" ht="25.5" x14ac:dyDescent="0.2">
      <c r="B14" s="25" t="s">
        <v>63</v>
      </c>
      <c r="F14" s="97"/>
    </row>
    <row r="15" spans="1:10" ht="102.75" x14ac:dyDescent="0.25">
      <c r="A15" s="23">
        <v>4</v>
      </c>
      <c r="B15" s="43" t="s">
        <v>64</v>
      </c>
      <c r="C15" s="24"/>
      <c r="D15" s="57" t="s">
        <v>57</v>
      </c>
      <c r="E15" s="58">
        <v>290</v>
      </c>
      <c r="F15" s="98"/>
      <c r="G15" s="59">
        <f>F15*E15</f>
        <v>0</v>
      </c>
      <c r="H15" s="94"/>
    </row>
    <row r="16" spans="1:10" x14ac:dyDescent="0.2">
      <c r="F16" s="97"/>
    </row>
    <row r="17" spans="1:7" ht="25.5" x14ac:dyDescent="0.2">
      <c r="B17" s="25" t="s">
        <v>65</v>
      </c>
      <c r="F17" s="97"/>
    </row>
    <row r="18" spans="1:7" ht="141" x14ac:dyDescent="0.25">
      <c r="A18" s="23">
        <v>5</v>
      </c>
      <c r="B18" s="43" t="s">
        <v>66</v>
      </c>
      <c r="C18" s="24"/>
      <c r="D18" s="57" t="s">
        <v>21</v>
      </c>
      <c r="E18" s="58">
        <v>1</v>
      </c>
      <c r="F18" s="98"/>
      <c r="G18" s="59">
        <f>F18*E18</f>
        <v>0</v>
      </c>
    </row>
    <row r="19" spans="1:7" x14ac:dyDescent="0.2">
      <c r="F19" s="97"/>
    </row>
    <row r="20" spans="1:7" ht="25.5" x14ac:dyDescent="0.2">
      <c r="B20" s="25" t="s">
        <v>68</v>
      </c>
      <c r="F20" s="97"/>
    </row>
    <row r="21" spans="1:7" ht="77.25" x14ac:dyDescent="0.25">
      <c r="A21" s="23">
        <v>6</v>
      </c>
      <c r="B21" s="43" t="s">
        <v>67</v>
      </c>
      <c r="C21" s="24"/>
      <c r="D21" s="57" t="s">
        <v>20</v>
      </c>
      <c r="E21" s="58">
        <v>22</v>
      </c>
      <c r="F21" s="98"/>
      <c r="G21" s="59">
        <f>F21*E21</f>
        <v>0</v>
      </c>
    </row>
    <row r="22" spans="1:7" ht="13.5" x14ac:dyDescent="0.25">
      <c r="A22" s="55"/>
      <c r="B22" s="48"/>
      <c r="C22" s="54"/>
      <c r="D22" s="60"/>
      <c r="E22" s="61"/>
      <c r="F22" s="123"/>
      <c r="G22" s="62"/>
    </row>
    <row r="23" spans="1:7" ht="26.25" x14ac:dyDescent="0.25">
      <c r="B23" s="48" t="s">
        <v>150</v>
      </c>
      <c r="C23" s="54"/>
      <c r="D23" s="60"/>
      <c r="E23" s="61"/>
      <c r="F23" s="123"/>
      <c r="G23" s="62"/>
    </row>
    <row r="24" spans="1:7" ht="77.25" x14ac:dyDescent="0.25">
      <c r="A24" s="23">
        <v>7</v>
      </c>
      <c r="B24" s="43" t="s">
        <v>151</v>
      </c>
      <c r="C24" s="24"/>
      <c r="D24" s="57" t="s">
        <v>20</v>
      </c>
      <c r="E24" s="58">
        <v>100</v>
      </c>
      <c r="F24" s="98"/>
      <c r="G24" s="59">
        <f>F24*E24</f>
        <v>0</v>
      </c>
    </row>
    <row r="25" spans="1:7" ht="13.5" x14ac:dyDescent="0.25">
      <c r="A25" s="55"/>
      <c r="B25" s="48"/>
      <c r="C25" s="54"/>
      <c r="D25" s="60"/>
      <c r="E25" s="61"/>
      <c r="F25" s="123"/>
      <c r="G25" s="62"/>
    </row>
    <row r="26" spans="1:7" ht="26.25" x14ac:dyDescent="0.25">
      <c r="A26" s="55"/>
      <c r="B26" s="48" t="s">
        <v>70</v>
      </c>
      <c r="C26" s="54"/>
      <c r="D26" s="60"/>
      <c r="E26" s="61"/>
      <c r="F26" s="123"/>
      <c r="G26" s="62"/>
    </row>
    <row r="27" spans="1:7" ht="90" x14ac:dyDescent="0.25">
      <c r="A27" s="23">
        <v>7</v>
      </c>
      <c r="B27" s="43" t="s">
        <v>71</v>
      </c>
      <c r="C27" s="24"/>
      <c r="D27" s="57" t="s">
        <v>20</v>
      </c>
      <c r="E27" s="58">
        <v>161</v>
      </c>
      <c r="F27" s="98"/>
      <c r="G27" s="59">
        <f>F27*E27</f>
        <v>0</v>
      </c>
    </row>
    <row r="28" spans="1:7" ht="13.5" x14ac:dyDescent="0.25">
      <c r="A28" s="55"/>
      <c r="B28" s="48"/>
      <c r="C28" s="54"/>
      <c r="D28" s="60"/>
      <c r="E28" s="61"/>
      <c r="F28" s="123"/>
      <c r="G28" s="62"/>
    </row>
    <row r="29" spans="1:7" ht="26.25" x14ac:dyDescent="0.25">
      <c r="A29" s="55"/>
      <c r="B29" s="48" t="s">
        <v>69</v>
      </c>
      <c r="C29" s="54"/>
      <c r="D29" s="60"/>
      <c r="E29" s="61"/>
      <c r="F29" s="123"/>
      <c r="G29" s="62"/>
    </row>
    <row r="30" spans="1:7" ht="166.5" x14ac:dyDescent="0.25">
      <c r="A30" s="23">
        <v>8</v>
      </c>
      <c r="B30" s="43" t="s">
        <v>171</v>
      </c>
      <c r="C30" s="24"/>
      <c r="D30" s="57" t="s">
        <v>57</v>
      </c>
      <c r="E30" s="58">
        <v>125</v>
      </c>
      <c r="F30" s="98"/>
      <c r="G30" s="59">
        <f>F30*E30</f>
        <v>0</v>
      </c>
    </row>
    <row r="31" spans="1:7" ht="13.5" x14ac:dyDescent="0.25">
      <c r="A31" s="55"/>
      <c r="B31" s="48"/>
      <c r="C31" s="54"/>
      <c r="D31" s="60"/>
      <c r="E31" s="61"/>
      <c r="F31" s="62"/>
      <c r="G31" s="62"/>
    </row>
    <row r="32" spans="1:7" ht="38.25" x14ac:dyDescent="0.2">
      <c r="A32" s="21"/>
      <c r="B32" s="48" t="s">
        <v>53</v>
      </c>
    </row>
    <row r="33" spans="1:7" ht="13.5" x14ac:dyDescent="0.25">
      <c r="A33" s="23">
        <v>9</v>
      </c>
      <c r="B33" s="24" t="s">
        <v>78</v>
      </c>
      <c r="C33" s="24"/>
      <c r="D33" s="49">
        <v>0.05</v>
      </c>
      <c r="E33" s="46">
        <v>1</v>
      </c>
      <c r="F33" s="47">
        <f>SUM(G5:G31)*D33</f>
        <v>0</v>
      </c>
      <c r="G33" s="47">
        <f>F33*E33</f>
        <v>0</v>
      </c>
    </row>
    <row r="35" spans="1:7" x14ac:dyDescent="0.2">
      <c r="A35" s="52" t="s">
        <v>59</v>
      </c>
      <c r="B35" s="53" t="s">
        <v>54</v>
      </c>
      <c r="C35" s="53"/>
      <c r="D35" s="53"/>
      <c r="E35" s="53"/>
      <c r="F35" s="53"/>
      <c r="G35" s="56">
        <f>SUM(G5:G33)</f>
        <v>0</v>
      </c>
    </row>
  </sheetData>
  <sheetProtection algorithmName="SHA-512" hashValue="tVxwqj8YBb+wVdwLBYsbD4UaNrU/6s+k7DHyfsgw8xpAfNo+Pyr1fiEQxff98Qe4IchR7lmOaM/1vx/EOMzO2w==" saltValue="6Cm9rCsQuc2oDTtoRdYBlw==" spinCount="100000" sheet="1" objects="1" scenarios="1"/>
  <mergeCells count="1">
    <mergeCell ref="I7:J7"/>
  </mergeCells>
  <pageMargins left="0.98425196850393704" right="0.78740157480314965" top="0.78740157480314965" bottom="0.78740157480314965" header="0.31496062992125984" footer="0.31496062992125984"/>
  <pageSetup paperSize="9" orientation="portrait" r:id="rId1"/>
  <headerFooter>
    <oddFooter>&amp;R&amp;"+,Krepko"&amp;P&amp;"+,Običajno"/&amp;N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G8"/>
  <sheetViews>
    <sheetView view="pageBreakPreview" zoomScale="130" zoomScaleNormal="100" zoomScaleSheetLayoutView="130" workbookViewId="0">
      <selection activeCell="F6" sqref="F6"/>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7" s="20" customFormat="1" ht="15.75" x14ac:dyDescent="0.25">
      <c r="A1" s="38">
        <v>1</v>
      </c>
      <c r="B1" s="34" t="s">
        <v>19</v>
      </c>
      <c r="C1" s="35"/>
      <c r="D1" s="35"/>
      <c r="E1" s="35"/>
      <c r="F1" s="35"/>
      <c r="G1" s="35"/>
    </row>
    <row r="2" spans="1:7" x14ac:dyDescent="0.2">
      <c r="A2" s="50" t="s">
        <v>73</v>
      </c>
      <c r="B2" s="51" t="s">
        <v>72</v>
      </c>
      <c r="C2" s="51"/>
      <c r="D2" s="51"/>
      <c r="E2" s="51"/>
      <c r="F2" s="51"/>
      <c r="G2" s="51"/>
    </row>
    <row r="3" spans="1:7" x14ac:dyDescent="0.2">
      <c r="A3" s="23" t="s">
        <v>13</v>
      </c>
      <c r="B3" s="24" t="s">
        <v>14</v>
      </c>
      <c r="C3" s="24"/>
      <c r="D3" s="23" t="s">
        <v>17</v>
      </c>
      <c r="E3" s="23" t="s">
        <v>15</v>
      </c>
      <c r="F3" s="23" t="s">
        <v>16</v>
      </c>
      <c r="G3" s="23" t="s">
        <v>18</v>
      </c>
    </row>
    <row r="5" spans="1:7" ht="51" x14ac:dyDescent="0.2">
      <c r="A5" s="21"/>
      <c r="B5" s="25" t="s">
        <v>75</v>
      </c>
      <c r="C5" s="22"/>
    </row>
    <row r="6" spans="1:7" ht="104.25" customHeight="1" x14ac:dyDescent="0.25">
      <c r="A6" s="23">
        <v>1</v>
      </c>
      <c r="B6" s="43" t="s">
        <v>74</v>
      </c>
      <c r="C6" s="44"/>
      <c r="D6" s="57" t="s">
        <v>21</v>
      </c>
      <c r="E6" s="58">
        <v>1</v>
      </c>
      <c r="F6" s="98"/>
      <c r="G6" s="59">
        <f>F6*E6</f>
        <v>0</v>
      </c>
    </row>
    <row r="8" spans="1:7" x14ac:dyDescent="0.2">
      <c r="A8" s="52" t="s">
        <v>73</v>
      </c>
      <c r="B8" s="53" t="s">
        <v>72</v>
      </c>
      <c r="C8" s="53"/>
      <c r="D8" s="53"/>
      <c r="E8" s="53"/>
      <c r="F8" s="53"/>
      <c r="G8" s="56">
        <f>SUM(G5:G6)</f>
        <v>0</v>
      </c>
    </row>
  </sheetData>
  <sheetProtection algorithmName="SHA-512" hashValue="Jm5F0+J8rtOu50K6aE18E8uPKzh9I9aDFHwzM/ySfdjOBm3qFvZoVum4xvSXG9dDHPYRR6Bm0iuup5bLteoO5g==" saltValue="pW6/+7/3hYN586yJ2sPxPA==" spinCount="100000" sheet="1" objects="1" scenarios="1"/>
  <pageMargins left="0.98425196850393704" right="0.78740157480314965" top="0.78740157480314965" bottom="0.78740157480314965" header="0.31496062992125984" footer="0.31496062992125984"/>
  <pageSetup paperSize="9" orientation="portrait" r:id="rId1"/>
  <headerFooter>
    <oddFooter>&amp;R&amp;"+,Krepko"&amp;P&amp;"+,Običajno"/&amp;N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A1:J20"/>
  <sheetViews>
    <sheetView view="pageBreakPreview" topLeftCell="A4" zoomScale="130" zoomScaleNormal="100" zoomScaleSheetLayoutView="130" workbookViewId="0">
      <selection activeCell="G15" sqref="G15"/>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10" s="20" customFormat="1" ht="15.75" x14ac:dyDescent="0.25">
      <c r="A1" s="38">
        <v>2</v>
      </c>
      <c r="B1" s="34" t="s">
        <v>83</v>
      </c>
      <c r="C1" s="35"/>
      <c r="D1" s="35"/>
      <c r="E1" s="35"/>
      <c r="F1" s="35"/>
      <c r="G1" s="35"/>
    </row>
    <row r="2" spans="1:10" x14ac:dyDescent="0.2">
      <c r="A2" s="50" t="s">
        <v>76</v>
      </c>
      <c r="B2" s="51" t="s">
        <v>79</v>
      </c>
      <c r="C2" s="51"/>
      <c r="D2" s="51"/>
      <c r="E2" s="51"/>
      <c r="F2" s="51"/>
      <c r="G2" s="51"/>
    </row>
    <row r="3" spans="1:10" x14ac:dyDescent="0.2">
      <c r="A3" s="23" t="s">
        <v>13</v>
      </c>
      <c r="B3" s="24" t="s">
        <v>14</v>
      </c>
      <c r="C3" s="24"/>
      <c r="D3" s="23" t="s">
        <v>17</v>
      </c>
      <c r="E3" s="23" t="s">
        <v>15</v>
      </c>
      <c r="F3" s="23" t="s">
        <v>16</v>
      </c>
      <c r="G3" s="23" t="s">
        <v>18</v>
      </c>
    </row>
    <row r="5" spans="1:10" ht="38.25" x14ac:dyDescent="0.2">
      <c r="A5" s="21"/>
      <c r="B5" s="25" t="s">
        <v>84</v>
      </c>
      <c r="C5" s="22"/>
      <c r="F5" s="97"/>
    </row>
    <row r="6" spans="1:10" ht="119.25" customHeight="1" x14ac:dyDescent="0.25">
      <c r="A6" s="23">
        <v>1</v>
      </c>
      <c r="B6" s="43" t="s">
        <v>172</v>
      </c>
      <c r="C6" s="44"/>
      <c r="D6" s="57" t="s">
        <v>85</v>
      </c>
      <c r="E6" s="58">
        <v>10</v>
      </c>
      <c r="F6" s="98"/>
      <c r="G6" s="59">
        <f>F6*E6</f>
        <v>0</v>
      </c>
    </row>
    <row r="7" spans="1:10" x14ac:dyDescent="0.2">
      <c r="E7" s="33"/>
      <c r="F7" s="99"/>
      <c r="G7" s="33"/>
      <c r="I7" s="134"/>
      <c r="J7" s="134"/>
    </row>
    <row r="8" spans="1:10" ht="25.5" x14ac:dyDescent="0.2">
      <c r="A8" s="21"/>
      <c r="B8" s="25" t="s">
        <v>86</v>
      </c>
      <c r="C8" s="22"/>
      <c r="F8" s="97"/>
    </row>
    <row r="9" spans="1:10" ht="77.25" x14ac:dyDescent="0.25">
      <c r="A9" s="23">
        <v>2</v>
      </c>
      <c r="B9" s="43" t="s">
        <v>87</v>
      </c>
      <c r="C9" s="24"/>
      <c r="D9" s="57" t="s">
        <v>85</v>
      </c>
      <c r="E9" s="58">
        <v>354</v>
      </c>
      <c r="F9" s="98"/>
      <c r="G9" s="59">
        <f>F9*E9</f>
        <v>0</v>
      </c>
    </row>
    <row r="10" spans="1:10" x14ac:dyDescent="0.2">
      <c r="F10" s="97"/>
    </row>
    <row r="11" spans="1:10" ht="25.5" x14ac:dyDescent="0.2">
      <c r="B11" s="25" t="s">
        <v>88</v>
      </c>
      <c r="F11" s="97"/>
    </row>
    <row r="12" spans="1:10" ht="51.75" x14ac:dyDescent="0.25">
      <c r="A12" s="23">
        <v>3</v>
      </c>
      <c r="B12" s="43" t="s">
        <v>97</v>
      </c>
      <c r="C12" s="24"/>
      <c r="D12" s="57" t="s">
        <v>85</v>
      </c>
      <c r="E12" s="58">
        <v>2618</v>
      </c>
      <c r="F12" s="98"/>
      <c r="G12" s="59">
        <f>F12*E12</f>
        <v>0</v>
      </c>
    </row>
    <row r="13" spans="1:10" x14ac:dyDescent="0.2">
      <c r="F13" s="97"/>
    </row>
    <row r="14" spans="1:10" ht="25.5" x14ac:dyDescent="0.2">
      <c r="B14" s="25" t="s">
        <v>89</v>
      </c>
      <c r="F14" s="97"/>
    </row>
    <row r="15" spans="1:10" ht="64.5" x14ac:dyDescent="0.25">
      <c r="A15" s="23">
        <v>4</v>
      </c>
      <c r="B15" s="43" t="s">
        <v>91</v>
      </c>
      <c r="C15" s="24"/>
      <c r="D15" s="57" t="s">
        <v>85</v>
      </c>
      <c r="E15" s="58">
        <v>2618</v>
      </c>
      <c r="F15" s="98"/>
      <c r="G15" s="59">
        <f>F15*E15</f>
        <v>0</v>
      </c>
    </row>
    <row r="17" spans="1:7" ht="38.25" x14ac:dyDescent="0.2">
      <c r="A17" s="21"/>
      <c r="B17" s="48" t="s">
        <v>53</v>
      </c>
    </row>
    <row r="18" spans="1:7" ht="13.5" x14ac:dyDescent="0.25">
      <c r="A18" s="23">
        <v>5</v>
      </c>
      <c r="B18" s="24" t="s">
        <v>78</v>
      </c>
      <c r="C18" s="24"/>
      <c r="D18" s="49">
        <v>0.05</v>
      </c>
      <c r="E18" s="58">
        <v>1</v>
      </c>
      <c r="F18" s="59">
        <f>SUM(G5:G16)*D18</f>
        <v>0</v>
      </c>
      <c r="G18" s="59">
        <f>F18*E18</f>
        <v>0</v>
      </c>
    </row>
    <row r="20" spans="1:7" x14ac:dyDescent="0.2">
      <c r="A20" s="78" t="s">
        <v>76</v>
      </c>
      <c r="B20" s="79" t="s">
        <v>79</v>
      </c>
      <c r="C20" s="79"/>
      <c r="D20" s="79"/>
      <c r="E20" s="79"/>
      <c r="F20" s="79"/>
      <c r="G20" s="80">
        <f>SUM(G5:G18)</f>
        <v>0</v>
      </c>
    </row>
  </sheetData>
  <sheetProtection algorithmName="SHA-512" hashValue="kbeFd6++7kpP4i/T2HhH9FeHxHbjivJTPulgbF22hKrldo2ljiiLz5jXp2DvYa71bpx1V+HjlPaWZFvz7gNdhg==" saltValue="7cg09vZyAiCIzLKLdD/vKg==" spinCount="100000" sheet="1" objects="1" scenarios="1"/>
  <mergeCells count="1">
    <mergeCell ref="I7:J7"/>
  </mergeCells>
  <pageMargins left="0.98425196850393704" right="0.78740157480314965" top="0.78740157480314965" bottom="0.78740157480314965" header="0.31496062992125984" footer="0.31496062992125984"/>
  <pageSetup paperSize="9" orientation="portrait" r:id="rId1"/>
  <headerFooter>
    <oddFooter>&amp;R&amp;"+,Krepko"&amp;P&amp;"+,Običajno"/&amp;N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G11"/>
  <sheetViews>
    <sheetView view="pageBreakPreview" zoomScale="130" zoomScaleNormal="100" zoomScaleSheetLayoutView="130" workbookViewId="0">
      <selection activeCell="F14" sqref="F14"/>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7" s="20" customFormat="1" ht="15.75" x14ac:dyDescent="0.25">
      <c r="A1" s="38">
        <v>2</v>
      </c>
      <c r="B1" s="34" t="s">
        <v>83</v>
      </c>
      <c r="C1" s="35"/>
      <c r="D1" s="35"/>
      <c r="E1" s="35"/>
      <c r="F1" s="35"/>
      <c r="G1" s="35"/>
    </row>
    <row r="2" spans="1:7" x14ac:dyDescent="0.2">
      <c r="A2" s="50" t="s">
        <v>77</v>
      </c>
      <c r="B2" s="51" t="s">
        <v>80</v>
      </c>
      <c r="C2" s="51"/>
      <c r="D2" s="51"/>
      <c r="E2" s="51"/>
      <c r="F2" s="51"/>
      <c r="G2" s="51"/>
    </row>
    <row r="3" spans="1:7" x14ac:dyDescent="0.2">
      <c r="A3" s="23" t="s">
        <v>13</v>
      </c>
      <c r="B3" s="24" t="s">
        <v>14</v>
      </c>
      <c r="C3" s="24"/>
      <c r="D3" s="23" t="s">
        <v>17</v>
      </c>
      <c r="E3" s="23" t="s">
        <v>15</v>
      </c>
      <c r="F3" s="23" t="s">
        <v>16</v>
      </c>
      <c r="G3" s="23" t="s">
        <v>18</v>
      </c>
    </row>
    <row r="5" spans="1:7" ht="25.5" x14ac:dyDescent="0.2">
      <c r="A5" s="21"/>
      <c r="B5" s="25" t="s">
        <v>90</v>
      </c>
      <c r="C5" s="22"/>
    </row>
    <row r="6" spans="1:7" ht="60" customHeight="1" x14ac:dyDescent="0.25">
      <c r="A6" s="23">
        <v>1</v>
      </c>
      <c r="B6" s="43" t="s">
        <v>92</v>
      </c>
      <c r="C6" s="44"/>
      <c r="D6" s="57" t="s">
        <v>57</v>
      </c>
      <c r="E6" s="58">
        <v>2740</v>
      </c>
      <c r="F6" s="98"/>
      <c r="G6" s="59">
        <f>F6*E6</f>
        <v>0</v>
      </c>
    </row>
    <row r="8" spans="1:7" ht="38.25" x14ac:dyDescent="0.2">
      <c r="A8" s="21"/>
      <c r="B8" s="48" t="s">
        <v>53</v>
      </c>
    </row>
    <row r="9" spans="1:7" ht="13.5" x14ac:dyDescent="0.25">
      <c r="A9" s="23">
        <v>2</v>
      </c>
      <c r="B9" s="24" t="s">
        <v>78</v>
      </c>
      <c r="C9" s="24"/>
      <c r="D9" s="49">
        <v>0.05</v>
      </c>
      <c r="E9" s="58">
        <v>1</v>
      </c>
      <c r="F9" s="59">
        <f>SUM(G5:G7)*D9</f>
        <v>0</v>
      </c>
      <c r="G9" s="59">
        <f>F9*E9</f>
        <v>0</v>
      </c>
    </row>
    <row r="11" spans="1:7" x14ac:dyDescent="0.2">
      <c r="A11" s="78" t="s">
        <v>77</v>
      </c>
      <c r="B11" s="79" t="s">
        <v>80</v>
      </c>
      <c r="C11" s="79"/>
      <c r="D11" s="79"/>
      <c r="E11" s="79"/>
      <c r="F11" s="79"/>
      <c r="G11" s="80">
        <f>SUM(G5:G9)</f>
        <v>0</v>
      </c>
    </row>
  </sheetData>
  <sheetProtection algorithmName="SHA-512" hashValue="vNUn9GqnZzpByi1JmKiGxj9W4jDkx4rHYYG9sNJfuc/vKshqOPX/2KwUEj7ZMP26th8NH9TFKTZ4zZNAUj2/xQ==" saltValue="gbMKCCzowiobhT1zjOurQg==" spinCount="100000" sheet="1" objects="1" scenarios="1"/>
  <pageMargins left="0.98425196850393704" right="0.78740157480314965" top="0.78740157480314965" bottom="0.78740157480314965" header="0.31496062992125984" footer="0.31496062992125984"/>
  <pageSetup paperSize="9" orientation="portrait" r:id="rId1"/>
  <headerFooter>
    <oddFooter>&amp;R&amp;"+,Krepko"&amp;P&amp;"+,Običajno"/&amp;N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A1:G20"/>
  <sheetViews>
    <sheetView view="pageBreakPreview" topLeftCell="A9" zoomScale="130" zoomScaleNormal="100" zoomScaleSheetLayoutView="130" workbookViewId="0">
      <selection activeCell="E15" sqref="E15"/>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7" s="20" customFormat="1" ht="15.75" x14ac:dyDescent="0.25">
      <c r="A1" s="38">
        <v>2</v>
      </c>
      <c r="B1" s="34" t="s">
        <v>83</v>
      </c>
      <c r="C1" s="35"/>
      <c r="D1" s="35"/>
      <c r="E1" s="35"/>
      <c r="F1" s="35"/>
      <c r="G1" s="35"/>
    </row>
    <row r="2" spans="1:7" x14ac:dyDescent="0.2">
      <c r="A2" s="50" t="s">
        <v>82</v>
      </c>
      <c r="B2" s="51" t="s">
        <v>81</v>
      </c>
      <c r="C2" s="51"/>
      <c r="D2" s="51"/>
      <c r="E2" s="51"/>
      <c r="F2" s="51"/>
      <c r="G2" s="51"/>
    </row>
    <row r="3" spans="1:7" x14ac:dyDescent="0.2">
      <c r="A3" s="23" t="s">
        <v>13</v>
      </c>
      <c r="B3" s="24" t="s">
        <v>14</v>
      </c>
      <c r="C3" s="24"/>
      <c r="D3" s="23" t="s">
        <v>17</v>
      </c>
      <c r="E3" s="23" t="s">
        <v>15</v>
      </c>
      <c r="F3" s="23" t="s">
        <v>16</v>
      </c>
      <c r="G3" s="23" t="s">
        <v>18</v>
      </c>
    </row>
    <row r="5" spans="1:7" ht="25.5" x14ac:dyDescent="0.2">
      <c r="A5" s="21"/>
      <c r="B5" s="25" t="s">
        <v>93</v>
      </c>
      <c r="C5" s="22"/>
      <c r="F5" s="97"/>
    </row>
    <row r="6" spans="1:7" ht="153.75" x14ac:dyDescent="0.25">
      <c r="A6" s="23">
        <v>1</v>
      </c>
      <c r="B6" s="43" t="s">
        <v>94</v>
      </c>
      <c r="C6" s="44"/>
      <c r="D6" s="57" t="s">
        <v>85</v>
      </c>
      <c r="E6" s="58">
        <v>1068</v>
      </c>
      <c r="F6" s="98"/>
      <c r="G6" s="59">
        <f>F6*E6</f>
        <v>0</v>
      </c>
    </row>
    <row r="7" spans="1:7" ht="13.5" x14ac:dyDescent="0.25">
      <c r="A7" s="55"/>
      <c r="B7" s="48"/>
      <c r="C7" s="69"/>
      <c r="D7" s="60"/>
      <c r="E7" s="61"/>
      <c r="F7" s="123"/>
      <c r="G7" s="62"/>
    </row>
    <row r="8" spans="1:7" ht="26.25" x14ac:dyDescent="0.25">
      <c r="A8" s="55"/>
      <c r="B8" s="25" t="s">
        <v>148</v>
      </c>
      <c r="C8" s="69"/>
      <c r="D8" s="60"/>
      <c r="E8" s="61"/>
      <c r="F8" s="123"/>
      <c r="G8" s="62"/>
    </row>
    <row r="9" spans="1:7" ht="77.25" x14ac:dyDescent="0.25">
      <c r="A9" s="23">
        <v>2</v>
      </c>
      <c r="B9" s="43" t="s">
        <v>173</v>
      </c>
      <c r="C9" s="44"/>
      <c r="D9" s="57" t="s">
        <v>85</v>
      </c>
      <c r="E9" s="58">
        <v>95.04</v>
      </c>
      <c r="F9" s="98"/>
      <c r="G9" s="59">
        <f>F9*E9</f>
        <v>0</v>
      </c>
    </row>
    <row r="10" spans="1:7" ht="13.5" x14ac:dyDescent="0.25">
      <c r="A10" s="55"/>
      <c r="B10" s="48"/>
      <c r="C10" s="69"/>
      <c r="D10" s="60"/>
      <c r="E10" s="61"/>
      <c r="F10" s="123"/>
      <c r="G10" s="62"/>
    </row>
    <row r="11" spans="1:7" ht="26.25" x14ac:dyDescent="0.25">
      <c r="A11" s="55"/>
      <c r="B11" s="48" t="s">
        <v>95</v>
      </c>
      <c r="C11" s="69"/>
      <c r="D11" s="60"/>
      <c r="E11" s="61"/>
      <c r="F11" s="123"/>
      <c r="G11" s="62"/>
    </row>
    <row r="12" spans="1:7" ht="39" x14ac:dyDescent="0.25">
      <c r="A12" s="23">
        <v>3</v>
      </c>
      <c r="B12" s="43" t="s">
        <v>98</v>
      </c>
      <c r="C12" s="44"/>
      <c r="D12" s="57" t="s">
        <v>57</v>
      </c>
      <c r="E12" s="58">
        <v>37</v>
      </c>
      <c r="F12" s="98"/>
      <c r="G12" s="59">
        <f>F12*E12</f>
        <v>0</v>
      </c>
    </row>
    <row r="13" spans="1:7" ht="13.5" x14ac:dyDescent="0.25">
      <c r="A13" s="55"/>
      <c r="B13" s="48"/>
      <c r="C13" s="69"/>
      <c r="D13" s="60"/>
      <c r="E13" s="61"/>
      <c r="F13" s="123"/>
      <c r="G13" s="62"/>
    </row>
    <row r="14" spans="1:7" ht="26.25" x14ac:dyDescent="0.25">
      <c r="A14" s="55"/>
      <c r="B14" s="48" t="s">
        <v>96</v>
      </c>
      <c r="C14" s="69"/>
      <c r="D14" s="60"/>
      <c r="E14" s="61"/>
      <c r="F14" s="123"/>
      <c r="G14" s="62"/>
    </row>
    <row r="15" spans="1:7" ht="51.75" x14ac:dyDescent="0.25">
      <c r="A15" s="23">
        <v>4</v>
      </c>
      <c r="B15" s="43" t="s">
        <v>149</v>
      </c>
      <c r="C15" s="44"/>
      <c r="D15" s="57" t="s">
        <v>57</v>
      </c>
      <c r="E15" s="58">
        <v>709</v>
      </c>
      <c r="F15" s="98"/>
      <c r="G15" s="59">
        <f>F15*E15</f>
        <v>0</v>
      </c>
    </row>
    <row r="16" spans="1:7" ht="13.5" x14ac:dyDescent="0.25">
      <c r="A16" s="55"/>
      <c r="B16" s="48"/>
      <c r="C16" s="69"/>
      <c r="D16" s="60"/>
      <c r="E16" s="61"/>
      <c r="F16" s="62"/>
      <c r="G16" s="62"/>
    </row>
    <row r="17" spans="1:7" ht="38.25" x14ac:dyDescent="0.2">
      <c r="A17" s="21"/>
      <c r="B17" s="48" t="s">
        <v>53</v>
      </c>
    </row>
    <row r="18" spans="1:7" ht="13.5" x14ac:dyDescent="0.25">
      <c r="A18" s="23">
        <v>5</v>
      </c>
      <c r="B18" s="24" t="s">
        <v>78</v>
      </c>
      <c r="C18" s="24"/>
      <c r="D18" s="49">
        <v>0.05</v>
      </c>
      <c r="E18" s="58">
        <v>1</v>
      </c>
      <c r="F18" s="59">
        <f>SUM(G5:G16)*D18</f>
        <v>0</v>
      </c>
      <c r="G18" s="59">
        <f>F18*E18</f>
        <v>0</v>
      </c>
    </row>
    <row r="20" spans="1:7" x14ac:dyDescent="0.2">
      <c r="A20" s="78" t="s">
        <v>82</v>
      </c>
      <c r="B20" s="79" t="s">
        <v>81</v>
      </c>
      <c r="C20" s="79"/>
      <c r="D20" s="79"/>
      <c r="E20" s="79"/>
      <c r="F20" s="79"/>
      <c r="G20" s="80">
        <f>SUM(G5:G18)</f>
        <v>0</v>
      </c>
    </row>
  </sheetData>
  <sheetProtection algorithmName="SHA-512" hashValue="I5Op6C9h2zfjHkApu0Bidif9RKIrcwszpog9CFsIdwP5n+M+ypOdIXMAPuf+YSTxO95GrXVJAEJFNBn4CcMURQ==" saltValue="HkZp+UgTy0xa6qwsH0nsLw==" spinCount="100000" sheet="1" objects="1" scenarios="1"/>
  <pageMargins left="1.1811023622047245" right="0.78740157480314965" top="0.78740157480314965" bottom="0.78740157480314965" header="0.31496062992125984" footer="0.31496062992125984"/>
  <pageSetup paperSize="9" scale="98" orientation="portrait" r:id="rId1"/>
  <headerFooter>
    <oddFooter>&amp;R&amp;"+,Krepko"&amp;P&amp;"+,Običajno"/&amp;N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G20"/>
  <sheetViews>
    <sheetView view="pageBreakPreview" zoomScale="130" zoomScaleNormal="100" zoomScaleSheetLayoutView="130" workbookViewId="0">
      <selection activeCell="F6" sqref="F6"/>
    </sheetView>
  </sheetViews>
  <sheetFormatPr defaultRowHeight="12.75" x14ac:dyDescent="0.2"/>
  <cols>
    <col min="1" max="1" width="3.21875" style="19" customWidth="1"/>
    <col min="2" max="2" width="27.6640625" style="19" customWidth="1"/>
    <col min="3" max="3" width="1.109375" style="19" customWidth="1"/>
    <col min="4" max="4" width="4.88671875" style="19" customWidth="1"/>
    <col min="5" max="5" width="9.88671875" style="19" customWidth="1"/>
    <col min="6" max="6" width="10.33203125" style="19" customWidth="1"/>
    <col min="7" max="7" width="11.109375" style="19" customWidth="1"/>
    <col min="8" max="16384" width="8.88671875" style="19"/>
  </cols>
  <sheetData>
    <row r="1" spans="1:7" s="20" customFormat="1" ht="15.75" x14ac:dyDescent="0.25">
      <c r="A1" s="38">
        <v>3</v>
      </c>
      <c r="B1" s="34" t="s">
        <v>100</v>
      </c>
      <c r="C1" s="35"/>
      <c r="D1" s="35"/>
      <c r="E1" s="35"/>
      <c r="F1" s="35"/>
      <c r="G1" s="35"/>
    </row>
    <row r="2" spans="1:7" x14ac:dyDescent="0.2">
      <c r="A2" s="50" t="s">
        <v>99</v>
      </c>
      <c r="B2" s="51" t="s">
        <v>101</v>
      </c>
      <c r="C2" s="51"/>
      <c r="D2" s="51"/>
      <c r="E2" s="51"/>
      <c r="F2" s="51"/>
      <c r="G2" s="51"/>
    </row>
    <row r="3" spans="1:7" x14ac:dyDescent="0.2">
      <c r="A3" s="23" t="s">
        <v>13</v>
      </c>
      <c r="B3" s="24" t="s">
        <v>14</v>
      </c>
      <c r="C3" s="24"/>
      <c r="D3" s="23" t="s">
        <v>17</v>
      </c>
      <c r="E3" s="23" t="s">
        <v>15</v>
      </c>
      <c r="F3" s="23" t="s">
        <v>16</v>
      </c>
      <c r="G3" s="23" t="s">
        <v>18</v>
      </c>
    </row>
    <row r="5" spans="1:7" ht="25.5" x14ac:dyDescent="0.2">
      <c r="A5" s="21"/>
      <c r="B5" s="25" t="s">
        <v>108</v>
      </c>
      <c r="C5" s="22"/>
      <c r="F5" s="97"/>
    </row>
    <row r="6" spans="1:7" ht="144" customHeight="1" x14ac:dyDescent="0.25">
      <c r="A6" s="23">
        <v>1</v>
      </c>
      <c r="B6" s="43" t="s">
        <v>109</v>
      </c>
      <c r="C6" s="44"/>
      <c r="D6" s="57" t="s">
        <v>85</v>
      </c>
      <c r="E6" s="58">
        <v>891</v>
      </c>
      <c r="F6" s="98"/>
      <c r="G6" s="59">
        <f>F6*E6</f>
        <v>0</v>
      </c>
    </row>
    <row r="7" spans="1:7" ht="13.5" x14ac:dyDescent="0.25">
      <c r="A7" s="55"/>
      <c r="B7" s="48"/>
      <c r="C7" s="69"/>
      <c r="D7" s="60"/>
      <c r="E7" s="61"/>
      <c r="F7" s="123"/>
      <c r="G7" s="62"/>
    </row>
    <row r="8" spans="1:7" ht="29.25" customHeight="1" x14ac:dyDescent="0.25">
      <c r="A8" s="55"/>
      <c r="B8" s="48" t="s">
        <v>112</v>
      </c>
      <c r="C8" s="69"/>
      <c r="D8" s="60"/>
      <c r="E8" s="61"/>
      <c r="F8" s="123"/>
      <c r="G8" s="62"/>
    </row>
    <row r="9" spans="1:7" ht="105.75" customHeight="1" x14ac:dyDescent="0.25">
      <c r="A9" s="23">
        <v>2</v>
      </c>
      <c r="B9" s="43" t="s">
        <v>115</v>
      </c>
      <c r="C9" s="44"/>
      <c r="D9" s="57" t="s">
        <v>57</v>
      </c>
      <c r="E9" s="58">
        <v>2428</v>
      </c>
      <c r="F9" s="98"/>
      <c r="G9" s="59">
        <f>F9*E9</f>
        <v>0</v>
      </c>
    </row>
    <row r="10" spans="1:7" ht="13.5" x14ac:dyDescent="0.25">
      <c r="A10" s="55"/>
      <c r="B10" s="48"/>
      <c r="C10" s="69"/>
      <c r="D10" s="60"/>
      <c r="E10" s="61"/>
      <c r="F10" s="123"/>
      <c r="G10" s="62"/>
    </row>
    <row r="11" spans="1:7" ht="39" x14ac:dyDescent="0.25">
      <c r="A11" s="55"/>
      <c r="B11" s="48" t="s">
        <v>113</v>
      </c>
      <c r="C11" s="69"/>
      <c r="D11" s="60"/>
      <c r="E11" s="61"/>
      <c r="F11" s="123"/>
      <c r="G11" s="62"/>
    </row>
    <row r="12" spans="1:7" ht="115.5" x14ac:dyDescent="0.25">
      <c r="A12" s="23">
        <v>3</v>
      </c>
      <c r="B12" s="43" t="s">
        <v>114</v>
      </c>
      <c r="C12" s="44"/>
      <c r="D12" s="57" t="s">
        <v>57</v>
      </c>
      <c r="E12" s="58">
        <v>2428</v>
      </c>
      <c r="F12" s="98"/>
      <c r="G12" s="59">
        <f>F12*E12</f>
        <v>0</v>
      </c>
    </row>
    <row r="13" spans="1:7" ht="13.5" x14ac:dyDescent="0.25">
      <c r="A13" s="55"/>
      <c r="B13" s="48"/>
      <c r="C13" s="69"/>
      <c r="D13" s="60"/>
      <c r="E13" s="61"/>
      <c r="F13" s="123"/>
      <c r="G13" s="62"/>
    </row>
    <row r="14" spans="1:7" ht="39" x14ac:dyDescent="0.25">
      <c r="A14" s="55"/>
      <c r="B14" s="48" t="s">
        <v>174</v>
      </c>
      <c r="C14" s="69"/>
      <c r="D14" s="60"/>
      <c r="E14" s="61"/>
      <c r="F14" s="123"/>
      <c r="G14" s="62"/>
    </row>
    <row r="15" spans="1:7" ht="115.5" x14ac:dyDescent="0.25">
      <c r="A15" s="23">
        <v>4</v>
      </c>
      <c r="B15" s="43" t="s">
        <v>175</v>
      </c>
      <c r="C15" s="44"/>
      <c r="D15" s="57" t="s">
        <v>57</v>
      </c>
      <c r="E15" s="58">
        <v>274</v>
      </c>
      <c r="F15" s="98"/>
      <c r="G15" s="59">
        <f>F15*E15</f>
        <v>0</v>
      </c>
    </row>
    <row r="17" spans="1:7" ht="38.25" x14ac:dyDescent="0.2">
      <c r="A17" s="21"/>
      <c r="B17" s="48" t="s">
        <v>53</v>
      </c>
    </row>
    <row r="18" spans="1:7" ht="13.5" x14ac:dyDescent="0.25">
      <c r="A18" s="23">
        <v>5</v>
      </c>
      <c r="B18" s="24" t="s">
        <v>78</v>
      </c>
      <c r="C18" s="24"/>
      <c r="D18" s="49">
        <v>0.05</v>
      </c>
      <c r="E18" s="58">
        <v>1</v>
      </c>
      <c r="F18" s="59">
        <f>SUM(G5:G16)*D18</f>
        <v>0</v>
      </c>
      <c r="G18" s="59">
        <f>F18*E18</f>
        <v>0</v>
      </c>
    </row>
    <row r="20" spans="1:7" x14ac:dyDescent="0.2">
      <c r="A20" s="78" t="s">
        <v>99</v>
      </c>
      <c r="B20" s="79" t="s">
        <v>101</v>
      </c>
      <c r="C20" s="79"/>
      <c r="D20" s="79"/>
      <c r="E20" s="79"/>
      <c r="F20" s="79"/>
      <c r="G20" s="80">
        <f>SUM(G5:G18)</f>
        <v>0</v>
      </c>
    </row>
  </sheetData>
  <sheetProtection algorithmName="SHA-512" hashValue="i9m4uX4VnNnbvhD62ynKgCg5GfBQj1JgWY5RJIOuRfiviZRfUt5MiEc2Xt5w1VMR+ODzU7YX7DMYJejIiRr2cg==" saltValue="ECaLIa0aNOeWkv07LnAojw==" spinCount="100000" sheet="1" objects="1" scenarios="1"/>
  <pageMargins left="0.98425196850393704" right="0.78740157480314965" top="0.78740157480314965" bottom="0.78740157480314965" header="0.31496062992125984" footer="0.31496062992125984"/>
  <pageSetup paperSize="9" orientation="portrait" r:id="rId1"/>
  <headerFooter>
    <oddFooter>&amp;R&amp;"+,Krepko"&amp;P&amp;"+,Običajno"/&amp;N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30</vt:i4>
      </vt:variant>
    </vt:vector>
  </HeadingPairs>
  <TitlesOfParts>
    <vt:vector size="46" baseType="lpstr">
      <vt:lpstr>naslov</vt:lpstr>
      <vt:lpstr>rekapitulacija</vt:lpstr>
      <vt:lpstr>geodetska dela</vt:lpstr>
      <vt:lpstr>ciscenje terena</vt:lpstr>
      <vt:lpstr>ostala preddela</vt:lpstr>
      <vt:lpstr>izkopi</vt:lpstr>
      <vt:lpstr>planum</vt:lpstr>
      <vt:lpstr>nasipi</vt:lpstr>
      <vt:lpstr>nosilne obrabne plasti</vt:lpstr>
      <vt:lpstr>robni elementi</vt:lpstr>
      <vt:lpstr>odvodnjavanje</vt:lpstr>
      <vt:lpstr>pokoncna signal</vt:lpstr>
      <vt:lpstr>talne oznacbe</vt:lpstr>
      <vt:lpstr>ukinitev voda</vt:lpstr>
      <vt:lpstr>krajinska ureditev</vt:lpstr>
      <vt:lpstr>tuje storitve</vt:lpstr>
      <vt:lpstr>'ciscenje terena'!Print_Area</vt:lpstr>
      <vt:lpstr>'geodetska dela'!Print_Area</vt:lpstr>
      <vt:lpstr>izkopi!Print_Area</vt:lpstr>
      <vt:lpstr>'krajinska ureditev'!Print_Area</vt:lpstr>
      <vt:lpstr>nasipi!Print_Area</vt:lpstr>
      <vt:lpstr>naslov!Print_Area</vt:lpstr>
      <vt:lpstr>'nosilne obrabne plasti'!Print_Area</vt:lpstr>
      <vt:lpstr>odvodnjavanje!Print_Area</vt:lpstr>
      <vt:lpstr>'ostala preddela'!Print_Area</vt:lpstr>
      <vt:lpstr>planum!Print_Area</vt:lpstr>
      <vt:lpstr>'pokoncna signal'!Print_Area</vt:lpstr>
      <vt:lpstr>rekapitulacija!Print_Area</vt:lpstr>
      <vt:lpstr>'robni elementi'!Print_Area</vt:lpstr>
      <vt:lpstr>'talne oznacbe'!Print_Area</vt:lpstr>
      <vt:lpstr>'tuje storitve'!Print_Area</vt:lpstr>
      <vt:lpstr>'ukinitev voda'!Print_Area</vt:lpstr>
      <vt:lpstr>'ciscenje terena'!Print_Titles</vt:lpstr>
      <vt:lpstr>'geodetska dela'!Print_Titles</vt:lpstr>
      <vt:lpstr>izkopi!Print_Titles</vt:lpstr>
      <vt:lpstr>'krajinska ureditev'!Print_Titles</vt:lpstr>
      <vt:lpstr>nasipi!Print_Titles</vt:lpstr>
      <vt:lpstr>'nosilne obrabne plasti'!Print_Titles</vt:lpstr>
      <vt:lpstr>odvodnjavanje!Print_Titles</vt:lpstr>
      <vt:lpstr>'ostala preddela'!Print_Titles</vt:lpstr>
      <vt:lpstr>planum!Print_Titles</vt:lpstr>
      <vt:lpstr>'pokoncna signal'!Print_Titles</vt:lpstr>
      <vt:lpstr>'robni elementi'!Print_Titles</vt:lpstr>
      <vt:lpstr>'talne oznacbe'!Print_Titles</vt:lpstr>
      <vt:lpstr>'tuje storitve'!Print_Titles</vt:lpstr>
      <vt:lpstr>'ukinitev voda'!Print_Titles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Uroš Maršič</dc:creator>
  <cp:lastModifiedBy>Uroš Maršič</cp:lastModifiedBy>
  <cp:lastPrinted>2017-02-23T13:43:34Z</cp:lastPrinted>
  <dcterms:created xsi:type="dcterms:W3CDTF">2011-10-10T08:16:02Z</dcterms:created>
  <dcterms:modified xsi:type="dcterms:W3CDTF">2017-04-12T15:06:41Z</dcterms:modified>
</cp:coreProperties>
</file>