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Dokumenti\COVID21\OGDP\PROMETNA IN KOMUNALNA INFR. POLJE\RAZPISNA DOK\Izvedba promet. in kom. inf. Polje, objava\"/>
    </mc:Choice>
  </mc:AlternateContent>
  <bookViews>
    <workbookView xWindow="-35760" yWindow="1470" windowWidth="28800" windowHeight="15435" firstSheet="2" activeTab="2"/>
  </bookViews>
  <sheets>
    <sheet name="Spremni list" sheetId="122" r:id="rId1"/>
    <sheet name="Splošni pogoji" sheetId="123" r:id="rId2"/>
    <sheet name="Rekapitulacija" sheetId="7" r:id="rId3"/>
    <sheet name="Preddela" sheetId="36" r:id="rId4"/>
    <sheet name="Zem.dela in zgornji ustroj" sheetId="75" r:id="rId5"/>
    <sheet name="Meteorna kanalizacija" sheetId="104" r:id="rId6"/>
    <sheet name="UVOZNA RAMPA" sheetId="119" state="hidden" r:id="rId7"/>
    <sheet name="JR-GRAD.DELA" sheetId="125" r:id="rId8"/>
    <sheet name="JR - MONT.DELA" sheetId="126" r:id="rId9"/>
    <sheet name="PEŠPOT DO CESTE" sheetId="129" r:id="rId10"/>
    <sheet name="Razna dela" sheetId="113" r:id="rId11"/>
  </sheets>
  <definedNames>
    <definedName name="CENA" localSheetId="8">#REF!</definedName>
    <definedName name="CENA" localSheetId="7">#REF!</definedName>
    <definedName name="CENA" localSheetId="5">#REF!</definedName>
    <definedName name="CENA" localSheetId="9">#REF!</definedName>
    <definedName name="CENA" localSheetId="10">#REF!</definedName>
    <definedName name="CENA">#REF!</definedName>
    <definedName name="CESTA_slo" localSheetId="9">#REF!</definedName>
    <definedName name="CESTA_slo">'Zem.dela in zgornji ustroj'!$C$1:$C$111</definedName>
    <definedName name="FEKALNA_KANALIZACIJA_slo" localSheetId="9">#REF!</definedName>
    <definedName name="FEKALNA_KANALIZACIJA_slo">#REF!</definedName>
    <definedName name="JAVNA_RAZSVETLJAVA_slo" localSheetId="9">#REF!</definedName>
    <definedName name="JAVNA_RAZSVETLJAVA_slo">#REF!</definedName>
    <definedName name="JEKLO" localSheetId="5">#REF!</definedName>
    <definedName name="JEKLO" localSheetId="10">#REF!</definedName>
    <definedName name="JEKLO">#REF!</definedName>
    <definedName name="JEKLO_SD" localSheetId="5">#REF!</definedName>
    <definedName name="JEKLO_SD" localSheetId="10">#REF!</definedName>
    <definedName name="JEKLO_SD">#REF!</definedName>
    <definedName name="KOLIC" localSheetId="5">#REF!</definedName>
    <definedName name="KOLIC" localSheetId="10">#REF!</definedName>
    <definedName name="KOLIC">#REF!</definedName>
    <definedName name="METEORNA_KANALIZACIJA_slo" localSheetId="9">#REF!</definedName>
    <definedName name="METEORNA_KANALIZACIJA_slo">'Meteorna kanalizacija'!$C$1:$C$77</definedName>
    <definedName name="_xlnm.Print_Area" localSheetId="8">'JR - MONT.DELA'!$A$1:$F$39</definedName>
    <definedName name="_xlnm.Print_Area" localSheetId="7">'JR-GRAD.DELA'!$A$1:$G$33</definedName>
    <definedName name="_xlnm.Print_Area" localSheetId="5">'Meteorna kanalizacija'!$A$1:$G$77</definedName>
    <definedName name="_xlnm.Print_Area" localSheetId="3">Preddela!$A$1:$G$39</definedName>
    <definedName name="_xlnm.Print_Area" localSheetId="10">'Razna dela'!$A$1:$G$23</definedName>
    <definedName name="_xlnm.Print_Area" localSheetId="2">Rekapitulacija!$A$1:$C$25</definedName>
    <definedName name="_xlnm.Print_Area" localSheetId="1">'Splošni pogoji'!$A$1:$C$59</definedName>
    <definedName name="_xlnm.Print_Area" localSheetId="4">'Zem.dela in zgornji ustroj'!$A$1:$G$111</definedName>
    <definedName name="PREDDELA_slo" localSheetId="9">#REF!</definedName>
    <definedName name="PREDDELA_slo">Preddela!$C$1:$C$39</definedName>
    <definedName name="_xlnm.Print_Titles" localSheetId="7">'JR-GRAD.DELA'!$4:$4</definedName>
    <definedName name="_xlnm.Print_Titles" localSheetId="5">'Meteorna kanalizacija'!$1:$4</definedName>
    <definedName name="_xlnm.Print_Titles" localSheetId="3">Preddela!$1:$4</definedName>
    <definedName name="_xlnm.Print_Titles" localSheetId="10">'Razna dela'!$1:$3</definedName>
    <definedName name="_xlnm.Print_Titles" localSheetId="4">'Zem.dela in zgornji ustroj'!$1:$4</definedName>
    <definedName name="VODOVOD_slo">#REF!</definedName>
  </definedNames>
  <calcPr calcId="191029"/>
</workbook>
</file>

<file path=xl/calcChain.xml><?xml version="1.0" encoding="utf-8"?>
<calcChain xmlns="http://schemas.openxmlformats.org/spreadsheetml/2006/main">
  <c r="G67" i="129" l="1"/>
  <c r="A7" i="129"/>
  <c r="A9" i="129" s="1"/>
  <c r="G7" i="129"/>
  <c r="G9" i="129"/>
  <c r="G11" i="129"/>
  <c r="G13" i="129"/>
  <c r="G15" i="129"/>
  <c r="G21" i="129"/>
  <c r="G23" i="129"/>
  <c r="G25" i="129"/>
  <c r="G27" i="129"/>
  <c r="G29" i="129"/>
  <c r="G31" i="129"/>
  <c r="G37" i="129"/>
  <c r="G39" i="129"/>
  <c r="G41" i="129"/>
  <c r="G43" i="129"/>
  <c r="G46" i="129"/>
  <c r="G48" i="129"/>
  <c r="G50" i="129"/>
  <c r="G55" i="129"/>
  <c r="G57" i="129"/>
  <c r="G59" i="129"/>
  <c r="G61" i="129"/>
  <c r="G63" i="129"/>
  <c r="G65" i="129"/>
  <c r="G69" i="129"/>
  <c r="G74" i="129"/>
  <c r="G76" i="129" s="1"/>
  <c r="G85" i="129" s="1"/>
  <c r="C86" i="129"/>
  <c r="G51" i="129" l="1"/>
  <c r="G83" i="129" s="1"/>
  <c r="G33" i="129"/>
  <c r="G82" i="129" s="1"/>
  <c r="G17" i="129"/>
  <c r="G81" i="129" s="1"/>
  <c r="G70" i="129"/>
  <c r="G84" i="129" s="1"/>
  <c r="A11" i="129"/>
  <c r="G78" i="129" l="1"/>
  <c r="G86" i="129" s="1"/>
  <c r="G87" i="129" s="1"/>
  <c r="C13" i="7" s="1"/>
  <c r="A13" i="129"/>
  <c r="A21" i="129" l="1"/>
  <c r="A23" i="129" s="1"/>
  <c r="A15" i="129"/>
  <c r="A25" i="129" l="1"/>
  <c r="A27" i="129" l="1"/>
  <c r="A29" i="129" l="1"/>
  <c r="A31" i="129" l="1"/>
  <c r="G57" i="104"/>
  <c r="G9" i="113"/>
  <c r="G7" i="113"/>
  <c r="A7" i="126"/>
  <c r="A9" i="126" s="1"/>
  <c r="A11" i="126" s="1"/>
  <c r="A13" i="126" s="1"/>
  <c r="A15" i="126" s="1"/>
  <c r="A17" i="126" s="1"/>
  <c r="A19" i="126" s="1"/>
  <c r="A21" i="126" s="1"/>
  <c r="A23" i="126" s="1"/>
  <c r="A25" i="126" s="1"/>
  <c r="A27" i="126" s="1"/>
  <c r="A29" i="126" s="1"/>
  <c r="A31" i="126" s="1"/>
  <c r="F7" i="126"/>
  <c r="F9" i="126"/>
  <c r="F11" i="126"/>
  <c r="F13" i="126"/>
  <c r="F15" i="126"/>
  <c r="F17" i="126"/>
  <c r="F19" i="126"/>
  <c r="F23" i="126"/>
  <c r="F25" i="126"/>
  <c r="F27" i="126"/>
  <c r="F29" i="126"/>
  <c r="F31" i="126"/>
  <c r="A7" i="125"/>
  <c r="G7" i="125"/>
  <c r="A9" i="125"/>
  <c r="A11" i="125" s="1"/>
  <c r="G9" i="125"/>
  <c r="G11" i="125"/>
  <c r="G13" i="125"/>
  <c r="G15" i="125"/>
  <c r="G21" i="125"/>
  <c r="G23" i="125"/>
  <c r="C30" i="125"/>
  <c r="C32" i="125"/>
  <c r="G25" i="125" l="1"/>
  <c r="G31" i="125" s="1"/>
  <c r="G18" i="125"/>
  <c r="G30" i="125" s="1"/>
  <c r="A37" i="129"/>
  <c r="A39" i="129" s="1"/>
  <c r="A41" i="129" s="1"/>
  <c r="A43" i="129" s="1"/>
  <c r="A46" i="129" s="1"/>
  <c r="A48" i="129" s="1"/>
  <c r="A50" i="129" s="1"/>
  <c r="A55" i="129" s="1"/>
  <c r="A57" i="129" s="1"/>
  <c r="A59" i="129" s="1"/>
  <c r="A61" i="129" s="1"/>
  <c r="A63" i="129" s="1"/>
  <c r="F21" i="126"/>
  <c r="F33" i="126" s="1"/>
  <c r="A13" i="125"/>
  <c r="A15" i="125"/>
  <c r="G27" i="125" l="1"/>
  <c r="G32" i="125" s="1"/>
  <c r="G33" i="125" s="1"/>
  <c r="C11" i="7" s="1"/>
  <c r="A65" i="129"/>
  <c r="A67" i="129" s="1"/>
  <c r="A69" i="129" s="1"/>
  <c r="A74" i="129" s="1"/>
  <c r="F37" i="126"/>
  <c r="F35" i="126"/>
  <c r="F38" i="126" s="1"/>
  <c r="A21" i="125"/>
  <c r="A23" i="125" s="1"/>
  <c r="F39" i="126" l="1"/>
  <c r="C12" i="7" s="1"/>
  <c r="G13" i="113" l="1"/>
  <c r="G58" i="75"/>
  <c r="G45" i="104" l="1"/>
  <c r="G43" i="104"/>
  <c r="G71" i="75"/>
  <c r="G99" i="75"/>
  <c r="G98" i="75"/>
  <c r="G17" i="104"/>
  <c r="G55" i="104"/>
  <c r="G53" i="104"/>
  <c r="G51" i="104"/>
  <c r="G49" i="104"/>
  <c r="G41" i="104"/>
  <c r="G61" i="104" l="1"/>
  <c r="G97" i="75" l="1"/>
  <c r="G96" i="75"/>
  <c r="G95" i="75"/>
  <c r="G94" i="75"/>
  <c r="G93" i="75"/>
  <c r="G92" i="75"/>
  <c r="G91" i="75"/>
  <c r="G88" i="75"/>
  <c r="G87" i="75"/>
  <c r="G86" i="75"/>
  <c r="G85" i="75"/>
  <c r="G84" i="75"/>
  <c r="G83" i="75"/>
  <c r="G82" i="75"/>
  <c r="G81" i="75"/>
  <c r="G80" i="75"/>
  <c r="G79" i="75"/>
  <c r="G56" i="75"/>
  <c r="G54" i="75" l="1"/>
  <c r="G51" i="75" l="1"/>
  <c r="G49" i="75"/>
  <c r="G45" i="75"/>
  <c r="G46" i="75"/>
  <c r="G47" i="75"/>
  <c r="G44" i="75"/>
  <c r="G29" i="75" l="1"/>
  <c r="G27" i="75"/>
  <c r="G23" i="75"/>
  <c r="G19" i="75"/>
  <c r="G21" i="75"/>
  <c r="G17" i="75"/>
  <c r="G19" i="36" l="1"/>
  <c r="G27" i="36"/>
  <c r="G23" i="36"/>
  <c r="G13" i="36" l="1"/>
  <c r="G36" i="104" l="1"/>
  <c r="G39" i="104"/>
  <c r="G59" i="104" l="1"/>
  <c r="G25" i="36" l="1"/>
  <c r="G68" i="75" l="1"/>
  <c r="G25" i="75"/>
  <c r="G34" i="104" l="1"/>
  <c r="G21" i="36"/>
  <c r="G23" i="104" l="1"/>
  <c r="G69" i="75"/>
  <c r="G66" i="75"/>
  <c r="G9" i="36" l="1"/>
  <c r="G11" i="36"/>
  <c r="G15" i="36"/>
  <c r="G17" i="36"/>
  <c r="G7" i="36"/>
  <c r="G31" i="36" l="1"/>
  <c r="G27" i="104" l="1"/>
  <c r="G25" i="104"/>
  <c r="G22" i="104"/>
  <c r="G35" i="75" l="1"/>
  <c r="A7" i="36" l="1"/>
  <c r="A9" i="36" l="1"/>
  <c r="A11" i="36" l="1"/>
  <c r="A13" i="36" s="1"/>
  <c r="C22" i="113"/>
  <c r="G11" i="113"/>
  <c r="G5" i="113"/>
  <c r="G15" i="113" l="1"/>
  <c r="G17" i="113" s="1"/>
  <c r="G22" i="113" s="1"/>
  <c r="A15" i="36"/>
  <c r="A5" i="113"/>
  <c r="A7" i="113" l="1"/>
  <c r="A9" i="113"/>
  <c r="A11" i="113" s="1"/>
  <c r="G21" i="113"/>
  <c r="G23" i="113" s="1"/>
  <c r="C14" i="7" s="1"/>
  <c r="A13" i="113" l="1"/>
  <c r="G35" i="104"/>
  <c r="G15" i="75" l="1"/>
  <c r="G31" i="75" s="1"/>
  <c r="G107" i="75" s="1"/>
  <c r="C109" i="75" l="1"/>
  <c r="C108" i="75"/>
  <c r="C107" i="75"/>
  <c r="C106" i="75"/>
  <c r="C76" i="104"/>
  <c r="C75" i="104"/>
  <c r="C74" i="104"/>
  <c r="C73" i="104"/>
  <c r="A37" i="36" l="1"/>
  <c r="C37" i="36"/>
  <c r="C38" i="36"/>
  <c r="A38" i="36"/>
  <c r="C110" i="75"/>
  <c r="G65" i="104" l="1"/>
  <c r="G63" i="104"/>
  <c r="G47" i="104"/>
  <c r="G19" i="104"/>
  <c r="G15" i="104"/>
  <c r="G9" i="104"/>
  <c r="G7" i="104"/>
  <c r="A7" i="104"/>
  <c r="G29" i="104" l="1"/>
  <c r="G74" i="104" s="1"/>
  <c r="G11" i="104"/>
  <c r="G73" i="104" s="1"/>
  <c r="G67" i="104"/>
  <c r="G75" i="104" s="1"/>
  <c r="A9" i="104"/>
  <c r="A15" i="104" l="1"/>
  <c r="A17" i="104" s="1"/>
  <c r="G69" i="104"/>
  <c r="G76" i="104" s="1"/>
  <c r="G77" i="104" s="1"/>
  <c r="C10" i="7" s="1"/>
  <c r="A19" i="104" l="1"/>
  <c r="A21" i="104"/>
  <c r="A25" i="104" l="1"/>
  <c r="A27" i="104" l="1"/>
  <c r="G78" i="75"/>
  <c r="G100" i="75" s="1"/>
  <c r="G37" i="75" l="1"/>
  <c r="G39" i="75"/>
  <c r="G41" i="75"/>
  <c r="G61" i="75"/>
  <c r="G63" i="75"/>
  <c r="G9" i="75"/>
  <c r="G7" i="75"/>
  <c r="A7" i="75"/>
  <c r="G11" i="75" l="1"/>
  <c r="G106" i="75" s="1"/>
  <c r="G73" i="75"/>
  <c r="G33" i="36"/>
  <c r="G109" i="75"/>
  <c r="A9" i="75"/>
  <c r="G102" i="75" l="1"/>
  <c r="G110" i="75" s="1"/>
  <c r="G37" i="36"/>
  <c r="G38" i="36"/>
  <c r="G108" i="75"/>
  <c r="G39" i="36" l="1"/>
  <c r="C8" i="7" s="1"/>
  <c r="G111" i="75"/>
  <c r="C9" i="7" s="1"/>
  <c r="A17" i="36" l="1"/>
  <c r="A19" i="36" s="1"/>
  <c r="A21" i="36" l="1"/>
  <c r="A23" i="36" s="1"/>
  <c r="A15" i="75"/>
  <c r="A17" i="75" l="1"/>
  <c r="A25" i="36"/>
  <c r="A19" i="75" l="1"/>
  <c r="A27" i="36"/>
  <c r="A21" i="75" l="1"/>
  <c r="A23" i="75" l="1"/>
  <c r="A25" i="75" l="1"/>
  <c r="A27" i="75" l="1"/>
  <c r="A34" i="104"/>
  <c r="A29" i="75" l="1"/>
  <c r="A35" i="75" s="1"/>
  <c r="A37" i="75" s="1"/>
  <c r="A39" i="75" s="1"/>
  <c r="A35" i="104"/>
  <c r="A36" i="104" s="1"/>
  <c r="A39" i="104" s="1"/>
  <c r="A41" i="104" l="1"/>
  <c r="A43" i="104" s="1"/>
  <c r="A45" i="104" s="1"/>
  <c r="A47" i="104" s="1"/>
  <c r="A41" i="75"/>
  <c r="A49" i="104" l="1"/>
  <c r="A51" i="104" s="1"/>
  <c r="A53" i="104" s="1"/>
  <c r="A55" i="104" s="1"/>
  <c r="A57" i="104" s="1"/>
  <c r="A43" i="75"/>
  <c r="A49" i="75" s="1"/>
  <c r="A51" i="75" s="1"/>
  <c r="A54" i="75" s="1"/>
  <c r="C15" i="7"/>
  <c r="A59" i="104" l="1"/>
  <c r="A61" i="104" s="1"/>
  <c r="A63" i="104" s="1"/>
  <c r="A56" i="75"/>
  <c r="A58" i="75" l="1"/>
  <c r="A61" i="75" s="1"/>
  <c r="A63" i="75" s="1"/>
  <c r="A66" i="75" s="1"/>
  <c r="A68" i="75" s="1"/>
  <c r="A69" i="75" s="1"/>
  <c r="A65" i="104"/>
  <c r="A71" i="75" l="1"/>
  <c r="A77" i="75" s="1"/>
  <c r="A90" i="75" s="1"/>
</calcChain>
</file>

<file path=xl/sharedStrings.xml><?xml version="1.0" encoding="utf-8"?>
<sst xmlns="http://schemas.openxmlformats.org/spreadsheetml/2006/main" count="803" uniqueCount="462">
  <si>
    <t>kos</t>
  </si>
  <si>
    <t>PREDDELA</t>
  </si>
  <si>
    <t>ZEMELJSKA DELA</t>
  </si>
  <si>
    <t>št.post.</t>
  </si>
  <si>
    <t>EM</t>
  </si>
  <si>
    <t>količina</t>
  </si>
  <si>
    <t>cena/EM</t>
  </si>
  <si>
    <t>I.</t>
  </si>
  <si>
    <t>II.</t>
  </si>
  <si>
    <t>III.</t>
  </si>
  <si>
    <t>IV.</t>
  </si>
  <si>
    <t xml:space="preserve">REKAPITULACIJA </t>
  </si>
  <si>
    <t>SKUPAJ:</t>
  </si>
  <si>
    <t>opis postavke</t>
  </si>
  <si>
    <t>vrednost (€)</t>
  </si>
  <si>
    <t>kpl</t>
  </si>
  <si>
    <t>V.</t>
  </si>
  <si>
    <t>Preizkus vodotesnosti kanala in izdelava poročila.</t>
  </si>
  <si>
    <t>PRIPRAVLJALNA DELA</t>
  </si>
  <si>
    <t>Fino planiranje tampona v predpisanih padcih po projektu, dobava sejanega peska granulacije 0-8 mm, planiranje in utrjevanje - priprava na asfaltiranje.</t>
  </si>
  <si>
    <t>PROMETNA UREDITEV</t>
  </si>
  <si>
    <t>Zakoličba in zavarovanje projektirane osi kanala.</t>
  </si>
  <si>
    <t>Postavitev in zavarovanje prečnih profilov.</t>
  </si>
  <si>
    <t>ODVODNJAVANJE</t>
  </si>
  <si>
    <t xml:space="preserve">Kontrola sploščenosti cevi izvedenega kanala (pregled s kamero) in izdelava poročila. </t>
  </si>
  <si>
    <t>REKAPITULACIJA</t>
  </si>
  <si>
    <r>
      <t>m</t>
    </r>
    <r>
      <rPr>
        <vertAlign val="superscript"/>
        <sz val="10"/>
        <rFont val="Arial CE"/>
        <charset val="238"/>
      </rPr>
      <t>3</t>
    </r>
  </si>
  <si>
    <r>
      <t>m</t>
    </r>
    <r>
      <rPr>
        <vertAlign val="superscript"/>
        <sz val="10"/>
        <rFont val="Arial CE"/>
        <charset val="238"/>
      </rPr>
      <t>2</t>
    </r>
  </si>
  <si>
    <r>
      <t>m</t>
    </r>
    <r>
      <rPr>
        <vertAlign val="superscript"/>
        <sz val="10"/>
        <rFont val="Arial CE"/>
        <charset val="238"/>
      </rPr>
      <t>1</t>
    </r>
  </si>
  <si>
    <t>1.</t>
  </si>
  <si>
    <t>2.</t>
  </si>
  <si>
    <t>3.</t>
  </si>
  <si>
    <t>4.</t>
  </si>
  <si>
    <t>5.</t>
  </si>
  <si>
    <t>6.</t>
  </si>
  <si>
    <t>7.</t>
  </si>
  <si>
    <t>8.</t>
  </si>
  <si>
    <t>9.</t>
  </si>
  <si>
    <t>SPODNJI in ZGORNJI USTROJ</t>
  </si>
  <si>
    <t>Zasip jarka z izbranim materialom od izkopa, skupaj s potrebnim utrjevanjem do potrebne zbitosti, zasip v plasteh največ do 30 cm.</t>
  </si>
  <si>
    <t>Nakladanje na transportno sredstvo in odvoz odvečnega materiala od izkopa na stalno deponijo (deponijo pridobi izvajalec) ter plačilo vseh stroškov deponiranja.</t>
  </si>
  <si>
    <t>Rezkanje - frezanje obstoječega finega asfalta v šir. 20 cm (stik obstoječi - novi), kompletno z dobavo in vgrajevanjem novega asfalt betona v deb. 4,0 cm.</t>
  </si>
  <si>
    <t>Dobava in postavitev prometnih znakov, komplet z drogom in pritrdilnim materialom ter zemeljskimi deli in temelji:</t>
  </si>
  <si>
    <r>
      <t>m</t>
    </r>
    <r>
      <rPr>
        <vertAlign val="superscript"/>
        <sz val="10"/>
        <rFont val="Arial CE"/>
        <family val="2"/>
        <charset val="238"/>
      </rPr>
      <t>2</t>
    </r>
  </si>
  <si>
    <r>
      <t>m</t>
    </r>
    <r>
      <rPr>
        <vertAlign val="superscript"/>
        <sz val="10"/>
        <rFont val="Arial CE"/>
        <family val="2"/>
        <charset val="238"/>
      </rPr>
      <t>3</t>
    </r>
  </si>
  <si>
    <t xml:space="preserve">Dobava in vgrajevanje asfalta:
</t>
  </si>
  <si>
    <t>10.</t>
  </si>
  <si>
    <t>11.</t>
  </si>
  <si>
    <t>12.</t>
  </si>
  <si>
    <t>V cenah 22 % DDV ni upoštevan!</t>
  </si>
  <si>
    <t>Zarez - odrez asfalta debeline cca 10 cm.</t>
  </si>
  <si>
    <t xml:space="preserve">DODATNA IN NEPREDVIDENA DELA </t>
  </si>
  <si>
    <t>METEORNA KANALIZACIJA</t>
  </si>
  <si>
    <t>Dobava in vgraditev cevi iz umetnih mas, togostnega razreda min. SN 8,kompletno s tesnili in potrebnimi fazonskimi kosi, izdelava betonske podlage ter polno obbetoniranje s C 16/20 kanalizacijske cevi:</t>
  </si>
  <si>
    <t>Planiranje dna izkopa z natančnostjo ± 1 cm in strojna utrditev do potrebne zbitosti (Ev2 ≥ 20 MPa).</t>
  </si>
  <si>
    <t>Preverba podatkov, detekcija, odkrivanje ter trasna in višinska zakoličba vseh komunalnih in energetskih vodov ter oznaka križanj na predvideni dolžini izgradnje komunalne infrastrukture.</t>
  </si>
  <si>
    <t xml:space="preserve">PREDDELA </t>
  </si>
  <si>
    <t>Rušenje obstoječega asfalta v debelini 5 do 15 cm, nalaganje ruševin na transportno sredstvo, odvoz v stalno pooblaščeno deponijo po izboru izvajalca z vključenimi vsemi stroški deponiranja.</t>
  </si>
  <si>
    <t>PREDDELA SKUPAJ:</t>
  </si>
  <si>
    <t xml:space="preserve">METEORNA KANALIZACIJA </t>
  </si>
  <si>
    <t>METEORNA KANALIZACIJA SKUPAJ:</t>
  </si>
  <si>
    <t xml:space="preserve">Dobava in vgradnja revizijskega jaška iz betonskih cevi Ø 80 cm, globine do 1,5 s težko povoznim LTŽ pokrovom z luknjami (nosilnost 40t, D400) premera 60 cm, na montažnem AB vencu. Kompletno z izdelavo podložnega betona C8/10, obbetoniranjem jaška iz betona C16/20, napravo mulde, fino obdelavo notranjosti, prebijanjem sten in izdelavo priključkov. </t>
  </si>
  <si>
    <t>ura</t>
  </si>
  <si>
    <t>Geomehanski nadzor.</t>
  </si>
  <si>
    <t>RAZNA DELA skupaj:</t>
  </si>
  <si>
    <t>RAZNA DELA</t>
  </si>
  <si>
    <t>Čiščenje in hladni obrizg asfalta pri stikovanju obstoječega z novim.</t>
  </si>
  <si>
    <t>RAZNA DELA - SKUPAJ:</t>
  </si>
  <si>
    <t xml:space="preserve">RAZNA DELA </t>
  </si>
  <si>
    <t>Priprava in ogranizacija gradbišča z gradbiščno tablo vključno z vsemi potrebnimi deli na celotnem območju  predvidene komunalne infrastrukture. V tej postavki je potrebno zajeti tudi stroške začasnih dovoznih poti ter vzpostavitev v prvotno stanje. Izvajalec si mora ogledati trase/območje predvidene infrastrukture in v to postavko vključiti vsa potrebna dela pri organizaciji, pripravi, zavarovanju in čiščenju gradbišča. V postavki vključiti tudi zavarovanje okoliških objektov in gradbišč pred morebitnimi poškodbami v času gradnje.</t>
  </si>
  <si>
    <t>Izdelava geodetskega načrta izvedenih del (z vsemi potrebnimi geodetskimi podatki za izdelavo PID (geodetski posnetek izvedenega stanja, izvedenih komunalnih vodov, izmero izvedenih komunalnih vodov in jaškov), predani v 6 izvodih tiskane oblike in v digitalni obliki, ki mora biti izdelan v skladu z veljavno zakonodajo.</t>
  </si>
  <si>
    <t>m3</t>
  </si>
  <si>
    <t>Rušenje betonskih robnikov 15/25/100, nalaganje ruševin na transportno sredstvo, odvoz v stalno pooblaščeno deponijo po izboru izvajalca z vključenimi vsemi stroški deponiranja.</t>
  </si>
  <si>
    <t>HORTIKULTURNA UREDITEV in ZUNANJA UREDITEV</t>
  </si>
  <si>
    <t xml:space="preserve">Investitor:   </t>
  </si>
  <si>
    <t>Objekt:</t>
  </si>
  <si>
    <t xml:space="preserve">Št. projekta:  </t>
  </si>
  <si>
    <t>Projektant:</t>
  </si>
  <si>
    <t>PROTIM RŽIŠNIK PERC d.o.o.</t>
  </si>
  <si>
    <t>Poslovna cona A 2</t>
  </si>
  <si>
    <t>4208 Šenčur</t>
  </si>
  <si>
    <t>Odgovorni projektant:</t>
  </si>
  <si>
    <t xml:space="preserve">Datum izdelave popisa: </t>
  </si>
  <si>
    <t>Naročnik:</t>
  </si>
  <si>
    <t>Šmartinska cesta 152g</t>
  </si>
  <si>
    <t>OBJEKT:</t>
  </si>
  <si>
    <t>INVESTITOR:</t>
  </si>
  <si>
    <t>ŠT. PROJEKTA:</t>
  </si>
  <si>
    <t>SPLOŠNE   ZAHTEVE ZA IZDELAVO PONUDBE:</t>
  </si>
  <si>
    <t>Ponudnik mora v cenah po enoti vkalkularati vse potrebne stroške:</t>
  </si>
  <si>
    <t>V kolikor je že katerakoli od spodaj navedenih del navedena tudi v popisih, veljajo postavke iz popisa za izdelavo ponudbe navedane spodaj v točkah 1-35!</t>
  </si>
  <si>
    <t>Organizacija in oprema gradbišča.</t>
  </si>
  <si>
    <t>Zakoličba obstoječih komunalnih vodov pred začetkom gradnje.</t>
  </si>
  <si>
    <t>Cestne zapore in ustrezna signalizacija za celoten čas gradnje.</t>
  </si>
  <si>
    <t>Izdelava poročila o ravnanju z gradbenimi odpadki v skladu z zakonodajo, vključno z vsemi stroški in taksami ločenega zbiranja.</t>
  </si>
  <si>
    <t>Sortiranja in evidentiranja gradbenih odpadkov, zemeljskega izkopa, kot tudi stroške odvoza in predelave le teh, po določilih zakonodaje.</t>
  </si>
  <si>
    <t>Postavitev gradbiščne table skladno s trenutno veljavnimi predpisi.</t>
  </si>
  <si>
    <t xml:space="preserve">Stroški izdelave in dostave  varnostnega načrta  (dva izvoda) naročniku v skladu s predpisi o zagotavljanju varnosti in zdravja pri delu, zagotoviti, da bo gradbišče urejeno v skladu z varnostnim načrtom. Načrte izvajalec preda v potrditev naročniku pet dni pred začetkom gradnje. </t>
  </si>
  <si>
    <t>Škoda na objektih ob gradbišču, ki jo povzroči izvajalec.</t>
  </si>
  <si>
    <t xml:space="preserve">Ponovna vzpostavitev odstranjenih mejnikov, ki jih je izvajalec odstranil izven delovnega pasu. </t>
  </si>
  <si>
    <t>Poročila o kakovostni vgradnji.</t>
  </si>
  <si>
    <t>13.</t>
  </si>
  <si>
    <t>Vsi stroški trajnega deponiranja gradbenega materiala.</t>
  </si>
  <si>
    <t>14.</t>
  </si>
  <si>
    <t>Izdelava izvedenskega mnenja za objekte na katerih bi zaradi izgradnje komunalne infrastrukture lahko prišlo do poškodb (s predhodnim posvetovanjem s predstavnikom naročnika - z nadzorom).</t>
  </si>
  <si>
    <t>15.</t>
  </si>
  <si>
    <t>Sanacija oz. povrnitev v prvotno stanje vseh dostopnih poti, ki jih bo izvajalec uporabljal za vso gradbiščno logistiko.</t>
  </si>
  <si>
    <t>16.</t>
  </si>
  <si>
    <t>Stroške obveščanja javnosti o morebitnih motnjah ter posledic nastalih zaradi motenj.</t>
  </si>
  <si>
    <t>17.</t>
  </si>
  <si>
    <t>Obnova obstoječih hišnih priključkov poškodovanih med gradnjo.</t>
  </si>
  <si>
    <t>18.</t>
  </si>
  <si>
    <t>Vse stroške povezane z izvajanjem ukrepov skladno s Uredbo o preprečevanju in zmanjševanju emisije delcev iz gradbišč (Ur.list RS, št. 21/2011) ter izdelavo elaborata preprečevanja in zmanjševanja emisije delcev iz gradbišča.</t>
  </si>
  <si>
    <t>19.</t>
  </si>
  <si>
    <t>Vse stroške glede posegov na obstoječem cevovodu, pri čemer se izvajalec z upravljalcem uskladi glede organizacije obnove.</t>
  </si>
  <si>
    <t>20.</t>
  </si>
  <si>
    <t>Vse stroške električne energije, vode, TK priključkov, razsvetljave,ogrevanja…</t>
  </si>
  <si>
    <t>21.</t>
  </si>
  <si>
    <t>22.</t>
  </si>
  <si>
    <t>Vse stroške zunanjega in notranjega transporta, raztovarjanja, skladiščenja na gradbišču, takse, zavarovanja, manipulativne in ostale lokalne stroške, ki se nanašajo na pridobitev ustreznih dovoljenj za izvedbo del predmetnega razpisa in primopredajo objekta s strani izvajalca naročniku.</t>
  </si>
  <si>
    <t>23.</t>
  </si>
  <si>
    <t>Vse stroške pridobitve potrebnih soglasij in dovoljenj v zvezi s prečkanji cevovodov, stroške zaščite vseh komunalnih naprav in stroške upravljavcev ali njihovih predstavnikov, stroške raznih pristojbin s tem v zvezi.</t>
  </si>
  <si>
    <t>24.</t>
  </si>
  <si>
    <t>Vse količine pri zemeljskih delih so v raščenem stanju.</t>
  </si>
  <si>
    <t>25.</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</si>
  <si>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</si>
  <si>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26.</t>
  </si>
  <si>
    <t xml:space="preserve">Meritve nosilnosti podlage, izdelava poročil, nadzor geomehanika z vpisom v gradbeni dnevnik in izdelavo končnega poročila, geodetska spremljava v skladu z navodili geomehanika, strošek ogrevanja v času izvajanja del, če so zunanje temp. neustrezne za normalno napredovanje del. </t>
  </si>
  <si>
    <t>27.</t>
  </si>
  <si>
    <t>Vsa potrebna dokumentacija, ki je potrebna za tehnični pregled, prodobitev uporabnega dovoljenja in vris v kataster GJI.</t>
  </si>
  <si>
    <t>28.</t>
  </si>
  <si>
    <t>Cena na enoto za več in manj dela se ne spreminja.</t>
  </si>
  <si>
    <t>29.</t>
  </si>
  <si>
    <t>30.</t>
  </si>
  <si>
    <t>Ponudnik mora k ponudbi priložiti prospekte za vso ponujeno opremo v vseh sklopih.</t>
  </si>
  <si>
    <t>31.</t>
  </si>
  <si>
    <t>Pridobitev lokacije za začasne gradbiščne objekte in za priročno skladiščenje materiala, uporaba za ves čas gradnje infrastrukture, vzpostavitev prvotnega stanja po zaključku gradbenih del, morebitna prestavitev objektov in najemnina zemljišča za gradbiščne objekte in priročno skladišče materiala.</t>
  </si>
  <si>
    <t>32.</t>
  </si>
  <si>
    <t>Fotografiranje cestnih, krajinskih, stavbnih in drugih detajlov, pomembnih za ugotavljanje stanja pred gradnjo.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</si>
  <si>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33.</t>
  </si>
  <si>
    <t>Postavitev fiksnih začasnih prehodov za pešce preko jarkov do posameznih objektov ob gradbišču z varovalno ograjo, sprotnim čiščenjem in vzdrževanjem prehodov tekom gradnje in stalnim vzdrževanjem dostopov nanje. V ceni je zajeta tudi prestavitev prehodov na nove lokacije. Izvajalec mora vsakodnevno zagotavljati dostop do objektov.</t>
  </si>
  <si>
    <t>34.</t>
  </si>
  <si>
    <t>Postavitev linijskih pomičnih zaščitnih ograj pri gradnji skozi naselje ali vzporedno z občinsko cesto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</si>
  <si>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35.</t>
  </si>
  <si>
    <t>V popisu so zajeta vsa dela po projektu, niso pa zajeta spremljajoča dela po zahtevah soglasodajalcev (arheološka izkopavanja,…).</t>
  </si>
  <si>
    <t>ZA RAZPIS:</t>
  </si>
  <si>
    <t>Žig in podpis pooblaščene osebe ponudnika</t>
  </si>
  <si>
    <t>Izvedba prečkanj (križanj) kanalizacije z obstoječim vodom, v zaščitni cevi, z zavarovanjem obstoječega voda pri izkopu, med gradnjo in pri zasipu, komplet z ročnim izkopom, zavarovanjem z novo cevjo ter obbetoniranjem nove zaščitne cevi na obstoječem komunalnem vodu:</t>
  </si>
  <si>
    <t>BAUHERR:</t>
  </si>
  <si>
    <t>PROJEKT-NR.:</t>
  </si>
  <si>
    <t>ALLGEMEINE ANFORDERUNGEN ZUR ANGEBOTSERSTELLUNG</t>
  </si>
  <si>
    <t>Organisation und Ausrüstung der Baustelle.</t>
  </si>
  <si>
    <t>Falls eine der im Folgenden erwähnten Anforderungen auch in den Bauleistungsverzeichnissen angegeben ist, gelten die nachfolgend angegebenen Positionen aus dem Verzeichnis für die Angebotserstellung in den Punkten 1-35!</t>
  </si>
  <si>
    <t>Čiščenje terena pred in po gradnji ter priprava in organizacija gradbišča. Stroške zaključnih del na gradbišču z odvozom odvečnega materiala in stroške vzpostavitve prvotnega stanja, kjer bo to potrebno.</t>
  </si>
  <si>
    <t xml:space="preserve">Reinigung des Geländes vor und nach den Bauarbeiten sowie Vorbereitung und Organisation der Baustelle.Die Kosten der Abschlussarbeiten auf der Baustelle mit der Entfernung von überschüssigem Material und die Kosten für die Wiederherstellung des Ursprungszustand an den Stellen, an denen dies erforderlich sein wird. </t>
  </si>
  <si>
    <t>Absteckckung der bestehenden Kommunalleitungen vor dem Baubeginn.</t>
  </si>
  <si>
    <t>Straßensperren und die entsprechende Markierung bzw. Signalisierung während der gesamten Bauzeit.</t>
  </si>
  <si>
    <t>Erstellung eines Abfallberichts über die Entsorgung gemäß der Gesetzgebung, einschließlich aller Kosten und Gebühren für die Abfalltrennung.</t>
  </si>
  <si>
    <t>Sortierung und Aufzeichnung der Baustellenabfälle, des Aushubmaterials, sowie die Kosten der Beseitigung und Verarbeitung dieser, gemäß den gesetzlichen Bestimmungen.</t>
  </si>
  <si>
    <t>Aufstellung der Baustellentafel gemäß den derzeit geltenden Vorschriften.</t>
  </si>
  <si>
    <t>Kosten für die Ausarbeitung und Übermittlung des Sicherheitsplans (zwei Exemplare) dem Auftraggeber gemäß den Vorschriften über Sicherheit und Gesundheitsschutz bei der Arbeit, Sicherstellung der Baustellenordnung gemäß dem Sicherheitsplan. Der Auftragnehmer übermittelt den Sicherheitsplan dem Auftraggeber zur Bestätigung fünf Tage vor Baubeginn.</t>
  </si>
  <si>
    <t>Stroške vseh potrebnih ukrepov, ki so predpisana in določena z veljavnimi predpisi o varstvu pri delu in varstvom pred požarom, ki jih mora izvajalec obvezno upoštevati.</t>
  </si>
  <si>
    <t xml:space="preserve">Kosten für alle Maßnahmen, die gesetzlich festgeschrieben und durch geltende Vorschriften zur Sicherheit bei der Arbeit und Brandschutz notwendig sind und vom Auftragnehmer zwingend eingehalten werden müssen.  </t>
  </si>
  <si>
    <t>Durch den Auftragnehmer verursachte Schäden an den benachbarten Objekten der Baustelle.</t>
  </si>
  <si>
    <t xml:space="preserve">Wiederaufstellung von entfernten Grenzsteinen, die der Auftragnehmer außerhalb des Arbeitsrahmens entfernt hat. </t>
  </si>
  <si>
    <t>Bericht über die Einbauqualität.</t>
  </si>
  <si>
    <t>Alle Kosten für die dauerhafte Ablagerung der Baumaterialien.</t>
  </si>
  <si>
    <t>Ausarbeitung von Gutachten für Objekte, die wegen des Ausbaus der kommunalen Infrastruktur beschädigt werden könnten (in vorheriger Absprache mit den Vertretern des Auftraggebers - Aufsicht)</t>
  </si>
  <si>
    <t xml:space="preserve">Sanierung bzw. Wiederherstellung aller Zufahrtswege in den Ursprungszustand, die der Auftragnehmer für seine Baustellenlogistik benützen wird. </t>
  </si>
  <si>
    <t>Kosten für die Benachrichtigung der Öffentlichkeit über mögliche Störungen und deren Folgen und Konsequenzen.</t>
  </si>
  <si>
    <t>Erneuerung der vorhandenen Hausleitungen, die während der Bauphase beschädigt werden.</t>
  </si>
  <si>
    <t>Alle Kosten im Zusammenhang mit der Ergreifung von Maßnahmen gemäß der Verordnung zur Vermeidung und Reduzierung von Partikelemissionen auf Baustellen (Amtsblatt der RS, Nr. 21/20119 sowie der Erarbeitung des Elaboratszur Vermeidung und Verringerung von Partikelemissionen auf Baustellen.</t>
  </si>
  <si>
    <t>Alle Kosten im Zusammenhang mit Eingriffen  in bestehende Rohrleitungen, wobei sich der Auftragnehmermit dem Verwalter bzgl. der Organisation der Erneuerung abstimmt.</t>
  </si>
  <si>
    <t>Alle Kosten der für Strom, Wasser, TK Anschlüsse, Heizung, Beleuchtung,…</t>
  </si>
  <si>
    <t>Alle Versicherungskosten für die Ausrüstung, die Bauarbeiter und das Baustellenmaterial über den gesamten Bauzeitraum, vom Beginn bis zur Erteilung der Betriebsgenehmigung.</t>
  </si>
  <si>
    <t xml:space="preserve">Alle Kosten des inneren und äußeren Transports, der Entladung, der Lagerung vor Ort, Versicherungsgebühren, Bearbeitungsgebühren und weitere lokale Kosten, die für die Erteilung der entsprechenden Genehmigungen zur Durchführung der Ausschreibung und Vergabe sowie der Übergabe vonseiten des Auftragnehmers an den Auftraggeber notwendig sind. </t>
  </si>
  <si>
    <t>Alle Kosten verbunden mit der Erteilung der Zustimmungen und Genehmigungen in Verbindung mit der Überquerung der Rohrleitungen, Kosten für die Sicherung aller kommunalen Anlagen und Kosten für alle damit Beauftragten oder ihre Vertreter sowie weitere damit verbundene Kosten.</t>
  </si>
  <si>
    <t>Alle Mengen bei den Erdarbeiten sind im gewachsenen Zustand.</t>
  </si>
  <si>
    <t>Kosten für alle vorgeschriebenen Materialkontrollen, Messungen, technische Atteste und Garantien für die im Objekt eingebauten Materialien, Kosten der Nostrifikation und Messungen, die für eine erfolgreiche Erstübergabe notwendig sind, durch zugelassene Institutionen, wobei die Dokumente verpflichtet in die slowenische Sprache übersetzt werden müssn und von einer, von der RS, zugelassenen Institution nostrifiziert werden müssen.</t>
  </si>
  <si>
    <t>Kosten für die Messungen der Grundlagentragfähigkeit, Ausstellung von Berichten, Überwachung der Geomechanik mit der Eintragung ins Bautagebuch und Ausarbeitung des Endberichts, geodätische Begleitung gemäß den Anleitungen der Geomechanik, Heizkosten während der Durchführung der Bauarbeiten, wenn die äußeren Temperaturen für ein normales Weiterarbeiten unangemessen sind.</t>
  </si>
  <si>
    <t>Kosten für alle notwendigen Dokumente, die für die technische Prüfung, die Erteilung der Betriebsgenehmigung und die Einzeichnung ins Kataster GJI benötigt werden.</t>
  </si>
  <si>
    <t>Der Preis pro Einheit für mehr und weniger Arbeit ändert sich nicht.</t>
  </si>
  <si>
    <t>Kosten für das Pumpen von Wasser aus den Aushubgräben. Zuschlag auf erschwertes Abpumpen durch Grundwasser oder Oberflächenwassermit den kosten für das Ablassen des Wassers aus dem Aushub, Erstellung von zusätzlichen Aufschüttungen oder Gräben für die Umleitung von zugeströmten oder ausgepumpten Wasser (Quellen, Meliorationskanäle, Mulden, Durchlässe oder natürliche Ableitungen des Oberflächen- und Grundwassers).</t>
  </si>
  <si>
    <t>Der Angebotgeber muss dem Angebot Informationen über alle angebotenen Ausrüstungen in allen Bereich beilegen.</t>
  </si>
  <si>
    <t>Errichtung eines Standorts für vorübergehende Baustellenobjekte und des Baustellen-Materiallagers,Verwendung für die gesamte Bauzeit, Wiederherstellung des Urpsrungsstandes nach Fertigstellung der Bauarbeiten, mögliche Verlegungen von Objekten, Miete für das Grundstück für die Baustellen-Objekte sowie das Baustellen-Materiallager.</t>
  </si>
  <si>
    <t>FÜR DIE AUSSCHREIBUNG:</t>
  </si>
  <si>
    <t>Stempel und Unterschrift der bevollmächtigten Person des Angebotgebers</t>
  </si>
  <si>
    <t>Fotografieren von Straßen-, Landschafts-, Objekt- und anderen Details, die für die Bestimmung des Stands vor dem Bau relevant sind. Das Fotoelaborat wird in mindestends zwei Ausführungen angefertigt. Ein Exemplar erhält der Auftraggeber bzw. der von ihm beauftragte Aufseher. Im Falle, dass keine Fotodokumentation erstellt wird, trögt die Kosten der Rückerstattung der Auftragnehmer, dessen Schuld es ist eine detaillierte Übersicht über die Baustelletrasse zu gewährleisten. Risse auf Objekten, Schäden und andere unübliche Details müssen mit einem Messstab fotografiert werden, damit nachträglich mögliche Veränderungen des Materials, Objekts oder Anlage festgestellt werden können.</t>
  </si>
  <si>
    <t>Aufstellung von festen temporären Fußgängerüberquerungen der Gruben und Schächte zu den einzelnen Objekten an der Baustelle mit einem Schutzzaun, laufender Reinigung und der Instandhaltung der Fußgängerwege während der Bauzeit und der ständigen Instandhaltung der Zutrittswege. Im Preis ist auch die Verlegung der Überquerungen an neue Standorte enthalten. Der Auftragnehmer muss tagtäglich den Zutritt zu den Objekten gewährleisten.</t>
  </si>
  <si>
    <t>Aufstellung von beweglichen Linienschutzzäunen beim Bau durch eine Siedlung oder parallel mit der Gemeindestraße mit allen benötigten Geräten für den Schutz der Baugrube und Aufstellung der Beschilderung und nächtlichen Beleuchtung der Hindernisse. Der Schutz ist fest und stabil für die gesamte Bauzeit des jeweiligen Abschnitts. Im Preis ist auch die mehrfache Verlegung der Schutzzäune, im Einklang mit dem Baufortschritt, enthalten.</t>
  </si>
  <si>
    <t>In den Bauleistungsverzeichnissen sind alle Arbeiten nach dem Projekt enthalten, nicht aber begleitende Arbeiten je nach Bedarf.</t>
  </si>
  <si>
    <t>Ausführung der Kreuzung der Kanalisation mit der bestehenden Leitung, im Sicherheitsrohr, mit der Sicherung der bestehenden Leitung beim Aushub, während des Baus und bei der Zuschüttung, Komplettlösung mit händischem Aushub, Sicherung mittels neuem Rohr sowie Umbetonierung des neuen Sicherheitsrohrs auf der bestehenden kommunalen Leitung:</t>
  </si>
  <si>
    <t>VORARBEITEN</t>
  </si>
  <si>
    <t>ERDARBEITEN</t>
  </si>
  <si>
    <t>Erstellung es geodätischen Plans der durchgeführten Arbeiten (mit allen benötigten geodätischen Daten) zur Erstellung des PID (geodätische Aufnahme des durchgeführten Standes, der ausgeführten kommunalen Leitungen, Ausmessung der Ausgeführten kommunalen Leitungen und Schächte), übergeben in 6 Exemplaren in gedruckter und digitaler Form, der Plan muss gemäß der geltenden Rechtsvorschriften erstellt werden.</t>
  </si>
  <si>
    <t>PLANVERZEICHNIS MIT KOSTENVORANSCHLAG</t>
  </si>
  <si>
    <t xml:space="preserve">Auftraggeber: </t>
  </si>
  <si>
    <t>Bauherr:</t>
  </si>
  <si>
    <t>Projekt-Nr.:</t>
  </si>
  <si>
    <t>Planer:</t>
  </si>
  <si>
    <t>Poslovna cona A2</t>
  </si>
  <si>
    <t>Verantworlicher Planer:</t>
  </si>
  <si>
    <t>Miha Ranfl</t>
  </si>
  <si>
    <t>Der Angebotsersteller muss in den Preisen alle notwendigen Kosten einkalkulieren:</t>
  </si>
  <si>
    <r>
      <rPr>
        <sz val="10"/>
        <rFont val="Arial CE"/>
        <family val="2"/>
      </rPr>
      <t>Organisation und Vorbereitung der Baustelle mit Bautafel inkl. aller benötigten Arbeiten auf dem gesamten Gebiet der beabsichtigten kommunalen Infrastruktur. In dieser Position müssen auch alle Kosten für die temporären Zufahrten und die Wiederherstellung des Ursprungszustands berücksichtigt werden. Der Auftragnehmer muss die Trasse/ das Gebiet der geplanten Infrastruktur besichtigen und in dieser Position alle notwendigen Arbeiten für die Organisation, Vorbereitung, Sicherung und Reinigung der Baustelle einschließen. Die Position muss auch die Sicherung für die nahe liegenden Objekte gegen mögliche Schäden während des Baus berücksichtigen.</t>
    </r>
  </si>
  <si>
    <r>
      <rPr>
        <sz val="10"/>
        <rFont val="Arial CE"/>
        <family val="2"/>
      </rPr>
      <t>Überprüfung von Daten, Erkennung, Erfassung und Trassen- und Höhenabsteckung aller Kommunal- und Energie-Leitungen und Markierung der Überkreuzungen an der geplanten Länge des Baus der kommunalen Infrastruktur.</t>
    </r>
  </si>
  <si>
    <t xml:space="preserve">ZUSÄTZLICHE UND NICHT GEPLANTE ARBEITEN </t>
  </si>
  <si>
    <t xml:space="preserve">VORARBEITEN </t>
  </si>
  <si>
    <t>VORBEREITUNGSARBEITEN</t>
  </si>
  <si>
    <t xml:space="preserve">Lieferung, Ausbreiten, Planung und Festigung des Tamponschotters Granulate 0 - -32 mm in der Stärke min. 30 cm, Festigung bis zur nötigen Verdichtung (Ev2 ≥ 120 MPa). </t>
  </si>
  <si>
    <t>UNTER- und OBERBAU</t>
  </si>
  <si>
    <t>VERKEHRSORDNUNG</t>
  </si>
  <si>
    <t xml:space="preserve">SUMME STRASSE: </t>
  </si>
  <si>
    <t>CESTA SKUPAJ:</t>
  </si>
  <si>
    <t>Positionsbeschreibung</t>
  </si>
  <si>
    <t xml:space="preserve">REGENWASSER-KANALISATION </t>
  </si>
  <si>
    <t>ENTWÄSSERUNG</t>
  </si>
  <si>
    <t>SUMME VERSCHIEDENE ARBEITEN:</t>
  </si>
  <si>
    <t xml:space="preserve">VERSCHIEDENE ARBEITEN </t>
  </si>
  <si>
    <t>Aleja d.o.o.</t>
  </si>
  <si>
    <t>1000 Ljubljnaa</t>
  </si>
  <si>
    <t xml:space="preserve">Datum der Verzeichniserstellung: </t>
  </si>
  <si>
    <t>PARKEN</t>
  </si>
  <si>
    <t>Samostojno parkirišče v Šiški (EUP ŠI 424 - PE P6)</t>
  </si>
  <si>
    <t>K 129794</t>
  </si>
  <si>
    <t>Postavitev in zavarovanje prečnih profilov v ravninskem terenu.</t>
  </si>
  <si>
    <t>Široki strojni izkop v terenu III.-IV. ktg, izkop v globini do 1,2 m, nakladanje materiala na transportno sredstvo, odvoz na stalno deponijo (deponijo pridobi izvajalec) ter plačilo vseh stroškov deponiranja.</t>
  </si>
  <si>
    <t>Breiter Maschinenaushub im Gelände III-IV. Kategorie, Aushub in einer Tiefe bis 1,2 m, Aufladen des Materials auf ein Transportmittel und Abfuhr zur ständigen Deponie (Deponie erwirbt der Auftragnehmer) und Zahlung aller Kosten für die Ablagerung.</t>
  </si>
  <si>
    <t xml:space="preserve">Dobava, razgrinjanje, planiranje in utrjevanje tamponskega drobljenca granulacije 0-32 mm v debelini minimalno 25 cm, utrjevanje do potrebne zbitosti (Ev2 ≥ 120 MPa). </t>
  </si>
  <si>
    <t>-Trageschicht - AAC 22 base B 50/70 A1/A2 mit Stärke 6 cm</t>
  </si>
  <si>
    <t>Površinski izkop humusa v debelini cca 20 cm, z deponiranjem materiala na začasni gradbiščni deponiji.</t>
  </si>
  <si>
    <t xml:space="preserve">Rušenje in odstranitev obstoječih jaškov s pokrovom vseh vrst, nalaganje ruševin - ostankov betona na transportno sredstvo, odvoz v stalno pooblaščeno deponijo po izboru izvajalca z vključenimi vsemi stroški deponiranja. </t>
  </si>
  <si>
    <t>Abriss und Entfernung des Revisionsschachtes mit der Deckel aller Arten, Aufladen des Schutts - Betonreste auf ein Transportmittel, Abfuhr zur ständigen zugelassenen Deponie nach Wahl des Auftragnehmers mit allen Kosten für die Ablagerung.</t>
  </si>
  <si>
    <t>Lieferung und Verlegung der leichten Trennschicht zwischen Planum und Unterbau der Straße aus Geotextil: Polypropylenfaser PP (Zugfestigkeit 16kN/m).</t>
  </si>
  <si>
    <t>-Bindeschichtt - AC 22 bin PmB 45/80-50 A1/A2 mit Stärke 6 cm</t>
  </si>
  <si>
    <t>-Verschleißschicht - AC 11 surf PmB 45/80-65 A1/A2 mit Stärke 4 cm</t>
  </si>
  <si>
    <t>Der Abriss der bestehenden Kanalizacion (bis DN 300), Aufladen auf ein Transportmittel, Abfuhr zur ständigen zugelassenen Deponie nach Wahl des Auftragnehmers mit allen Kosten für die Ablagerung.</t>
  </si>
  <si>
    <t>- PVC cev DN 160 mm (priključki požiralnikov )</t>
  </si>
  <si>
    <t>- PVC cev DN 200 mm</t>
  </si>
  <si>
    <t xml:space="preserve">- PVC Rohr DN 200 mm </t>
  </si>
  <si>
    <t xml:space="preserve">- PVC Rohr DN 250 mm </t>
  </si>
  <si>
    <t>- PVC cev DN 250 mm</t>
  </si>
  <si>
    <t>Umzug einer vorhandenen Gully, 1,5 m tiefen.</t>
  </si>
  <si>
    <t xml:space="preserve">- PVC cev DN 250 mm </t>
  </si>
  <si>
    <t>Dobava in vgraditev cevi iz umetnih mas, togostnega razreda min. SN 8,kompletno s tesnili in potrebnimi fazonskimi kosi, dobava in ročni obsip cevi z dobro vezljivim okroglozrnatim peščenim materialom (0-22 mm) skladno s standardom SIST EN 1610, do višine 30cm nad cevjo, z utrjevanjem do zbitosti (97% SPP), oz. nosilnosti Ev2=50MPa.:</t>
  </si>
  <si>
    <t>Einrichten der Unterlage für Rollrasen mit Aufladen und Lieferung des Humus auf den LKW und Abfuhr von der vorübergehenden Deponie, Verstreuen in ca. 20 cm Dicke, Aufrichten und andere Hilfsarbeiten. Auch Walzen der Oberfläche, bevor Sie die Rollrasen installieren.</t>
  </si>
  <si>
    <t>Anschaffung, Lieferung und Einbau der Kunststoffrohre, Steifigkeitsklasse min. SN 8 komplett mit Dichtungen und Ausstattung, Lieferung und Handverschüttung der Rohre mit gut kohäsivem geliefertem Sandmaterial (0-22 mm), gemäß dem Standard SIST EN 1610,bis 30cm Höhe über dem Rohr, Festigung bis zur notwendigen Verdichtung (97% SPP), bzw. Tragfähigkeit Ev2=50MPa.:</t>
  </si>
  <si>
    <t xml:space="preserve">Anschaffung, Lieferung und Einbau des Revisionsschachtes aus Betonrohren Ø 80 cm, Tiefe bis 1,5 m, mit einem schwer befahrbaren gusseisernen Deckel (Tragfähigkeit 40t D400) mit Durchmesser 60 cm, auf dem Montage-AB-Kranz. Komplette Errichtung des Unterlagebetons C8/10, Betonieren des Schachtes aus Beton C16/20, Meldeeinrichtung, feine Bearbeitung des Inneren, Durchbruch der Wände und Herstellung der Anschlüsse. </t>
  </si>
  <si>
    <t>Anschaffung, Lieferung und Einbau der Kunststoffrohre, Steifigkeitsklasse min. SN 8 komplett mit Dichtungen und Ausstattung, Herstellung der Betonunterlage und Vollbetonieren mit C 16/20 Kanalisationsrohren:</t>
  </si>
  <si>
    <t xml:space="preserve">Der Abriss der bestehenden Lichtmasten, Abtrennung vom Elektronetz, Aufladen des Schutts auf ein Transportmittel, Abfuhr zur vorübergehend zugelassenen Deponie nach Wahl des Auftragnehmers. </t>
  </si>
  <si>
    <t>Oktober 2020</t>
  </si>
  <si>
    <t xml:space="preserve">Rušenje obstoječih kandelabrov, odklop iz omrežja,  nakaldanje na transportno sredstvo in odvoz na začasno deponijo po izboru izajalca. Hramba do ponovne vgradnje. </t>
  </si>
  <si>
    <t xml:space="preserve">PROJEKTANTSKI POPIS </t>
  </si>
  <si>
    <t>Projekt:</t>
  </si>
  <si>
    <t>Miha Ranfl, univ.dipl.inž.vod. in kom.inž.</t>
  </si>
  <si>
    <t>HOFER TRGOVINA d.o.o.</t>
  </si>
  <si>
    <t>Kranjska cesta 1</t>
  </si>
  <si>
    <t>1225 LUKOVICA</t>
  </si>
  <si>
    <t>Prometna in komunalna infrastruktura na območju OPPN 370 P+R POLJE v Ljubljani</t>
  </si>
  <si>
    <t>K 153870</t>
  </si>
  <si>
    <t>Julij 2021</t>
  </si>
  <si>
    <t>Odklop obstoječe cevi meteorne kanalizacije DN 160 od vtočnega jaška,  začasno blindiranje do izvedbe povezave na novo cev.</t>
  </si>
  <si>
    <t>Rušenje obstoječega temelja kandelabra nakaldanje na transportno sredstvo in odvoz v stalno pooblaščeno deponijo po izboru izajalca z vključenimi vsemi stroški deponiranja..</t>
  </si>
  <si>
    <t xml:space="preserve">Rušenje obstoječih granitnih kock, nakladanje na transportno sredstvo in odvoz na začasno deponijo po izboru izajalca. Hramba do ponovne vgradnje. </t>
  </si>
  <si>
    <t>PREDDELA skupaj:</t>
  </si>
  <si>
    <t>ZEMELJSKA DELA IN ZGORNJI USTROJ</t>
  </si>
  <si>
    <t>Zakoličba cestišča, pločnika, dovoza in priklopa ter poti s stopnicami v ravninskem terenu.</t>
  </si>
  <si>
    <t>Široki strojni izkop v terenu III.-IV. ktg, izkop v globini do 1,2 m, nakladanje materiala na transportno sredstvo, odvoz na začasno deponijo izvajalca za poznejši zasip, urejanje deponije.</t>
  </si>
  <si>
    <t>Izdelava nasipa z izbranim materialom od izkopa, skupaj s potrebnim utrjevanjem do potrebne zbitosti, zasip v plasteh največ do 30 cm. Upoštevati dovoz z začasne deponije.</t>
  </si>
  <si>
    <t>Planiranje dna izkopa v ravnini s točnostjo ± 3cm in utrjevanje do potrebne trdnosti.</t>
  </si>
  <si>
    <t>Nakladanje preostanka izkopanega materiala in odvoz na trajno deponijo z vsemi stroški deponije.</t>
  </si>
  <si>
    <t>Ozelenitev površin, dobava in sejanje travnega semena. Upoštevati pokrivanje sejane površine s tanko plastjo humusa in negovanje trave do popolne ozelenitve.</t>
  </si>
  <si>
    <t>ZEMELJSKA DELA skupaj:</t>
  </si>
  <si>
    <t xml:space="preserve"> PRIPRAVLJALNA DELA skupaj:</t>
  </si>
  <si>
    <t>Dobava, razgrinjanje in planiranje drobljenega, kamnitega, nasipnega materiala, granulacije 0-100 mm v debelini cca 50 cm ter utrjevanje do potrebne trdnosti (Ev2 ≥ 80 MPa). Vgrajevanje v slojih največ do 30 cm.</t>
  </si>
  <si>
    <t>- nosilni sloj - AC 22 base B 50/70 A2 v deb. 8 cm</t>
  </si>
  <si>
    <t>- obrabni sloj - AC 11 surf PmB 45/80-65 A2 v deb. 4 cm</t>
  </si>
  <si>
    <t>cestišče</t>
  </si>
  <si>
    <t>pločnik</t>
  </si>
  <si>
    <t>- AC 8 surf B 70/100 A5 v deb. 4 cm</t>
  </si>
  <si>
    <t>Dobava, liniranje ter polaganje cestnih betonskih robnikov dim. 15/25 cm, vključno s stičenjem in vsemi pomožnimi deli za pripravo, betonska podlaga in obbetoniranje ter eventualno potrebno rezanje v zaključkih. Vrh betonskega robnika je 12 cm nad koto asfalta cestišča.</t>
  </si>
  <si>
    <t xml:space="preserve"> - v ravni liniji</t>
  </si>
  <si>
    <t xml:space="preserve"> - v radiju</t>
  </si>
  <si>
    <t xml:space="preserve"> - prehod in utopljeni robnik v ravni liniji</t>
  </si>
  <si>
    <t xml:space="preserve"> - prehod in utopljeni robnik v radiju</t>
  </si>
  <si>
    <t xml:space="preserve">Ponovna postavitev granitnih kock v eno vrsto, nakladanje in dovoz iz začasne deponije, dobavo in izvedno zastičenja s cementno malto. Kompletno s pripravo podlage, betonom in pomožnimi deli. </t>
  </si>
  <si>
    <t>Taktil</t>
  </si>
  <si>
    <t>SPODNJI in ZGORNJI USTROJ skupaj:</t>
  </si>
  <si>
    <t>Barvanje cestnih označb z belo oz. rdečo enokomponentno barvo za asfalt:</t>
  </si>
  <si>
    <t>-5111 - ločilna neprekinjena bela črta širine 15 cm,</t>
  </si>
  <si>
    <t>-5123 (1/1/1) -ločilna prekinjena bela črta širine 15 cm,</t>
  </si>
  <si>
    <t>-5123 (3/3/3) -ločilna prekinjena bela črta širine 15 cm,</t>
  </si>
  <si>
    <t>-5122 (1/1/1) -ločilna prekinjena bela črta širine 15 cm,</t>
  </si>
  <si>
    <t>-5231  -prehod za pešce bela označba 50/200cm,</t>
  </si>
  <si>
    <t>-5231 -prehod za pešce bela označba 50/300cm,</t>
  </si>
  <si>
    <t>-5232 -prehod za pešce bela označba 50/50cm,</t>
  </si>
  <si>
    <t>-5231 -prehod za pešce bela označba 50/400cm,</t>
  </si>
  <si>
    <t>Dobava in izvedba taktilnega tlaka iz betonskih tlakovcev velikosti 30x30x8 cm s čepi, zelo obstojnih z dolgo dobo eksploatacije, skladno z EN standardi, oziroma SIST 1186 (kot npr. ZBO 21), vključno s pripravo podlage. Vse skladno z navodili proizvajalca.</t>
  </si>
  <si>
    <t xml:space="preserve"> -5233 ločilna polna rdeča črta širine 20 cm</t>
  </si>
  <si>
    <t xml:space="preserve"> -5461 in 5609 rdeča označba za kolesarskon pot s smerjo vožnje vel. cca. 280/100cm</t>
  </si>
  <si>
    <t xml:space="preserve"> -5607 bela označba za prometni pas namenjen mešanemu prometu vel. cca. 130 x160 cm</t>
  </si>
  <si>
    <t xml:space="preserve"> - 2313 ločena pasova za pešce in kolesarje</t>
  </si>
  <si>
    <t xml:space="preserve"> - 2310 konec kolesarske poti/steze</t>
  </si>
  <si>
    <t xml:space="preserve"> - 2431 prehod za pešce</t>
  </si>
  <si>
    <t xml:space="preserve"> - 2101 križišče/ cestni priključek s prednostno cesto</t>
  </si>
  <si>
    <t xml:space="preserve"> - 2101 in 2304 cestni priključek s prednostno c. in krožni promet</t>
  </si>
  <si>
    <t xml:space="preserve"> - 2022 prepovedan promet v obeh smereh in 2x 7101 čelna zapora z oranžno lučjo</t>
  </si>
  <si>
    <t xml:space="preserve"> - 3313 prometni otok z obvezno smerjo vožnje</t>
  </si>
  <si>
    <t>PROMETNA UREDITEV skupaj:</t>
  </si>
  <si>
    <t>PRIPRAVLJALNA DELA skupaj:</t>
  </si>
  <si>
    <t>ODVODNJAVANJE skupaj:</t>
  </si>
  <si>
    <t>Dobava in vgraditev betonskih kanalizacijskih cevi DN400 in priklop na ponikovalnice z izdelavo betonske podlage ter obbetoniranje s C 16/20.</t>
  </si>
  <si>
    <t xml:space="preserve">Dobava in vgradnja revizijskega jaška iz betonskih cevi Ø 100 cm, globine od 1,50 do 2,00m s težko povoznim LTŽ pokrovom z luknjami (nosilnost 40t, D400) premera 60 cm, na montažnem AB vencu. Kompletno z izdelavo podložnega betona C8/10, obbetoniranjem jaška iz betona C16/20, napravo mulde, fino obdelavo notranjosti, prebijanjem sten in izdelavo priključkov. </t>
  </si>
  <si>
    <t xml:space="preserve">Dobava in vgradnja revizijskega jaška iz betonskih cevi Ø 100 cm, globine od 2,00 do 2,50m s težko povoznim LTŽ pokrovom z luknjami (nosilnost 40t, D400) premera 60 cm, na montažnem AB vencu. Kompletno z izdelavo podložnega betona C8/10, obbetoniranjem jaška iz betona C16/20, napravo mulde, fino obdelavo notranjosti, prebijanjem sten in izdelavo priključkov. </t>
  </si>
  <si>
    <t xml:space="preserve">Dobava in vgradnja revizijskega jaška iz betonskih cevi Ø 100 cm, globine od 2,00 do 2,50m z LTŽ pokrovom z luknjami za obtežbo B125 premera 60 cm, na montažnem AB vencu. Kompletno z izdelavo podložnega betona C8/10, obbetoniranjem jaška iz betona C16/20, napravo mulde, fino obdelavo notranjosti, prebijanjem sten in izdelavo priključkov. </t>
  </si>
  <si>
    <t>Prestavitev obstoječega cestnega požiralnika.</t>
  </si>
  <si>
    <t>Strojni izkop jarka z upoštevano pomočjo ročnega izkopa za meteorno kanalizacijo (cevovod, jaški, požiralniki) v terenu III. kategorije, v naklonu, ki se prilagodi karakteristikam materiala in načinu varovanja izkopa, širina dna izkopa po standardu SIST EN 1610, izkop v globini do 2,5 m, kompletno z direktnim nakladanjem izkopnega materiala na kamion in odvozom na začasno deponijo (deponijo pridobi izvajalec).</t>
  </si>
  <si>
    <t xml:space="preserve"> - 2417 oznaka za intervencijsko pot/površino</t>
  </si>
  <si>
    <t xml:space="preserve"> - 2301-1 obvezna smer (na otoku)</t>
  </si>
  <si>
    <t>Ureditev bankine v pasu šir. cca. 50 cm.</t>
  </si>
  <si>
    <t>Kompletna izdelava ponikovalnic iz betonskih perforiranih cevi fi 100cm, s prehodnim elementom fi 100/80cm in vgrajenim LTŽ pokrovom fi 60cm (vključno z AB vencem), kompletno z obsipom s kamnitimi kroglami, dob. in vgradnjo filterskega sloja iz 2x sejanega peska, zaščitnega filca ter izdelavo priključkov meteorne kanalizacije in montažo betonske plošče na dno:
- ponikovalnica fi 100cm, skupne globine do 4,00m 
  in efektivne globine 2,00m, z LTŽ pokrovom fi 60 cm B125 skladno s PZI detajlom.</t>
  </si>
  <si>
    <t>Izdelava priklopov kanalizacijskih cevi DN160 na cev DN200 s polnim obbetoniranjem in vsemi pomožnimi deli, s priklopnim montažnim odcepom 45°, skladno s PZI detajlom.</t>
  </si>
  <si>
    <t>Izdelava priklopov kanalizacijskih cevi DN160 na obstoječo cev DN160 (priključna cev prestavljenega vtoka) s polnim obbetoniranjem in vsemi pomožnimi deli.</t>
  </si>
  <si>
    <t>- križanje z obstoječim vodom JR v zaščitni PE cevi obbetonirano</t>
  </si>
  <si>
    <t>- križanje z obstoječim T2 vodom v zaščitni PE cevi obbetonirano</t>
  </si>
  <si>
    <t>Nakladanje in dovoz humusa iz začasne deponije, razstiranje humusa ter priprava za zasejanje trave, razstiranje v deb. do 20 cm, ravnanje in ostala pomožna dela.</t>
  </si>
  <si>
    <t>Dobava in  razstiranje humusa ter priprava za zasejanje trave, razstiranje v deb. do 20 cm, ravnanje in ostala pomožna dela.</t>
  </si>
  <si>
    <t>Dobava, razgrinjanje in planiranje kamnitega, nasipnega materiala-nasip v debelini do cca 150 cm. Vgrajevanje in utrjevanje v slojih največ do 30 cm ter utrjevanje do potrebne trdnosti (min Ev2 ≥ 60 MPa). Ustreznost nasipnega materjala mora potrditi geomehanik (analiza in poročilo vključena v ceni).</t>
  </si>
  <si>
    <t>Dobava in postavitev novih granitnih kock 10/10/10cm v eno vrsto, vključno s pripravo podlage, obbetoniranje, stičenje in pomožna dela.</t>
  </si>
  <si>
    <t>Dobava in izvedba taktilnega tlaka iz betonskih tlakovcev v linijah velikosti 30x30x8 cm z ravnimi linijami, zelo obstojnih z dolgo dobo eksploatacije, skladno z EN standardi, oziroma SIST 1186 (kot npr. Easycross 2.0), vključno s pripravo podlage. Vse skladno z navodili proizvajalca. Polaganje na območju pohodnih površin.</t>
  </si>
  <si>
    <t>Strojni izkop jarka z upoštevano pomočjo ročnega izkopa za meteorno kanalizacijo (cevovod, jaški, požiralniki) v terenu III. kategorije, v naklonu, ki se prilagodi karakteristikam materiala in načinu varovanja izkopa, širina dna izkopa po standardu SIST EN 1610, izkop poglobitve na globini od 2,5 m do cca. 4,50m, kompletno z direktnim nakladanjem izkopnega materiala na kamion in odvozom na začasno deponijo (deponijo pridobi izvajalec).</t>
  </si>
  <si>
    <t>Izdelava elaborata za vpis novoizvedenih komunalnih vodov v kataster GJI</t>
  </si>
  <si>
    <t>MESTNA OBČINA LJUBLJANA</t>
  </si>
  <si>
    <t xml:space="preserve">Mestni trg 1, </t>
  </si>
  <si>
    <t>1000 Ljubljana</t>
  </si>
  <si>
    <t>- Cene v tem predračunu so zgolj informativne narave. Ta predračun ne predstavlja stroškovnika, vrednost del se pridobi z izborom najugodnejšega izvajalca.</t>
  </si>
  <si>
    <t>- V popisu so zajeta vsa dela po projektu, niso pa zajeta spremljajoča dela po zahtevah soglasodajalcev (arheološka izkopavanja,…).</t>
  </si>
  <si>
    <t>- Vsi izkopi, nasipi, zasipi in transporti zemljin ter nasipov se obračunavajo v raščenem stanju.</t>
  </si>
  <si>
    <t>- Izvajalec mora priložiti dokazila o deponiranju izkopa od pooblaščene deponije.</t>
  </si>
  <si>
    <t>GRADBENA DELA SKUPAJ:</t>
  </si>
  <si>
    <t>SUMME ÖFFENTLICHE BELEUCHTUNG:</t>
  </si>
  <si>
    <t>DRUGA DELA</t>
  </si>
  <si>
    <t>ANDERE ARBEITEN</t>
  </si>
  <si>
    <t>BAUARBEITEN</t>
  </si>
  <si>
    <t>DRUGA DELA skupaj:</t>
  </si>
  <si>
    <t>Izdelava osnov za vnos v kataster komunalnih vodov.</t>
  </si>
  <si>
    <t>Grundlagenerstellung für die Eintragung ins Kataster der kommunalen Leitungen.</t>
  </si>
  <si>
    <t>Trasiranje nove in obstoječe trase zemeljskega kabla oziroma kabelske kanalizacije z uporabo obstoječih načrtov in iskalcov kablov, dolžina trase 117m.</t>
  </si>
  <si>
    <t>Trassierung der neuen und bestehenden Trasse des erdkabels bzw. der Kabelkanalisation mit der Verwendung der bestehenden Pläne und Kabelsuchgeräten, Länge der Trasse 200m.</t>
  </si>
  <si>
    <t>GRADBENA DELA skupaj:</t>
  </si>
  <si>
    <t>Nabava in dobava stigmafleks cevi fi 110 mm za polaganje v kanal kabeljske kanalizacije JR.</t>
  </si>
  <si>
    <t>Izdelava temelja iz betona za drog svetilke dolžine 12,00 m z dobavo in vgradnjo tipskega betonskega elementa VIPRO dim. 100/80cm, H=100cm, vključnoz LTŽ pokrovom 400x400mm, za obtežbo 12,5T po shemi iz načrta, izkopom, vsemi potrebnimi deli in materialom.</t>
  </si>
  <si>
    <t>Erstellung des Fundaments aus dem Beton C25/30 für den Lichtmast (Dim. 100x100x100 cm), mit Armature, Betonrohre gemeinsam mit dem Aushub, allen notwendigen Arbeiten und Materialien.</t>
  </si>
  <si>
    <t>Kombiniran izkop jarka v terenu III. ktg., širina dna izkopa 0,60 m, v globini 1,00 m, niveliranje dna jarka, izdelava podloge cevi , polaganje PE-HD EL cevi v jarek in temelje kandelabov, polno obbetoniranje, zasip z izkopanim materialom z nabijanjem v plasteh, dobava in položitev opozorilnega traku, položitev valjanca ter  FeZn 25x4mm, čiščenje in planiranje trase, nakladanje viška materiala na kamion in odvoz na deponijo z vsemi stroški.</t>
  </si>
  <si>
    <t>Kombinierter Aushub des Grabens im Gelände III. Ktg., Bodenbreite des Aushubs 0,60 m, in 1,00 m Tiefe, Nivellierung des Grabenbodens, Herstellung der Unterlage mit gesätem Sand, Verlegung, PE-HD EL Rohre mit Betonieren der Rohre 10 cm über Rohrrand auf Kanten und unter befahrbaren Flächen mit Beton C 12/15,  Verschüttung mit Aushubmaterial und Stampfen in Schichten, Verlegung des Warnbandes, Reinigung und Planung der Trasse, Aufladen des Materialüberschusses auf ein LKW und Abfuhr auf Deponie mit allen Kosten.</t>
  </si>
  <si>
    <t>Kombiniran izkop jarka v terenu III. ktg., širina dna izkopa 0,60 m, v globini 1,00 m, niveliranje dna jarka, izdelava podloge s presejanim peskom, polaganje PE-HD EL cevi v jarek in temelje kandelabrov, zasip z izkopanim materialom z nabijanjem v plasteh, dobava in položitev opozorilnega traku, položitev valjanca ter  FeZn 25x4mm, čiščenje in planiranje trase, nakladanje viška materiala na kamion in odvoz na deponijo z vsemi stroški.</t>
  </si>
  <si>
    <t>Zakoličba trase nove kabelske kanalizacije.</t>
  </si>
  <si>
    <t>GRADBENA DELA</t>
  </si>
  <si>
    <t xml:space="preserve">JAVNA RAZSVETLJAVA </t>
  </si>
  <si>
    <t>BELEUCHTUNG UND PARKSYSTEME</t>
  </si>
  <si>
    <t>MONTAŽNA DELA IN MATERIAL skupaj:</t>
  </si>
  <si>
    <t>DODATNA IN NEPREDVIDENA DELA</t>
  </si>
  <si>
    <t xml:space="preserve">MONTAŽNA DELA IN MATERIAL </t>
  </si>
  <si>
    <t>Izdelava projekta izvedenih del (PID) električnih inštalacij</t>
  </si>
  <si>
    <t>h</t>
  </si>
  <si>
    <t>Nadzor koncerionarja JR - pred pričetkom del se izvajalec  in predstavnik koncesionarja dogovorita o  koordinaciji in nadzoru del</t>
  </si>
  <si>
    <t>m</t>
  </si>
  <si>
    <t xml:space="preserve">Vris kabla v v kataster komunalnih vodov - geodetski posnetek, ki mora ustrezati podlagam koncesionarja JR 
</t>
  </si>
  <si>
    <t>Izdelava meritev in merilnih protokolov vodoravne osvetljenosti cestišča.</t>
  </si>
  <si>
    <t>Izdelava meritev in merilnih protokolov inštalacije in ozemljitve.</t>
  </si>
  <si>
    <t>%</t>
  </si>
  <si>
    <t xml:space="preserve">Drobni nespecificirani material, manipulativni stroški,
stroški transporta, priprava del in sodelovanje z ostalimi izvajalci. </t>
  </si>
  <si>
    <t xml:space="preserve">   </t>
  </si>
  <si>
    <t>Prestavitev obstoječe svetilke komplet z kandelabrom ter temeljem, odklop in priklop, komplet z vsem drobnim in veznim materialom ter manipulativnimi stroški.</t>
  </si>
  <si>
    <t>Ravni kandelaber za natik, višina 11 m, iz armiranega poliestra, premer cevi kandelabra na vrhu fi = 60 mm
izdelava spoja na kandelaber z dvema vijakoma M10, vetrovna cona I.</t>
  </si>
  <si>
    <t>Križna sponka  Fe-Zn na izvodih za ozemljitev kandelabrov, zaščitena s protikorozijskim premazom.</t>
  </si>
  <si>
    <r>
      <rPr>
        <b/>
        <sz val="10"/>
        <rFont val="Arial"/>
        <family val="2"/>
        <charset val="238"/>
      </rPr>
      <t>S2</t>
    </r>
    <r>
      <rPr>
        <sz val="10"/>
        <rFont val="Arial"/>
        <family val="2"/>
        <charset val="238"/>
      </rPr>
      <t xml:space="preserve">, Cestna svetilka, svetlobna emisija: 0%, ohišje iz tlačno vlitega aluminija, vodoravna in vertikalna montaža na FI60 mm na drog,  IP66,  3000 K,8743 lm, 80 W, z tipskim modulom za daljinsko vodenje
</t>
    </r>
    <r>
      <rPr>
        <b/>
        <sz val="10"/>
        <rFont val="Arial"/>
        <family val="2"/>
        <charset val="238"/>
      </rPr>
      <t xml:space="preserve">Tip:TUNGSRAM SMBt  10091 lm 80 W, na višini 10 m, 4000 K, OPTIKA U; </t>
    </r>
    <r>
      <rPr>
        <sz val="10"/>
        <rFont val="Arial"/>
        <family val="2"/>
        <charset val="238"/>
      </rPr>
      <t xml:space="preserve"> ali enakovredno</t>
    </r>
  </si>
  <si>
    <r>
      <rPr>
        <b/>
        <sz val="10"/>
        <rFont val="Arial"/>
        <family val="2"/>
        <charset val="238"/>
      </rPr>
      <t>S1</t>
    </r>
    <r>
      <rPr>
        <sz val="10"/>
        <rFont val="Arial"/>
        <family val="2"/>
        <charset val="238"/>
      </rPr>
      <t xml:space="preserve">, Cestna svetilka, svetlobna emisija: 0%, ohišje iz tlačno vlitega aluminija, vodoravna in vertikalna montaža na FI60 mm na drog,  IP66,  3000 K,8743 lm, 80 W, z tipskim modulom za daljinsko vodenje
</t>
    </r>
    <r>
      <rPr>
        <b/>
        <sz val="10"/>
        <rFont val="Arial"/>
        <family val="2"/>
        <charset val="238"/>
      </rPr>
      <t xml:space="preserve">Tip:TUNGSRAM SMBt  8743 lm 80 W, na višini 10 m, 3000 K, OPTIKA B1; </t>
    </r>
    <r>
      <rPr>
        <sz val="10"/>
        <rFont val="Arial"/>
        <family val="2"/>
        <charset val="238"/>
      </rPr>
      <t xml:space="preserve"> ali enakovredno</t>
    </r>
  </si>
  <si>
    <t>Priklop kabla v kandelaber z izdelavo kabelskih končnikov in uvlek kabla do spončne letve</t>
  </si>
  <si>
    <t>Kabel NYY-J 5x16mm2 uvlečen v kabelsko kanalizacijo</t>
  </si>
  <si>
    <t>MONTAŽNA DELA IN MATERIAL  - Dobava in montaža</t>
  </si>
  <si>
    <t>vrednost</t>
  </si>
  <si>
    <t>opis</t>
  </si>
  <si>
    <t>JAVNA RAZSVETLJAVA - GRADBENA DELA</t>
  </si>
  <si>
    <t>JAVNA RAZSVETLJAVA  - MONTAŽNA DELA</t>
  </si>
  <si>
    <t>Izdelava PID dokumentacije</t>
  </si>
  <si>
    <t>Projektantski nadzor (60€/uro)</t>
  </si>
  <si>
    <t>Dobava in izvedba nanosa dvokomponentne hladne plastike na asfaltno površino cestišča, zelo obstojne z dolgo dobo eksploatacije, certificirano v soglasju z EN standardi (kot npr. Helios-Signodur Structure), za nanos 3x3 cm vodilnih linij. Vse skladno z navodili proizvajalca.</t>
  </si>
  <si>
    <t>PEŠPOT DO CESTE SKUPAJ:</t>
  </si>
  <si>
    <t>VI.</t>
  </si>
  <si>
    <t>KLJUČAVNIČARSKA DELA</t>
  </si>
  <si>
    <t>AB in TESARSKA DELA</t>
  </si>
  <si>
    <t>SPODNJI IN ZGORNJI USTROJ</t>
  </si>
  <si>
    <t>KLJUČAVNIČARSKA DELA skupaj:</t>
  </si>
  <si>
    <t>Dobava, izdelava in montaža RF kovinske ograje iz cevi fi 60,3mm/4mm, sestavljene iz treh vertikalnih stebričkov in ročaja na vrhu. Ograja višine 1,10m za zaokroženimi stiki ročaja na prvem in zadnjem stebričku. 3x RF sidrišča, sidrana v AB podstavek. Vsi stiki zaključno brušeni. Zgornji horizontalni del l=0,39m, poševni del nad stopnicami l=1,31m (merjeno horizontalno). Vsa pomožna dela in materiali.</t>
  </si>
  <si>
    <t>Dobava in izdelava dvostranskega opaža temeljne pete opornega zidu.</t>
  </si>
  <si>
    <t>AB IN TESARSKA DELA skupaj:</t>
  </si>
  <si>
    <t>Dobava, izdelava in montaža letev  3/3 cm v vidni opaž vogalov ograjnega parapeta. Demontaža in pospravilo po končanju.</t>
  </si>
  <si>
    <t>Dobava, izdelava in montaža letev  3/3 cm v opaž robnega venca (posneti robovi na dilatacijah in koncu zidu).</t>
  </si>
  <si>
    <t>Dobava in izdelava ter montaža opaža prednjih čelnih in bočnih ploskev stopnic. Opaž za vidni beton VB3. Demontaža in pospravilo po končanju.</t>
  </si>
  <si>
    <t>Dobava in izdelava in montaža vidnega dvostranskega opaža AB parapeta ograje, opaž za vidni beton VB3. Demontaža in pospravilo po končanju.</t>
  </si>
  <si>
    <t xml:space="preserve">Dobava in izdelava dvostranskega opaža AB 
opornega zidu, višine 1,5 m do 4,5 m. </t>
  </si>
  <si>
    <r>
      <t>m</t>
    </r>
    <r>
      <rPr>
        <vertAlign val="superscript"/>
        <sz val="10"/>
        <rFont val="Arial"/>
        <family val="2"/>
        <charset val="238"/>
      </rPr>
      <t>2</t>
    </r>
  </si>
  <si>
    <t>Dobava in izdelava ter montaža dvostranskega opaža temeljne pete stopnic. Demontaža in pospravilo po končanju.</t>
  </si>
  <si>
    <r>
      <t>Dobava in vgrajevanje betona C30/37 v  AB stopniščnega parapeta ograje, konstrukcija prereza 0,08-0,12 m</t>
    </r>
    <r>
      <rPr>
        <vertAlign val="superscript"/>
        <sz val="10"/>
        <color theme="1"/>
        <rFont val="Arial"/>
        <family val="2"/>
        <charset val="238"/>
      </rPr>
      <t>3</t>
    </r>
    <r>
      <rPr>
        <sz val="10"/>
        <color theme="1"/>
        <rFont val="Arial"/>
        <family val="2"/>
        <charset val="238"/>
      </rPr>
      <t>/m</t>
    </r>
    <r>
      <rPr>
        <vertAlign val="superscript"/>
        <sz val="10"/>
        <color theme="1"/>
        <rFont val="Arial"/>
        <family val="2"/>
        <charset val="238"/>
      </rPr>
      <t>2</t>
    </r>
    <r>
      <rPr>
        <sz val="10"/>
        <color theme="1"/>
        <rFont val="Arial"/>
        <family val="2"/>
        <charset val="238"/>
      </rPr>
      <t xml:space="preserve"> vključno s potrebno armaturo. Opombe: XD3, XF4 vodotesni beton PV-II (SIST EN 206:2013, SIST 1026:2016)
OPOMBA: zaključna površina ravnost DIN 18202 fino zaglajena.</t>
    </r>
  </si>
  <si>
    <t xml:space="preserve">Anschaffung, Lieferung und Einbau des Betons C30/37 in die Platte. </t>
  </si>
  <si>
    <r>
      <t>Dobava in vgrajevanje betona C30/37 v  AB stopnice in klančino, konstrukcija prereza 0,12-,020 m</t>
    </r>
    <r>
      <rPr>
        <vertAlign val="superscript"/>
        <sz val="10"/>
        <color theme="1"/>
        <rFont val="Arial"/>
        <family val="2"/>
        <charset val="238"/>
      </rPr>
      <t>3</t>
    </r>
    <r>
      <rPr>
        <sz val="10"/>
        <color theme="1"/>
        <rFont val="Arial"/>
        <family val="2"/>
        <charset val="238"/>
      </rPr>
      <t>/m</t>
    </r>
    <r>
      <rPr>
        <vertAlign val="superscript"/>
        <sz val="10"/>
        <color theme="1"/>
        <rFont val="Arial"/>
        <family val="2"/>
        <charset val="238"/>
      </rPr>
      <t>2</t>
    </r>
    <r>
      <rPr>
        <sz val="10"/>
        <color theme="1"/>
        <rFont val="Arial"/>
        <family val="2"/>
        <charset val="238"/>
      </rPr>
      <t xml:space="preserve"> vključno s potrebno armaturo. Opombe: XD3, XF4 vodotesni beton PV-II (SIST EN 206:2013, SIST 1026:2016), odporen proti zmrzovanju in solem.
OPOMBA: površina ravnost po DIN 18202 fino zaglajena, klančina po zagladitvi metličena.</t>
    </r>
  </si>
  <si>
    <t>Dobava in vgrajevanje betona C 25/30 v temelje. Opombe: XC2, vodotesni beton PV-II (SIST EN 206:2013, SIST 1026:2016), temelji betonske ograje s stopnicami in klančino vključno s potrebno armaturo.</t>
  </si>
  <si>
    <t>Dobava in vgrajevanje podložnega betona C 12/15 v debelini 10 cm pod temeljno peto in klančino.</t>
  </si>
  <si>
    <t>Dobava in vgrajevanje podložnega betona C 12/15 v debelini 10 cm pod temeljno peto.</t>
  </si>
  <si>
    <t>AB IN TESARSKA DELA</t>
  </si>
  <si>
    <t>SPODNJI IN ZGORNJI USTROJ skupaj:</t>
  </si>
  <si>
    <t>Tlakovci</t>
  </si>
  <si>
    <t>Dobava, liniranje ter polaganje vrtnih betonskih robnikov dim.10/20 cm, vključno s stičenjem in vsemi pomožnimi deli za pripravo, betonska podlaga in obbetoniranje ter eventualno potrebno rezanje v zaključkih.</t>
  </si>
  <si>
    <t>Robniki</t>
  </si>
  <si>
    <t xml:space="preserve">Dobava, razgrinjanje, planiranje in utrjevanje tamponskega drobljenca granulacije 0-32 mm v debelini minimalno 25 cm, utrjevanje do potrebne zbitosti (Ev2 ≥ 100 MPa). </t>
  </si>
  <si>
    <t>Dobava, razgrinjanje in planiranje kamnitega, nasipnega materiala-nasip v debelini do cca 65 cm. Vgrajevanje in utrjevanje v slojih največ do 30 cm ter utrjevanje do potrebne trdnosti (min Ev2 ≥ 60 MPa). Ustreznost nasipnega materjala mora potrditi geomehanik (analiza in poročilo vključena v ceni).</t>
  </si>
  <si>
    <t>Dobava in  razstiranje humusa ter priprava za zasejanje trave, razstiranje v deb. do 30 cm, ravnanje in ostala pomožna dela.</t>
  </si>
  <si>
    <t>Strojni izkop koridorja poti in temeljev v terenu III.-IV. ktg. z upoštevano ročno pomočjo, izkop v globini do 0,8 m, nakladanje materiala na transportno sredstvo, odvoz na stalno deponijo (deponijo pridobi izvajalec) ter plačilo vseh stroškov deponiranja.</t>
  </si>
  <si>
    <t>Prometna in komunalna infrastruktura na območju OPPN 370 P+R POLJE v Ljubljani - POT</t>
  </si>
  <si>
    <t>Zakoličba poti s stopnicami v ravninskem terenu.</t>
  </si>
  <si>
    <t>PEŠPOT DO CESTE</t>
  </si>
  <si>
    <t>Organisation und Vorbereitung der Baustelle mit Bautafel inkl. aller benötigten Arbeiten auf dem gesamten Gebiet der beabsichtigten kommunalen Infrastruktur. In dieser Position müssen auch alle Kosten für die temporären Zufahrten und die Wiederherstellung des Ursprungszustands berücksichtigt werden. Der Auftragnehmer muss die Trasse/ das Gebiet der geplanten Infrastruktur besichtigen und in dieser Position alle notwendigen Arbeiten für die Organisation, Vorbereitung, Sicherung und Reinigung der Baustelle einschließen. Die Position muss auch die Sicherung für die nahe liegenden Objekte gegen mögliche Schäden während des Baus berücksichtigen.</t>
  </si>
  <si>
    <t>Überprüfung von Daten, Erkennung, Erfassung und Trassen- und Höhenabsteckung aller Kommunal- und Energie-Leitungen und Markierung der Überkreuzungen an der geplanten Länge des Baus der kommunalen Infrastruktur.</t>
  </si>
  <si>
    <t>Markierung - Ausschneiden des Asphalts mit Stärke ca. 10 cm.</t>
  </si>
  <si>
    <t>Oberflächenausgrabung in Stärke ca. 20 cm, mit Deponieren des Materials auf der vorübergehenden Baustell-Deponie.</t>
  </si>
  <si>
    <t>Abriss des bestehenden Asphalts in einer Dicke von 5 bis 15 cm, Aufladen des Schutts auf die Transportmittel, Transport zur ständigen zugelassenen Deponie nach Auswahl des Auftragnehmers mit allen Kosten für die Ablagerung.</t>
  </si>
  <si>
    <t>Abriss der bestehenden Betonrandsteine 15/25/100, Aufladen des Schutts auf ein Transportmittel, Abfuhr zur ständigen zugelassenen Deponie nach Wahl des Auftragnehmers mit allen Kosten für die Ablagerung.</t>
  </si>
  <si>
    <t>REKAPITULATION</t>
  </si>
  <si>
    <t>SUMME VORARBEITEN:</t>
  </si>
  <si>
    <t>Absteckung der Straße im flachen Gelände.</t>
  </si>
  <si>
    <t>Aufstellung und Sicherung der Querprofile der Straße im flachen Gelände.</t>
  </si>
  <si>
    <t>Lieferung, Ausbreiten und Planung des zerkleinerten Stein- und Verschüttungsmaterials, Granulate
0-100 mm in der Stärke ca. 50 cm und Festigung bis zur nötigen Verdichtung (Ev2 ≥ 80 MPa). Einbau in Schichten bis zu höchstens 30 cm.</t>
  </si>
  <si>
    <t>Feinplanung des Tampons mit vorgeschriebenen Tiefen gemäß des Projektes, Lieferung des gesäten Sands mit Granulaten 0-8 mm, Planung und Festigung - Vorbereitung für das Asphaltieren.</t>
  </si>
  <si>
    <t>Schneiden - Fräsen von bestehendem feinen Asphalt in Breite von 20 cm (Kontakt vorhanden - neu), komplett mit Lieferung und Verlegung des neuen Asphaltbetons mit Stärke 4,0 cm</t>
  </si>
  <si>
    <t>Reinigung und Kaltschlämmputz des Asphalts beim Kontakt des Bestehenden mit dem Neuen.</t>
  </si>
  <si>
    <t>Fahrbahnmarkierungen mit einer weißen Einkomponentenfarbe für Asphalt:</t>
  </si>
  <si>
    <t>-5111 - weiße, ununterbrochene Trennlinie Breite 12 cm,</t>
  </si>
  <si>
    <t>Lieferung und Aufstellung der Verkehrszeichen, komplett mit Stäben und Befestigungsmaterial, sowie Bodenarbeiten und Fundamenten:</t>
  </si>
  <si>
    <t>Absteckung und Sicherung der projektierten Kanalachse.</t>
  </si>
  <si>
    <t>Absteckung und Sicherung der Querprofile.</t>
  </si>
  <si>
    <t>Planung des Ausgrabungsbodens mit einer Genauigkeit von ± 1 cm und Maschinenfestigung bis zur notwendigen Verdichtung (Ev2 ≥ 20 MPa).</t>
  </si>
  <si>
    <t xml:space="preserve">- Kreuzung mit bestehender Niederspannungsleitung in Schutzrohr PE DN 160 </t>
  </si>
  <si>
    <t>- Kreuzung mit bestehender Wasserleitung in Schutzrohr PE DN 160</t>
  </si>
  <si>
    <t>Verschüttung des Grabens mit dem gewählten Material aus der Ausgrabung, zusammen mit der notwendigen Festigung bis zur notwendigen Verdichtung, Verschüttung in Schichten höchstens bis zu 30 cm.</t>
  </si>
  <si>
    <t>Aufladen auf ein Transportmittel und Abfuhr des überschüssigen Materials von der Ausgrabung zur ständigen Deponie (Deponie erwirbt der Auftragnehmer) und die Zahlung aller Kosten für die Ablagerung.</t>
  </si>
  <si>
    <t>Test der Wasserbeständigkeit  des Kanals und Ausstellung des Berichtes.</t>
  </si>
  <si>
    <t xml:space="preserve">Kontrolle der Rohrabflachung des ausgeführten Kanals (Übersicht mit Kamera) und Ausstellung des Berichtes. </t>
  </si>
  <si>
    <t>SUMME REGENWASSERKANALISATION:</t>
  </si>
  <si>
    <t>Absteckung der Trasse der neuen Kabelkanalisation</t>
  </si>
  <si>
    <t xml:space="preserve">Lieferung und Einbau von Asphalt:
</t>
  </si>
  <si>
    <t xml:space="preserve">Geomechanische Aufsichtskontrolle. </t>
  </si>
  <si>
    <t>VERSCHIEDENE ARBEITEN</t>
  </si>
  <si>
    <t>Vse stroške zavarovanja opreme v času izvedbe del in delavcev ter materiala na gradbišču v času izvajanja del, od začetka do uporabnega dovoljenja.</t>
  </si>
  <si>
    <t xml:space="preserve">Črpanje vode iz gradbene jame v času gradnje. Dodatek na oteženo delo zaradi podtalnice ali površinske vode s stroški prečrpavanja vode iz izkopa, izdelavo dodatnih nasipov ali jarkov za preusmeritev dotekajoče ali izčrpane vode (izviri, melioracijski kanali, mulde, prepusti ali naravni odvodniki površinske vode ali podtalnice). </t>
  </si>
  <si>
    <r>
      <t>OPOMBE:</t>
    </r>
    <r>
      <rPr>
        <sz val="10"/>
        <rFont val="Arial"/>
        <family val="2"/>
        <charset val="238"/>
      </rPr>
      <t xml:space="preserve"> </t>
    </r>
  </si>
  <si>
    <r>
      <t>m</t>
    </r>
    <r>
      <rPr>
        <vertAlign val="superscript"/>
        <sz val="10"/>
        <rFont val="Arial"/>
        <family val="2"/>
        <charset val="238"/>
      </rPr>
      <t>1</t>
    </r>
  </si>
  <si>
    <r>
      <t>m</t>
    </r>
    <r>
      <rPr>
        <vertAlign val="superscript"/>
        <sz val="10"/>
        <rFont val="Arial"/>
        <family val="2"/>
        <charset val="238"/>
      </rPr>
      <t>3</t>
    </r>
  </si>
  <si>
    <t>Maschinenaushub des Grabens mit Hilfe des Handaushubs für Regenwasserkanalisation (Rohrleitung, Gräben, Gullys) im Gelände III. Kategorie, in Neigung, die sich den Materialcharakteristiken und Schutzart des Aushubs anpasst, Bodenbreite des Aushubs gemäß dem Standard SIST EN 1610, Aushub in Tiefe bis 2,0 m, komplett mit Direktaufladen des Aushubmaterials auf ein LKW und Abfuhr zur vorübergehenden Deponie (Deponie erwirbt der Auftragnehmer).</t>
  </si>
  <si>
    <t xml:space="preserve">- PVC Rohr DN 160 mm (Anschlüsse der Gullys). </t>
  </si>
  <si>
    <t xml:space="preserve">Dobava in vgraditev požiralnika iz betonskih cevi 
fi 50 cm, z LTŽ robniško rešetko, požiralnik globine 1,82m in montažnim AB vencem iz betona C25/30. Kompletno s podložnim betonom C8/10, fino obdelavo notranjosti, prebijanjem sten in izdelavo priključkov. </t>
  </si>
  <si>
    <t xml:space="preserve">Dobava in vgraditev požiralnika iz betonskih cevi 
fi 50 cm, z LTŽ ravno rešetko, dimenzije 40x40 cm, požiralnik globine 1,70m in montažnim AB vencem iz betona C25/30. Kompletno s podložnim betonom C8/10, fino obdelavo notranjosti, prebijanjem sten in izdelavo priključkov.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</si>
</sst>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8" formatCode="#,##0.00\ &quot;€&quot;;[Red]\-#,##0.00\ &quot;€&quot;"/>
    <numFmt numFmtId="164" formatCode="_-* #,##0.00\ _€_-;\-* #,##0.00\ _€_-;_-* &quot;-&quot;??\ _€_-;_-@_-"/>
    <numFmt numFmtId="165" formatCode="_-* #,##0.00\ &quot;SIT&quot;_-;\-* #,##0.00\ &quot;SIT&quot;_-;_-* &quot;-&quot;??\ &quot;SIT&quot;_-;_-@_-"/>
    <numFmt numFmtId="166" formatCode="_-* #,##0.00\ _S_I_T_-;\-* #,##0.00\ _S_I_T_-;_-* &quot;-&quot;??\ _S_I_T_-;_-@_-"/>
    <numFmt numFmtId="167" formatCode="_-* #,##0.00\ _E_U_R_-;\-* #,##0.00\ _E_U_R_-;_-* &quot;-&quot;??\ _E_U_R_-;_-@_-"/>
    <numFmt numFmtId="168" formatCode="##,###,###,##0.00"/>
    <numFmt numFmtId="169" formatCode="#,##0.0"/>
    <numFmt numFmtId="170" formatCode="00&quot;.&quot;"/>
    <numFmt numFmtId="171" formatCode="#,##0.00\ [$€-1]"/>
    <numFmt numFmtId="172" formatCode="_(* #,##0.00_);_(* \(#,##0.00\);_(* &quot;-&quot;??_);_(@_)"/>
    <numFmt numFmtId="173" formatCode="_-* #,##0\ _S_I_T_-;\-* #,##0\ _S_I_T_-;_-* &quot;-&quot;??\ _S_I_T_-;_-@_-"/>
    <numFmt numFmtId="174" formatCode="0.0"/>
    <numFmt numFmtId="175" formatCode="_([$€]* #,##0.00_);_([$€]* \(#,##0.00\);_([$€]* &quot;-&quot;??_);_(@_)"/>
    <numFmt numFmtId="176" formatCode="#,##0\ &quot;EUR&quot;;\-#,##0\ &quot;EUR&quot;"/>
    <numFmt numFmtId="177" formatCode="#,##0.00\ \€"/>
    <numFmt numFmtId="178" formatCode="0.0%"/>
    <numFmt numFmtId="179" formatCode="#,##0.00\ [$€-1];[Red]\-#,##0.00\ [$€-1]"/>
    <numFmt numFmtId="180" formatCode="#,##0.00\ [$SIT-424]"/>
    <numFmt numFmtId="181" formatCode="General_)"/>
  </numFmts>
  <fonts count="66">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CE"/>
      <family val="2"/>
      <charset val="238"/>
    </font>
    <font>
      <b/>
      <u/>
      <sz val="10"/>
      <name val="Arial CE"/>
      <family val="2"/>
      <charset val="238"/>
    </font>
    <font>
      <sz val="10"/>
      <name val="Arial CE"/>
      <family val="2"/>
      <charset val="238"/>
    </font>
    <font>
      <b/>
      <sz val="11"/>
      <name val="Arial CE"/>
      <family val="2"/>
      <charset val="238"/>
    </font>
    <font>
      <sz val="10"/>
      <name val="Arial CE"/>
      <family val="2"/>
    </font>
    <font>
      <b/>
      <sz val="10"/>
      <name val="Arial CE"/>
      <charset val="238"/>
    </font>
    <font>
      <sz val="10"/>
      <name val="Gatineau"/>
    </font>
    <font>
      <sz val="10"/>
      <name val="Arial CE"/>
      <charset val="238"/>
    </font>
    <font>
      <b/>
      <u/>
      <sz val="10"/>
      <name val="Arial CE"/>
      <charset val="238"/>
    </font>
    <font>
      <sz val="10"/>
      <name val="Arial CE"/>
    </font>
    <font>
      <sz val="8"/>
      <name val="Arial CE"/>
      <charset val="238"/>
    </font>
    <font>
      <vertAlign val="superscript"/>
      <sz val="10"/>
      <name val="Arial CE"/>
      <charset val="238"/>
    </font>
    <font>
      <sz val="10"/>
      <name val="Arial"/>
      <family val="2"/>
      <charset val="238"/>
    </font>
    <font>
      <sz val="11"/>
      <name val="Times New Roman CE"/>
      <charset val="238"/>
    </font>
    <font>
      <sz val="10"/>
      <name val="Arial"/>
      <family val="2"/>
      <charset val="238"/>
    </font>
    <font>
      <sz val="10"/>
      <color indexed="10"/>
      <name val="Arial CE"/>
      <family val="2"/>
      <charset val="238"/>
    </font>
    <font>
      <vertAlign val="superscript"/>
      <sz val="10"/>
      <name val="Arial CE"/>
      <family val="2"/>
      <charset val="238"/>
    </font>
    <font>
      <sz val="10"/>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b/>
      <sz val="18"/>
      <color indexed="62"/>
      <name val="Cambria"/>
      <family val="2"/>
      <charset val="238"/>
    </font>
    <font>
      <sz val="10"/>
      <color theme="1"/>
      <name val="Arial"/>
      <family val="2"/>
      <charset val="238"/>
    </font>
    <font>
      <sz val="12"/>
      <name val="Courier"/>
      <family val="3"/>
    </font>
    <font>
      <sz val="10"/>
      <color rgb="FF00B050"/>
      <name val="Arial"/>
      <family val="2"/>
      <charset val="238"/>
    </font>
    <font>
      <b/>
      <sz val="10"/>
      <name val="Arial"/>
      <family val="2"/>
      <charset val="238"/>
    </font>
    <font>
      <sz val="10"/>
      <color rgb="FFFF0000"/>
      <name val="Arial"/>
      <family val="2"/>
      <charset val="238"/>
    </font>
    <font>
      <vertAlign val="superscript"/>
      <sz val="10"/>
      <name val="Arial"/>
      <family val="2"/>
      <charset val="238"/>
    </font>
    <font>
      <vertAlign val="superscript"/>
      <sz val="10"/>
      <color theme="1"/>
      <name val="Arial"/>
      <family val="2"/>
      <charset val="238"/>
    </font>
    <font>
      <sz val="10"/>
      <color indexed="10"/>
      <name val="Arial CE"/>
      <charset val="238"/>
    </font>
    <font>
      <b/>
      <sz val="10"/>
      <name val="Arial CE"/>
    </font>
    <font>
      <b/>
      <u/>
      <sz val="10"/>
      <name val="Arial CE"/>
    </font>
    <font>
      <sz val="10"/>
      <color indexed="10"/>
      <name val="Arial"/>
      <family val="2"/>
      <charset val="238"/>
    </font>
    <font>
      <b/>
      <i/>
      <u/>
      <sz val="10"/>
      <name val="Arial"/>
      <family val="2"/>
      <charset val="238"/>
    </font>
    <font>
      <b/>
      <i/>
      <sz val="10"/>
      <name val="Arial"/>
      <family val="2"/>
      <charset val="238"/>
    </font>
    <font>
      <b/>
      <u/>
      <sz val="10"/>
      <name val="Arial"/>
      <family val="2"/>
      <charset val="238"/>
    </font>
    <font>
      <b/>
      <sz val="10"/>
      <color rgb="FFFF0000"/>
      <name val="Arial"/>
      <family val="2"/>
      <charset val="238"/>
    </font>
    <font>
      <b/>
      <strike/>
      <sz val="10"/>
      <name val="Arial"/>
      <family val="2"/>
      <charset val="23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2"/>
      </patternFill>
    </fill>
    <fill>
      <patternFill patternType="solid">
        <fgColor indexed="62"/>
      </patternFill>
    </fill>
    <fill>
      <patternFill patternType="solid">
        <fgColor indexed="57"/>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s>
  <cellStyleXfs count="230">
    <xf numFmtId="0" fontId="0" fillId="0" borderId="0"/>
    <xf numFmtId="175" fontId="17" fillId="0" borderId="0" applyFont="0" applyFill="0" applyBorder="0" applyAlignment="0" applyProtection="0"/>
    <xf numFmtId="0" fontId="17" fillId="0" borderId="0"/>
    <xf numFmtId="0" fontId="22" fillId="0" borderId="0"/>
    <xf numFmtId="0" fontId="22" fillId="0" borderId="0"/>
    <xf numFmtId="0" fontId="20" fillId="0" borderId="0"/>
    <xf numFmtId="0" fontId="21" fillId="0" borderId="0"/>
    <xf numFmtId="0" fontId="25" fillId="0" borderId="0"/>
    <xf numFmtId="0" fontId="14" fillId="0" borderId="0"/>
    <xf numFmtId="0" fontId="10" fillId="0" borderId="0"/>
    <xf numFmtId="165" fontId="20" fillId="0" borderId="0" applyFont="0" applyFill="0" applyBorder="0" applyAlignment="0" applyProtection="0"/>
    <xf numFmtId="166" fontId="15" fillId="0" borderId="0" applyFont="0" applyFill="0" applyBorder="0" applyAlignment="0" applyProtection="0"/>
    <xf numFmtId="167" fontId="15"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2" fontId="17" fillId="0" borderId="0" applyFont="0" applyFill="0" applyBorder="0" applyAlignment="0" applyProtection="0"/>
    <xf numFmtId="173"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72" fontId="17" fillId="0" borderId="0" applyFont="0" applyFill="0" applyBorder="0" applyAlignment="0" applyProtection="0"/>
    <xf numFmtId="166" fontId="20" fillId="0" borderId="0" applyFont="0" applyFill="0" applyBorder="0" applyAlignment="0" applyProtection="0"/>
    <xf numFmtId="166" fontId="14" fillId="0" borderId="0" applyFont="0" applyFill="0" applyBorder="0" applyAlignment="0" applyProtection="0"/>
    <xf numFmtId="172" fontId="17" fillId="0" borderId="0" applyFont="0" applyFill="0" applyBorder="0" applyAlignment="0" applyProtection="0"/>
    <xf numFmtId="0" fontId="15" fillId="0" borderId="0"/>
    <xf numFmtId="166" fontId="15" fillId="0" borderId="0" applyFont="0" applyFill="0" applyBorder="0" applyAlignment="0" applyProtection="0"/>
    <xf numFmtId="0" fontId="15" fillId="0" borderId="0"/>
    <xf numFmtId="172" fontId="17" fillId="0" borderId="0" applyFont="0" applyFill="0" applyBorder="0" applyAlignment="0" applyProtection="0"/>
    <xf numFmtId="167" fontId="17" fillId="0" borderId="0" applyFont="0" applyFill="0" applyBorder="0" applyAlignment="0" applyProtection="0"/>
    <xf numFmtId="0" fontId="20" fillId="0" borderId="0"/>
    <xf numFmtId="0" fontId="20" fillId="0" borderId="0"/>
    <xf numFmtId="0" fontId="26" fillId="0" borderId="0"/>
    <xf numFmtId="166" fontId="26" fillId="0" borderId="0" applyFont="0" applyFill="0" applyBorder="0" applyAlignment="0" applyProtection="0"/>
    <xf numFmtId="0" fontId="20" fillId="0" borderId="0"/>
    <xf numFmtId="0" fontId="17" fillId="0" borderId="0"/>
    <xf numFmtId="172" fontId="17" fillId="0" borderId="0" applyFont="0" applyFill="0" applyBorder="0" applyAlignment="0" applyProtection="0"/>
    <xf numFmtId="0" fontId="20" fillId="0" borderId="0"/>
    <xf numFmtId="0" fontId="17" fillId="0" borderId="0"/>
    <xf numFmtId="0" fontId="20" fillId="0" borderId="0"/>
    <xf numFmtId="166" fontId="20" fillId="0" borderId="0" applyFont="0" applyFill="0" applyBorder="0" applyAlignment="0" applyProtection="0"/>
    <xf numFmtId="9" fontId="15" fillId="0" borderId="0" applyFont="0" applyFill="0" applyBorder="0" applyAlignment="0" applyProtection="0"/>
    <xf numFmtId="166" fontId="15" fillId="0" borderId="0" applyFont="0" applyFill="0" applyBorder="0" applyAlignment="0" applyProtection="0"/>
    <xf numFmtId="0" fontId="15" fillId="0" borderId="0"/>
    <xf numFmtId="173"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6" fontId="20" fillId="0" borderId="0" applyFont="0" applyFill="0" applyBorder="0" applyAlignment="0" applyProtection="0"/>
    <xf numFmtId="164" fontId="17" fillId="0" borderId="0" applyFont="0" applyFill="0" applyBorder="0" applyAlignment="0" applyProtection="0"/>
    <xf numFmtId="0" fontId="7" fillId="0" borderId="0"/>
    <xf numFmtId="164" fontId="7" fillId="0" borderId="0" applyFont="0" applyFill="0" applyBorder="0" applyAlignment="0" applyProtection="0"/>
    <xf numFmtId="0" fontId="17" fillId="0" borderId="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7" borderId="0" applyNumberFormat="0" applyBorder="0" applyAlignment="0" applyProtection="0"/>
    <xf numFmtId="0" fontId="27" fillId="6" borderId="0" applyNumberFormat="0" applyBorder="0" applyAlignment="0" applyProtection="0"/>
    <xf numFmtId="0" fontId="27" fillId="10"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1"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2" borderId="0" applyNumberFormat="0" applyBorder="0" applyAlignment="0" applyProtection="0"/>
    <xf numFmtId="0" fontId="27" fillId="6"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3" borderId="0" applyNumberFormat="0" applyBorder="0" applyAlignment="0" applyProtection="0"/>
    <xf numFmtId="0" fontId="27" fillId="6" borderId="0" applyNumberFormat="0" applyBorder="0" applyAlignment="0" applyProtection="0"/>
    <xf numFmtId="0" fontId="27" fillId="10" borderId="0" applyNumberFormat="0" applyBorder="0" applyAlignment="0" applyProtection="0"/>
    <xf numFmtId="0" fontId="28" fillId="14" borderId="0" applyNumberFormat="0" applyBorder="0" applyAlignment="0" applyProtection="0"/>
    <xf numFmtId="0" fontId="28" fillId="9" borderId="0" applyNumberFormat="0" applyBorder="0" applyAlignment="0" applyProtection="0"/>
    <xf numFmtId="0" fontId="28" fillId="11"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6" borderId="0" applyNumberFormat="0" applyBorder="0" applyAlignment="0" applyProtection="0"/>
    <xf numFmtId="0" fontId="28" fillId="18" borderId="0" applyNumberFormat="0" applyBorder="0" applyAlignment="0" applyProtection="0"/>
    <xf numFmtId="0" fontId="28" fillId="12" borderId="0" applyNumberFormat="0" applyBorder="0" applyAlignment="0" applyProtection="0"/>
    <xf numFmtId="0" fontId="28" fillId="3" borderId="0" applyNumberFormat="0" applyBorder="0" applyAlignment="0" applyProtection="0"/>
    <xf numFmtId="0" fontId="28" fillId="6" borderId="0" applyNumberFormat="0" applyBorder="0" applyAlignment="0" applyProtection="0"/>
    <xf numFmtId="0" fontId="28" fillId="9" borderId="0" applyNumberFormat="0" applyBorder="0" applyAlignment="0" applyProtection="0"/>
    <xf numFmtId="0" fontId="28" fillId="19" borderId="0" applyNumberFormat="0" applyBorder="0" applyAlignment="0" applyProtection="0"/>
    <xf numFmtId="0" fontId="28" fillId="18" borderId="0" applyNumberFormat="0" applyBorder="0" applyAlignment="0" applyProtection="0"/>
    <xf numFmtId="0" fontId="28" fillId="12" borderId="0" applyNumberFormat="0" applyBorder="0" applyAlignment="0" applyProtection="0"/>
    <xf numFmtId="0" fontId="28" fillId="20" borderId="0" applyNumberFormat="0" applyBorder="0" applyAlignment="0" applyProtection="0"/>
    <xf numFmtId="0" fontId="28" fillId="16" borderId="0" applyNumberFormat="0" applyBorder="0" applyAlignment="0" applyProtection="0"/>
    <xf numFmtId="0" fontId="28" fillId="21" borderId="0" applyNumberFormat="0" applyBorder="0" applyAlignment="0" applyProtection="0"/>
    <xf numFmtId="0" fontId="41" fillId="5" borderId="0" applyNumberFormat="0" applyBorder="0" applyAlignment="0" applyProtection="0"/>
    <xf numFmtId="0" fontId="44" fillId="22" borderId="6" applyNumberFormat="0" applyAlignment="0" applyProtection="0"/>
    <xf numFmtId="0" fontId="39" fillId="23" borderId="7" applyNumberFormat="0" applyAlignment="0" applyProtection="0"/>
    <xf numFmtId="172" fontId="20" fillId="0" borderId="0" applyFont="0" applyFill="0" applyBorder="0" applyAlignment="0" applyProtection="0"/>
    <xf numFmtId="0" fontId="29" fillId="4" borderId="0" applyNumberFormat="0" applyBorder="0" applyAlignment="0" applyProtection="0"/>
    <xf numFmtId="0" fontId="37" fillId="0" borderId="0" applyNumberFormat="0" applyFill="0" applyBorder="0" applyAlignment="0" applyProtection="0"/>
    <xf numFmtId="0" fontId="29" fillId="6" borderId="0" applyNumberFormat="0" applyBorder="0" applyAlignment="0" applyProtection="0"/>
    <xf numFmtId="0" fontId="45" fillId="0" borderId="8" applyNumberFormat="0" applyFill="0" applyAlignment="0" applyProtection="0"/>
    <xf numFmtId="0" fontId="46" fillId="0" borderId="9" applyNumberFormat="0" applyFill="0" applyAlignment="0" applyProtection="0"/>
    <xf numFmtId="0" fontId="47" fillId="0" borderId="10" applyNumberFormat="0" applyFill="0" applyAlignment="0" applyProtection="0"/>
    <xf numFmtId="0" fontId="47" fillId="0" borderId="0" applyNumberFormat="0" applyFill="0" applyBorder="0" applyAlignment="0" applyProtection="0"/>
    <xf numFmtId="0" fontId="42" fillId="13" borderId="6" applyNumberFormat="0" applyAlignment="0" applyProtection="0"/>
    <xf numFmtId="0" fontId="30" fillId="24" borderId="11" applyNumberFormat="0" applyAlignment="0" applyProtection="0"/>
    <xf numFmtId="0" fontId="36" fillId="0" borderId="12" applyNumberFormat="0" applyFill="0" applyAlignment="0" applyProtection="0"/>
    <xf numFmtId="0" fontId="31" fillId="0" borderId="0" applyNumberFormat="0" applyFill="0" applyBorder="0" applyAlignment="0" applyProtection="0"/>
    <xf numFmtId="0" fontId="32" fillId="0" borderId="13" applyNumberFormat="0" applyFill="0" applyAlignment="0" applyProtection="0"/>
    <xf numFmtId="0" fontId="33" fillId="0" borderId="14" applyNumberFormat="0" applyFill="0" applyAlignment="0" applyProtection="0"/>
    <xf numFmtId="0" fontId="34" fillId="0" borderId="15" applyNumberFormat="0" applyFill="0" applyAlignment="0" applyProtection="0"/>
    <xf numFmtId="0" fontId="34" fillId="0" borderId="0" applyNumberFormat="0" applyFill="0" applyBorder="0" applyAlignment="0" applyProtection="0"/>
    <xf numFmtId="0" fontId="20" fillId="0" borderId="0">
      <alignment wrapText="1"/>
    </xf>
    <xf numFmtId="0" fontId="20" fillId="0" borderId="0">
      <alignment wrapText="1"/>
    </xf>
    <xf numFmtId="0" fontId="48" fillId="13" borderId="0" applyNumberFormat="0" applyBorder="0" applyAlignment="0" applyProtection="0"/>
    <xf numFmtId="0" fontId="35" fillId="13" borderId="0" applyNumberFormat="0" applyBorder="0" applyAlignment="0" applyProtection="0"/>
    <xf numFmtId="0" fontId="14" fillId="0" borderId="0"/>
    <xf numFmtId="0" fontId="15" fillId="10" borderId="16" applyNumberFormat="0" applyFont="0" applyAlignment="0" applyProtection="0"/>
    <xf numFmtId="0" fontId="17" fillId="10" borderId="16" applyNumberFormat="0" applyFont="0" applyAlignment="0" applyProtection="0"/>
    <xf numFmtId="0" fontId="36" fillId="0" borderId="0" applyNumberFormat="0" applyFill="0" applyBorder="0" applyAlignment="0" applyProtection="0"/>
    <xf numFmtId="0" fontId="30" fillId="22" borderId="11" applyNumberFormat="0" applyAlignment="0" applyProtection="0"/>
    <xf numFmtId="0" fontId="37" fillId="0" borderId="0" applyNumberFormat="0" applyFill="0" applyBorder="0" applyAlignment="0" applyProtection="0"/>
    <xf numFmtId="0" fontId="28" fillId="25" borderId="0" applyNumberFormat="0" applyBorder="0" applyAlignment="0" applyProtection="0"/>
    <xf numFmtId="0" fontId="28" fillId="21" borderId="0" applyNumberFormat="0" applyBorder="0" applyAlignment="0" applyProtection="0"/>
    <xf numFmtId="0" fontId="28" fillId="26"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8" borderId="0" applyNumberFormat="0" applyBorder="0" applyAlignment="0" applyProtection="0"/>
    <xf numFmtId="0" fontId="38" fillId="0" borderId="17" applyNumberFormat="0" applyFill="0" applyAlignment="0" applyProtection="0"/>
    <xf numFmtId="0" fontId="39" fillId="23" borderId="7" applyNumberFormat="0" applyAlignment="0" applyProtection="0"/>
    <xf numFmtId="0" fontId="40" fillId="24" borderId="6" applyNumberFormat="0" applyAlignment="0" applyProtection="0"/>
    <xf numFmtId="0" fontId="41" fillId="3" borderId="0" applyNumberFormat="0" applyBorder="0" applyAlignment="0" applyProtection="0"/>
    <xf numFmtId="0" fontId="49" fillId="0" borderId="0" applyNumberFormat="0" applyFill="0" applyBorder="0" applyAlignment="0" applyProtection="0"/>
    <xf numFmtId="0" fontId="43" fillId="0" borderId="18" applyNumberFormat="0" applyFill="0" applyAlignment="0" applyProtection="0"/>
    <xf numFmtId="172" fontId="17" fillId="0" borderId="0" applyFont="0" applyFill="0" applyBorder="0" applyAlignment="0" applyProtection="0"/>
    <xf numFmtId="173" fontId="17" fillId="0" borderId="0" applyFont="0" applyFill="0" applyBorder="0" applyAlignment="0" applyProtection="0"/>
    <xf numFmtId="172" fontId="17" fillId="0" borderId="0" applyFont="0" applyFill="0" applyBorder="0" applyAlignment="0" applyProtection="0"/>
    <xf numFmtId="0" fontId="7" fillId="0" borderId="0"/>
    <xf numFmtId="167" fontId="15" fillId="0" borderId="0" applyFont="0" applyFill="0" applyBorder="0" applyAlignment="0" applyProtection="0"/>
    <xf numFmtId="172" fontId="17" fillId="0" borderId="0" applyFont="0" applyFill="0" applyBorder="0" applyAlignment="0" applyProtection="0"/>
    <xf numFmtId="0" fontId="42" fillId="7" borderId="6" applyNumberFormat="0" applyAlignment="0" applyProtection="0"/>
    <xf numFmtId="0" fontId="43" fillId="0" borderId="19" applyNumberFormat="0" applyFill="0" applyAlignment="0" applyProtection="0"/>
    <xf numFmtId="0" fontId="36" fillId="0" borderId="0" applyNumberFormat="0" applyFill="0" applyBorder="0" applyAlignment="0" applyProtection="0"/>
    <xf numFmtId="167" fontId="15" fillId="0" borderId="0" applyFont="0" applyFill="0" applyBorder="0" applyAlignment="0" applyProtection="0"/>
    <xf numFmtId="164" fontId="7" fillId="0" borderId="0" applyFont="0" applyFill="0" applyBorder="0" applyAlignment="0" applyProtection="0"/>
    <xf numFmtId="0" fontId="20" fillId="0" borderId="0"/>
    <xf numFmtId="0" fontId="21" fillId="0" borderId="0"/>
    <xf numFmtId="0" fontId="20" fillId="0" borderId="0"/>
    <xf numFmtId="166" fontId="15" fillId="0" borderId="0" applyFont="0" applyFill="0" applyBorder="0" applyAlignment="0" applyProtection="0"/>
    <xf numFmtId="166" fontId="20" fillId="0" borderId="0" applyFont="0" applyFill="0" applyBorder="0" applyAlignment="0" applyProtection="0"/>
    <xf numFmtId="166" fontId="15" fillId="0" borderId="0" applyFont="0" applyFill="0" applyBorder="0" applyAlignment="0" applyProtection="0"/>
    <xf numFmtId="9" fontId="15" fillId="0" borderId="0" applyFont="0" applyFill="0" applyBorder="0" applyAlignment="0" applyProtection="0"/>
    <xf numFmtId="164" fontId="17" fillId="0" borderId="0" applyFont="0" applyFill="0" applyBorder="0" applyAlignment="0" applyProtection="0"/>
    <xf numFmtId="0" fontId="17" fillId="0" borderId="0"/>
    <xf numFmtId="0" fontId="20" fillId="0" borderId="0">
      <alignment wrapText="1"/>
    </xf>
    <xf numFmtId="0" fontId="20" fillId="0" borderId="0">
      <alignment wrapText="1"/>
    </xf>
    <xf numFmtId="172" fontId="17" fillId="0" borderId="0" applyFont="0" applyFill="0" applyBorder="0" applyAlignment="0" applyProtection="0"/>
    <xf numFmtId="173" fontId="17" fillId="0" borderId="0" applyFont="0" applyFill="0" applyBorder="0" applyAlignment="0" applyProtection="0"/>
    <xf numFmtId="172" fontId="17" fillId="0" borderId="0" applyFont="0" applyFill="0" applyBorder="0" applyAlignment="0" applyProtection="0"/>
    <xf numFmtId="167" fontId="15" fillId="0" borderId="0" applyFont="0" applyFill="0" applyBorder="0" applyAlignment="0" applyProtection="0"/>
    <xf numFmtId="172" fontId="1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6" fillId="0" borderId="0"/>
    <xf numFmtId="0" fontId="20" fillId="0" borderId="0"/>
    <xf numFmtId="0" fontId="20" fillId="0" borderId="0"/>
    <xf numFmtId="0" fontId="17" fillId="0" borderId="0"/>
    <xf numFmtId="0" fontId="20" fillId="0" borderId="0"/>
    <xf numFmtId="0" fontId="2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172" fontId="17" fillId="0" borderId="0" applyFont="0" applyFill="0" applyBorder="0" applyAlignment="0" applyProtection="0"/>
    <xf numFmtId="164" fontId="17" fillId="0" borderId="0" applyFont="0" applyFill="0" applyBorder="0" applyAlignment="0" applyProtection="0"/>
    <xf numFmtId="172" fontId="17" fillId="0" borderId="0" applyFont="0" applyFill="0" applyBorder="0" applyAlignment="0" applyProtection="0"/>
    <xf numFmtId="167" fontId="15" fillId="0" borderId="0" applyFont="0" applyFill="0" applyBorder="0" applyAlignment="0" applyProtection="0"/>
    <xf numFmtId="166" fontId="20" fillId="0" borderId="0" applyFont="0" applyFill="0" applyBorder="0" applyAlignment="0" applyProtection="0"/>
    <xf numFmtId="173" fontId="17" fillId="0" borderId="0" applyFont="0" applyFill="0" applyBorder="0" applyAlignment="0" applyProtection="0"/>
    <xf numFmtId="0" fontId="15" fillId="0" borderId="0"/>
    <xf numFmtId="164" fontId="17" fillId="0" borderId="0" applyFont="0" applyFill="0" applyBorder="0" applyAlignment="0" applyProtection="0"/>
    <xf numFmtId="167" fontId="17" fillId="0" borderId="0" applyFont="0" applyFill="0" applyBorder="0" applyAlignment="0" applyProtection="0"/>
    <xf numFmtId="180"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6" fillId="0" borderId="0"/>
    <xf numFmtId="164" fontId="6" fillId="0" borderId="0" applyFont="0" applyFill="0" applyBorder="0" applyAlignment="0" applyProtection="0"/>
    <xf numFmtId="164" fontId="17" fillId="0" borderId="0" applyFont="0" applyFill="0" applyBorder="0" applyAlignment="0" applyProtection="0"/>
    <xf numFmtId="0" fontId="5" fillId="0" borderId="0"/>
    <xf numFmtId="164" fontId="5" fillId="0" borderId="0" applyFont="0" applyFill="0" applyBorder="0" applyAlignment="0" applyProtection="0"/>
    <xf numFmtId="0" fontId="5" fillId="0" borderId="0"/>
    <xf numFmtId="0" fontId="5" fillId="0" borderId="0"/>
    <xf numFmtId="164" fontId="5"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164" fontId="3" fillId="0" borderId="0" applyFont="0" applyFill="0" applyBorder="0" applyAlignment="0" applyProtection="0"/>
    <xf numFmtId="37" fontId="51" fillId="0" borderId="0"/>
    <xf numFmtId="0" fontId="2" fillId="0" borderId="0"/>
    <xf numFmtId="37" fontId="51" fillId="0" borderId="0"/>
    <xf numFmtId="0" fontId="17" fillId="0" borderId="0"/>
    <xf numFmtId="0" fontId="17" fillId="0" borderId="0"/>
    <xf numFmtId="164" fontId="1" fillId="0" borderId="0" applyFont="0" applyFill="0" applyBorder="0" applyAlignment="0" applyProtection="0"/>
    <xf numFmtId="0" fontId="1" fillId="0" borderId="0"/>
  </cellStyleXfs>
  <cellXfs count="545">
    <xf numFmtId="0" fontId="0" fillId="0" borderId="0" xfId="0"/>
    <xf numFmtId="0" fontId="10" fillId="0" borderId="0" xfId="0" applyFont="1" applyFill="1" applyAlignment="1">
      <alignment horizontal="right"/>
    </xf>
    <xf numFmtId="168" fontId="10" fillId="0" borderId="0" xfId="0" applyNumberFormat="1" applyFont="1" applyFill="1" applyAlignment="1">
      <alignment horizontal="right"/>
    </xf>
    <xf numFmtId="168" fontId="10" fillId="0" borderId="0" xfId="0" applyNumberFormat="1" applyFont="1" applyFill="1"/>
    <xf numFmtId="0" fontId="10" fillId="0" borderId="0" xfId="0" applyFont="1" applyFill="1" applyBorder="1"/>
    <xf numFmtId="4" fontId="10" fillId="0" borderId="0" xfId="0" applyNumberFormat="1" applyFont="1" applyFill="1" applyAlignment="1">
      <alignment horizontal="right"/>
    </xf>
    <xf numFmtId="0" fontId="10" fillId="0" borderId="0" xfId="0" applyNumberFormat="1" applyFont="1" applyFill="1" applyBorder="1" applyAlignment="1">
      <alignment horizontal="right"/>
    </xf>
    <xf numFmtId="0" fontId="0" fillId="0" borderId="0" xfId="0" applyFont="1" applyFill="1" applyBorder="1" applyAlignment="1">
      <alignment horizontal="right"/>
    </xf>
    <xf numFmtId="168" fontId="13" fillId="0" borderId="1" xfId="0" applyNumberFormat="1" applyFont="1" applyFill="1" applyBorder="1"/>
    <xf numFmtId="0" fontId="11" fillId="0" borderId="0" xfId="0" applyFont="1" applyFill="1" applyAlignment="1">
      <alignment horizontal="center" vertical="top"/>
    </xf>
    <xf numFmtId="0" fontId="11" fillId="0" borderId="0" xfId="0" applyFont="1" applyFill="1" applyAlignment="1">
      <alignment horizontal="left" vertical="top"/>
    </xf>
    <xf numFmtId="0" fontId="10" fillId="0" borderId="0" xfId="0" applyFont="1" applyFill="1" applyBorder="1" applyAlignment="1">
      <alignment horizontal="center"/>
    </xf>
    <xf numFmtId="178" fontId="10" fillId="0" borderId="0" xfId="0" applyNumberFormat="1" applyFont="1" applyFill="1"/>
    <xf numFmtId="4" fontId="8" fillId="0" borderId="1" xfId="0" applyNumberFormat="1" applyFont="1" applyFill="1" applyBorder="1"/>
    <xf numFmtId="4" fontId="8" fillId="0" borderId="0" xfId="0" applyNumberFormat="1" applyFont="1" applyFill="1" applyBorder="1"/>
    <xf numFmtId="169" fontId="10" fillId="0" borderId="2" xfId="12" applyNumberFormat="1" applyFont="1" applyFill="1" applyBorder="1" applyAlignment="1">
      <alignment vertical="center"/>
    </xf>
    <xf numFmtId="4" fontId="10" fillId="0" borderId="0" xfId="11" applyNumberFormat="1" applyFont="1" applyFill="1" applyBorder="1" applyAlignment="1"/>
    <xf numFmtId="169" fontId="23" fillId="0" borderId="0" xfId="0" applyNumberFormat="1" applyFont="1" applyFill="1"/>
    <xf numFmtId="169" fontId="10" fillId="0" borderId="0" xfId="12" applyNumberFormat="1" applyFont="1" applyFill="1" applyBorder="1" applyAlignment="1">
      <alignment vertical="center"/>
    </xf>
    <xf numFmtId="0" fontId="20" fillId="0" borderId="0" xfId="0" applyFont="1" applyFill="1"/>
    <xf numFmtId="4" fontId="0" fillId="0" borderId="0" xfId="0" applyNumberFormat="1" applyFont="1" applyFill="1" applyBorder="1" applyAlignment="1">
      <alignment horizontal="right"/>
    </xf>
    <xf numFmtId="169" fontId="10" fillId="0" borderId="0" xfId="0" applyNumberFormat="1" applyFont="1" applyFill="1"/>
    <xf numFmtId="169" fontId="0" fillId="0" borderId="0" xfId="0" applyNumberFormat="1" applyFont="1" applyFill="1"/>
    <xf numFmtId="169" fontId="10" fillId="0" borderId="0" xfId="0" applyNumberFormat="1" applyFont="1" applyFill="1" applyAlignment="1">
      <alignment horizontal="right"/>
    </xf>
    <xf numFmtId="4" fontId="10" fillId="0" borderId="0" xfId="0" applyNumberFormat="1" applyFont="1" applyFill="1" applyBorder="1" applyAlignment="1">
      <alignment horizontal="right"/>
    </xf>
    <xf numFmtId="169" fontId="10" fillId="0" borderId="0" xfId="0" applyNumberFormat="1" applyFont="1" applyFill="1" applyBorder="1" applyAlignment="1">
      <alignment horizontal="right"/>
    </xf>
    <xf numFmtId="0" fontId="20" fillId="0" borderId="0" xfId="2" quotePrefix="1" applyFont="1" applyFill="1" applyAlignment="1">
      <alignment vertical="top" wrapText="1"/>
    </xf>
    <xf numFmtId="0" fontId="20" fillId="0" borderId="0" xfId="2" quotePrefix="1" applyFont="1" applyFill="1" applyAlignment="1">
      <alignment vertical="top"/>
    </xf>
    <xf numFmtId="0" fontId="8" fillId="0" borderId="0" xfId="0" applyFont="1" applyFill="1" applyAlignment="1">
      <alignment horizontal="center" vertical="top"/>
    </xf>
    <xf numFmtId="0" fontId="10" fillId="0" borderId="0" xfId="0" applyFont="1" applyFill="1" applyAlignment="1">
      <alignment horizontal="center" vertical="top"/>
    </xf>
    <xf numFmtId="0" fontId="10" fillId="0" borderId="0" xfId="0" applyFont="1" applyFill="1" applyAlignment="1">
      <alignment horizontal="right" wrapText="1"/>
    </xf>
    <xf numFmtId="170" fontId="8" fillId="0" borderId="0" xfId="12" applyNumberFormat="1" applyFont="1" applyFill="1" applyBorder="1" applyAlignment="1">
      <alignment horizontal="center" vertical="top"/>
    </xf>
    <xf numFmtId="169" fontId="13" fillId="0" borderId="4" xfId="0" applyNumberFormat="1" applyFont="1" applyFill="1" applyBorder="1"/>
    <xf numFmtId="4" fontId="13" fillId="0" borderId="1" xfId="0" applyNumberFormat="1" applyFont="1" applyFill="1" applyBorder="1"/>
    <xf numFmtId="169" fontId="10" fillId="0" borderId="0" xfId="22" applyNumberFormat="1" applyFont="1" applyFill="1" applyBorder="1" applyAlignment="1">
      <alignment horizontal="right"/>
    </xf>
    <xf numFmtId="0" fontId="10" fillId="0" borderId="0" xfId="0" applyFont="1" applyFill="1" applyAlignment="1">
      <alignment vertical="center"/>
    </xf>
    <xf numFmtId="0" fontId="10" fillId="0" borderId="0" xfId="0" applyFont="1" applyFill="1"/>
    <xf numFmtId="0" fontId="23" fillId="0" borderId="0" xfId="0" applyFont="1" applyFill="1"/>
    <xf numFmtId="0" fontId="20" fillId="0" borderId="0" xfId="2" applyFont="1" applyFill="1" applyBorder="1" applyAlignment="1" applyProtection="1">
      <alignment horizontal="left"/>
    </xf>
    <xf numFmtId="181" fontId="20" fillId="0" borderId="0" xfId="24" applyNumberFormat="1" applyFont="1" applyFill="1" applyBorder="1" applyAlignment="1" applyProtection="1">
      <alignment horizontal="left" wrapText="1"/>
    </xf>
    <xf numFmtId="0" fontId="20" fillId="0" borderId="0" xfId="34" quotePrefix="1" applyFont="1" applyFill="1" applyAlignment="1">
      <alignment horizontal="left" vertical="top"/>
    </xf>
    <xf numFmtId="0" fontId="20" fillId="0" borderId="0" xfId="34" quotePrefix="1" applyFont="1" applyFill="1" applyAlignment="1">
      <alignment vertical="top" wrapText="1"/>
    </xf>
    <xf numFmtId="0" fontId="20" fillId="0" borderId="0" xfId="2" quotePrefix="1" applyFont="1" applyFill="1" applyAlignment="1">
      <alignment horizontal="left" vertical="top"/>
    </xf>
    <xf numFmtId="0" fontId="20" fillId="0" borderId="0" xfId="30" applyFont="1" applyFill="1" applyAlignment="1">
      <alignment vertical="top" wrapText="1"/>
    </xf>
    <xf numFmtId="0" fontId="20" fillId="0" borderId="0" xfId="24" applyFont="1" applyFill="1" applyAlignment="1">
      <alignment vertical="top" wrapText="1"/>
    </xf>
    <xf numFmtId="0" fontId="50" fillId="0" borderId="0" xfId="195" applyFont="1" applyFill="1" applyAlignment="1">
      <alignment vertical="top" wrapText="1"/>
    </xf>
    <xf numFmtId="0" fontId="9" fillId="0" borderId="0" xfId="0" applyFont="1" applyFill="1" applyAlignment="1">
      <alignment horizontal="left" vertical="top" wrapText="1"/>
    </xf>
    <xf numFmtId="0" fontId="10" fillId="0" borderId="0" xfId="22" applyNumberFormat="1" applyFont="1" applyFill="1" applyBorder="1" applyAlignment="1">
      <alignment horizontal="left" vertical="top" wrapText="1"/>
    </xf>
    <xf numFmtId="0" fontId="10" fillId="0" borderId="0" xfId="0" applyNumberFormat="1" applyFont="1" applyFill="1" applyBorder="1" applyAlignment="1">
      <alignment horizontal="left" vertical="center" wrapText="1"/>
    </xf>
    <xf numFmtId="0" fontId="8" fillId="0" borderId="0" xfId="0" applyFont="1" applyFill="1" applyBorder="1" applyAlignment="1">
      <alignment horizontal="left" vertical="top" wrapText="1"/>
    </xf>
    <xf numFmtId="4" fontId="10" fillId="0" borderId="0" xfId="0" applyNumberFormat="1" applyFont="1" applyFill="1"/>
    <xf numFmtId="4" fontId="10" fillId="0" borderId="0" xfId="22" applyNumberFormat="1" applyFont="1" applyFill="1" applyBorder="1" applyAlignment="1">
      <alignment horizontal="right"/>
    </xf>
    <xf numFmtId="0" fontId="10" fillId="0" borderId="0" xfId="12" applyNumberFormat="1" applyFont="1" applyFill="1" applyBorder="1" applyAlignment="1">
      <alignment horizontal="left" vertical="top" wrapText="1"/>
    </xf>
    <xf numFmtId="0" fontId="13" fillId="0" borderId="0" xfId="0" applyFont="1" applyFill="1" applyBorder="1" applyAlignment="1">
      <alignment horizontal="left" vertical="top" wrapText="1"/>
    </xf>
    <xf numFmtId="0" fontId="10" fillId="0" borderId="0" xfId="22" quotePrefix="1" applyNumberFormat="1" applyFont="1" applyFill="1" applyBorder="1" applyAlignment="1">
      <alignment horizontal="left" vertical="top" wrapText="1"/>
    </xf>
    <xf numFmtId="0" fontId="10" fillId="0" borderId="0" xfId="0" applyFont="1" applyFill="1" applyAlignment="1">
      <alignment horizontal="left" vertical="top" wrapText="1"/>
    </xf>
    <xf numFmtId="0" fontId="8" fillId="0" borderId="0" xfId="0" applyFont="1" applyFill="1" applyAlignment="1">
      <alignment horizontal="left" vertical="top" wrapText="1"/>
    </xf>
    <xf numFmtId="0" fontId="16" fillId="0" borderId="0" xfId="0" applyFont="1" applyFill="1" applyBorder="1" applyAlignment="1">
      <alignment horizontal="left" vertical="top" wrapText="1"/>
    </xf>
    <xf numFmtId="0" fontId="13" fillId="0" borderId="3" xfId="0" applyFont="1" applyFill="1" applyBorder="1" applyAlignment="1">
      <alignment vertical="top"/>
    </xf>
    <xf numFmtId="0" fontId="10" fillId="0" borderId="0" xfId="0" applyFont="1" applyAlignment="1">
      <alignment horizontal="left" vertical="top" wrapText="1"/>
    </xf>
    <xf numFmtId="0" fontId="10" fillId="0" borderId="0" xfId="22" quotePrefix="1" applyNumberFormat="1" applyFont="1" applyFill="1" applyBorder="1" applyAlignment="1">
      <alignment horizontal="left" vertical="top"/>
    </xf>
    <xf numFmtId="169" fontId="13" fillId="0" borderId="0" xfId="0" applyNumberFormat="1" applyFont="1" applyFill="1" applyBorder="1"/>
    <xf numFmtId="168" fontId="13" fillId="0" borderId="0" xfId="0" applyNumberFormat="1" applyFont="1" applyFill="1" applyBorder="1" applyAlignment="1">
      <alignment horizontal="right"/>
    </xf>
    <xf numFmtId="4" fontId="13" fillId="0" borderId="0" xfId="0" applyNumberFormat="1" applyFont="1" applyFill="1" applyAlignment="1">
      <alignment horizontal="right"/>
    </xf>
    <xf numFmtId="0" fontId="0" fillId="0" borderId="0" xfId="0" applyFont="1" applyFill="1" applyAlignment="1">
      <alignment horizontal="center"/>
    </xf>
    <xf numFmtId="0" fontId="0" fillId="0" borderId="0" xfId="0" applyFont="1" applyFill="1"/>
    <xf numFmtId="0" fontId="0" fillId="0" borderId="0" xfId="0" applyFont="1" applyFill="1" applyBorder="1"/>
    <xf numFmtId="4" fontId="0" fillId="0" borderId="0" xfId="0" applyNumberFormat="1" applyFont="1" applyFill="1"/>
    <xf numFmtId="0" fontId="0" fillId="0" borderId="0" xfId="0" applyFont="1" applyFill="1" applyAlignment="1">
      <alignment vertical="center"/>
    </xf>
    <xf numFmtId="0" fontId="0" fillId="0" borderId="0" xfId="0" quotePrefix="1" applyFont="1" applyFill="1"/>
    <xf numFmtId="0" fontId="13" fillId="0" borderId="0" xfId="22" quotePrefix="1" applyNumberFormat="1" applyFont="1" applyFill="1" applyBorder="1" applyAlignment="1">
      <alignment horizontal="left" vertical="top"/>
    </xf>
    <xf numFmtId="0" fontId="13" fillId="0" borderId="0" xfId="22" applyNumberFormat="1" applyFont="1" applyFill="1" applyBorder="1" applyAlignment="1">
      <alignment horizontal="left" vertical="top" wrapText="1"/>
    </xf>
    <xf numFmtId="4" fontId="10" fillId="0" borderId="0" xfId="0" applyNumberFormat="1" applyFont="1" applyFill="1" applyAlignment="1">
      <alignment horizontal="right" wrapText="1"/>
    </xf>
    <xf numFmtId="4" fontId="13" fillId="0" borderId="0" xfId="0" applyNumberFormat="1" applyFont="1" applyFill="1" applyAlignment="1">
      <alignment horizontal="right" wrapText="1"/>
    </xf>
    <xf numFmtId="0" fontId="13" fillId="0" borderId="0" xfId="0" applyFont="1" applyFill="1" applyAlignment="1">
      <alignment horizontal="left" vertical="top" wrapText="1"/>
    </xf>
    <xf numFmtId="0" fontId="20" fillId="0" borderId="0" xfId="51" applyNumberFormat="1" applyFont="1" applyFill="1" applyBorder="1" applyAlignment="1" applyProtection="1">
      <alignment horizontal="left" wrapText="1"/>
    </xf>
    <xf numFmtId="0" fontId="20" fillId="0" borderId="0" xfId="51" applyFont="1" applyFill="1" applyBorder="1" applyAlignment="1" applyProtection="1">
      <alignment horizontal="right"/>
    </xf>
    <xf numFmtId="170" fontId="20" fillId="0" borderId="0" xfId="223" applyNumberFormat="1" applyFont="1" applyAlignment="1">
      <alignment horizontal="right" vertical="top" wrapText="1"/>
    </xf>
    <xf numFmtId="0" fontId="52" fillId="0" borderId="0" xfId="0" applyFont="1"/>
    <xf numFmtId="4" fontId="20" fillId="0" borderId="0" xfId="8" applyNumberFormat="1" applyFont="1" applyAlignment="1">
      <alignment horizontal="right" wrapText="1"/>
    </xf>
    <xf numFmtId="4" fontId="20" fillId="0" borderId="0" xfId="21" applyNumberFormat="1" applyFont="1" applyFill="1" applyAlignment="1" applyProtection="1">
      <alignment horizontal="right"/>
      <protection locked="0"/>
    </xf>
    <xf numFmtId="4" fontId="20" fillId="0" borderId="0" xfId="0" applyNumberFormat="1" applyFont="1" applyAlignment="1" applyProtection="1">
      <alignment horizontal="right"/>
      <protection locked="0"/>
    </xf>
    <xf numFmtId="174" fontId="20" fillId="0" borderId="0" xfId="22" applyNumberFormat="1" applyFont="1" applyFill="1" applyBorder="1" applyAlignment="1">
      <alignment horizontal="right" wrapText="1"/>
    </xf>
    <xf numFmtId="0" fontId="20" fillId="0" borderId="0" xfId="22" applyNumberFormat="1" applyFont="1" applyFill="1" applyBorder="1" applyAlignment="1">
      <alignment horizontal="right" wrapText="1"/>
    </xf>
    <xf numFmtId="0" fontId="52" fillId="0" borderId="0" xfId="224" applyFont="1"/>
    <xf numFmtId="4" fontId="53" fillId="0" borderId="0" xfId="0" applyNumberFormat="1" applyFont="1" applyAlignment="1" applyProtection="1">
      <alignment horizontal="right"/>
      <protection locked="0"/>
    </xf>
    <xf numFmtId="1" fontId="20" fillId="0" borderId="0" xfId="22" applyNumberFormat="1" applyFont="1" applyFill="1" applyBorder="1" applyAlignment="1">
      <alignment horizontal="right" wrapText="1"/>
    </xf>
    <xf numFmtId="4" fontId="20" fillId="0" borderId="0" xfId="224" applyNumberFormat="1" applyFont="1" applyAlignment="1">
      <alignment horizontal="right"/>
    </xf>
    <xf numFmtId="0" fontId="20" fillId="0" borderId="0" xfId="224" applyFont="1" applyAlignment="1">
      <alignment horizontal="right"/>
    </xf>
    <xf numFmtId="0" fontId="20" fillId="0" borderId="0" xfId="224" quotePrefix="1" applyFont="1" applyAlignment="1">
      <alignment wrapText="1"/>
    </xf>
    <xf numFmtId="170" fontId="20" fillId="0" borderId="0" xfId="225" applyNumberFormat="1" applyFont="1" applyAlignment="1">
      <alignment horizontal="right" vertical="top" wrapText="1"/>
    </xf>
    <xf numFmtId="0" fontId="20" fillId="0" borderId="0" xfId="224" applyFont="1" applyAlignment="1">
      <alignment vertical="top" wrapText="1"/>
    </xf>
    <xf numFmtId="0" fontId="20" fillId="0" borderId="0" xfId="224" applyFont="1" applyAlignment="1">
      <alignment wrapText="1"/>
    </xf>
    <xf numFmtId="0" fontId="20" fillId="0" borderId="0" xfId="224" applyFont="1"/>
    <xf numFmtId="4" fontId="53" fillId="0" borderId="1" xfId="8" applyNumberFormat="1" applyFont="1" applyBorder="1" applyAlignment="1">
      <alignment horizontal="right" wrapText="1"/>
    </xf>
    <xf numFmtId="0" fontId="20" fillId="0" borderId="0" xfId="0" applyFont="1"/>
    <xf numFmtId="1" fontId="20" fillId="0" borderId="0" xfId="22" applyNumberFormat="1" applyFont="1" applyFill="1" applyBorder="1" applyAlignment="1">
      <alignment horizontal="left" vertical="top" wrapText="1"/>
    </xf>
    <xf numFmtId="4" fontId="53" fillId="0" borderId="0" xfId="22" applyNumberFormat="1" applyFont="1" applyFill="1" applyBorder="1" applyAlignment="1" applyProtection="1">
      <alignment horizontal="right" wrapText="1"/>
      <protection locked="0"/>
    </xf>
    <xf numFmtId="169" fontId="53" fillId="0" borderId="0" xfId="22" applyNumberFormat="1" applyFont="1" applyFill="1" applyBorder="1" applyAlignment="1">
      <alignment horizontal="right" wrapText="1"/>
    </xf>
    <xf numFmtId="4" fontId="53" fillId="0" borderId="1" xfId="21" applyNumberFormat="1" applyFont="1" applyFill="1" applyBorder="1" applyAlignment="1" applyProtection="1">
      <alignment horizontal="right"/>
      <protection locked="0"/>
    </xf>
    <xf numFmtId="4" fontId="53" fillId="0" borderId="1" xfId="22" applyNumberFormat="1" applyFont="1" applyFill="1" applyBorder="1" applyAlignment="1" applyProtection="1">
      <alignment horizontal="right" wrapText="1"/>
    </xf>
    <xf numFmtId="170" fontId="20" fillId="0" borderId="0" xfId="22" applyNumberFormat="1" applyFont="1" applyFill="1" applyBorder="1" applyAlignment="1">
      <alignment horizontal="left" vertical="center" wrapText="1"/>
    </xf>
    <xf numFmtId="0" fontId="20" fillId="0" borderId="0" xfId="227" applyFont="1" applyAlignment="1">
      <alignment horizontal="right" wrapText="1"/>
    </xf>
    <xf numFmtId="0" fontId="20" fillId="0" borderId="0" xfId="22" applyNumberFormat="1" applyFont="1" applyFill="1" applyBorder="1" applyAlignment="1">
      <alignment horizontal="left" vertical="top" wrapText="1"/>
    </xf>
    <xf numFmtId="1" fontId="20" fillId="0" borderId="0" xfId="227" applyNumberFormat="1" applyFont="1" applyAlignment="1" applyProtection="1">
      <alignment horizontal="right" wrapText="1"/>
      <protection locked="0"/>
    </xf>
    <xf numFmtId="0" fontId="54" fillId="0" borderId="0" xfId="0" applyFont="1"/>
    <xf numFmtId="169" fontId="20" fillId="0" borderId="0" xfId="227" applyNumberFormat="1" applyFont="1" applyAlignment="1" applyProtection="1">
      <alignment wrapText="1"/>
      <protection locked="0"/>
    </xf>
    <xf numFmtId="4" fontId="54" fillId="0" borderId="0" xfId="8" applyNumberFormat="1" applyFont="1" applyAlignment="1">
      <alignment horizontal="right" wrapText="1"/>
    </xf>
    <xf numFmtId="1" fontId="54" fillId="0" borderId="0" xfId="22" applyNumberFormat="1" applyFont="1" applyFill="1" applyBorder="1" applyAlignment="1">
      <alignment horizontal="right" wrapText="1"/>
    </xf>
    <xf numFmtId="0" fontId="54" fillId="0" borderId="0" xfId="22" applyNumberFormat="1" applyFont="1" applyFill="1" applyBorder="1" applyAlignment="1">
      <alignment horizontal="right" wrapText="1"/>
    </xf>
    <xf numFmtId="0" fontId="54" fillId="0" borderId="0" xfId="33" applyFont="1" applyAlignment="1">
      <alignment horizontal="left" vertical="top" wrapText="1"/>
    </xf>
    <xf numFmtId="0" fontId="53" fillId="0" borderId="0" xfId="22" applyNumberFormat="1" applyFont="1" applyFill="1" applyBorder="1" applyAlignment="1">
      <alignment horizontal="left" wrapText="1"/>
    </xf>
    <xf numFmtId="49" fontId="53" fillId="0" borderId="0" xfId="22" applyNumberFormat="1" applyFont="1" applyFill="1" applyBorder="1" applyAlignment="1">
      <alignment horizontal="center" vertical="top" wrapText="1"/>
    </xf>
    <xf numFmtId="4" fontId="54" fillId="0" borderId="0" xfId="33" applyNumberFormat="1" applyFont="1" applyFill="1" applyAlignment="1" applyProtection="1">
      <alignment horizontal="right"/>
      <protection locked="0"/>
    </xf>
    <xf numFmtId="4" fontId="10" fillId="0" borderId="0" xfId="0" applyNumberFormat="1" applyFont="1"/>
    <xf numFmtId="0" fontId="0" fillId="0" borderId="0" xfId="0" applyFont="1"/>
    <xf numFmtId="164" fontId="50" fillId="0" borderId="0" xfId="228" applyFont="1" applyFill="1"/>
    <xf numFmtId="4" fontId="50" fillId="0" borderId="0" xfId="229" applyNumberFormat="1" applyFont="1" applyAlignment="1">
      <alignment horizontal="center"/>
    </xf>
    <xf numFmtId="0" fontId="50" fillId="0" borderId="0" xfId="229" applyFont="1" applyAlignment="1">
      <alignment wrapText="1"/>
    </xf>
    <xf numFmtId="0" fontId="10" fillId="0" borderId="0" xfId="35" applyNumberFormat="1" applyFont="1" applyFill="1" applyAlignment="1">
      <alignment horizontal="right"/>
    </xf>
    <xf numFmtId="0" fontId="10" fillId="0" borderId="0" xfId="35" applyNumberFormat="1" applyFont="1" applyFill="1" applyAlignment="1">
      <alignment horizontal="left" vertical="top" wrapText="1"/>
    </xf>
    <xf numFmtId="4" fontId="10" fillId="0" borderId="0" xfId="35" applyNumberFormat="1" applyFont="1" applyFill="1" applyAlignment="1">
      <alignment horizontal="right"/>
    </xf>
    <xf numFmtId="0" fontId="10" fillId="0" borderId="0" xfId="2" applyFont="1" applyFill="1" applyAlignment="1">
      <alignment horizontal="right" wrapText="1"/>
    </xf>
    <xf numFmtId="0" fontId="50" fillId="0" borderId="0" xfId="229" applyFont="1" applyFill="1" applyAlignment="1">
      <alignment wrapText="1"/>
    </xf>
    <xf numFmtId="0" fontId="50" fillId="0" borderId="0" xfId="229" applyFont="1" applyFill="1" applyAlignment="1">
      <alignment vertical="top" wrapText="1"/>
    </xf>
    <xf numFmtId="0" fontId="50" fillId="0" borderId="0" xfId="189" applyFont="1" applyFill="1" applyAlignment="1">
      <alignment horizontal="right"/>
    </xf>
    <xf numFmtId="0" fontId="20" fillId="0" borderId="0" xfId="35" applyNumberFormat="1" applyFont="1" applyFill="1" applyAlignment="1">
      <alignment horizontal="left" vertical="top"/>
    </xf>
    <xf numFmtId="0" fontId="57" fillId="0" borderId="0" xfId="0" quotePrefix="1" applyFont="1" applyFill="1"/>
    <xf numFmtId="0" fontId="20" fillId="0" borderId="0" xfId="35" applyNumberFormat="1" applyFont="1" applyFill="1" applyAlignment="1">
      <alignment horizontal="left" vertical="top" wrapText="1"/>
    </xf>
    <xf numFmtId="0" fontId="10" fillId="0" borderId="0" xfId="183" applyNumberFormat="1" applyFont="1" applyFill="1" applyAlignment="1">
      <alignment horizontal="left" wrapText="1"/>
    </xf>
    <xf numFmtId="0" fontId="10" fillId="0" borderId="0" xfId="183" applyNumberFormat="1" applyFont="1" applyFill="1" applyAlignment="1">
      <alignment horizontal="left" vertical="top" wrapText="1"/>
    </xf>
    <xf numFmtId="0" fontId="0" fillId="0" borderId="0" xfId="0" applyFont="1" applyFill="1" applyAlignment="1">
      <alignment horizontal="right"/>
    </xf>
    <xf numFmtId="0" fontId="0" fillId="0" borderId="0" xfId="0" applyFont="1" applyFill="1" applyAlignment="1">
      <alignment vertical="top"/>
    </xf>
    <xf numFmtId="0" fontId="58" fillId="0" borderId="0" xfId="0" applyFont="1" applyFill="1" applyAlignment="1">
      <alignment horizontal="center" vertical="top"/>
    </xf>
    <xf numFmtId="0" fontId="58" fillId="0" borderId="0" xfId="0" applyFont="1" applyFill="1" applyAlignment="1">
      <alignment horizontal="left" vertical="top"/>
    </xf>
    <xf numFmtId="0" fontId="17" fillId="0" borderId="0" xfId="0" applyFont="1" applyFill="1" applyAlignment="1">
      <alignment horizontal="right"/>
    </xf>
    <xf numFmtId="169" fontId="17" fillId="0" borderId="0" xfId="0" applyNumberFormat="1" applyFont="1" applyFill="1"/>
    <xf numFmtId="168" fontId="17" fillId="0" borderId="0" xfId="0" applyNumberFormat="1" applyFont="1" applyFill="1" applyAlignment="1">
      <alignment horizontal="right"/>
    </xf>
    <xf numFmtId="168" fontId="17" fillId="0" borderId="0" xfId="0" applyNumberFormat="1" applyFont="1" applyFill="1"/>
    <xf numFmtId="0" fontId="17" fillId="0" borderId="0" xfId="0" applyFont="1" applyFill="1" applyBorder="1"/>
    <xf numFmtId="0" fontId="17" fillId="0" borderId="0" xfId="0" applyFont="1" applyFill="1"/>
    <xf numFmtId="4" fontId="17" fillId="0" borderId="0" xfId="0" applyNumberFormat="1" applyFont="1" applyFill="1"/>
    <xf numFmtId="172" fontId="17" fillId="0" borderId="0" xfId="11" applyNumberFormat="1" applyFont="1" applyFill="1" applyBorder="1" applyAlignment="1"/>
    <xf numFmtId="0" fontId="17" fillId="0" borderId="3" xfId="0" applyFont="1" applyFill="1" applyBorder="1" applyAlignment="1">
      <alignment horizontal="center" vertical="top"/>
    </xf>
    <xf numFmtId="0" fontId="17" fillId="0" borderId="4" xfId="0" applyFont="1" applyFill="1" applyBorder="1" applyAlignment="1">
      <alignment horizontal="center" vertical="top" wrapText="1"/>
    </xf>
    <xf numFmtId="0" fontId="17" fillId="0" borderId="4" xfId="0" applyFont="1" applyFill="1" applyBorder="1" applyAlignment="1">
      <alignment horizontal="right"/>
    </xf>
    <xf numFmtId="169" fontId="17" fillId="0" borderId="4" xfId="0" applyNumberFormat="1" applyFont="1" applyFill="1" applyBorder="1" applyAlignment="1">
      <alignment horizontal="right"/>
    </xf>
    <xf numFmtId="168" fontId="17" fillId="0" borderId="4" xfId="0" applyNumberFormat="1" applyFont="1" applyFill="1" applyBorder="1" applyAlignment="1">
      <alignment horizontal="right"/>
    </xf>
    <xf numFmtId="168" fontId="17" fillId="0" borderId="5" xfId="0" applyNumberFormat="1" applyFont="1" applyFill="1" applyBorder="1" applyAlignment="1">
      <alignment horizontal="right"/>
    </xf>
    <xf numFmtId="0" fontId="17" fillId="0" borderId="0" xfId="0" applyFont="1" applyFill="1" applyBorder="1" applyAlignment="1">
      <alignment horizontal="center"/>
    </xf>
    <xf numFmtId="0" fontId="17" fillId="0" borderId="0" xfId="0" applyFont="1" applyFill="1" applyAlignment="1">
      <alignment horizontal="center"/>
    </xf>
    <xf numFmtId="0" fontId="17" fillId="0" borderId="0" xfId="0" applyFont="1" applyFill="1" applyBorder="1" applyAlignment="1">
      <alignment horizontal="center" vertical="top"/>
    </xf>
    <xf numFmtId="0" fontId="17" fillId="0" borderId="0" xfId="0" applyFont="1" applyFill="1" applyBorder="1" applyAlignment="1">
      <alignment horizontal="center" vertical="top" wrapText="1"/>
    </xf>
    <xf numFmtId="0" fontId="17" fillId="0" borderId="0" xfId="0" applyFont="1" applyFill="1" applyBorder="1" applyAlignment="1">
      <alignment horizontal="right"/>
    </xf>
    <xf numFmtId="169" fontId="17" fillId="0" borderId="0" xfId="0" applyNumberFormat="1" applyFont="1" applyFill="1" applyBorder="1" applyAlignment="1">
      <alignment horizontal="right"/>
    </xf>
    <xf numFmtId="168" fontId="17" fillId="0" borderId="0" xfId="0" applyNumberFormat="1" applyFont="1" applyFill="1" applyBorder="1" applyAlignment="1">
      <alignment horizontal="right"/>
    </xf>
    <xf numFmtId="0" fontId="58" fillId="0" borderId="0" xfId="0" applyFont="1" applyFill="1" applyBorder="1" applyAlignment="1">
      <alignment horizontal="left" vertical="top" wrapText="1"/>
    </xf>
    <xf numFmtId="170" fontId="17" fillId="0" borderId="0" xfId="11" applyNumberFormat="1" applyFont="1" applyFill="1" applyBorder="1" applyAlignment="1">
      <alignment horizontal="center" vertical="top"/>
    </xf>
    <xf numFmtId="169" fontId="17" fillId="0" borderId="0" xfId="2" applyNumberFormat="1" applyFont="1" applyFill="1" applyBorder="1" applyAlignment="1">
      <alignment horizontal="right"/>
    </xf>
    <xf numFmtId="170" fontId="17" fillId="0" borderId="0" xfId="12" applyNumberFormat="1" applyFont="1" applyFill="1" applyBorder="1" applyAlignment="1">
      <alignment horizontal="center" vertical="top"/>
    </xf>
    <xf numFmtId="0" fontId="17" fillId="0" borderId="0" xfId="0" applyFont="1" applyFill="1" applyAlignment="1">
      <alignment horizontal="left" vertical="top" wrapText="1"/>
    </xf>
    <xf numFmtId="4" fontId="17" fillId="0" borderId="0" xfId="0" applyNumberFormat="1" applyFont="1" applyFill="1" applyAlignment="1">
      <alignment horizontal="right"/>
    </xf>
    <xf numFmtId="4" fontId="17" fillId="0" borderId="0" xfId="0" applyNumberFormat="1" applyFont="1"/>
    <xf numFmtId="168" fontId="58" fillId="0" borderId="1" xfId="0" applyNumberFormat="1" applyFont="1" applyFill="1" applyBorder="1"/>
    <xf numFmtId="170" fontId="58" fillId="0" borderId="0" xfId="12" applyNumberFormat="1" applyFont="1" applyFill="1" applyBorder="1" applyAlignment="1">
      <alignment horizontal="center" vertical="top"/>
    </xf>
    <xf numFmtId="0" fontId="58" fillId="0" borderId="0" xfId="0" applyFont="1" applyFill="1" applyAlignment="1">
      <alignment horizontal="left" vertical="top" wrapText="1"/>
    </xf>
    <xf numFmtId="178" fontId="17" fillId="0" borderId="0" xfId="0" applyNumberFormat="1" applyFont="1" applyFill="1"/>
    <xf numFmtId="4" fontId="58" fillId="0" borderId="1" xfId="0" applyNumberFormat="1" applyFont="1" applyFill="1" applyBorder="1"/>
    <xf numFmtId="0" fontId="17" fillId="0" borderId="0" xfId="0" applyFont="1" applyFill="1" applyAlignment="1">
      <alignment horizontal="center" vertical="top"/>
    </xf>
    <xf numFmtId="0" fontId="17" fillId="0" borderId="0" xfId="0" applyFont="1" applyFill="1" applyAlignment="1">
      <alignment vertical="top"/>
    </xf>
    <xf numFmtId="0" fontId="59" fillId="0" borderId="0" xfId="0" applyFont="1" applyFill="1" applyBorder="1" applyAlignment="1">
      <alignment horizontal="left" vertical="top" wrapText="1"/>
    </xf>
    <xf numFmtId="4" fontId="58" fillId="0" borderId="0" xfId="0" applyNumberFormat="1" applyFont="1" applyFill="1" applyBorder="1"/>
    <xf numFmtId="170" fontId="17" fillId="0" borderId="0" xfId="0" applyNumberFormat="1" applyFont="1" applyFill="1" applyAlignment="1">
      <alignment horizontal="center"/>
    </xf>
    <xf numFmtId="0" fontId="17" fillId="0" borderId="2" xfId="0" applyFont="1" applyFill="1" applyBorder="1" applyAlignment="1">
      <alignment horizontal="left" vertical="top" wrapText="1"/>
    </xf>
    <xf numFmtId="0" fontId="17" fillId="0" borderId="2" xfId="0" applyFont="1" applyFill="1" applyBorder="1" applyAlignment="1">
      <alignment horizontal="right"/>
    </xf>
    <xf numFmtId="169" fontId="17" fillId="0" borderId="2" xfId="12" applyNumberFormat="1" applyFont="1" applyFill="1" applyBorder="1" applyAlignment="1">
      <alignment vertical="center"/>
    </xf>
    <xf numFmtId="4" fontId="17" fillId="0" borderId="2" xfId="0" applyNumberFormat="1" applyFont="1" applyFill="1" applyBorder="1"/>
    <xf numFmtId="0" fontId="58" fillId="0" borderId="3" xfId="0" applyFont="1" applyFill="1" applyBorder="1" applyAlignment="1">
      <alignment vertical="top"/>
    </xf>
    <xf numFmtId="169" fontId="58" fillId="0" borderId="4" xfId="0" applyNumberFormat="1" applyFont="1" applyFill="1" applyBorder="1"/>
    <xf numFmtId="169" fontId="17" fillId="0" borderId="0" xfId="0" applyNumberFormat="1" applyFont="1" applyFill="1" applyBorder="1"/>
    <xf numFmtId="170" fontId="10" fillId="0" borderId="0" xfId="12" applyNumberFormat="1" applyFont="1" applyFill="1" applyBorder="1" applyAlignment="1">
      <alignment horizontal="center" vertical="top"/>
    </xf>
    <xf numFmtId="0" fontId="10" fillId="0" borderId="4" xfId="0" applyFont="1" applyFill="1" applyBorder="1" applyAlignment="1">
      <alignment horizontal="center" vertical="top" wrapText="1"/>
    </xf>
    <xf numFmtId="0" fontId="10" fillId="0" borderId="4" xfId="0" applyFont="1" applyFill="1" applyBorder="1" applyAlignment="1">
      <alignment horizontal="right"/>
    </xf>
    <xf numFmtId="169" fontId="10" fillId="0" borderId="4" xfId="0" applyNumberFormat="1" applyFont="1" applyFill="1" applyBorder="1" applyAlignment="1">
      <alignment horizontal="right"/>
    </xf>
    <xf numFmtId="170" fontId="10" fillId="0" borderId="0" xfId="27" applyNumberFormat="1" applyFont="1" applyFill="1" applyBorder="1" applyAlignment="1">
      <alignment horizontal="center" vertical="top"/>
    </xf>
    <xf numFmtId="49" fontId="53" fillId="0" borderId="0" xfId="22" applyNumberFormat="1" applyFont="1" applyFill="1" applyBorder="1" applyAlignment="1">
      <alignment horizontal="center" wrapText="1"/>
    </xf>
    <xf numFmtId="0" fontId="20" fillId="0" borderId="0" xfId="30" applyFont="1"/>
    <xf numFmtId="0" fontId="20" fillId="0" borderId="0" xfId="33" applyFont="1" applyAlignment="1">
      <alignment wrapText="1"/>
    </xf>
    <xf numFmtId="0" fontId="20" fillId="0" borderId="0" xfId="33" applyFont="1" applyAlignment="1">
      <alignment horizontal="right" wrapText="1"/>
    </xf>
    <xf numFmtId="169" fontId="20" fillId="0" borderId="0" xfId="33" applyNumberFormat="1" applyFont="1" applyAlignment="1">
      <alignment horizontal="right" wrapText="1"/>
    </xf>
    <xf numFmtId="4" fontId="20" fillId="0" borderId="0" xfId="33" applyNumberFormat="1" applyFont="1" applyAlignment="1" applyProtection="1">
      <alignment horizontal="right" wrapText="1"/>
      <protection locked="0"/>
    </xf>
    <xf numFmtId="4" fontId="20" fillId="0" borderId="0" xfId="33" applyNumberFormat="1" applyFont="1" applyAlignment="1">
      <alignment horizontal="right" wrapText="1"/>
    </xf>
    <xf numFmtId="0" fontId="20" fillId="0" borderId="0" xfId="30" applyFont="1" applyAlignment="1">
      <alignment horizontal="right"/>
    </xf>
    <xf numFmtId="0" fontId="20" fillId="0" borderId="0" xfId="33" applyFont="1" applyAlignment="1">
      <alignment horizontal="left" vertical="top" wrapText="1"/>
    </xf>
    <xf numFmtId="4" fontId="20" fillId="0" borderId="0" xfId="33" applyNumberFormat="1" applyFont="1" applyAlignment="1" applyProtection="1">
      <alignment horizontal="right"/>
      <protection locked="0"/>
    </xf>
    <xf numFmtId="0" fontId="20" fillId="0" borderId="0" xfId="33" applyFont="1" applyAlignment="1">
      <alignment vertical="top" wrapText="1"/>
    </xf>
    <xf numFmtId="4" fontId="20" fillId="0" borderId="0" xfId="5" applyNumberFormat="1" applyFont="1" applyAlignment="1" applyProtection="1">
      <alignment horizontal="right"/>
      <protection locked="0"/>
    </xf>
    <xf numFmtId="4" fontId="20" fillId="0" borderId="0" xfId="5" applyNumberFormat="1" applyFont="1" applyAlignment="1" applyProtection="1">
      <alignment horizontal="right" wrapText="1"/>
      <protection locked="0"/>
    </xf>
    <xf numFmtId="0" fontId="20" fillId="0" borderId="0" xfId="5" applyFont="1" applyAlignment="1">
      <alignment horizontal="left" vertical="top" wrapText="1"/>
    </xf>
    <xf numFmtId="0" fontId="20" fillId="0" borderId="0" xfId="33" applyFont="1" applyAlignment="1">
      <alignment horizontal="right"/>
    </xf>
    <xf numFmtId="174" fontId="20" fillId="0" borderId="0" xfId="33" applyNumberFormat="1" applyFont="1" applyAlignment="1">
      <alignment horizontal="right"/>
    </xf>
    <xf numFmtId="1" fontId="20" fillId="0" borderId="0" xfId="33" applyNumberFormat="1" applyFont="1" applyAlignment="1">
      <alignment horizontal="right" wrapText="1"/>
    </xf>
    <xf numFmtId="170" fontId="20" fillId="0" borderId="0" xfId="223" applyNumberFormat="1" applyFont="1" applyAlignment="1">
      <alignment horizontal="center" vertical="top" wrapText="1"/>
    </xf>
    <xf numFmtId="4" fontId="20" fillId="0" borderId="0" xfId="33" applyNumberFormat="1" applyFont="1" applyFill="1" applyAlignment="1" applyProtection="1">
      <alignment horizontal="right"/>
      <protection locked="0"/>
    </xf>
    <xf numFmtId="4" fontId="20" fillId="0" borderId="0" xfId="33" applyNumberFormat="1" applyFont="1" applyFill="1" applyAlignment="1" applyProtection="1">
      <alignment horizontal="right" wrapText="1"/>
      <protection locked="0"/>
    </xf>
    <xf numFmtId="4" fontId="20" fillId="0" borderId="0" xfId="30" applyNumberFormat="1" applyFont="1" applyFill="1" applyAlignment="1" applyProtection="1">
      <alignment horizontal="right" wrapText="1"/>
      <protection locked="0"/>
    </xf>
    <xf numFmtId="4" fontId="20" fillId="0" borderId="0" xfId="5" applyNumberFormat="1" applyFont="1" applyFill="1" applyAlignment="1" applyProtection="1">
      <alignment horizontal="right"/>
      <protection locked="0"/>
    </xf>
    <xf numFmtId="0" fontId="20" fillId="0" borderId="0" xfId="5" applyFont="1" applyAlignment="1">
      <alignment vertical="top" wrapText="1"/>
    </xf>
    <xf numFmtId="0" fontId="20" fillId="0" borderId="0" xfId="5" applyFont="1" applyAlignment="1">
      <alignment horizontal="right" wrapText="1"/>
    </xf>
    <xf numFmtId="1" fontId="20" fillId="0" borderId="0" xfId="5" applyNumberFormat="1" applyFont="1" applyAlignment="1">
      <alignment horizontal="right" wrapText="1"/>
    </xf>
    <xf numFmtId="0" fontId="52" fillId="0" borderId="0" xfId="29" applyFont="1"/>
    <xf numFmtId="0" fontId="20" fillId="0" borderId="0" xfId="33" applyFont="1" applyAlignment="1">
      <alignment horizontal="center" wrapText="1"/>
    </xf>
    <xf numFmtId="0" fontId="8" fillId="0" borderId="0" xfId="0" applyFont="1" applyFill="1" applyAlignment="1">
      <alignment horizontal="left" vertical="top"/>
    </xf>
    <xf numFmtId="172" fontId="0" fillId="0" borderId="0" xfId="11" applyNumberFormat="1" applyFont="1" applyFill="1" applyBorder="1" applyAlignment="1"/>
    <xf numFmtId="0" fontId="10" fillId="0" borderId="3" xfId="0" applyFont="1" applyFill="1" applyBorder="1" applyAlignment="1">
      <alignment horizontal="center" vertical="top"/>
    </xf>
    <xf numFmtId="168" fontId="10" fillId="0" borderId="4" xfId="0" applyNumberFormat="1" applyFont="1" applyFill="1" applyBorder="1" applyAlignment="1">
      <alignment horizontal="right"/>
    </xf>
    <xf numFmtId="168" fontId="10" fillId="0" borderId="5" xfId="0" applyNumberFormat="1" applyFont="1" applyFill="1" applyBorder="1" applyAlignment="1">
      <alignment horizontal="right"/>
    </xf>
    <xf numFmtId="4" fontId="0" fillId="0" borderId="0" xfId="0" applyNumberFormat="1" applyFont="1" applyFill="1" applyAlignment="1">
      <alignment horizontal="center"/>
    </xf>
    <xf numFmtId="0" fontId="10" fillId="0" borderId="0" xfId="0" applyFont="1" applyFill="1" applyBorder="1" applyAlignment="1">
      <alignment horizontal="center" vertical="top"/>
    </xf>
    <xf numFmtId="0" fontId="10" fillId="0" borderId="0" xfId="0" applyFont="1" applyFill="1" applyBorder="1" applyAlignment="1">
      <alignment horizontal="center" vertical="top" wrapText="1"/>
    </xf>
    <xf numFmtId="0" fontId="10" fillId="0" borderId="0" xfId="0" applyFont="1" applyFill="1" applyBorder="1" applyAlignment="1">
      <alignment horizontal="right"/>
    </xf>
    <xf numFmtId="168" fontId="10" fillId="0" borderId="0" xfId="0" applyNumberFormat="1" applyFont="1" applyFill="1" applyBorder="1" applyAlignment="1">
      <alignment horizontal="right"/>
    </xf>
    <xf numFmtId="0" fontId="0" fillId="0" borderId="0" xfId="0" applyFont="1" applyFill="1" applyBorder="1" applyAlignment="1">
      <alignment horizontal="center"/>
    </xf>
    <xf numFmtId="170" fontId="10" fillId="0" borderId="0" xfId="11" applyNumberFormat="1" applyFont="1" applyFill="1" applyBorder="1" applyAlignment="1">
      <alignment horizontal="center" vertical="top"/>
    </xf>
    <xf numFmtId="0" fontId="10" fillId="0" borderId="0" xfId="12" applyNumberFormat="1" applyFont="1" applyFill="1" applyBorder="1" applyAlignment="1">
      <alignment horizontal="left" wrapText="1"/>
    </xf>
    <xf numFmtId="169" fontId="0" fillId="0" borderId="0" xfId="2" applyNumberFormat="1" applyFont="1" applyFill="1" applyBorder="1" applyAlignment="1">
      <alignment horizontal="right"/>
    </xf>
    <xf numFmtId="170" fontId="10" fillId="0" borderId="0" xfId="16" applyNumberFormat="1" applyFont="1" applyFill="1" applyBorder="1" applyAlignment="1">
      <alignment horizontal="center" vertical="top"/>
    </xf>
    <xf numFmtId="4" fontId="0" fillId="0" borderId="0" xfId="0" applyNumberFormat="1" applyFont="1" applyFill="1" applyBorder="1"/>
    <xf numFmtId="0" fontId="0" fillId="0" borderId="0" xfId="0" applyFont="1" applyFill="1" applyAlignment="1">
      <alignment horizontal="left" vertical="top" wrapText="1"/>
    </xf>
    <xf numFmtId="170" fontId="10" fillId="0" borderId="0" xfId="12" applyNumberFormat="1" applyFont="1" applyFill="1" applyAlignment="1">
      <alignment horizontal="center" vertical="top"/>
    </xf>
    <xf numFmtId="0" fontId="0" fillId="0" borderId="0" xfId="0" applyFont="1" applyFill="1" applyAlignment="1">
      <alignment horizontal="center" vertical="top"/>
    </xf>
    <xf numFmtId="4" fontId="0" fillId="0" borderId="0" xfId="0" applyNumberFormat="1" applyFont="1" applyFill="1" applyAlignment="1">
      <alignment horizontal="right"/>
    </xf>
    <xf numFmtId="170" fontId="0" fillId="0" borderId="0" xfId="0" applyNumberFormat="1" applyFont="1" applyFill="1" applyAlignment="1">
      <alignment horizontal="center"/>
    </xf>
    <xf numFmtId="0" fontId="0" fillId="0" borderId="0" xfId="0" applyFont="1" applyFill="1" applyBorder="1" applyAlignment="1">
      <alignment horizontal="left" vertical="top" wrapText="1"/>
    </xf>
    <xf numFmtId="0" fontId="0" fillId="0" borderId="2" xfId="0" applyFont="1" applyFill="1" applyBorder="1" applyAlignment="1">
      <alignment horizontal="left" vertical="top" wrapText="1"/>
    </xf>
    <xf numFmtId="4" fontId="0" fillId="0" borderId="2" xfId="0" applyNumberFormat="1" applyFont="1" applyFill="1" applyBorder="1" applyAlignment="1">
      <alignment horizontal="right"/>
    </xf>
    <xf numFmtId="4" fontId="0" fillId="0" borderId="2" xfId="0" applyNumberFormat="1" applyFont="1" applyFill="1" applyBorder="1"/>
    <xf numFmtId="4" fontId="0" fillId="0" borderId="4" xfId="0" applyNumberFormat="1" applyFont="1" applyFill="1" applyBorder="1" applyAlignment="1">
      <alignment horizontal="right"/>
    </xf>
    <xf numFmtId="4" fontId="0" fillId="0" borderId="4" xfId="0" applyNumberFormat="1" applyFont="1" applyFill="1" applyBorder="1"/>
    <xf numFmtId="0" fontId="17" fillId="0" borderId="0" xfId="0" applyFont="1" applyFill="1" applyAlignment="1">
      <alignment wrapText="1"/>
    </xf>
    <xf numFmtId="0" fontId="17" fillId="0" borderId="0" xfId="0" applyFont="1" applyFill="1" applyAlignment="1">
      <alignment vertical="top" wrapText="1"/>
    </xf>
    <xf numFmtId="0" fontId="17" fillId="0" borderId="0" xfId="0" applyFont="1" applyAlignment="1">
      <alignment wrapText="1"/>
    </xf>
    <xf numFmtId="170" fontId="17" fillId="0" borderId="0" xfId="43" applyNumberFormat="1" applyFont="1" applyFill="1" applyBorder="1" applyAlignment="1">
      <alignment horizontal="center" vertical="top"/>
    </xf>
    <xf numFmtId="169" fontId="17" fillId="0" borderId="0" xfId="0" applyNumberFormat="1" applyFont="1" applyAlignment="1">
      <alignment horizontal="right"/>
    </xf>
    <xf numFmtId="169" fontId="17" fillId="0" borderId="0" xfId="2" applyNumberFormat="1" applyFont="1" applyAlignment="1">
      <alignment horizontal="right"/>
    </xf>
    <xf numFmtId="169" fontId="17" fillId="0" borderId="0" xfId="24" applyNumberFormat="1" applyFont="1" applyAlignment="1">
      <alignment horizontal="right"/>
    </xf>
    <xf numFmtId="0" fontId="17" fillId="0" borderId="0" xfId="24" applyNumberFormat="1" applyFont="1" applyFill="1" applyBorder="1" applyAlignment="1">
      <alignment vertical="top" wrapText="1"/>
    </xf>
    <xf numFmtId="169" fontId="17" fillId="0" borderId="0" xfId="24" applyNumberFormat="1" applyFont="1" applyFill="1" applyBorder="1" applyAlignment="1">
      <alignment horizontal="right"/>
    </xf>
    <xf numFmtId="169" fontId="17" fillId="0" borderId="0" xfId="37" applyNumberFormat="1" applyFont="1" applyFill="1" applyBorder="1" applyAlignment="1">
      <alignment horizontal="right"/>
    </xf>
    <xf numFmtId="4" fontId="17" fillId="0" borderId="0" xfId="24" applyNumberFormat="1" applyFont="1" applyFill="1"/>
    <xf numFmtId="0" fontId="58" fillId="0" borderId="4" xfId="0" applyFont="1" applyFill="1" applyBorder="1" applyAlignment="1">
      <alignment horizontal="right"/>
    </xf>
    <xf numFmtId="4" fontId="58" fillId="0" borderId="4" xfId="0" applyNumberFormat="1" applyFont="1" applyFill="1" applyBorder="1"/>
    <xf numFmtId="0" fontId="20" fillId="0" borderId="0" xfId="2" applyFont="1" applyFill="1" applyBorder="1" applyProtection="1"/>
    <xf numFmtId="0" fontId="20" fillId="0" borderId="0" xfId="0" applyFont="1" applyFill="1" applyBorder="1"/>
    <xf numFmtId="0" fontId="53" fillId="0" borderId="0" xfId="2" applyFont="1" applyFill="1" applyBorder="1" applyProtection="1"/>
    <xf numFmtId="171" fontId="20" fillId="0" borderId="0" xfId="35" applyNumberFormat="1" applyFont="1" applyFill="1" applyBorder="1" applyProtection="1"/>
    <xf numFmtId="4" fontId="20" fillId="0" borderId="0" xfId="2" applyNumberFormat="1" applyFont="1" applyFill="1" applyBorder="1" applyProtection="1"/>
    <xf numFmtId="0" fontId="20" fillId="0" borderId="0" xfId="2" applyFont="1" applyFill="1" applyBorder="1"/>
    <xf numFmtId="0" fontId="20" fillId="0" borderId="0" xfId="2" applyFont="1" applyBorder="1"/>
    <xf numFmtId="0" fontId="50" fillId="0" borderId="0" xfId="164" applyFont="1" applyFill="1" applyBorder="1"/>
    <xf numFmtId="0" fontId="20" fillId="0" borderId="0" xfId="2" applyFont="1"/>
    <xf numFmtId="0" fontId="20" fillId="0" borderId="0" xfId="2" applyFont="1" applyFill="1" applyBorder="1" applyAlignment="1" applyProtection="1">
      <alignment vertical="top"/>
    </xf>
    <xf numFmtId="0" fontId="53" fillId="0" borderId="0" xfId="2" applyFont="1" applyBorder="1" applyAlignment="1">
      <alignment vertical="top" wrapText="1"/>
    </xf>
    <xf numFmtId="0" fontId="20" fillId="0" borderId="0" xfId="2" applyFont="1" applyBorder="1" applyAlignment="1">
      <alignment vertical="top" wrapText="1"/>
    </xf>
    <xf numFmtId="0" fontId="50" fillId="0" borderId="0" xfId="164" applyFont="1" applyBorder="1" applyAlignment="1">
      <alignment wrapText="1"/>
    </xf>
    <xf numFmtId="0" fontId="53" fillId="0" borderId="0" xfId="2" applyFont="1" applyFill="1" applyBorder="1" applyAlignment="1" applyProtection="1">
      <alignment horizontal="left" vertical="top" wrapText="1"/>
    </xf>
    <xf numFmtId="0" fontId="53" fillId="0" borderId="0" xfId="2" applyFont="1" applyFill="1" applyBorder="1" applyAlignment="1" applyProtection="1">
      <alignment horizontal="left" wrapText="1"/>
    </xf>
    <xf numFmtId="0" fontId="20" fillId="0" borderId="0" xfId="0" applyFont="1" applyFill="1" applyBorder="1" applyAlignment="1">
      <alignment wrapText="1"/>
    </xf>
    <xf numFmtId="0" fontId="20" fillId="0" borderId="0" xfId="2" quotePrefix="1" applyFont="1" applyFill="1" applyBorder="1" applyProtection="1"/>
    <xf numFmtId="49" fontId="20" fillId="0" borderId="0" xfId="2" quotePrefix="1" applyNumberFormat="1" applyFont="1" applyFill="1" applyBorder="1" applyProtection="1"/>
    <xf numFmtId="0" fontId="20" fillId="0" borderId="0" xfId="0" applyFont="1" applyFill="1" applyAlignment="1">
      <alignment horizontal="center"/>
    </xf>
    <xf numFmtId="0" fontId="53" fillId="0" borderId="0" xfId="2" applyFont="1" applyFill="1" applyBorder="1" applyAlignment="1" applyProtection="1">
      <alignment horizontal="center"/>
    </xf>
    <xf numFmtId="171" fontId="53" fillId="0" borderId="0" xfId="2" applyNumberFormat="1" applyFont="1" applyFill="1" applyBorder="1" applyAlignment="1" applyProtection="1">
      <alignment horizontal="center"/>
    </xf>
    <xf numFmtId="179" fontId="53" fillId="0" borderId="0" xfId="2" applyNumberFormat="1" applyFont="1" applyFill="1" applyAlignment="1" applyProtection="1">
      <alignment horizontal="right"/>
      <protection locked="0"/>
    </xf>
    <xf numFmtId="171" fontId="53" fillId="0" borderId="0" xfId="2" applyNumberFormat="1" applyFont="1" applyFill="1" applyBorder="1" applyAlignment="1" applyProtection="1">
      <alignment horizontal="center"/>
      <protection locked="0"/>
    </xf>
    <xf numFmtId="10" fontId="53" fillId="0" borderId="0" xfId="2" applyNumberFormat="1" applyFont="1" applyFill="1" applyBorder="1" applyAlignment="1" applyProtection="1">
      <alignment horizontal="left"/>
      <protection locked="0"/>
    </xf>
    <xf numFmtId="0" fontId="53" fillId="0" borderId="0" xfId="2" applyFont="1" applyFill="1" applyBorder="1" applyAlignment="1" applyProtection="1">
      <alignment horizontal="center"/>
      <protection locked="0"/>
    </xf>
    <xf numFmtId="0" fontId="53" fillId="0" borderId="0" xfId="2" applyFont="1" applyFill="1" applyBorder="1" applyProtection="1">
      <protection locked="0"/>
    </xf>
    <xf numFmtId="0" fontId="53" fillId="0" borderId="0" xfId="2" applyFont="1" applyFill="1" applyAlignment="1" applyProtection="1">
      <alignment horizontal="left" vertical="center" wrapText="1"/>
    </xf>
    <xf numFmtId="0" fontId="53" fillId="0" borderId="0" xfId="2" applyFont="1" applyFill="1" applyAlignment="1" applyProtection="1">
      <alignment horizontal="left" vertical="center"/>
    </xf>
    <xf numFmtId="0" fontId="20" fillId="0" borderId="0" xfId="2" applyFont="1" applyFill="1" applyAlignment="1" applyProtection="1">
      <alignment horizontal="center" vertical="top"/>
    </xf>
    <xf numFmtId="0" fontId="20" fillId="0" borderId="0" xfId="2" applyFont="1" applyFill="1" applyProtection="1"/>
    <xf numFmtId="169" fontId="20" fillId="0" borderId="0" xfId="2" applyNumberFormat="1" applyFont="1" applyFill="1" applyAlignment="1" applyProtection="1">
      <alignment horizontal="right"/>
    </xf>
    <xf numFmtId="0" fontId="20" fillId="0" borderId="0" xfId="2" applyFont="1" applyFill="1"/>
    <xf numFmtId="0" fontId="20" fillId="0" borderId="0" xfId="2" applyFont="1" applyFill="1" applyBorder="1" applyAlignment="1" applyProtection="1">
      <alignment horizontal="center"/>
    </xf>
    <xf numFmtId="171" fontId="20" fillId="0" borderId="0" xfId="2" applyNumberFormat="1" applyFont="1" applyFill="1" applyBorder="1" applyAlignment="1" applyProtection="1">
      <alignment horizontal="center"/>
    </xf>
    <xf numFmtId="179" fontId="20" fillId="0" borderId="0" xfId="2" applyNumberFormat="1" applyFont="1" applyFill="1" applyProtection="1">
      <protection locked="0"/>
    </xf>
    <xf numFmtId="171" fontId="20" fillId="0" borderId="0" xfId="2" applyNumberFormat="1" applyFont="1" applyFill="1" applyBorder="1" applyAlignment="1" applyProtection="1">
      <alignment horizontal="center"/>
      <protection locked="0"/>
    </xf>
    <xf numFmtId="10" fontId="20" fillId="0" borderId="0" xfId="2" applyNumberFormat="1" applyFont="1" applyFill="1" applyBorder="1" applyAlignment="1" applyProtection="1">
      <alignment horizontal="left"/>
      <protection locked="0"/>
    </xf>
    <xf numFmtId="0" fontId="20" fillId="0" borderId="0" xfId="2" applyFont="1" applyFill="1" applyBorder="1" applyAlignment="1" applyProtection="1">
      <alignment horizontal="center"/>
      <protection locked="0"/>
    </xf>
    <xf numFmtId="0" fontId="20" fillId="0" borderId="0" xfId="2" applyFont="1" applyFill="1" applyBorder="1" applyProtection="1">
      <protection locked="0"/>
    </xf>
    <xf numFmtId="0" fontId="53" fillId="0" borderId="0" xfId="2" applyFont="1" applyFill="1" applyProtection="1"/>
    <xf numFmtId="179" fontId="20" fillId="0" borderId="0" xfId="2" applyNumberFormat="1" applyFont="1" applyFill="1" applyBorder="1" applyAlignment="1" applyProtection="1">
      <alignment horizontal="right"/>
      <protection locked="0"/>
    </xf>
    <xf numFmtId="171" fontId="60" fillId="0" borderId="0" xfId="2" applyNumberFormat="1" applyFont="1" applyFill="1" applyBorder="1" applyAlignment="1" applyProtection="1">
      <alignment horizontal="center"/>
    </xf>
    <xf numFmtId="179" fontId="60" fillId="0" borderId="0" xfId="2" applyNumberFormat="1" applyFont="1" applyFill="1" applyBorder="1" applyAlignment="1" applyProtection="1">
      <alignment horizontal="right"/>
      <protection locked="0"/>
    </xf>
    <xf numFmtId="171" fontId="60" fillId="0" borderId="0" xfId="2" applyNumberFormat="1" applyFont="1" applyFill="1" applyBorder="1" applyAlignment="1" applyProtection="1">
      <alignment horizontal="center"/>
      <protection locked="0"/>
    </xf>
    <xf numFmtId="170" fontId="20" fillId="0" borderId="0" xfId="35" applyNumberFormat="1" applyFont="1" applyFill="1" applyBorder="1" applyAlignment="1" applyProtection="1">
      <alignment horizontal="center" vertical="top"/>
    </xf>
    <xf numFmtId="0" fontId="53" fillId="0" borderId="0" xfId="35" applyNumberFormat="1" applyFont="1" applyFill="1" applyBorder="1" applyAlignment="1" applyProtection="1">
      <alignment horizontal="left" wrapText="1"/>
    </xf>
    <xf numFmtId="169" fontId="20" fillId="0" borderId="0" xfId="35" applyNumberFormat="1" applyFont="1" applyFill="1" applyBorder="1" applyAlignment="1" applyProtection="1">
      <alignment horizontal="right"/>
    </xf>
    <xf numFmtId="4" fontId="20" fillId="0" borderId="0" xfId="35" applyNumberFormat="1" applyFont="1" applyFill="1" applyBorder="1" applyAlignment="1" applyProtection="1">
      <alignment horizontal="right"/>
      <protection locked="0"/>
    </xf>
    <xf numFmtId="0" fontId="20" fillId="0" borderId="0" xfId="2" applyFont="1" applyFill="1" applyProtection="1">
      <protection locked="0"/>
    </xf>
    <xf numFmtId="0" fontId="20" fillId="0" borderId="0" xfId="2" applyFont="1" applyFill="1" applyAlignment="1" applyProtection="1">
      <alignment horizontal="left"/>
    </xf>
    <xf numFmtId="0" fontId="20" fillId="0" borderId="0" xfId="2" quotePrefix="1" applyFont="1" applyFill="1" applyAlignment="1" applyProtection="1">
      <alignment horizontal="left" wrapText="1"/>
    </xf>
    <xf numFmtId="0" fontId="50" fillId="0" borderId="0" xfId="195" applyFont="1" applyFill="1"/>
    <xf numFmtId="170" fontId="53" fillId="0" borderId="0" xfId="2" applyNumberFormat="1" applyFont="1" applyFill="1" applyAlignment="1" applyProtection="1">
      <alignment horizontal="center"/>
    </xf>
    <xf numFmtId="0" fontId="20" fillId="0" borderId="0" xfId="2" quotePrefix="1" applyFont="1" applyFill="1" applyAlignment="1" applyProtection="1">
      <alignment horizontal="left"/>
    </xf>
    <xf numFmtId="169" fontId="20" fillId="0" borderId="0" xfId="35" applyNumberFormat="1" applyFont="1" applyFill="1" applyBorder="1" applyAlignment="1" applyProtection="1">
      <alignment horizontal="right"/>
      <protection locked="0"/>
    </xf>
    <xf numFmtId="169" fontId="20" fillId="0" borderId="0" xfId="2" applyNumberFormat="1" applyFont="1" applyFill="1" applyProtection="1">
      <protection locked="0"/>
    </xf>
    <xf numFmtId="0" fontId="20" fillId="0" borderId="0" xfId="24" applyFont="1" applyFill="1" applyAlignment="1">
      <alignment vertical="top"/>
    </xf>
    <xf numFmtId="0" fontId="20" fillId="0" borderId="0" xfId="2" quotePrefix="1" applyFont="1" applyFill="1" applyAlignment="1" applyProtection="1">
      <alignment horizontal="left" vertical="top"/>
    </xf>
    <xf numFmtId="0" fontId="20" fillId="0" borderId="0" xfId="2" quotePrefix="1" applyFont="1" applyFill="1" applyAlignment="1" applyProtection="1">
      <alignment vertical="top" wrapText="1"/>
    </xf>
    <xf numFmtId="0" fontId="50" fillId="0" borderId="0" xfId="24" applyFont="1" applyFill="1" applyAlignment="1">
      <alignment vertical="top" wrapText="1"/>
    </xf>
    <xf numFmtId="2" fontId="20" fillId="0" borderId="0" xfId="2" quotePrefix="1" applyNumberFormat="1" applyFont="1" applyFill="1" applyAlignment="1" applyProtection="1">
      <alignment horizontal="left" vertical="top"/>
    </xf>
    <xf numFmtId="0" fontId="20" fillId="0" borderId="0" xfId="2" applyFont="1" applyFill="1" applyAlignment="1" applyProtection="1">
      <alignment horizontal="left" vertical="top"/>
    </xf>
    <xf numFmtId="0" fontId="50" fillId="0" borderId="0" xfId="195" applyFont="1" applyFill="1" applyAlignment="1"/>
    <xf numFmtId="0" fontId="20" fillId="0" borderId="0" xfId="2" applyFont="1" applyFill="1" applyAlignment="1"/>
    <xf numFmtId="0" fontId="20" fillId="0" borderId="0" xfId="24" applyNumberFormat="1" applyFont="1" applyFill="1" applyAlignment="1">
      <alignment vertical="top" wrapText="1"/>
    </xf>
    <xf numFmtId="0" fontId="61" fillId="0" borderId="0" xfId="2" applyFont="1" applyFill="1" applyProtection="1"/>
    <xf numFmtId="0" fontId="62" fillId="0" borderId="0" xfId="2" applyFont="1" applyFill="1" applyProtection="1"/>
    <xf numFmtId="0" fontId="62" fillId="0" borderId="2" xfId="2" applyFont="1" applyFill="1" applyBorder="1" applyProtection="1"/>
    <xf numFmtId="0" fontId="20" fillId="0" borderId="0" xfId="0" applyFont="1" applyFill="1" applyAlignment="1">
      <alignment horizontal="right"/>
    </xf>
    <xf numFmtId="0" fontId="53" fillId="0" borderId="0" xfId="0" applyFont="1" applyFill="1" applyAlignment="1">
      <alignment vertical="top"/>
    </xf>
    <xf numFmtId="171" fontId="20" fillId="0" borderId="0" xfId="0" applyNumberFormat="1" applyFont="1" applyFill="1"/>
    <xf numFmtId="0" fontId="20" fillId="0" borderId="0" xfId="0" applyFont="1" applyFill="1" applyAlignment="1">
      <alignment vertical="top"/>
    </xf>
    <xf numFmtId="0" fontId="53" fillId="0" borderId="0" xfId="0" applyFont="1" applyFill="1" applyAlignment="1">
      <alignment horizontal="center"/>
    </xf>
    <xf numFmtId="171" fontId="53" fillId="0" borderId="0" xfId="0" applyNumberFormat="1" applyFont="1" applyFill="1" applyAlignment="1">
      <alignment horizontal="right"/>
    </xf>
    <xf numFmtId="171" fontId="53" fillId="0" borderId="0" xfId="0" applyNumberFormat="1" applyFont="1" applyFill="1"/>
    <xf numFmtId="0" fontId="53" fillId="0" borderId="0" xfId="0" applyFont="1" applyFill="1" applyAlignment="1">
      <alignment horizontal="right"/>
    </xf>
    <xf numFmtId="0" fontId="20" fillId="0" borderId="2" xfId="0" applyFont="1" applyFill="1" applyBorder="1" applyAlignment="1">
      <alignment vertical="top"/>
    </xf>
    <xf numFmtId="171" fontId="20" fillId="0" borderId="2" xfId="0" applyNumberFormat="1" applyFont="1" applyFill="1" applyBorder="1"/>
    <xf numFmtId="0" fontId="53" fillId="0" borderId="0" xfId="0" applyFont="1" applyFill="1" applyBorder="1" applyAlignment="1">
      <alignment vertical="top"/>
    </xf>
    <xf numFmtId="171" fontId="53" fillId="0" borderId="0" xfId="0" applyNumberFormat="1" applyFont="1" applyFill="1" applyBorder="1"/>
    <xf numFmtId="0" fontId="20" fillId="0" borderId="0" xfId="0" applyFont="1" applyFill="1" applyBorder="1" applyAlignment="1">
      <alignment horizontal="right"/>
    </xf>
    <xf numFmtId="0" fontId="53" fillId="0" borderId="0" xfId="0" applyFont="1" applyAlignment="1">
      <alignment horizontal="left" vertical="top" wrapText="1"/>
    </xf>
    <xf numFmtId="0" fontId="20" fillId="0" borderId="0" xfId="0" applyFont="1" applyAlignment="1">
      <alignment horizontal="right"/>
    </xf>
    <xf numFmtId="176" fontId="53" fillId="0" borderId="0" xfId="0" applyNumberFormat="1" applyFont="1" applyFill="1" applyBorder="1"/>
    <xf numFmtId="176" fontId="20" fillId="0" borderId="0" xfId="0" applyNumberFormat="1" applyFont="1" applyFill="1" applyBorder="1"/>
    <xf numFmtId="0" fontId="53" fillId="0" borderId="0" xfId="0" applyFont="1" applyFill="1" applyAlignment="1">
      <alignment horizontal="center" vertical="top"/>
    </xf>
    <xf numFmtId="0" fontId="53" fillId="0" borderId="0" xfId="0" applyFont="1" applyFill="1" applyAlignment="1">
      <alignment horizontal="left" vertical="top"/>
    </xf>
    <xf numFmtId="169" fontId="20" fillId="0" borderId="0" xfId="0" applyNumberFormat="1" applyFont="1" applyFill="1"/>
    <xf numFmtId="168" fontId="20" fillId="0" borderId="0" xfId="0" applyNumberFormat="1" applyFont="1" applyFill="1" applyAlignment="1">
      <alignment horizontal="right"/>
    </xf>
    <xf numFmtId="168" fontId="20" fillId="0" borderId="0" xfId="0" applyNumberFormat="1" applyFont="1" applyFill="1"/>
    <xf numFmtId="4" fontId="20" fillId="0" borderId="0" xfId="0" applyNumberFormat="1" applyFont="1" applyFill="1"/>
    <xf numFmtId="172" fontId="20" fillId="0" borderId="0" xfId="11" applyNumberFormat="1" applyFont="1" applyFill="1" applyBorder="1" applyAlignment="1"/>
    <xf numFmtId="0" fontId="20" fillId="0" borderId="3" xfId="0" applyFont="1" applyFill="1" applyBorder="1" applyAlignment="1">
      <alignment horizontal="center" vertical="top"/>
    </xf>
    <xf numFmtId="0" fontId="20" fillId="0" borderId="4" xfId="0" applyFont="1" applyFill="1" applyBorder="1" applyAlignment="1">
      <alignment horizontal="center" vertical="top" wrapText="1"/>
    </xf>
    <xf numFmtId="0" fontId="20" fillId="0" borderId="4" xfId="0" applyFont="1" applyFill="1" applyBorder="1" applyAlignment="1">
      <alignment horizontal="right"/>
    </xf>
    <xf numFmtId="169" fontId="20" fillId="0" borderId="4" xfId="0" applyNumberFormat="1" applyFont="1" applyFill="1" applyBorder="1" applyAlignment="1">
      <alignment horizontal="right"/>
    </xf>
    <xf numFmtId="168" fontId="20" fillId="0" borderId="4" xfId="0" applyNumberFormat="1" applyFont="1" applyFill="1" applyBorder="1" applyAlignment="1">
      <alignment horizontal="right"/>
    </xf>
    <xf numFmtId="168" fontId="20" fillId="0" borderId="5" xfId="0" applyNumberFormat="1" applyFont="1" applyFill="1" applyBorder="1" applyAlignment="1">
      <alignment horizontal="right"/>
    </xf>
    <xf numFmtId="0" fontId="20" fillId="0" borderId="0" xfId="0" applyFont="1" applyFill="1" applyBorder="1" applyAlignment="1">
      <alignment horizontal="center"/>
    </xf>
    <xf numFmtId="4" fontId="20" fillId="0" borderId="0" xfId="0" applyNumberFormat="1" applyFont="1" applyFill="1" applyAlignment="1">
      <alignment horizontal="center"/>
    </xf>
    <xf numFmtId="0" fontId="20" fillId="0" borderId="0" xfId="0" applyFont="1" applyFill="1" applyBorder="1" applyAlignment="1">
      <alignment horizontal="center" vertical="top"/>
    </xf>
    <xf numFmtId="0" fontId="20" fillId="0" borderId="0" xfId="0" applyFont="1" applyFill="1" applyBorder="1" applyAlignment="1">
      <alignment horizontal="center" vertical="top" wrapText="1"/>
    </xf>
    <xf numFmtId="169" fontId="20" fillId="0" borderId="0" xfId="0" applyNumberFormat="1" applyFont="1" applyFill="1" applyBorder="1" applyAlignment="1">
      <alignment horizontal="right"/>
    </xf>
    <xf numFmtId="168" fontId="20" fillId="0" borderId="0" xfId="0" applyNumberFormat="1" applyFont="1" applyFill="1" applyBorder="1" applyAlignment="1">
      <alignment horizontal="right"/>
    </xf>
    <xf numFmtId="0" fontId="53" fillId="0" borderId="0" xfId="0" applyFont="1" applyFill="1" applyBorder="1" applyAlignment="1">
      <alignment horizontal="left" vertical="top" wrapText="1"/>
    </xf>
    <xf numFmtId="170" fontId="20" fillId="0" borderId="0" xfId="11" applyNumberFormat="1" applyFont="1" applyFill="1" applyBorder="1" applyAlignment="1">
      <alignment horizontal="center" vertical="top"/>
    </xf>
    <xf numFmtId="0" fontId="20" fillId="0" borderId="0" xfId="12" applyNumberFormat="1" applyFont="1" applyFill="1" applyBorder="1" applyAlignment="1">
      <alignment horizontal="left" wrapText="1"/>
    </xf>
    <xf numFmtId="0" fontId="20" fillId="0" borderId="0" xfId="12" applyNumberFormat="1" applyFont="1" applyFill="1" applyBorder="1" applyAlignment="1">
      <alignment horizontal="left" vertical="top" wrapText="1"/>
    </xf>
    <xf numFmtId="169" fontId="20" fillId="0" borderId="0" xfId="2" applyNumberFormat="1" applyFont="1" applyFill="1" applyBorder="1" applyAlignment="1">
      <alignment horizontal="right"/>
    </xf>
    <xf numFmtId="170" fontId="20" fillId="0" borderId="0" xfId="12" applyNumberFormat="1" applyFont="1" applyFill="1" applyBorder="1" applyAlignment="1">
      <alignment horizontal="center" vertical="top"/>
    </xf>
    <xf numFmtId="0" fontId="20" fillId="0" borderId="0" xfId="0" applyFont="1" applyFill="1" applyAlignment="1">
      <alignment horizontal="left" vertical="top" wrapText="1"/>
    </xf>
    <xf numFmtId="0" fontId="20" fillId="0" borderId="0" xfId="0" applyFont="1" applyFill="1" applyAlignment="1">
      <alignment horizontal="right" wrapText="1"/>
    </xf>
    <xf numFmtId="169" fontId="20" fillId="0" borderId="0" xfId="0" applyNumberFormat="1" applyFont="1" applyFill="1" applyAlignment="1">
      <alignment horizontal="right"/>
    </xf>
    <xf numFmtId="4" fontId="20" fillId="0" borderId="0" xfId="0" applyNumberFormat="1" applyFont="1" applyFill="1" applyAlignment="1">
      <alignment horizontal="right"/>
    </xf>
    <xf numFmtId="170" fontId="20" fillId="0" borderId="0" xfId="16" applyNumberFormat="1" applyFont="1" applyFill="1" applyBorder="1" applyAlignment="1">
      <alignment horizontal="center" vertical="top"/>
    </xf>
    <xf numFmtId="0" fontId="20" fillId="0" borderId="0" xfId="0" applyNumberFormat="1" applyFont="1" applyFill="1" applyBorder="1" applyAlignment="1">
      <alignment horizontal="left" vertical="top" wrapText="1"/>
    </xf>
    <xf numFmtId="0" fontId="20" fillId="0" borderId="0" xfId="0" applyNumberFormat="1" applyFont="1" applyFill="1" applyBorder="1" applyAlignment="1">
      <alignment horizontal="right"/>
    </xf>
    <xf numFmtId="4" fontId="20" fillId="0" borderId="0" xfId="0" applyNumberFormat="1" applyFont="1" applyFill="1" applyBorder="1" applyAlignment="1">
      <alignment horizontal="right"/>
    </xf>
    <xf numFmtId="0" fontId="20" fillId="0" borderId="0" xfId="0" quotePrefix="1" applyNumberFormat="1" applyFont="1" applyFill="1" applyBorder="1" applyAlignment="1">
      <alignment vertical="top"/>
    </xf>
    <xf numFmtId="169" fontId="20" fillId="0" borderId="0" xfId="0" applyNumberFormat="1" applyFont="1" applyFill="1" applyAlignment="1"/>
    <xf numFmtId="0" fontId="20" fillId="0" borderId="0" xfId="0" applyFont="1" applyAlignment="1">
      <alignment horizontal="left" vertical="top" wrapText="1"/>
    </xf>
    <xf numFmtId="0" fontId="20" fillId="0" borderId="0" xfId="0" applyNumberFormat="1" applyFont="1" applyFill="1" applyBorder="1" applyAlignment="1">
      <alignment vertical="top" wrapText="1"/>
    </xf>
    <xf numFmtId="0" fontId="20" fillId="0" borderId="0" xfId="13" applyNumberFormat="1" applyFont="1" applyFill="1" applyBorder="1" applyAlignment="1">
      <alignment horizontal="right"/>
    </xf>
    <xf numFmtId="2" fontId="20" fillId="0" borderId="0" xfId="0" applyNumberFormat="1" applyFont="1" applyFill="1"/>
    <xf numFmtId="0" fontId="20" fillId="0" borderId="0" xfId="0" applyFont="1" applyAlignment="1">
      <alignment vertical="top" wrapText="1"/>
    </xf>
    <xf numFmtId="169" fontId="20" fillId="0" borderId="0" xfId="0" applyNumberFormat="1" applyFont="1"/>
    <xf numFmtId="4" fontId="20" fillId="0" borderId="0" xfId="0" applyNumberFormat="1" applyFont="1" applyAlignment="1">
      <alignment horizontal="right"/>
    </xf>
    <xf numFmtId="4" fontId="20" fillId="0" borderId="0" xfId="0" applyNumberFormat="1" applyFont="1"/>
    <xf numFmtId="0" fontId="20" fillId="0" borderId="0" xfId="14" applyNumberFormat="1" applyFont="1" applyFill="1" applyBorder="1" applyAlignment="1">
      <alignment horizontal="right"/>
    </xf>
    <xf numFmtId="4" fontId="20" fillId="0" borderId="0" xfId="8" applyNumberFormat="1" applyFont="1" applyFill="1" applyAlignment="1">
      <alignment horizontal="right"/>
    </xf>
    <xf numFmtId="169" fontId="53" fillId="0" borderId="0" xfId="0" applyNumberFormat="1" applyFont="1" applyFill="1" applyBorder="1"/>
    <xf numFmtId="168" fontId="53" fillId="0" borderId="0" xfId="0" applyNumberFormat="1" applyFont="1" applyFill="1" applyBorder="1" applyAlignment="1">
      <alignment horizontal="right"/>
    </xf>
    <xf numFmtId="168" fontId="53" fillId="0" borderId="1" xfId="0" applyNumberFormat="1" applyFont="1" applyFill="1" applyBorder="1"/>
    <xf numFmtId="4" fontId="20" fillId="0" borderId="0" xfId="0" applyNumberFormat="1" applyFont="1" applyFill="1" applyBorder="1"/>
    <xf numFmtId="170" fontId="53" fillId="0" borderId="0" xfId="12" applyNumberFormat="1" applyFont="1" applyFill="1" applyBorder="1" applyAlignment="1">
      <alignment horizontal="center" vertical="top"/>
    </xf>
    <xf numFmtId="0" fontId="53" fillId="0" borderId="0" xfId="0" applyFont="1" applyFill="1" applyAlignment="1">
      <alignment horizontal="left" vertical="top" wrapText="1"/>
    </xf>
    <xf numFmtId="178" fontId="20" fillId="0" borderId="0" xfId="0" applyNumberFormat="1" applyFont="1" applyFill="1"/>
    <xf numFmtId="4" fontId="53" fillId="0" borderId="1" xfId="0" applyNumberFormat="1" applyFont="1" applyFill="1" applyBorder="1"/>
    <xf numFmtId="0" fontId="20" fillId="0" borderId="0" xfId="0" applyFont="1" applyFill="1" applyAlignment="1">
      <alignment horizontal="center" vertical="top"/>
    </xf>
    <xf numFmtId="9" fontId="20" fillId="0" borderId="0" xfId="40" applyFont="1" applyFill="1"/>
    <xf numFmtId="0" fontId="63" fillId="0" borderId="0" xfId="0" applyFont="1" applyFill="1" applyBorder="1" applyAlignment="1">
      <alignment horizontal="left" vertical="top" wrapText="1"/>
    </xf>
    <xf numFmtId="4" fontId="53" fillId="0" borderId="0" xfId="0" applyNumberFormat="1" applyFont="1" applyFill="1" applyBorder="1"/>
    <xf numFmtId="170" fontId="20" fillId="0" borderId="0" xfId="0" applyNumberFormat="1" applyFont="1" applyFill="1" applyAlignment="1">
      <alignment horizontal="center"/>
    </xf>
    <xf numFmtId="0" fontId="20" fillId="0" borderId="2" xfId="0" applyFont="1" applyFill="1" applyBorder="1" applyAlignment="1">
      <alignment horizontal="left" vertical="top" wrapText="1"/>
    </xf>
    <xf numFmtId="0" fontId="20" fillId="0" borderId="2" xfId="0" applyFont="1" applyFill="1" applyBorder="1" applyAlignment="1">
      <alignment horizontal="right"/>
    </xf>
    <xf numFmtId="169" fontId="20" fillId="0" borderId="2" xfId="12" applyNumberFormat="1" applyFont="1" applyFill="1" applyBorder="1" applyAlignment="1">
      <alignment vertical="center"/>
    </xf>
    <xf numFmtId="4" fontId="20" fillId="0" borderId="2" xfId="0" applyNumberFormat="1" applyFont="1" applyFill="1" applyBorder="1"/>
    <xf numFmtId="0" fontId="53" fillId="0" borderId="3" xfId="0" applyFont="1" applyFill="1" applyBorder="1" applyAlignment="1">
      <alignment vertical="top"/>
    </xf>
    <xf numFmtId="169" fontId="53" fillId="0" borderId="4" xfId="0" applyNumberFormat="1" applyFont="1" applyFill="1" applyBorder="1"/>
    <xf numFmtId="4" fontId="20" fillId="0" borderId="4" xfId="0" applyNumberFormat="1" applyFont="1" applyFill="1" applyBorder="1"/>
    <xf numFmtId="4" fontId="20" fillId="0" borderId="4" xfId="0" applyNumberFormat="1" applyFont="1" applyFill="1" applyBorder="1" applyAlignment="1">
      <alignment horizontal="right"/>
    </xf>
    <xf numFmtId="4" fontId="20" fillId="0" borderId="5" xfId="0" applyNumberFormat="1" applyFont="1" applyFill="1" applyBorder="1" applyAlignment="1">
      <alignment horizontal="right"/>
    </xf>
    <xf numFmtId="0" fontId="63" fillId="0" borderId="0" xfId="0" applyFont="1" applyFill="1" applyAlignment="1">
      <alignment horizontal="left" vertical="top" wrapText="1"/>
    </xf>
    <xf numFmtId="169" fontId="20" fillId="0" borderId="0" xfId="0" applyNumberFormat="1" applyFont="1" applyFill="1" applyBorder="1"/>
    <xf numFmtId="4" fontId="53" fillId="0" borderId="0" xfId="0" applyNumberFormat="1" applyFont="1" applyFill="1" applyBorder="1" applyAlignment="1">
      <alignment horizontal="right"/>
    </xf>
    <xf numFmtId="4" fontId="20" fillId="0" borderId="0" xfId="0" applyNumberFormat="1" applyFont="1" applyFill="1" applyAlignment="1">
      <alignment horizontal="right" wrapText="1"/>
    </xf>
    <xf numFmtId="2" fontId="53" fillId="0" borderId="0" xfId="0" applyNumberFormat="1" applyFont="1" applyFill="1"/>
    <xf numFmtId="4" fontId="53" fillId="0" borderId="0" xfId="0" applyNumberFormat="1" applyFont="1" applyFill="1" applyAlignment="1">
      <alignment horizontal="right" wrapText="1"/>
    </xf>
    <xf numFmtId="4" fontId="53" fillId="0" borderId="0" xfId="0" applyNumberFormat="1" applyFont="1" applyFill="1" applyAlignment="1">
      <alignment horizontal="right"/>
    </xf>
    <xf numFmtId="169" fontId="60" fillId="0" borderId="0" xfId="0" applyNumberFormat="1" applyFont="1" applyFill="1"/>
    <xf numFmtId="0" fontId="20" fillId="0" borderId="0" xfId="0" applyNumberFormat="1" applyFont="1" applyFill="1" applyBorder="1" applyAlignment="1">
      <alignment horizontal="left" vertical="center" wrapText="1"/>
    </xf>
    <xf numFmtId="4" fontId="20" fillId="0" borderId="0" xfId="11" applyNumberFormat="1" applyFont="1" applyFill="1" applyBorder="1" applyAlignment="1"/>
    <xf numFmtId="0" fontId="20" fillId="0" borderId="0" xfId="0" applyFont="1" applyFill="1" applyAlignment="1">
      <alignment vertical="center"/>
    </xf>
    <xf numFmtId="8" fontId="20" fillId="0" borderId="0" xfId="0" applyNumberFormat="1" applyFont="1" applyFill="1"/>
    <xf numFmtId="169" fontId="20" fillId="0" borderId="0" xfId="22" applyNumberFormat="1" applyFont="1" applyFill="1" applyBorder="1" applyAlignment="1">
      <alignment horizontal="right"/>
    </xf>
    <xf numFmtId="4" fontId="20" fillId="0" borderId="0" xfId="22" applyNumberFormat="1" applyFont="1" applyFill="1" applyBorder="1" applyAlignment="1">
      <alignment horizontal="right"/>
    </xf>
    <xf numFmtId="0" fontId="53" fillId="0" borderId="0" xfId="22" applyNumberFormat="1" applyFont="1" applyFill="1" applyBorder="1" applyAlignment="1">
      <alignment horizontal="left" vertical="top" wrapText="1"/>
    </xf>
    <xf numFmtId="0" fontId="20" fillId="0" borderId="0" xfId="11" applyNumberFormat="1" applyFont="1" applyFill="1" applyBorder="1" applyAlignment="1">
      <alignment horizontal="left" vertical="top" wrapText="1"/>
    </xf>
    <xf numFmtId="174" fontId="20" fillId="0" borderId="0" xfId="11" applyNumberFormat="1" applyFont="1" applyFill="1" applyBorder="1" applyAlignment="1"/>
    <xf numFmtId="4" fontId="20" fillId="0" borderId="0" xfId="11" applyNumberFormat="1" applyFont="1" applyFill="1" applyBorder="1" applyAlignment="1">
      <alignment horizontal="right"/>
    </xf>
    <xf numFmtId="0" fontId="20" fillId="0" borderId="0" xfId="0" quotePrefix="1" applyFont="1" applyFill="1"/>
    <xf numFmtId="0" fontId="53" fillId="0" borderId="0" xfId="0" applyFont="1" applyFill="1"/>
    <xf numFmtId="0" fontId="20" fillId="0" borderId="0" xfId="22" quotePrefix="1" applyNumberFormat="1" applyFont="1" applyFill="1" applyBorder="1" applyAlignment="1">
      <alignment horizontal="left" vertical="top" wrapText="1"/>
    </xf>
    <xf numFmtId="0" fontId="20" fillId="0" borderId="0" xfId="22" quotePrefix="1" applyNumberFormat="1" applyFont="1" applyFill="1" applyBorder="1" applyAlignment="1">
      <alignment horizontal="left" vertical="top"/>
    </xf>
    <xf numFmtId="0" fontId="53" fillId="0" borderId="0" xfId="22" quotePrefix="1" applyNumberFormat="1" applyFont="1" applyFill="1" applyBorder="1" applyAlignment="1">
      <alignment horizontal="left" vertical="top"/>
    </xf>
    <xf numFmtId="4" fontId="20" fillId="0" borderId="0" xfId="0" applyNumberFormat="1" applyFont="1" applyFill="1" applyAlignment="1">
      <alignment horizontal="left"/>
    </xf>
    <xf numFmtId="0" fontId="54" fillId="0" borderId="0" xfId="0" quotePrefix="1" applyFont="1" applyFill="1"/>
    <xf numFmtId="4" fontId="54" fillId="0" borderId="0" xfId="0" applyNumberFormat="1" applyFont="1" applyFill="1"/>
    <xf numFmtId="0" fontId="54" fillId="0" borderId="0" xfId="0" applyFont="1" applyFill="1"/>
    <xf numFmtId="0" fontId="64" fillId="0" borderId="0" xfId="0" applyFont="1" applyFill="1"/>
    <xf numFmtId="0" fontId="20" fillId="0" borderId="0" xfId="0" quotePrefix="1" applyNumberFormat="1" applyFont="1" applyFill="1" applyBorder="1" applyAlignment="1">
      <alignment horizontal="left" vertical="center" wrapText="1"/>
    </xf>
    <xf numFmtId="4" fontId="20" fillId="0" borderId="0" xfId="26" applyNumberFormat="1" applyFont="1" applyFill="1" applyBorder="1" applyAlignment="1">
      <alignment horizontal="right"/>
    </xf>
    <xf numFmtId="4" fontId="20" fillId="0" borderId="0" xfId="26" applyNumberFormat="1" applyFont="1" applyFill="1" applyAlignment="1">
      <alignment horizontal="center"/>
    </xf>
    <xf numFmtId="177" fontId="20" fillId="0" borderId="0" xfId="26" applyNumberFormat="1" applyFont="1" applyFill="1" applyBorder="1" applyAlignment="1">
      <alignment horizontal="right"/>
    </xf>
    <xf numFmtId="177" fontId="20" fillId="0" borderId="0" xfId="0" applyNumberFormat="1" applyFont="1" applyFill="1"/>
    <xf numFmtId="169" fontId="53" fillId="0" borderId="0" xfId="0" applyNumberFormat="1" applyFont="1" applyFill="1"/>
    <xf numFmtId="0" fontId="20" fillId="0" borderId="0" xfId="2" applyNumberFormat="1" applyFont="1" applyFill="1" applyBorder="1" applyAlignment="1">
      <alignment horizontal="left" vertical="top" wrapText="1"/>
    </xf>
    <xf numFmtId="4" fontId="20" fillId="0" borderId="0" xfId="2" applyNumberFormat="1" applyFont="1" applyFill="1" applyBorder="1" applyAlignment="1">
      <alignment horizontal="right" wrapText="1"/>
    </xf>
    <xf numFmtId="168" fontId="20" fillId="0" borderId="0" xfId="2" applyNumberFormat="1" applyFont="1" applyFill="1" applyBorder="1" applyAlignment="1">
      <alignment horizontal="right"/>
    </xf>
    <xf numFmtId="0" fontId="20" fillId="0" borderId="0" xfId="2" quotePrefix="1" applyNumberFormat="1" applyFont="1" applyFill="1" applyBorder="1" applyAlignment="1">
      <alignment horizontal="left" vertical="top" wrapText="1"/>
    </xf>
    <xf numFmtId="0" fontId="20" fillId="0" borderId="0" xfId="2" quotePrefix="1" applyNumberFormat="1" applyFont="1" applyFill="1" applyBorder="1" applyAlignment="1">
      <alignment horizontal="left" vertical="top"/>
    </xf>
    <xf numFmtId="0" fontId="54" fillId="0" borderId="0" xfId="2" quotePrefix="1" applyNumberFormat="1" applyFont="1" applyFill="1" applyBorder="1" applyAlignment="1">
      <alignment horizontal="left" vertical="top" wrapText="1"/>
    </xf>
    <xf numFmtId="4" fontId="20" fillId="0" borderId="0" xfId="0" applyNumberFormat="1" applyFont="1" applyFill="1" applyBorder="1" applyAlignment="1">
      <alignment horizontal="right" wrapText="1"/>
    </xf>
    <xf numFmtId="170" fontId="20" fillId="0" borderId="0" xfId="15" applyNumberFormat="1" applyFont="1" applyFill="1" applyBorder="1" applyAlignment="1">
      <alignment horizontal="center" vertical="top"/>
    </xf>
    <xf numFmtId="0" fontId="20" fillId="0" borderId="0" xfId="0" quotePrefix="1" applyNumberFormat="1" applyFont="1" applyFill="1" applyBorder="1" applyAlignment="1">
      <alignment horizontal="left" vertical="top" wrapText="1"/>
    </xf>
    <xf numFmtId="0" fontId="20" fillId="0" borderId="0" xfId="0" applyFont="1" applyFill="1" applyBorder="1" applyAlignment="1">
      <alignment horizontal="left" vertical="top" wrapText="1"/>
    </xf>
    <xf numFmtId="169" fontId="20" fillId="0" borderId="0" xfId="12" applyNumberFormat="1" applyFont="1" applyFill="1" applyBorder="1" applyAlignment="1">
      <alignment vertical="center"/>
    </xf>
    <xf numFmtId="4" fontId="20" fillId="0" borderId="2" xfId="0" applyNumberFormat="1" applyFont="1" applyFill="1" applyBorder="1" applyAlignment="1">
      <alignment horizontal="right"/>
    </xf>
    <xf numFmtId="0" fontId="53" fillId="0" borderId="0" xfId="12" applyNumberFormat="1" applyFont="1" applyFill="1" applyBorder="1" applyAlignment="1">
      <alignment horizontal="left" vertical="top"/>
    </xf>
    <xf numFmtId="169" fontId="20" fillId="0" borderId="0" xfId="12" applyNumberFormat="1" applyFont="1" applyFill="1" applyBorder="1" applyAlignment="1">
      <alignment horizontal="right"/>
    </xf>
    <xf numFmtId="4" fontId="20" fillId="0" borderId="0" xfId="12" applyNumberFormat="1" applyFont="1" applyFill="1" applyBorder="1" applyAlignment="1">
      <alignment horizontal="right"/>
    </xf>
    <xf numFmtId="0" fontId="53" fillId="0" borderId="0" xfId="12" applyNumberFormat="1" applyFont="1" applyFill="1" applyBorder="1" applyAlignment="1">
      <alignment horizontal="left" vertical="top" wrapText="1"/>
    </xf>
    <xf numFmtId="9" fontId="20" fillId="0" borderId="0" xfId="0" applyNumberFormat="1" applyFont="1" applyFill="1" applyBorder="1" applyAlignment="1">
      <alignment horizontal="right"/>
    </xf>
    <xf numFmtId="0" fontId="20" fillId="0" borderId="3" xfId="0" applyNumberFormat="1" applyFont="1" applyFill="1" applyBorder="1" applyAlignment="1">
      <alignment horizontal="center" vertical="top"/>
    </xf>
    <xf numFmtId="0" fontId="20" fillId="0" borderId="0" xfId="12" applyNumberFormat="1" applyFont="1" applyFill="1" applyBorder="1" applyAlignment="1">
      <alignment horizontal="left" vertical="top"/>
    </xf>
    <xf numFmtId="170" fontId="60" fillId="0" borderId="0" xfId="12" applyNumberFormat="1" applyFont="1" applyFill="1" applyBorder="1" applyAlignment="1">
      <alignment horizontal="center" vertical="top"/>
    </xf>
    <xf numFmtId="0" fontId="60" fillId="0" borderId="0" xfId="11" applyNumberFormat="1" applyFont="1" applyFill="1" applyBorder="1" applyAlignment="1">
      <alignment horizontal="left" vertical="top" wrapText="1"/>
    </xf>
    <xf numFmtId="9" fontId="60" fillId="0" borderId="0" xfId="0" applyNumberFormat="1" applyFont="1" applyFill="1" applyBorder="1" applyAlignment="1">
      <alignment horizontal="right"/>
    </xf>
    <xf numFmtId="169" fontId="60" fillId="0" borderId="0" xfId="11" applyNumberFormat="1" applyFont="1" applyFill="1" applyBorder="1" applyAlignment="1">
      <alignment horizontal="right"/>
    </xf>
    <xf numFmtId="4" fontId="60" fillId="0" borderId="0" xfId="11" applyNumberFormat="1" applyFont="1" applyFill="1" applyBorder="1" applyAlignment="1">
      <alignment horizontal="right"/>
    </xf>
    <xf numFmtId="0" fontId="60" fillId="0" borderId="0" xfId="0" applyFont="1" applyFill="1"/>
    <xf numFmtId="0" fontId="20" fillId="0" borderId="0" xfId="8" applyNumberFormat="1" applyFont="1" applyFill="1" applyAlignment="1">
      <alignment horizontal="right"/>
    </xf>
    <xf numFmtId="0" fontId="20" fillId="0" borderId="0" xfId="0" quotePrefix="1" applyFont="1" applyFill="1" applyAlignment="1">
      <alignment horizontal="left" vertical="top" wrapText="1"/>
    </xf>
    <xf numFmtId="170" fontId="20" fillId="0" borderId="0" xfId="13" applyNumberFormat="1" applyFont="1" applyFill="1" applyBorder="1" applyAlignment="1">
      <alignment horizontal="center" vertical="top"/>
    </xf>
    <xf numFmtId="0" fontId="20" fillId="0" borderId="0" xfId="0" applyFont="1" applyFill="1" applyAlignment="1">
      <alignment vertical="top" wrapText="1"/>
    </xf>
    <xf numFmtId="0" fontId="20" fillId="0" borderId="0" xfId="2" applyFont="1" applyFill="1" applyAlignment="1">
      <alignment vertical="center"/>
    </xf>
    <xf numFmtId="0" fontId="20" fillId="0" borderId="0" xfId="15" applyNumberFormat="1" applyFont="1" applyFill="1" applyBorder="1" applyAlignment="1">
      <alignment horizontal="left" vertical="top" wrapText="1"/>
    </xf>
    <xf numFmtId="4" fontId="20" fillId="0" borderId="0" xfId="2" applyNumberFormat="1" applyFont="1" applyFill="1" applyBorder="1" applyAlignment="1">
      <alignment horizontal="right"/>
    </xf>
    <xf numFmtId="4" fontId="20" fillId="0" borderId="0" xfId="15" applyNumberFormat="1" applyFont="1" applyFill="1" applyBorder="1" applyAlignment="1">
      <alignment horizontal="right"/>
    </xf>
    <xf numFmtId="169" fontId="20" fillId="0" borderId="0" xfId="2" applyNumberFormat="1" applyFont="1" applyFill="1"/>
    <xf numFmtId="0" fontId="20" fillId="0" borderId="0" xfId="13" applyNumberFormat="1" applyFont="1" applyFill="1" applyBorder="1" applyAlignment="1">
      <alignment horizontal="left" vertical="top" wrapText="1"/>
    </xf>
    <xf numFmtId="4" fontId="20" fillId="0" borderId="0" xfId="0" applyNumberFormat="1" applyFont="1" applyFill="1" applyAlignment="1"/>
    <xf numFmtId="4" fontId="20" fillId="0" borderId="0" xfId="0" applyNumberFormat="1" applyFont="1" applyFill="1" applyBorder="1" applyAlignment="1"/>
    <xf numFmtId="4" fontId="20" fillId="0" borderId="0" xfId="2" applyNumberFormat="1" applyFont="1" applyFill="1" applyAlignment="1">
      <alignment horizontal="right"/>
    </xf>
    <xf numFmtId="0" fontId="20" fillId="0" borderId="0" xfId="14" quotePrefix="1" applyNumberFormat="1" applyFont="1" applyFill="1" applyBorder="1" applyAlignment="1">
      <alignment horizontal="left" vertical="top" wrapText="1"/>
    </xf>
    <xf numFmtId="0" fontId="20" fillId="0" borderId="0" xfId="24" applyFont="1" applyFill="1" applyAlignment="1">
      <alignment horizontal="right"/>
    </xf>
    <xf numFmtId="169" fontId="20" fillId="0" borderId="0" xfId="24" applyNumberFormat="1" applyFont="1" applyFill="1"/>
    <xf numFmtId="4" fontId="20" fillId="0" borderId="0" xfId="24" applyNumberFormat="1" applyFont="1" applyFill="1" applyBorder="1" applyAlignment="1">
      <alignment horizontal="right"/>
    </xf>
    <xf numFmtId="0" fontId="20" fillId="0" borderId="0" xfId="24" applyFont="1" applyFill="1"/>
    <xf numFmtId="170" fontId="20" fillId="0" borderId="0" xfId="27" applyNumberFormat="1" applyFont="1" applyFill="1" applyBorder="1" applyAlignment="1">
      <alignment horizontal="center" vertical="top"/>
    </xf>
    <xf numFmtId="0" fontId="20" fillId="0" borderId="0" xfId="0" applyFont="1" applyFill="1" applyAlignment="1">
      <alignment horizontal="center" wrapText="1"/>
    </xf>
    <xf numFmtId="169" fontId="20" fillId="0" borderId="0" xfId="27" applyNumberFormat="1" applyFont="1" applyFill="1" applyBorder="1" applyAlignment="1">
      <alignment horizontal="center"/>
    </xf>
    <xf numFmtId="4" fontId="20" fillId="0" borderId="0" xfId="27" applyNumberFormat="1" applyFont="1" applyFill="1" applyBorder="1" applyAlignment="1">
      <alignment horizontal="right"/>
    </xf>
    <xf numFmtId="0" fontId="63" fillId="0" borderId="0" xfId="0" applyFont="1" applyFill="1" applyAlignment="1">
      <alignment vertical="top"/>
    </xf>
    <xf numFmtId="0" fontId="20" fillId="0" borderId="0" xfId="0" applyFont="1" applyFill="1" applyBorder="1" applyAlignment="1">
      <alignment vertical="top"/>
    </xf>
    <xf numFmtId="169" fontId="20" fillId="0" borderId="0" xfId="12" applyNumberFormat="1" applyFont="1" applyFill="1" applyAlignment="1">
      <alignment vertical="center"/>
    </xf>
    <xf numFmtId="169" fontId="53" fillId="0" borderId="4" xfId="12" applyNumberFormat="1" applyFont="1" applyFill="1" applyBorder="1" applyAlignment="1">
      <alignment vertical="center"/>
    </xf>
    <xf numFmtId="0" fontId="20" fillId="0" borderId="3" xfId="0" applyFont="1" applyBorder="1" applyAlignment="1">
      <alignment horizontal="center" vertical="top"/>
    </xf>
    <xf numFmtId="0" fontId="20" fillId="0" borderId="4" xfId="0" applyFont="1" applyBorder="1" applyAlignment="1">
      <alignment horizontal="center" vertical="top" wrapText="1"/>
    </xf>
    <xf numFmtId="0" fontId="20" fillId="0" borderId="4" xfId="0" applyFont="1" applyBorder="1" applyAlignment="1">
      <alignment horizontal="right"/>
    </xf>
    <xf numFmtId="169" fontId="20" fillId="0" borderId="4" xfId="0" applyNumberFormat="1" applyFont="1" applyBorder="1" applyAlignment="1">
      <alignment horizontal="right"/>
    </xf>
    <xf numFmtId="4" fontId="20" fillId="0" borderId="4" xfId="0" applyNumberFormat="1" applyFont="1" applyBorder="1" applyAlignment="1">
      <alignment horizontal="right"/>
    </xf>
    <xf numFmtId="4" fontId="20" fillId="0" borderId="5" xfId="0" applyNumberFormat="1" applyFont="1" applyBorder="1" applyAlignment="1">
      <alignment horizontal="right"/>
    </xf>
    <xf numFmtId="0" fontId="20" fillId="0" borderId="0" xfId="0" applyFont="1" applyAlignment="1">
      <alignment horizontal="center"/>
    </xf>
    <xf numFmtId="0" fontId="20" fillId="0" borderId="0" xfId="0" applyFont="1" applyAlignment="1">
      <alignment horizontal="center" vertical="top"/>
    </xf>
    <xf numFmtId="0" fontId="20" fillId="0" borderId="0" xfId="0" applyFont="1" applyAlignment="1">
      <alignment horizontal="center" vertical="top" wrapText="1"/>
    </xf>
    <xf numFmtId="169" fontId="20" fillId="0" borderId="0" xfId="0" applyNumberFormat="1" applyFont="1" applyAlignment="1">
      <alignment horizontal="right"/>
    </xf>
    <xf numFmtId="170" fontId="53" fillId="0" borderId="0" xfId="22" applyNumberFormat="1" applyFont="1" applyFill="1" applyBorder="1" applyAlignment="1">
      <alignment horizontal="center" vertical="top"/>
    </xf>
    <xf numFmtId="0" fontId="53" fillId="0" borderId="0" xfId="22" applyNumberFormat="1" applyFont="1" applyFill="1" applyBorder="1" applyAlignment="1">
      <alignment horizontal="left" vertical="top"/>
    </xf>
    <xf numFmtId="0" fontId="20" fillId="0" borderId="0" xfId="30" applyFont="1" applyAlignment="1">
      <alignment horizontal="left" vertical="top" wrapText="1"/>
    </xf>
    <xf numFmtId="170" fontId="20" fillId="0" borderId="0" xfId="14" applyNumberFormat="1" applyFont="1" applyFill="1" applyBorder="1" applyAlignment="1">
      <alignment horizontal="center" vertical="top"/>
    </xf>
    <xf numFmtId="2" fontId="20" fillId="0" borderId="0" xfId="41" applyNumberFormat="1" applyFont="1" applyFill="1" applyAlignment="1" applyProtection="1">
      <alignment horizontal="right"/>
      <protection locked="0"/>
    </xf>
    <xf numFmtId="0" fontId="20" fillId="0" borderId="0" xfId="224" applyFont="1" applyAlignment="1">
      <alignment horizontal="right" wrapText="1"/>
    </xf>
    <xf numFmtId="4" fontId="53" fillId="0" borderId="1" xfId="224" applyNumberFormat="1" applyFont="1" applyBorder="1"/>
    <xf numFmtId="178" fontId="20" fillId="0" borderId="0" xfId="0" applyNumberFormat="1" applyFont="1"/>
    <xf numFmtId="4" fontId="53" fillId="0" borderId="1" xfId="0" applyNumberFormat="1" applyFont="1" applyBorder="1"/>
    <xf numFmtId="4" fontId="53" fillId="0" borderId="0" xfId="0" applyNumberFormat="1" applyFont="1"/>
    <xf numFmtId="0" fontId="53" fillId="0" borderId="0" xfId="0" applyFont="1" applyAlignment="1">
      <alignment horizontal="center" vertical="top"/>
    </xf>
    <xf numFmtId="0" fontId="63" fillId="0" borderId="0" xfId="0" applyFont="1" applyAlignment="1">
      <alignment vertical="top"/>
    </xf>
    <xf numFmtId="0" fontId="20" fillId="0" borderId="0" xfId="30" applyFont="1" applyAlignment="1">
      <alignment horizontal="center" vertical="top"/>
    </xf>
    <xf numFmtId="0" fontId="20" fillId="0" borderId="0" xfId="0" applyFont="1" applyAlignment="1">
      <alignment vertical="top"/>
    </xf>
    <xf numFmtId="0" fontId="20" fillId="0" borderId="0" xfId="30" applyFont="1" applyAlignment="1">
      <alignment horizontal="left" vertical="top"/>
    </xf>
    <xf numFmtId="0" fontId="53" fillId="0" borderId="3" xfId="0" applyFont="1" applyBorder="1" applyAlignment="1">
      <alignment vertical="top"/>
    </xf>
    <xf numFmtId="169" fontId="53" fillId="0" borderId="4" xfId="12" applyNumberFormat="1" applyFont="1" applyFill="1" applyBorder="1" applyAlignment="1">
      <alignment horizontal="right" vertical="center"/>
    </xf>
    <xf numFmtId="4" fontId="20" fillId="0" borderId="4" xfId="0" applyNumberFormat="1" applyFont="1" applyBorder="1"/>
    <xf numFmtId="170" fontId="20" fillId="0" borderId="3" xfId="34" applyNumberFormat="1" applyFont="1" applyBorder="1" applyAlignment="1">
      <alignment horizontal="center" vertical="center"/>
    </xf>
    <xf numFmtId="0" fontId="20" fillId="0" borderId="4" xfId="34" applyFont="1" applyBorder="1" applyAlignment="1">
      <alignment horizontal="center" vertical="center" wrapText="1"/>
    </xf>
    <xf numFmtId="0" fontId="20" fillId="0" borderId="4" xfId="34" applyFont="1" applyBorder="1" applyAlignment="1">
      <alignment horizontal="right" vertical="center"/>
    </xf>
    <xf numFmtId="169" fontId="20" fillId="0" borderId="4" xfId="34" applyNumberFormat="1" applyFont="1" applyBorder="1" applyAlignment="1">
      <alignment horizontal="right" vertical="center"/>
    </xf>
    <xf numFmtId="4" fontId="20" fillId="0" borderId="4" xfId="18" applyNumberFormat="1" applyFont="1" applyFill="1" applyBorder="1" applyAlignment="1">
      <alignment horizontal="right" vertical="center"/>
    </xf>
    <xf numFmtId="4" fontId="20" fillId="0" borderId="5" xfId="18" applyNumberFormat="1" applyFont="1" applyFill="1" applyBorder="1" applyAlignment="1">
      <alignment horizontal="right" vertical="center"/>
    </xf>
    <xf numFmtId="170" fontId="20" fillId="0" borderId="0" xfId="34" applyNumberFormat="1" applyFont="1" applyAlignment="1">
      <alignment horizontal="center" vertical="center"/>
    </xf>
    <xf numFmtId="0" fontId="20" fillId="0" borderId="0" xfId="34" applyFont="1" applyAlignment="1">
      <alignment horizontal="center" vertical="center" wrapText="1"/>
    </xf>
    <xf numFmtId="0" fontId="20" fillId="0" borderId="0" xfId="34" applyFont="1" applyAlignment="1">
      <alignment horizontal="right" vertical="center"/>
    </xf>
    <xf numFmtId="169" fontId="20" fillId="0" borderId="0" xfId="34" applyNumberFormat="1" applyFont="1" applyAlignment="1">
      <alignment horizontal="right" vertical="center"/>
    </xf>
    <xf numFmtId="4" fontId="20" fillId="0" borderId="0" xfId="18" applyNumberFormat="1" applyFont="1" applyFill="1" applyBorder="1" applyAlignment="1">
      <alignment horizontal="right" vertical="center"/>
    </xf>
    <xf numFmtId="0" fontId="20" fillId="0" borderId="0" xfId="30" applyFont="1" applyAlignment="1">
      <alignment vertical="top" wrapText="1"/>
    </xf>
    <xf numFmtId="169" fontId="20" fillId="0" borderId="0" xfId="21" applyNumberFormat="1" applyFont="1" applyFill="1" applyAlignment="1"/>
    <xf numFmtId="0" fontId="53" fillId="0" borderId="4" xfId="0" applyFont="1" applyBorder="1" applyAlignment="1">
      <alignment vertical="top"/>
    </xf>
    <xf numFmtId="169" fontId="53" fillId="0" borderId="5" xfId="12" applyNumberFormat="1" applyFont="1" applyFill="1" applyBorder="1" applyAlignment="1">
      <alignment horizontal="right" vertical="center"/>
    </xf>
    <xf numFmtId="4" fontId="53" fillId="0" borderId="5" xfId="0" applyNumberFormat="1" applyFont="1" applyBorder="1"/>
    <xf numFmtId="0" fontId="65" fillId="0" borderId="0" xfId="0" applyFont="1" applyAlignment="1">
      <alignment horizontal="left" vertical="top" wrapText="1"/>
    </xf>
    <xf numFmtId="0" fontId="20" fillId="0" borderId="0" xfId="226" applyFont="1" applyAlignment="1">
      <alignment horizontal="center"/>
    </xf>
    <xf numFmtId="0" fontId="20" fillId="0" borderId="0" xfId="226" applyFont="1"/>
    <xf numFmtId="0" fontId="53" fillId="0" borderId="0" xfId="2" applyFont="1" applyFill="1" applyBorder="1" applyAlignment="1" applyProtection="1">
      <alignment vertical="top" wrapText="1"/>
    </xf>
    <xf numFmtId="0" fontId="20" fillId="0" borderId="0" xfId="0" applyFont="1" applyBorder="1" applyAlignment="1">
      <alignment vertical="top" wrapText="1"/>
    </xf>
    <xf numFmtId="0" fontId="20" fillId="0" borderId="0" xfId="0" quotePrefix="1" applyFont="1" applyAlignment="1">
      <alignment vertical="top" wrapText="1"/>
    </xf>
    <xf numFmtId="0" fontId="20" fillId="0" borderId="0" xfId="0" applyFont="1" applyAlignment="1">
      <alignment wrapText="1"/>
    </xf>
    <xf numFmtId="0" fontId="53" fillId="0" borderId="0" xfId="2" applyFont="1" applyAlignment="1">
      <alignment horizontal="left" vertical="center" wrapText="1"/>
    </xf>
    <xf numFmtId="0" fontId="20" fillId="0" borderId="0" xfId="0" quotePrefix="1" applyFont="1" applyAlignment="1">
      <alignment horizontal="left" vertical="top" wrapText="1"/>
    </xf>
    <xf numFmtId="0" fontId="20" fillId="0" borderId="0" xfId="2" quotePrefix="1" applyFont="1" applyAlignment="1">
      <alignment vertical="top" wrapText="1"/>
    </xf>
    <xf numFmtId="0" fontId="53" fillId="0" borderId="0" xfId="22" applyNumberFormat="1" applyFont="1" applyFill="1" applyBorder="1" applyAlignment="1">
      <alignment horizontal="right" wrapText="1"/>
    </xf>
    <xf numFmtId="0" fontId="20" fillId="0" borderId="0" xfId="0" applyFont="1" applyAlignment="1">
      <alignment horizontal="right"/>
    </xf>
  </cellXfs>
  <cellStyles count="230">
    <cellStyle name="20 % – Poudarek1 2" xfId="54"/>
    <cellStyle name="20 % – Poudarek2 2" xfId="55"/>
    <cellStyle name="20 % – Poudarek3 2" xfId="56"/>
    <cellStyle name="20 % – Poudarek4 2" xfId="57"/>
    <cellStyle name="20 % – Poudarek5 2" xfId="58"/>
    <cellStyle name="20 % – Poudarek6 2" xfId="59"/>
    <cellStyle name="20% - Accent1" xfId="60"/>
    <cellStyle name="20% - Accent2" xfId="61"/>
    <cellStyle name="20% - Accent3" xfId="62"/>
    <cellStyle name="20% - Accent4" xfId="63"/>
    <cellStyle name="20% - Accent5" xfId="64"/>
    <cellStyle name="20% - Accent6" xfId="65"/>
    <cellStyle name="40 % – Poudarek1 2" xfId="66"/>
    <cellStyle name="40 % – Poudarek2 2" xfId="67"/>
    <cellStyle name="40 % – Poudarek3 2" xfId="68"/>
    <cellStyle name="40 % – Poudarek4 2" xfId="69"/>
    <cellStyle name="40 % – Poudarek5 2" xfId="70"/>
    <cellStyle name="40 % – Poudarek6 2" xfId="71"/>
    <cellStyle name="40% - Accent1" xfId="72"/>
    <cellStyle name="40% - Accent2" xfId="73"/>
    <cellStyle name="40% - Accent3" xfId="74"/>
    <cellStyle name="40% - Accent4" xfId="75"/>
    <cellStyle name="40% - Accent5" xfId="76"/>
    <cellStyle name="40% - Accent6" xfId="77"/>
    <cellStyle name="60 % – Poudarek1 2" xfId="78"/>
    <cellStyle name="60 % – Poudarek2 2" xfId="79"/>
    <cellStyle name="60 % – Poudarek3 2" xfId="80"/>
    <cellStyle name="60 % – Poudarek4 2" xfId="81"/>
    <cellStyle name="60 % – Poudarek5 2" xfId="82"/>
    <cellStyle name="60 % – Poudarek6 2" xfId="83"/>
    <cellStyle name="60% - Accent1" xfId="84"/>
    <cellStyle name="60% - Accent2" xfId="85"/>
    <cellStyle name="60% - Accent3" xfId="86"/>
    <cellStyle name="60% - Accent4" xfId="87"/>
    <cellStyle name="60% - Accent5" xfId="88"/>
    <cellStyle name="60% - Accent6" xfId="89"/>
    <cellStyle name="Accent1" xfId="90"/>
    <cellStyle name="Accent2" xfId="91"/>
    <cellStyle name="Accent3" xfId="92"/>
    <cellStyle name="Accent4" xfId="93"/>
    <cellStyle name="Accent5" xfId="94"/>
    <cellStyle name="Accent6" xfId="95"/>
    <cellStyle name="Bad" xfId="96"/>
    <cellStyle name="Calculation" xfId="97"/>
    <cellStyle name="Check Cell" xfId="98"/>
    <cellStyle name="Comma_Sheet1" xfId="99"/>
    <cellStyle name="Dobro 2" xfId="100"/>
    <cellStyle name="Euro" xfId="1"/>
    <cellStyle name="Explanatory Text" xfId="101"/>
    <cellStyle name="Good" xfId="102"/>
    <cellStyle name="Heading 1" xfId="103"/>
    <cellStyle name="Heading 2" xfId="104"/>
    <cellStyle name="Heading 3" xfId="105"/>
    <cellStyle name="Heading 4" xfId="106"/>
    <cellStyle name="Input" xfId="107"/>
    <cellStyle name="Izhod 2" xfId="108"/>
    <cellStyle name="Linked Cell" xfId="109"/>
    <cellStyle name="Naslov 1 2" xfId="111"/>
    <cellStyle name="Naslov 2 2" xfId="112"/>
    <cellStyle name="Naslov 3 2" xfId="113"/>
    <cellStyle name="Naslov 4 2" xfId="114"/>
    <cellStyle name="Naslov 5" xfId="110"/>
    <cellStyle name="Navadno" xfId="0" builtinId="0"/>
    <cellStyle name="Navadno 10" xfId="140"/>
    <cellStyle name="Navadno 10 2" xfId="195"/>
    <cellStyle name="Navadno 10 2 2" xfId="201"/>
    <cellStyle name="Navadno 10 2 2 2" xfId="217"/>
    <cellStyle name="Navadno 10 2 2 2 2" xfId="229"/>
    <cellStyle name="Navadno 10 2 3" xfId="212"/>
    <cellStyle name="Navadno 10 3" xfId="169"/>
    <cellStyle name="Navadno 10 4" xfId="205"/>
    <cellStyle name="Navadno 10 5" xfId="221"/>
    <cellStyle name="Navadno 11" xfId="189"/>
    <cellStyle name="Navadno 12" xfId="164"/>
    <cellStyle name="Navadno 12 2" xfId="207"/>
    <cellStyle name="Navadno 12 3" xfId="224"/>
    <cellStyle name="Navadno 13" xfId="198"/>
    <cellStyle name="Navadno 13 2" xfId="214"/>
    <cellStyle name="Navadno 2" xfId="2"/>
    <cellStyle name="Navadno 2 2" xfId="3"/>
    <cellStyle name="Navadno 2 2 2" xfId="30"/>
    <cellStyle name="Navadno 2 2 3" xfId="34"/>
    <cellStyle name="Navadno 2 2_CRPALISCE" xfId="170"/>
    <cellStyle name="Navadno 2 3" xfId="24"/>
    <cellStyle name="Navadno 2 4" xfId="171"/>
    <cellStyle name="Navadno 2 5" xfId="37"/>
    <cellStyle name="Navadno 2 6" xfId="172"/>
    <cellStyle name="Navadno 2_CRPALISCE" xfId="173"/>
    <cellStyle name="Navadno 25" xfId="4"/>
    <cellStyle name="Navadno 25 2" xfId="33"/>
    <cellStyle name="Navadno 25 3" xfId="174"/>
    <cellStyle name="Navadno 25_CRPALISCE" xfId="175"/>
    <cellStyle name="Navadno 3" xfId="5"/>
    <cellStyle name="Navadno 3 2" xfId="157"/>
    <cellStyle name="Navadno 3 3" xfId="148"/>
    <cellStyle name="Navadno 3 4" xfId="115"/>
    <cellStyle name="Navadno 4" xfId="6"/>
    <cellStyle name="Navadno 4 2" xfId="158"/>
    <cellStyle name="Navadno 4 3" xfId="149"/>
    <cellStyle name="Navadno 4 4" xfId="116"/>
    <cellStyle name="Navadno 5" xfId="7"/>
    <cellStyle name="Navadno 5 2" xfId="44"/>
    <cellStyle name="Navadno 5 3" xfId="156"/>
    <cellStyle name="Navadno 5 3 2" xfId="176"/>
    <cellStyle name="Navadno 5 4" xfId="150"/>
    <cellStyle name="Navadno 5 5" xfId="53"/>
    <cellStyle name="Navadno 5_CRPALISCE" xfId="177"/>
    <cellStyle name="Navadno 6" xfId="29"/>
    <cellStyle name="Navadno 6 2" xfId="38"/>
    <cellStyle name="Navadno 7" xfId="31"/>
    <cellStyle name="Navadno 7 2" xfId="36"/>
    <cellStyle name="Navadno 8" xfId="42"/>
    <cellStyle name="Navadno 8 2" xfId="178"/>
    <cellStyle name="Navadno 9" xfId="51"/>
    <cellStyle name="Navadno 9 2" xfId="168"/>
    <cellStyle name="Navadno 9 2 2" xfId="211"/>
    <cellStyle name="Navadno 9 3" xfId="200"/>
    <cellStyle name="Navadno 9 3 2" xfId="216"/>
    <cellStyle name="Navadno 9 4" xfId="203"/>
    <cellStyle name="Navadno 9 5" xfId="219"/>
    <cellStyle name="Navadno_List1" xfId="226"/>
    <cellStyle name="Navadno_POPIS_fek A(1)" xfId="26"/>
    <cellStyle name="Navadno_popis-splošno-zun.ured" xfId="8"/>
    <cellStyle name="Neutral" xfId="117"/>
    <cellStyle name="Nevtralno 2" xfId="118"/>
    <cellStyle name="Normal 2" xfId="179"/>
    <cellStyle name="Normal 2 2" xfId="180"/>
    <cellStyle name="Normal 2_T113830_POPIS_ŠOLA_PZI - MS" xfId="181"/>
    <cellStyle name="Normal 4" xfId="182"/>
    <cellStyle name="Normal_dekorativna oprema" xfId="119"/>
    <cellStyle name="Normal_Sheet1" xfId="223"/>
    <cellStyle name="Normal_Sheet1 2" xfId="225"/>
    <cellStyle name="Normal_SKUPNO" xfId="227"/>
    <cellStyle name="Note" xfId="120"/>
    <cellStyle name="Odstotek" xfId="40" builtinId="5"/>
    <cellStyle name="Odstotek 2" xfId="154"/>
    <cellStyle name="Odstotek 3" xfId="166"/>
    <cellStyle name="Odstotek 3 2" xfId="209"/>
    <cellStyle name="Opomba 2" xfId="121"/>
    <cellStyle name="Opozorilo 2" xfId="122"/>
    <cellStyle name="Output" xfId="123"/>
    <cellStyle name="Pojasnjevalno besedilo 2" xfId="124"/>
    <cellStyle name="Poudarek1 2" xfId="125"/>
    <cellStyle name="Poudarek2 2" xfId="126"/>
    <cellStyle name="Poudarek3 2" xfId="127"/>
    <cellStyle name="Poudarek4 2" xfId="128"/>
    <cellStyle name="Poudarek5 2" xfId="129"/>
    <cellStyle name="Poudarek6 2" xfId="130"/>
    <cellStyle name="Povezana celica 2" xfId="131"/>
    <cellStyle name="Preveri celico 2" xfId="132"/>
    <cellStyle name="Računanje 2" xfId="133"/>
    <cellStyle name="Slabo 2" xfId="134"/>
    <cellStyle name="Slog 1" xfId="9"/>
    <cellStyle name="Title" xfId="135"/>
    <cellStyle name="Total" xfId="136"/>
    <cellStyle name="Valuta 2" xfId="10"/>
    <cellStyle name="Vejica" xfId="11" builtinId="3"/>
    <cellStyle name="Vejica 10" xfId="41"/>
    <cellStyle name="Vejica 11" xfId="147"/>
    <cellStyle name="Vejica 11 2" xfId="196"/>
    <cellStyle name="Vejica 11 2 2" xfId="213"/>
    <cellStyle name="Vejica 11 3" xfId="202"/>
    <cellStyle name="Vejica 11 3 2" xfId="218"/>
    <cellStyle name="Vejica 11 3 2 2" xfId="228"/>
    <cellStyle name="Vejica 11 4" xfId="206"/>
    <cellStyle name="Vejica 11 5" xfId="222"/>
    <cellStyle name="Vejica 12" xfId="165"/>
    <cellStyle name="Vejica 12 2" xfId="208"/>
    <cellStyle name="Vejica 2" xfId="12"/>
    <cellStyle name="Vejica 2 2" xfId="13"/>
    <cellStyle name="Vejica 2 2 2" xfId="14"/>
    <cellStyle name="Vejica 2 2 2 2" xfId="35"/>
    <cellStyle name="Vejica 2 2 2 2 2" xfId="50"/>
    <cellStyle name="Vejica 2 2 3" xfId="27"/>
    <cellStyle name="Vejica 2 2 3 2" xfId="48"/>
    <cellStyle name="Vejica 2 2 3 2 2" xfId="183"/>
    <cellStyle name="Vejica 2 2 3 3" xfId="184"/>
    <cellStyle name="Vejica 2 3" xfId="15"/>
    <cellStyle name="Vejica 2 3 2" xfId="23"/>
    <cellStyle name="Vejica 2 3 2 2" xfId="47"/>
    <cellStyle name="Vejica 2 3 2 2 2" xfId="185"/>
    <cellStyle name="Vejica 2 3 3" xfId="45"/>
    <cellStyle name="Vejica 2 4" xfId="39"/>
    <cellStyle name="Vejica 2 4 2" xfId="186"/>
    <cellStyle name="Vejica 2 5" xfId="146"/>
    <cellStyle name="Vejica 2_CRPALISCE" xfId="187"/>
    <cellStyle name="Vejica 3" xfId="16"/>
    <cellStyle name="Vejica 3 2" xfId="17"/>
    <cellStyle name="Vejica 3 2 2" xfId="28"/>
    <cellStyle name="Vejica 3 3" xfId="25"/>
    <cellStyle name="Vejica 3 3 2" xfId="160"/>
    <cellStyle name="Vejica 3 3 3" xfId="153"/>
    <cellStyle name="Vejica 3 3 4" xfId="138"/>
    <cellStyle name="Vejica 3 4" xfId="43"/>
    <cellStyle name="Vejica 3_K115620_popis s predracunom_PZI" xfId="188"/>
    <cellStyle name="Vejica 4" xfId="18"/>
    <cellStyle name="Vejica 4 2" xfId="19"/>
    <cellStyle name="Vejica 4 3" xfId="161"/>
    <cellStyle name="Vejica 4 3 2" xfId="190"/>
    <cellStyle name="Vejica 4 4" xfId="139"/>
    <cellStyle name="Vejica 4_lek_LJ-liofilizacija-2-dop" xfId="191"/>
    <cellStyle name="Vejica 5" xfId="20"/>
    <cellStyle name="Vejica 5 2" xfId="46"/>
    <cellStyle name="Vejica 5 2 2" xfId="163"/>
    <cellStyle name="Vejica 5 2 3" xfId="155"/>
    <cellStyle name="Vejica 5 2 3 2" xfId="197"/>
    <cellStyle name="Vejica 5 2 3 3" xfId="192"/>
    <cellStyle name="Vejica 5 2 4" xfId="142"/>
    <cellStyle name="Vejica 5 3" xfId="162"/>
    <cellStyle name="Vejica 5 3 2" xfId="193"/>
    <cellStyle name="Vejica 5 4" xfId="141"/>
    <cellStyle name="Vejica 6" xfId="21"/>
    <cellStyle name="Vejica 6 2" xfId="159"/>
    <cellStyle name="Vejica 6 2 2" xfId="194"/>
    <cellStyle name="Vejica 6 3" xfId="152"/>
    <cellStyle name="Vejica 6 4" xfId="137"/>
    <cellStyle name="Vejica 7" xfId="32"/>
    <cellStyle name="Vejica 7 2" xfId="49"/>
    <cellStyle name="Vejica 8" xfId="151"/>
    <cellStyle name="Vejica 9" xfId="52"/>
    <cellStyle name="Vejica 9 2" xfId="167"/>
    <cellStyle name="Vejica 9 2 2" xfId="210"/>
    <cellStyle name="Vejica 9 3" xfId="199"/>
    <cellStyle name="Vejica 9 3 2" xfId="215"/>
    <cellStyle name="Vejica 9 4" xfId="204"/>
    <cellStyle name="Vejica 9 5" xfId="220"/>
    <cellStyle name="Vejica_popis-splošno-zun.ured" xfId="22"/>
    <cellStyle name="Vnos 2" xfId="143"/>
    <cellStyle name="Vsota 2" xfId="144"/>
    <cellStyle name="Warning Text" xfId="145"/>
  </cellStyles>
  <dxfs count="36">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
      <font>
        <b/>
        <i val="0"/>
        <condense val="0"/>
        <extend val="0"/>
      </font>
      <fill>
        <patternFill>
          <bgColor theme="0" tint="-0.24994659260841701"/>
        </patternFill>
      </fill>
    </dxf>
    <dxf>
      <fill>
        <patternFill>
          <bgColor indexed="4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I48"/>
  <sheetViews>
    <sheetView view="pageBreakPreview" topLeftCell="C1" zoomScaleNormal="100" zoomScaleSheetLayoutView="100" workbookViewId="0">
      <selection activeCell="C1" sqref="A1:XFD1048576"/>
    </sheetView>
  </sheetViews>
  <sheetFormatPr defaultColWidth="9.140625" defaultRowHeight="12.75"/>
  <cols>
    <col min="1" max="1" width="3" style="253" hidden="1" customWidth="1"/>
    <col min="2" max="2" width="4" style="253" hidden="1" customWidth="1"/>
    <col min="3" max="3" width="19.7109375" style="253" customWidth="1"/>
    <col min="4" max="4" width="51.7109375" style="253" customWidth="1"/>
    <col min="5" max="16384" width="9.140625" style="253"/>
  </cols>
  <sheetData>
    <row r="4" spans="1:9" ht="39" customHeight="1">
      <c r="A4" s="536" t="s">
        <v>195</v>
      </c>
      <c r="B4" s="536"/>
      <c r="C4" s="536" t="s">
        <v>252</v>
      </c>
      <c r="D4" s="537"/>
      <c r="E4" s="252"/>
      <c r="F4" s="252"/>
      <c r="G4" s="252"/>
      <c r="H4" s="252"/>
      <c r="I4" s="252"/>
    </row>
    <row r="5" spans="1:9">
      <c r="A5" s="254"/>
      <c r="B5" s="254"/>
      <c r="C5" s="254"/>
      <c r="D5" s="254"/>
      <c r="E5" s="255"/>
      <c r="F5" s="256"/>
      <c r="G5" s="252"/>
      <c r="H5" s="252"/>
      <c r="I5" s="252"/>
    </row>
    <row r="6" spans="1:9">
      <c r="A6" s="254"/>
      <c r="B6" s="254"/>
      <c r="C6" s="254"/>
      <c r="D6" s="254"/>
      <c r="E6" s="257"/>
      <c r="F6" s="257"/>
      <c r="G6" s="257"/>
      <c r="H6" s="257"/>
      <c r="I6" s="257"/>
    </row>
    <row r="8" spans="1:9">
      <c r="A8" s="252" t="s">
        <v>196</v>
      </c>
      <c r="B8" s="258" t="s">
        <v>219</v>
      </c>
      <c r="C8" s="252" t="s">
        <v>83</v>
      </c>
      <c r="D8" s="258" t="s">
        <v>255</v>
      </c>
      <c r="F8" s="259"/>
      <c r="G8" s="259"/>
      <c r="H8" s="259"/>
      <c r="I8" s="259"/>
    </row>
    <row r="9" spans="1:9">
      <c r="A9" s="259"/>
      <c r="B9" s="258" t="s">
        <v>84</v>
      </c>
      <c r="C9" s="259"/>
      <c r="D9" s="258" t="s">
        <v>256</v>
      </c>
      <c r="F9" s="259"/>
      <c r="G9" s="259"/>
      <c r="H9" s="259"/>
      <c r="I9" s="259"/>
    </row>
    <row r="10" spans="1:9">
      <c r="A10" s="259"/>
      <c r="B10" s="258" t="s">
        <v>220</v>
      </c>
      <c r="C10" s="259"/>
      <c r="D10" s="258" t="s">
        <v>257</v>
      </c>
      <c r="F10" s="259"/>
      <c r="G10" s="259"/>
      <c r="H10" s="259"/>
      <c r="I10" s="259"/>
    </row>
    <row r="12" spans="1:9">
      <c r="A12" s="252" t="s">
        <v>197</v>
      </c>
      <c r="B12" s="258" t="s">
        <v>219</v>
      </c>
      <c r="C12" s="252" t="s">
        <v>74</v>
      </c>
      <c r="D12" s="260" t="s">
        <v>332</v>
      </c>
      <c r="F12" s="257"/>
      <c r="G12" s="257"/>
      <c r="H12" s="257"/>
      <c r="I12" s="257"/>
    </row>
    <row r="13" spans="1:9">
      <c r="A13" s="257"/>
      <c r="B13" s="258" t="s">
        <v>84</v>
      </c>
      <c r="C13" s="257"/>
      <c r="D13" s="260" t="s">
        <v>333</v>
      </c>
      <c r="F13" s="257"/>
      <c r="G13" s="257"/>
      <c r="H13" s="257"/>
      <c r="I13" s="257"/>
    </row>
    <row r="14" spans="1:9">
      <c r="A14" s="257"/>
      <c r="B14" s="258" t="s">
        <v>220</v>
      </c>
      <c r="C14" s="257"/>
      <c r="D14" s="260" t="s">
        <v>334</v>
      </c>
      <c r="F14" s="257"/>
      <c r="G14" s="257"/>
      <c r="H14" s="257"/>
      <c r="I14" s="257"/>
    </row>
    <row r="18" spans="1:9" ht="33.75" customHeight="1">
      <c r="A18" s="261" t="s">
        <v>75</v>
      </c>
      <c r="B18" s="262" t="s">
        <v>223</v>
      </c>
      <c r="C18" s="263" t="s">
        <v>253</v>
      </c>
      <c r="D18" s="262" t="s">
        <v>258</v>
      </c>
      <c r="E18" s="264"/>
      <c r="F18" s="264"/>
      <c r="G18" s="265"/>
      <c r="H18" s="265"/>
      <c r="I18" s="265"/>
    </row>
    <row r="19" spans="1:9" ht="15" customHeight="1">
      <c r="A19" s="257"/>
      <c r="B19" s="257"/>
      <c r="C19" s="257"/>
      <c r="D19" s="257"/>
      <c r="E19" s="266"/>
      <c r="F19" s="266"/>
      <c r="G19" s="267"/>
      <c r="H19" s="267"/>
      <c r="I19" s="267"/>
    </row>
    <row r="22" spans="1:9">
      <c r="A22" s="252" t="s">
        <v>198</v>
      </c>
      <c r="B22" s="252" t="s">
        <v>224</v>
      </c>
      <c r="C22" s="252" t="s">
        <v>76</v>
      </c>
      <c r="D22" s="252" t="s">
        <v>259</v>
      </c>
      <c r="F22" s="257"/>
      <c r="G22" s="259"/>
      <c r="H22" s="259"/>
      <c r="I22" s="259"/>
    </row>
    <row r="26" spans="1:9">
      <c r="A26" s="252" t="s">
        <v>199</v>
      </c>
      <c r="B26" s="252" t="s">
        <v>78</v>
      </c>
      <c r="C26" s="252" t="s">
        <v>77</v>
      </c>
      <c r="D26" s="252" t="s">
        <v>78</v>
      </c>
      <c r="F26" s="257"/>
      <c r="G26" s="259"/>
      <c r="H26" s="259"/>
      <c r="I26" s="259"/>
    </row>
    <row r="27" spans="1:9">
      <c r="A27" s="257"/>
      <c r="B27" s="257" t="s">
        <v>200</v>
      </c>
      <c r="C27" s="257"/>
      <c r="D27" s="252" t="s">
        <v>79</v>
      </c>
      <c r="F27" s="257"/>
      <c r="G27" s="259"/>
      <c r="H27" s="259"/>
      <c r="I27" s="259"/>
    </row>
    <row r="28" spans="1:9">
      <c r="A28" s="257"/>
      <c r="B28" s="257" t="s">
        <v>80</v>
      </c>
      <c r="C28" s="257"/>
      <c r="D28" s="252" t="s">
        <v>80</v>
      </c>
      <c r="F28" s="257"/>
      <c r="G28" s="259"/>
      <c r="H28" s="259"/>
      <c r="I28" s="259"/>
    </row>
    <row r="32" spans="1:9">
      <c r="A32" s="252" t="s">
        <v>201</v>
      </c>
      <c r="B32" s="252" t="s">
        <v>202</v>
      </c>
      <c r="C32" s="252" t="s">
        <v>81</v>
      </c>
      <c r="D32" s="252" t="s">
        <v>254</v>
      </c>
    </row>
    <row r="38" spans="1:4">
      <c r="A38" s="252"/>
      <c r="B38" s="252"/>
      <c r="C38" s="252"/>
      <c r="D38" s="252"/>
    </row>
    <row r="48" spans="1:4">
      <c r="A48" s="253" t="s">
        <v>221</v>
      </c>
      <c r="B48" s="268" t="s">
        <v>250</v>
      </c>
      <c r="C48" s="253" t="s">
        <v>82</v>
      </c>
      <c r="D48" s="269" t="s">
        <v>260</v>
      </c>
    </row>
  </sheetData>
  <mergeCells count="2">
    <mergeCell ref="A4:B4"/>
    <mergeCell ref="C4:D4"/>
  </mergeCells>
  <pageMargins left="1.299212598425197" right="0.19685039370078741" top="0.94488188976377963" bottom="1.1417322834645669"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view="pageBreakPreview" zoomScale="115" zoomScaleNormal="100" zoomScaleSheetLayoutView="115" workbookViewId="0"/>
  </sheetViews>
  <sheetFormatPr defaultColWidth="9.140625" defaultRowHeight="12.75"/>
  <cols>
    <col min="1" max="1" width="5.85546875" style="29" customWidth="1"/>
    <col min="2" max="2" width="45" style="55" hidden="1" customWidth="1"/>
    <col min="3" max="3" width="45" style="55" customWidth="1"/>
    <col min="4" max="4" width="6" style="1" bestFit="1" customWidth="1"/>
    <col min="5" max="5" width="8.140625" style="21" customWidth="1"/>
    <col min="6" max="6" width="9.42578125" style="2" customWidth="1"/>
    <col min="7" max="7" width="13.28515625" style="3" customWidth="1"/>
    <col min="8" max="8" width="11.7109375" style="66" customWidth="1"/>
    <col min="9" max="9" width="9.140625" style="65"/>
    <col min="10" max="10" width="9.140625" style="67"/>
    <col min="11" max="16384" width="9.140625" style="65"/>
  </cols>
  <sheetData>
    <row r="1" spans="1:10" s="36" customFormat="1">
      <c r="A1" s="28" t="s">
        <v>34</v>
      </c>
      <c r="B1" s="212" t="s">
        <v>207</v>
      </c>
      <c r="C1" s="212" t="s">
        <v>421</v>
      </c>
      <c r="D1" s="1"/>
      <c r="E1" s="21"/>
      <c r="F1" s="2"/>
      <c r="G1" s="3"/>
      <c r="H1" s="4"/>
      <c r="J1" s="50"/>
    </row>
    <row r="2" spans="1:10" s="36" customFormat="1" ht="12.75" customHeight="1">
      <c r="A2" s="28"/>
      <c r="B2" s="212"/>
      <c r="C2" s="212"/>
      <c r="D2" s="1"/>
      <c r="E2" s="21"/>
      <c r="F2" s="2"/>
      <c r="G2" s="3"/>
      <c r="H2" s="213"/>
      <c r="J2" s="50"/>
    </row>
    <row r="3" spans="1:10" s="64" customFormat="1">
      <c r="A3" s="214" t="s">
        <v>3</v>
      </c>
      <c r="B3" s="181" t="s">
        <v>214</v>
      </c>
      <c r="C3" s="181" t="s">
        <v>13</v>
      </c>
      <c r="D3" s="182" t="s">
        <v>4</v>
      </c>
      <c r="E3" s="183" t="s">
        <v>5</v>
      </c>
      <c r="F3" s="215" t="s">
        <v>6</v>
      </c>
      <c r="G3" s="216" t="s">
        <v>14</v>
      </c>
      <c r="H3" s="11"/>
      <c r="J3" s="217"/>
    </row>
    <row r="4" spans="1:10" s="64" customFormat="1">
      <c r="A4" s="218"/>
      <c r="B4" s="219"/>
      <c r="C4" s="219"/>
      <c r="D4" s="220"/>
      <c r="E4" s="25"/>
      <c r="F4" s="221"/>
      <c r="G4" s="221"/>
      <c r="H4" s="222"/>
      <c r="J4" s="217"/>
    </row>
    <row r="5" spans="1:10">
      <c r="A5" s="28" t="s">
        <v>7</v>
      </c>
      <c r="B5" s="49" t="s">
        <v>192</v>
      </c>
      <c r="C5" s="49" t="s">
        <v>1</v>
      </c>
    </row>
    <row r="6" spans="1:10">
      <c r="A6" s="28"/>
      <c r="B6" s="49"/>
      <c r="C6" s="49"/>
    </row>
    <row r="7" spans="1:10" ht="129.75" customHeight="1">
      <c r="A7" s="223">
        <f>COUNT($A$1:A5)+1</f>
        <v>1</v>
      </c>
      <c r="B7" s="224" t="s">
        <v>204</v>
      </c>
      <c r="C7" s="52" t="s">
        <v>69</v>
      </c>
      <c r="D7" s="25" t="s">
        <v>15</v>
      </c>
      <c r="E7" s="225">
        <v>1</v>
      </c>
      <c r="F7" s="67"/>
      <c r="G7" s="67">
        <f>+E7*F7</f>
        <v>0</v>
      </c>
    </row>
    <row r="8" spans="1:10">
      <c r="A8" s="28"/>
      <c r="B8" s="49"/>
      <c r="C8" s="49"/>
      <c r="G8" s="67"/>
    </row>
    <row r="9" spans="1:10" ht="52.5" customHeight="1">
      <c r="A9" s="223">
        <f>COUNT($A$3:A7)+1</f>
        <v>2</v>
      </c>
      <c r="B9" s="224" t="s">
        <v>205</v>
      </c>
      <c r="C9" s="52" t="s">
        <v>55</v>
      </c>
      <c r="D9" s="25" t="s">
        <v>15</v>
      </c>
      <c r="E9" s="225">
        <v>1</v>
      </c>
      <c r="F9" s="67"/>
      <c r="G9" s="67">
        <f>+E9*F9</f>
        <v>0</v>
      </c>
    </row>
    <row r="10" spans="1:10">
      <c r="A10" s="180"/>
      <c r="B10" s="115"/>
      <c r="D10" s="30"/>
      <c r="E10" s="23"/>
      <c r="F10" s="5"/>
      <c r="G10" s="67"/>
    </row>
    <row r="11" spans="1:10" ht="38.25">
      <c r="A11" s="226">
        <f>COUNT($A$1:A10)+1</f>
        <v>3</v>
      </c>
      <c r="B11" s="59" t="s">
        <v>425</v>
      </c>
      <c r="C11" s="59" t="s">
        <v>230</v>
      </c>
      <c r="D11" s="6" t="s">
        <v>71</v>
      </c>
      <c r="E11" s="23">
        <v>28</v>
      </c>
      <c r="F11" s="24"/>
      <c r="G11" s="67">
        <f>+E11*F11</f>
        <v>0</v>
      </c>
    </row>
    <row r="12" spans="1:10">
      <c r="A12" s="226"/>
      <c r="B12" s="59"/>
      <c r="C12" s="59"/>
      <c r="D12" s="6"/>
      <c r="E12" s="23"/>
      <c r="F12" s="24"/>
      <c r="G12" s="67"/>
    </row>
    <row r="13" spans="1:10" ht="14.25">
      <c r="A13" s="180">
        <f>COUNT($A$1:A12)+1</f>
        <v>4</v>
      </c>
      <c r="B13" s="55" t="s">
        <v>430</v>
      </c>
      <c r="C13" s="55" t="s">
        <v>420</v>
      </c>
      <c r="D13" s="5" t="s">
        <v>27</v>
      </c>
      <c r="E13" s="21">
        <v>60</v>
      </c>
      <c r="F13" s="5"/>
      <c r="G13" s="50">
        <f>E13*F13</f>
        <v>0</v>
      </c>
      <c r="H13" s="65"/>
    </row>
    <row r="14" spans="1:10">
      <c r="A14" s="180"/>
      <c r="B14" s="46"/>
      <c r="C14" s="46"/>
      <c r="D14" s="5"/>
      <c r="F14" s="5"/>
      <c r="G14" s="50"/>
      <c r="H14" s="65"/>
      <c r="J14" s="65"/>
    </row>
    <row r="15" spans="1:10" ht="25.5">
      <c r="A15" s="180">
        <f>COUNT($A$1:A14)+1</f>
        <v>5</v>
      </c>
      <c r="B15" s="55" t="s">
        <v>431</v>
      </c>
      <c r="C15" s="55" t="s">
        <v>225</v>
      </c>
      <c r="D15" s="5" t="s">
        <v>0</v>
      </c>
      <c r="E15" s="21">
        <v>1</v>
      </c>
      <c r="F15" s="5"/>
      <c r="G15" s="50">
        <f>E15*F15</f>
        <v>0</v>
      </c>
      <c r="H15" s="65"/>
    </row>
    <row r="16" spans="1:10">
      <c r="A16" s="180"/>
      <c r="D16" s="5"/>
      <c r="F16" s="5"/>
      <c r="G16" s="50"/>
      <c r="H16" s="65"/>
      <c r="J16" s="65"/>
    </row>
    <row r="17" spans="1:12" s="66" customFormat="1">
      <c r="A17" s="180"/>
      <c r="B17" s="53"/>
      <c r="C17" s="53"/>
      <c r="D17" s="7"/>
      <c r="E17" s="61"/>
      <c r="F17" s="62" t="s">
        <v>264</v>
      </c>
      <c r="G17" s="8">
        <f>SUM(G6:G16)</f>
        <v>0</v>
      </c>
      <c r="J17" s="227"/>
    </row>
    <row r="18" spans="1:12">
      <c r="D18" s="1" t="s">
        <v>419</v>
      </c>
    </row>
    <row r="19" spans="1:12">
      <c r="A19" s="28" t="s">
        <v>8</v>
      </c>
      <c r="B19" s="56" t="s">
        <v>193</v>
      </c>
      <c r="C19" s="56" t="s">
        <v>2</v>
      </c>
      <c r="D19" s="72"/>
      <c r="F19" s="5"/>
      <c r="G19" s="50"/>
    </row>
    <row r="20" spans="1:12">
      <c r="A20" s="28"/>
      <c r="B20" s="46"/>
      <c r="C20" s="46"/>
      <c r="D20" s="72"/>
      <c r="F20" s="5"/>
      <c r="G20" s="50"/>
    </row>
    <row r="21" spans="1:12" ht="63.75">
      <c r="A21" s="180">
        <f>COUNT($A$1:A20)+1</f>
        <v>6</v>
      </c>
      <c r="C21" s="55" t="s">
        <v>418</v>
      </c>
      <c r="D21" s="72" t="s">
        <v>26</v>
      </c>
      <c r="E21" s="22">
        <v>17</v>
      </c>
      <c r="F21" s="5"/>
      <c r="G21" s="50">
        <f>E21*F21</f>
        <v>0</v>
      </c>
      <c r="K21" s="72"/>
      <c r="L21" s="72"/>
    </row>
    <row r="22" spans="1:12">
      <c r="A22" s="180"/>
      <c r="D22" s="72"/>
      <c r="F22" s="5"/>
      <c r="G22" s="50"/>
    </row>
    <row r="23" spans="1:12" ht="25.5">
      <c r="A23" s="180">
        <f>COUNT($A$1:A22)+1</f>
        <v>7</v>
      </c>
      <c r="C23" s="228" t="s">
        <v>269</v>
      </c>
      <c r="D23" s="72" t="s">
        <v>27</v>
      </c>
      <c r="E23" s="21">
        <v>55</v>
      </c>
      <c r="F23" s="5"/>
      <c r="G23" s="50">
        <f>E23*F23</f>
        <v>0</v>
      </c>
      <c r="L23" s="72"/>
    </row>
    <row r="24" spans="1:12">
      <c r="A24" s="180"/>
      <c r="D24" s="72"/>
      <c r="F24" s="5"/>
      <c r="G24" s="50"/>
    </row>
    <row r="25" spans="1:12" ht="54" customHeight="1">
      <c r="A25" s="180">
        <f>COUNT($A$1:A24)+1</f>
        <v>8</v>
      </c>
      <c r="B25" s="55" t="s">
        <v>245</v>
      </c>
      <c r="C25" s="228" t="s">
        <v>325</v>
      </c>
      <c r="D25" s="72" t="s">
        <v>26</v>
      </c>
      <c r="E25" s="21">
        <v>21</v>
      </c>
      <c r="F25" s="5"/>
      <c r="G25" s="50">
        <f>E25*F25</f>
        <v>0</v>
      </c>
      <c r="L25" s="72"/>
    </row>
    <row r="26" spans="1:12">
      <c r="A26" s="180"/>
      <c r="D26" s="72"/>
      <c r="F26" s="5"/>
      <c r="G26" s="50"/>
    </row>
    <row r="27" spans="1:12" ht="41.25" customHeight="1">
      <c r="A27" s="180">
        <f>COUNT($A$1:A26)+1</f>
        <v>9</v>
      </c>
      <c r="B27" s="55" t="s">
        <v>245</v>
      </c>
      <c r="C27" s="55" t="s">
        <v>417</v>
      </c>
      <c r="D27" s="72" t="s">
        <v>26</v>
      </c>
      <c r="E27" s="21">
        <v>3</v>
      </c>
      <c r="F27" s="5"/>
      <c r="G27" s="50">
        <f>E27*F27</f>
        <v>0</v>
      </c>
    </row>
    <row r="28" spans="1:12">
      <c r="A28" s="180"/>
      <c r="D28" s="72"/>
      <c r="F28" s="5"/>
      <c r="G28" s="50"/>
    </row>
    <row r="29" spans="1:12" ht="29.25" customHeight="1">
      <c r="A29" s="180">
        <f>COUNT($A$1:A28)+1</f>
        <v>10</v>
      </c>
      <c r="B29" s="55" t="s">
        <v>245</v>
      </c>
      <c r="C29" s="55" t="s">
        <v>270</v>
      </c>
      <c r="D29" s="72" t="s">
        <v>26</v>
      </c>
      <c r="E29" s="21">
        <v>4</v>
      </c>
      <c r="F29" s="5"/>
      <c r="G29" s="50">
        <f>E29*F29</f>
        <v>0</v>
      </c>
      <c r="L29" s="22"/>
    </row>
    <row r="30" spans="1:12">
      <c r="A30" s="180"/>
      <c r="D30" s="72"/>
      <c r="F30" s="5"/>
      <c r="G30" s="50"/>
    </row>
    <row r="31" spans="1:12" ht="51">
      <c r="A31" s="180">
        <f>COUNT($A$1:A30)+1</f>
        <v>11</v>
      </c>
      <c r="C31" s="55" t="s">
        <v>271</v>
      </c>
      <c r="D31" s="72" t="s">
        <v>27</v>
      </c>
      <c r="E31" s="21">
        <v>82</v>
      </c>
      <c r="F31" s="5"/>
      <c r="G31" s="50">
        <f>E31*F31</f>
        <v>0</v>
      </c>
    </row>
    <row r="32" spans="1:12">
      <c r="A32" s="180"/>
      <c r="D32" s="72"/>
      <c r="F32" s="5"/>
      <c r="G32" s="50"/>
    </row>
    <row r="33" spans="1:20">
      <c r="A33" s="180"/>
      <c r="D33" s="73"/>
      <c r="F33" s="63" t="s">
        <v>272</v>
      </c>
      <c r="G33" s="33">
        <f>SUM(G21:G31)</f>
        <v>0</v>
      </c>
    </row>
    <row r="35" spans="1:20">
      <c r="A35" s="28" t="s">
        <v>9</v>
      </c>
      <c r="B35" s="56" t="s">
        <v>210</v>
      </c>
      <c r="C35" s="56" t="s">
        <v>38</v>
      </c>
      <c r="D35" s="72"/>
      <c r="F35" s="5"/>
      <c r="G35" s="50"/>
      <c r="H35" s="65"/>
      <c r="J35" s="65"/>
    </row>
    <row r="36" spans="1:20">
      <c r="A36" s="180"/>
      <c r="D36" s="72"/>
      <c r="F36" s="5"/>
      <c r="G36" s="50"/>
      <c r="H36" s="65"/>
      <c r="J36" s="65"/>
    </row>
    <row r="37" spans="1:20" ht="76.5">
      <c r="A37" s="180">
        <f>COUNT($A$1:A36)+1</f>
        <v>12</v>
      </c>
      <c r="B37" s="55" t="s">
        <v>233</v>
      </c>
      <c r="C37" s="55" t="s">
        <v>416</v>
      </c>
      <c r="D37" s="24" t="s">
        <v>44</v>
      </c>
      <c r="E37" s="21">
        <v>15</v>
      </c>
      <c r="F37" s="5"/>
      <c r="G37" s="50">
        <f>E37*F37</f>
        <v>0</v>
      </c>
      <c r="H37" s="65"/>
    </row>
    <row r="38" spans="1:20">
      <c r="A38" s="180"/>
      <c r="B38" s="115"/>
      <c r="D38" s="72"/>
      <c r="E38" s="17"/>
      <c r="F38" s="5"/>
      <c r="G38" s="50"/>
      <c r="H38" s="65"/>
      <c r="J38" s="65"/>
    </row>
    <row r="39" spans="1:20" s="35" customFormat="1" ht="76.5">
      <c r="A39" s="180">
        <f>COUNT($A$1:A38)+1</f>
        <v>13</v>
      </c>
      <c r="B39" s="48" t="s">
        <v>432</v>
      </c>
      <c r="C39" s="48" t="s">
        <v>274</v>
      </c>
      <c r="D39" s="24" t="s">
        <v>44</v>
      </c>
      <c r="E39" s="25">
        <v>40</v>
      </c>
      <c r="F39" s="16"/>
      <c r="G39" s="50">
        <f>E39*F39</f>
        <v>0</v>
      </c>
      <c r="H39" s="68"/>
      <c r="J39" s="67"/>
      <c r="O39" s="68"/>
      <c r="S39" s="65"/>
      <c r="T39" s="65"/>
    </row>
    <row r="40" spans="1:20" s="35" customFormat="1">
      <c r="A40" s="180"/>
      <c r="B40" s="48"/>
      <c r="C40" s="48"/>
      <c r="D40" s="24"/>
      <c r="E40" s="25"/>
      <c r="F40" s="16"/>
      <c r="G40" s="50"/>
      <c r="H40" s="68"/>
    </row>
    <row r="41" spans="1:20" s="36" customFormat="1" ht="51">
      <c r="A41" s="180">
        <f>COUNT($A$1:A40)+1</f>
        <v>14</v>
      </c>
      <c r="B41" s="55" t="s">
        <v>209</v>
      </c>
      <c r="C41" s="48" t="s">
        <v>415</v>
      </c>
      <c r="D41" s="72" t="s">
        <v>44</v>
      </c>
      <c r="E41" s="21">
        <v>18</v>
      </c>
      <c r="F41" s="5"/>
      <c r="G41" s="50">
        <f>E41*F41</f>
        <v>0</v>
      </c>
      <c r="H41" s="65"/>
      <c r="J41" s="67"/>
      <c r="R41" s="35"/>
      <c r="S41" s="65"/>
      <c r="T41" s="65"/>
    </row>
    <row r="42" spans="1:20" s="36" customFormat="1" ht="14.25" customHeight="1">
      <c r="A42" s="180"/>
      <c r="B42" s="55"/>
      <c r="C42" s="55"/>
      <c r="D42" s="72"/>
      <c r="E42" s="21"/>
      <c r="F42" s="5"/>
      <c r="G42" s="50"/>
      <c r="H42" s="65"/>
    </row>
    <row r="43" spans="1:20" ht="38.25" customHeight="1">
      <c r="A43" s="180">
        <f>COUNT($A$1:A41)+1</f>
        <v>15</v>
      </c>
      <c r="B43" s="55" t="s">
        <v>433</v>
      </c>
      <c r="C43" s="55" t="s">
        <v>19</v>
      </c>
      <c r="D43" s="72" t="s">
        <v>27</v>
      </c>
      <c r="E43" s="21">
        <v>44</v>
      </c>
      <c r="F43" s="5"/>
      <c r="G43" s="50">
        <f>E43*F43</f>
        <v>0</v>
      </c>
      <c r="H43" s="65"/>
    </row>
    <row r="44" spans="1:20" ht="12.75" customHeight="1">
      <c r="A44" s="180"/>
      <c r="B44" s="115"/>
      <c r="D44" s="72"/>
      <c r="F44" s="5"/>
      <c r="G44" s="50"/>
      <c r="H44" s="65"/>
      <c r="J44" s="65"/>
    </row>
    <row r="45" spans="1:20" s="36" customFormat="1" ht="12.75" customHeight="1">
      <c r="A45" s="226"/>
      <c r="B45" s="47" t="s">
        <v>450</v>
      </c>
      <c r="C45" s="71" t="s">
        <v>45</v>
      </c>
      <c r="D45" s="5"/>
      <c r="E45" s="34"/>
      <c r="F45" s="51"/>
      <c r="G45" s="50"/>
      <c r="H45" s="69"/>
    </row>
    <row r="46" spans="1:20" s="36" customFormat="1" ht="15" customHeight="1">
      <c r="A46" s="226">
        <f>COUNT($A$1:A45)+1</f>
        <v>16</v>
      </c>
      <c r="B46" s="54" t="s">
        <v>229</v>
      </c>
      <c r="C46" s="60" t="s">
        <v>279</v>
      </c>
      <c r="D46" s="5" t="s">
        <v>43</v>
      </c>
      <c r="E46" s="34">
        <v>44</v>
      </c>
      <c r="F46" s="51"/>
      <c r="G46" s="50">
        <f>E46*F46</f>
        <v>0</v>
      </c>
      <c r="H46" s="69"/>
      <c r="J46" s="67"/>
    </row>
    <row r="47" spans="1:20" s="36" customFormat="1" ht="15" customHeight="1">
      <c r="A47" s="226"/>
      <c r="B47" s="54"/>
      <c r="C47" s="70" t="s">
        <v>414</v>
      </c>
      <c r="D47" s="5"/>
      <c r="E47" s="34"/>
      <c r="F47" s="51"/>
      <c r="G47" s="50"/>
      <c r="H47" s="69"/>
      <c r="J47" s="67"/>
    </row>
    <row r="48" spans="1:20" s="36" customFormat="1" ht="63.75">
      <c r="A48" s="226">
        <f>COUNT($A$1:A46)+1</f>
        <v>17</v>
      </c>
      <c r="B48" s="54"/>
      <c r="C48" s="55" t="s">
        <v>413</v>
      </c>
      <c r="D48" s="5" t="s">
        <v>28</v>
      </c>
      <c r="E48" s="34">
        <v>42</v>
      </c>
      <c r="F48" s="51"/>
      <c r="G48" s="50">
        <f>E48*F48</f>
        <v>0</v>
      </c>
      <c r="H48" s="69"/>
      <c r="J48" s="69"/>
    </row>
    <row r="49" spans="1:20" s="36" customFormat="1">
      <c r="A49" s="226"/>
      <c r="B49" s="54"/>
      <c r="C49" s="74" t="s">
        <v>412</v>
      </c>
      <c r="D49" s="5"/>
      <c r="E49" s="34"/>
      <c r="F49" s="51"/>
      <c r="G49" s="50"/>
      <c r="H49" s="69"/>
      <c r="J49" s="67"/>
    </row>
    <row r="50" spans="1:20" s="36" customFormat="1" ht="76.5">
      <c r="A50" s="180">
        <f>COUNT($A$1:A48)+1</f>
        <v>18</v>
      </c>
      <c r="B50" s="115"/>
      <c r="C50" s="55" t="s">
        <v>297</v>
      </c>
      <c r="D50" s="5" t="s">
        <v>43</v>
      </c>
      <c r="E50" s="34">
        <v>5</v>
      </c>
      <c r="F50" s="51"/>
      <c r="G50" s="50">
        <f>E50*F50</f>
        <v>0</v>
      </c>
      <c r="H50" s="69"/>
      <c r="J50" s="69"/>
    </row>
    <row r="51" spans="1:20" s="36" customFormat="1">
      <c r="A51" s="180"/>
      <c r="B51" s="115"/>
      <c r="C51" s="55"/>
      <c r="D51" s="73"/>
      <c r="E51" s="21"/>
      <c r="F51" s="63" t="s">
        <v>411</v>
      </c>
      <c r="G51" s="33">
        <f>SUM(G37:G50)</f>
        <v>0</v>
      </c>
      <c r="H51" s="69"/>
      <c r="J51" s="69"/>
    </row>
    <row r="52" spans="1:20" s="36" customFormat="1">
      <c r="A52" s="180"/>
      <c r="B52" s="115"/>
      <c r="C52" s="55"/>
      <c r="D52" s="5"/>
      <c r="E52" s="34"/>
      <c r="F52" s="51"/>
      <c r="G52" s="50"/>
      <c r="H52" s="69"/>
      <c r="J52" s="69"/>
    </row>
    <row r="53" spans="1:20" s="36" customFormat="1">
      <c r="A53" s="28" t="s">
        <v>10</v>
      </c>
      <c r="B53" s="56" t="s">
        <v>210</v>
      </c>
      <c r="C53" s="56" t="s">
        <v>410</v>
      </c>
      <c r="D53" s="5"/>
      <c r="E53" s="34"/>
      <c r="F53" s="51"/>
      <c r="G53" s="50"/>
      <c r="H53" s="69"/>
      <c r="J53" s="67"/>
    </row>
    <row r="54" spans="1:20" s="36" customFormat="1">
      <c r="A54" s="28"/>
      <c r="B54" s="56"/>
      <c r="C54" s="56"/>
      <c r="D54" s="5"/>
      <c r="E54" s="34"/>
      <c r="F54" s="51"/>
      <c r="G54" s="50"/>
      <c r="H54" s="69"/>
      <c r="J54" s="67"/>
    </row>
    <row r="55" spans="1:20" s="36" customFormat="1" ht="25.5">
      <c r="A55" s="180">
        <f>COUNT($A$1:A53)+1</f>
        <v>19</v>
      </c>
      <c r="B55" s="130" t="s">
        <v>409</v>
      </c>
      <c r="C55" s="130" t="s">
        <v>408</v>
      </c>
      <c r="D55" s="122" t="s">
        <v>44</v>
      </c>
      <c r="E55" s="21">
        <v>1.1000000000000001</v>
      </c>
      <c r="F55" s="5"/>
      <c r="G55" s="50">
        <f>E55*F55</f>
        <v>0</v>
      </c>
      <c r="H55" s="69"/>
      <c r="I55" s="69"/>
      <c r="J55" s="67"/>
    </row>
    <row r="56" spans="1:20" s="36" customFormat="1">
      <c r="A56" s="226"/>
      <c r="B56" s="54"/>
      <c r="C56" s="55"/>
      <c r="D56" s="5"/>
      <c r="E56" s="34"/>
      <c r="F56" s="51"/>
      <c r="G56" s="50"/>
      <c r="H56" s="69"/>
      <c r="J56" s="67"/>
    </row>
    <row r="57" spans="1:20" s="36" customFormat="1" ht="51.75" customHeight="1">
      <c r="A57" s="184">
        <f>COUNT($A$1:A55)+1</f>
        <v>20</v>
      </c>
      <c r="B57" s="124" t="s">
        <v>405</v>
      </c>
      <c r="C57" s="129" t="s">
        <v>407</v>
      </c>
      <c r="D57" s="122" t="s">
        <v>44</v>
      </c>
      <c r="E57" s="21">
        <v>3.3</v>
      </c>
      <c r="F57" s="5"/>
      <c r="G57" s="50">
        <f>E57*F57</f>
        <v>0</v>
      </c>
      <c r="H57" s="69"/>
      <c r="I57" s="69"/>
      <c r="J57" s="67"/>
      <c r="P57" s="128"/>
      <c r="Q57" s="131"/>
      <c r="R57" s="21"/>
      <c r="S57" s="5"/>
      <c r="T57" s="50"/>
    </row>
    <row r="58" spans="1:20" s="37" customFormat="1">
      <c r="A58" s="226"/>
      <c r="B58" s="54"/>
      <c r="C58" s="54"/>
      <c r="D58" s="5"/>
      <c r="E58" s="34"/>
      <c r="F58" s="51"/>
      <c r="G58" s="50"/>
      <c r="H58" s="127"/>
      <c r="P58" s="126"/>
      <c r="Q58" s="125"/>
      <c r="R58" s="21"/>
      <c r="S58" s="5"/>
      <c r="T58" s="50"/>
    </row>
    <row r="59" spans="1:20" s="115" customFormat="1" ht="90.75">
      <c r="A59" s="184">
        <f>COUNT($A$1:A58)+1</f>
        <v>21</v>
      </c>
      <c r="B59" s="124" t="s">
        <v>405</v>
      </c>
      <c r="C59" s="123" t="s">
        <v>406</v>
      </c>
      <c r="D59" s="122" t="s">
        <v>44</v>
      </c>
      <c r="E59" s="21">
        <v>1.1000000000000001</v>
      </c>
      <c r="F59" s="51"/>
      <c r="G59" s="114">
        <f>E59*F59</f>
        <v>0</v>
      </c>
      <c r="J59" s="67"/>
    </row>
    <row r="60" spans="1:20" s="115" customFormat="1">
      <c r="A60" s="184"/>
      <c r="B60" s="118"/>
      <c r="C60" s="118"/>
      <c r="D60" s="117"/>
      <c r="E60" s="116"/>
      <c r="F60" s="51"/>
      <c r="G60" s="114"/>
    </row>
    <row r="61" spans="1:20" s="115" customFormat="1" ht="90.75">
      <c r="A61" s="184">
        <f>COUNT($A$1:A60)+1</f>
        <v>22</v>
      </c>
      <c r="B61" s="124" t="s">
        <v>405</v>
      </c>
      <c r="C61" s="123" t="s">
        <v>404</v>
      </c>
      <c r="D61" s="122" t="s">
        <v>44</v>
      </c>
      <c r="E61" s="21">
        <v>0.5</v>
      </c>
      <c r="F61" s="51"/>
      <c r="G61" s="114">
        <f>E61*F61</f>
        <v>0</v>
      </c>
      <c r="J61" s="67"/>
    </row>
    <row r="62" spans="1:20" s="115" customFormat="1">
      <c r="A62" s="184"/>
      <c r="B62" s="118"/>
      <c r="C62" s="118"/>
      <c r="D62" s="117"/>
      <c r="E62" s="116"/>
      <c r="F62" s="51"/>
      <c r="G62" s="114"/>
    </row>
    <row r="63" spans="1:20" s="115" customFormat="1" ht="38.25">
      <c r="A63" s="229">
        <f>COUNT($A$15:A62)+1</f>
        <v>19</v>
      </c>
      <c r="B63" s="120" t="s">
        <v>395</v>
      </c>
      <c r="C63" s="120" t="s">
        <v>403</v>
      </c>
      <c r="D63" s="122" t="s">
        <v>402</v>
      </c>
      <c r="E63" s="21">
        <v>16.8</v>
      </c>
      <c r="F63" s="5"/>
      <c r="G63" s="50">
        <f>E63*F63</f>
        <v>0</v>
      </c>
      <c r="H63" s="69"/>
      <c r="I63" s="69"/>
      <c r="J63" s="67"/>
    </row>
    <row r="64" spans="1:20" s="115" customFormat="1">
      <c r="A64" s="229"/>
      <c r="B64" s="228"/>
      <c r="C64" s="228"/>
      <c r="D64" s="30"/>
      <c r="E64" s="21"/>
      <c r="F64" s="5"/>
      <c r="G64" s="50"/>
    </row>
    <row r="65" spans="1:10" s="115" customFormat="1" ht="41.25" customHeight="1">
      <c r="A65" s="229">
        <f>COUNT($A$15:A64)+1</f>
        <v>20</v>
      </c>
      <c r="B65" s="120" t="s">
        <v>401</v>
      </c>
      <c r="C65" s="120" t="s">
        <v>400</v>
      </c>
      <c r="D65" s="30" t="s">
        <v>27</v>
      </c>
      <c r="E65" s="21">
        <v>4</v>
      </c>
      <c r="F65" s="5"/>
      <c r="G65" s="50">
        <f>E65*F65</f>
        <v>0</v>
      </c>
      <c r="J65" s="67"/>
    </row>
    <row r="66" spans="1:10" s="115" customFormat="1">
      <c r="A66" s="229"/>
      <c r="B66" s="228"/>
      <c r="C66" s="228"/>
      <c r="D66" s="30"/>
      <c r="E66" s="21"/>
      <c r="F66" s="5"/>
      <c r="G66" s="50"/>
    </row>
    <row r="67" spans="1:10" s="115" customFormat="1" ht="38.25">
      <c r="A67" s="229">
        <f>COUNT($A$15:A66)+1</f>
        <v>21</v>
      </c>
      <c r="B67" s="120" t="s">
        <v>395</v>
      </c>
      <c r="C67" s="120" t="s">
        <v>399</v>
      </c>
      <c r="D67" s="119" t="s">
        <v>28</v>
      </c>
      <c r="E67" s="21">
        <v>11.8</v>
      </c>
      <c r="F67" s="5"/>
      <c r="G67" s="50">
        <f>E67*F67</f>
        <v>0</v>
      </c>
      <c r="H67" s="69"/>
      <c r="I67" s="69"/>
      <c r="J67" s="67"/>
    </row>
    <row r="68" spans="1:10" s="115" customFormat="1">
      <c r="A68" s="229"/>
      <c r="B68" s="228"/>
      <c r="C68" s="228"/>
      <c r="D68" s="30"/>
      <c r="E68" s="21"/>
      <c r="F68" s="5"/>
      <c r="G68" s="50"/>
    </row>
    <row r="69" spans="1:10" s="115" customFormat="1" ht="38.25">
      <c r="A69" s="229">
        <f>COUNT($A$15:A68)+1</f>
        <v>22</v>
      </c>
      <c r="B69" s="120" t="s">
        <v>398</v>
      </c>
      <c r="C69" s="120" t="s">
        <v>397</v>
      </c>
      <c r="D69" s="119" t="s">
        <v>28</v>
      </c>
      <c r="E69" s="21">
        <v>13</v>
      </c>
      <c r="F69" s="5"/>
      <c r="G69" s="121">
        <f>E69*F69</f>
        <v>0</v>
      </c>
    </row>
    <row r="70" spans="1:10" s="115" customFormat="1">
      <c r="A70" s="184"/>
      <c r="B70" s="118"/>
      <c r="C70" s="118"/>
      <c r="D70" s="117"/>
      <c r="E70" s="116"/>
      <c r="F70" s="63" t="s">
        <v>396</v>
      </c>
      <c r="G70" s="33">
        <f>SUM(G55:G69)</f>
        <v>0</v>
      </c>
    </row>
    <row r="71" spans="1:10" s="115" customFormat="1">
      <c r="A71" s="184"/>
      <c r="B71" s="118"/>
      <c r="C71" s="118"/>
      <c r="D71" s="117"/>
      <c r="E71" s="116"/>
      <c r="F71" s="51"/>
      <c r="G71" s="114"/>
    </row>
    <row r="72" spans="1:10" s="115" customFormat="1">
      <c r="A72" s="28" t="s">
        <v>16</v>
      </c>
      <c r="B72" s="56" t="s">
        <v>210</v>
      </c>
      <c r="C72" s="56" t="s">
        <v>390</v>
      </c>
      <c r="D72" s="117"/>
      <c r="E72" s="116"/>
      <c r="F72" s="51"/>
      <c r="G72" s="114"/>
    </row>
    <row r="73" spans="1:10" s="115" customFormat="1">
      <c r="A73" s="184"/>
      <c r="B73" s="118"/>
      <c r="C73" s="118"/>
      <c r="D73" s="117"/>
      <c r="E73" s="116"/>
      <c r="F73" s="51"/>
      <c r="G73" s="114"/>
    </row>
    <row r="74" spans="1:10" s="115" customFormat="1" ht="114.75">
      <c r="A74" s="229">
        <f>COUNT($A$15:A73)+1</f>
        <v>23</v>
      </c>
      <c r="B74" s="120" t="s">
        <v>395</v>
      </c>
      <c r="C74" s="120" t="s">
        <v>394</v>
      </c>
      <c r="D74" s="119" t="s">
        <v>15</v>
      </c>
      <c r="E74" s="21">
        <v>1</v>
      </c>
      <c r="F74" s="5"/>
      <c r="G74" s="50">
        <f>E74*F74</f>
        <v>0</v>
      </c>
    </row>
    <row r="75" spans="1:10" s="115" customFormat="1">
      <c r="A75" s="184"/>
      <c r="B75" s="118"/>
      <c r="C75" s="118"/>
      <c r="D75" s="117"/>
      <c r="E75" s="116"/>
      <c r="F75" s="51"/>
      <c r="G75" s="114"/>
    </row>
    <row r="76" spans="1:10" s="115" customFormat="1">
      <c r="A76" s="184"/>
      <c r="B76" s="118"/>
      <c r="C76" s="118"/>
      <c r="D76" s="117"/>
      <c r="E76" s="116"/>
      <c r="F76" s="63" t="s">
        <v>393</v>
      </c>
      <c r="G76" s="33">
        <f>SUM(G74:G75)</f>
        <v>0</v>
      </c>
    </row>
    <row r="77" spans="1:10" s="115" customFormat="1">
      <c r="A77" s="184"/>
      <c r="B77" s="118"/>
      <c r="C77" s="118"/>
      <c r="D77" s="117"/>
      <c r="E77" s="116"/>
      <c r="F77" s="51"/>
      <c r="G77" s="114"/>
    </row>
    <row r="78" spans="1:10" s="115" customFormat="1" ht="25.5">
      <c r="A78" s="31" t="s">
        <v>389</v>
      </c>
      <c r="B78" s="56" t="s">
        <v>206</v>
      </c>
      <c r="C78" s="56" t="s">
        <v>51</v>
      </c>
      <c r="D78" s="5"/>
      <c r="E78" s="12">
        <v>0.1</v>
      </c>
      <c r="F78" s="50"/>
      <c r="G78" s="13">
        <f>(G17+G33+G51+G70+G76)*E78</f>
        <v>0</v>
      </c>
    </row>
    <row r="79" spans="1:10">
      <c r="A79" s="230"/>
      <c r="B79" s="132"/>
      <c r="C79" s="132"/>
      <c r="D79" s="231"/>
      <c r="E79" s="22"/>
      <c r="F79" s="67"/>
      <c r="G79" s="67"/>
      <c r="H79" s="65"/>
      <c r="J79" s="65"/>
    </row>
    <row r="80" spans="1:10">
      <c r="A80" s="180"/>
      <c r="B80" s="57" t="s">
        <v>428</v>
      </c>
      <c r="C80" s="57" t="s">
        <v>25</v>
      </c>
      <c r="D80" s="5"/>
      <c r="F80" s="5"/>
      <c r="G80" s="14"/>
    </row>
    <row r="81" spans="1:7">
      <c r="A81" s="64" t="s">
        <v>7</v>
      </c>
      <c r="B81" s="132" t="s">
        <v>208</v>
      </c>
      <c r="C81" s="132" t="s">
        <v>1</v>
      </c>
      <c r="D81" s="231"/>
      <c r="E81" s="22"/>
      <c r="F81" s="67"/>
      <c r="G81" s="67">
        <f>G17</f>
        <v>0</v>
      </c>
    </row>
    <row r="82" spans="1:7">
      <c r="A82" s="64" t="s">
        <v>8</v>
      </c>
      <c r="B82" s="132" t="s">
        <v>193</v>
      </c>
      <c r="C82" s="132" t="s">
        <v>2</v>
      </c>
      <c r="D82" s="231"/>
      <c r="E82" s="22"/>
      <c r="F82" s="67"/>
      <c r="G82" s="67">
        <f>G33</f>
        <v>0</v>
      </c>
    </row>
    <row r="83" spans="1:7">
      <c r="A83" s="64" t="s">
        <v>9</v>
      </c>
      <c r="B83" s="228" t="s">
        <v>210</v>
      </c>
      <c r="C83" s="228" t="s">
        <v>392</v>
      </c>
      <c r="D83" s="231"/>
      <c r="E83" s="22"/>
      <c r="F83" s="67"/>
      <c r="G83" s="67">
        <f>G51</f>
        <v>0</v>
      </c>
    </row>
    <row r="84" spans="1:7">
      <c r="A84" s="232" t="s">
        <v>10</v>
      </c>
      <c r="B84" s="233" t="s">
        <v>211</v>
      </c>
      <c r="C84" s="233" t="s">
        <v>391</v>
      </c>
      <c r="D84" s="20"/>
      <c r="E84" s="18"/>
      <c r="F84" s="227"/>
      <c r="G84" s="227">
        <f>G70</f>
        <v>0</v>
      </c>
    </row>
    <row r="85" spans="1:7">
      <c r="A85" s="232" t="s">
        <v>16</v>
      </c>
      <c r="B85" s="233"/>
      <c r="C85" s="233" t="s">
        <v>390</v>
      </c>
      <c r="D85" s="20"/>
      <c r="E85" s="18"/>
      <c r="F85" s="227"/>
      <c r="G85" s="227">
        <f>G76</f>
        <v>0</v>
      </c>
    </row>
    <row r="86" spans="1:7">
      <c r="A86" s="232" t="s">
        <v>389</v>
      </c>
      <c r="B86" s="234" t="s">
        <v>206</v>
      </c>
      <c r="C86" s="234" t="str">
        <f>+C78</f>
        <v xml:space="preserve">DODATNA IN NEPREDVIDENA DELA </v>
      </c>
      <c r="D86" s="235"/>
      <c r="E86" s="15"/>
      <c r="F86" s="236"/>
      <c r="G86" s="236">
        <f>G78</f>
        <v>0</v>
      </c>
    </row>
    <row r="87" spans="1:7">
      <c r="B87" s="58" t="s">
        <v>212</v>
      </c>
      <c r="C87" s="58" t="s">
        <v>388</v>
      </c>
      <c r="D87" s="237"/>
      <c r="E87" s="32"/>
      <c r="F87" s="238"/>
      <c r="G87" s="33">
        <f>SUM(G81:G86)</f>
        <v>0</v>
      </c>
    </row>
  </sheetData>
  <conditionalFormatting sqref="C23">
    <cfRule type="expression" dxfId="33" priority="33" stopIfTrue="1">
      <formula>#REF!&gt;0</formula>
    </cfRule>
    <cfRule type="expression" dxfId="32" priority="34" stopIfTrue="1">
      <formula>#REF!=1</formula>
    </cfRule>
  </conditionalFormatting>
  <conditionalFormatting sqref="C57">
    <cfRule type="expression" dxfId="31" priority="31" stopIfTrue="1">
      <formula>#REF!&gt;0</formula>
    </cfRule>
    <cfRule type="expression" dxfId="30" priority="32" stopIfTrue="1">
      <formula>$G53=1</formula>
    </cfRule>
  </conditionalFormatting>
  <conditionalFormatting sqref="B55">
    <cfRule type="expression" dxfId="29" priority="29" stopIfTrue="1">
      <formula>#REF!&gt;0</formula>
    </cfRule>
    <cfRule type="expression" dxfId="28" priority="30" stopIfTrue="1">
      <formula>#REF!=1</formula>
    </cfRule>
  </conditionalFormatting>
  <conditionalFormatting sqref="C55">
    <cfRule type="expression" dxfId="27" priority="27" stopIfTrue="1">
      <formula>#REF!&gt;0</formula>
    </cfRule>
    <cfRule type="expression" dxfId="26" priority="28" stopIfTrue="1">
      <formula>#REF!=1</formula>
    </cfRule>
  </conditionalFormatting>
  <conditionalFormatting sqref="P57">
    <cfRule type="expression" dxfId="25" priority="23" stopIfTrue="1">
      <formula>#REF!&gt;0</formula>
    </cfRule>
    <cfRule type="expression" dxfId="24" priority="24" stopIfTrue="1">
      <formula>$G59=1</formula>
    </cfRule>
  </conditionalFormatting>
  <conditionalFormatting sqref="P58">
    <cfRule type="expression" dxfId="23" priority="25" stopIfTrue="1">
      <formula>#REF!&gt;0</formula>
    </cfRule>
    <cfRule type="expression" dxfId="22" priority="26" stopIfTrue="1">
      <formula>#REF!=1</formula>
    </cfRule>
  </conditionalFormatting>
  <conditionalFormatting sqref="B63">
    <cfRule type="expression" dxfId="21" priority="17" stopIfTrue="1">
      <formula>#REF!&gt;0</formula>
    </cfRule>
    <cfRule type="expression" dxfId="20" priority="18" stopIfTrue="1">
      <formula>$G64=1</formula>
    </cfRule>
  </conditionalFormatting>
  <conditionalFormatting sqref="B64:B66 B68:B69">
    <cfRule type="expression" dxfId="19" priority="19" stopIfTrue="1">
      <formula>#REF!&gt;0</formula>
    </cfRule>
    <cfRule type="expression" dxfId="18" priority="20" stopIfTrue="1">
      <formula>#REF!=1</formula>
    </cfRule>
  </conditionalFormatting>
  <conditionalFormatting sqref="B69">
    <cfRule type="expression" dxfId="17" priority="21" stopIfTrue="1">
      <formula>#REF!&gt;0</formula>
    </cfRule>
    <cfRule type="expression" dxfId="16" priority="22" stopIfTrue="1">
      <formula>$G91=1</formula>
    </cfRule>
  </conditionalFormatting>
  <conditionalFormatting sqref="C63">
    <cfRule type="expression" dxfId="15" priority="11" stopIfTrue="1">
      <formula>#REF!&gt;0</formula>
    </cfRule>
    <cfRule type="expression" dxfId="14" priority="12" stopIfTrue="1">
      <formula>$G64=1</formula>
    </cfRule>
  </conditionalFormatting>
  <conditionalFormatting sqref="C64:C66 C68:C69">
    <cfRule type="expression" dxfId="13" priority="13" stopIfTrue="1">
      <formula>#REF!&gt;0</formula>
    </cfRule>
    <cfRule type="expression" dxfId="12" priority="14" stopIfTrue="1">
      <formula>#REF!=1</formula>
    </cfRule>
  </conditionalFormatting>
  <conditionalFormatting sqref="C69">
    <cfRule type="expression" dxfId="11" priority="15" stopIfTrue="1">
      <formula>#REF!&gt;0</formula>
    </cfRule>
    <cfRule type="expression" dxfId="10" priority="16" stopIfTrue="1">
      <formula>$G91=1</formula>
    </cfRule>
  </conditionalFormatting>
  <conditionalFormatting sqref="B67">
    <cfRule type="expression" dxfId="9" priority="9" stopIfTrue="1">
      <formula>#REF!&gt;0</formula>
    </cfRule>
    <cfRule type="expression" dxfId="8" priority="10" stopIfTrue="1">
      <formula>$G68=1</formula>
    </cfRule>
  </conditionalFormatting>
  <conditionalFormatting sqref="C67">
    <cfRule type="expression" dxfId="7" priority="7" stopIfTrue="1">
      <formula>#REF!&gt;0</formula>
    </cfRule>
    <cfRule type="expression" dxfId="6" priority="8" stopIfTrue="1">
      <formula>$G68=1</formula>
    </cfRule>
  </conditionalFormatting>
  <conditionalFormatting sqref="B74">
    <cfRule type="expression" dxfId="5" priority="5" stopIfTrue="1">
      <formula>#REF!&gt;0</formula>
    </cfRule>
    <cfRule type="expression" dxfId="4" priority="6" stopIfTrue="1">
      <formula>$G75=1</formula>
    </cfRule>
  </conditionalFormatting>
  <conditionalFormatting sqref="C74">
    <cfRule type="expression" dxfId="3" priority="3" stopIfTrue="1">
      <formula>#REF!&gt;0</formula>
    </cfRule>
    <cfRule type="expression" dxfId="2" priority="4" stopIfTrue="1">
      <formula>$G75=1</formula>
    </cfRule>
  </conditionalFormatting>
  <conditionalFormatting sqref="C25">
    <cfRule type="expression" dxfId="1" priority="1" stopIfTrue="1">
      <formula>#REF!&gt;0</formula>
    </cfRule>
    <cfRule type="expression" dxfId="0" priority="2" stopIfTrue="1">
      <formula>#REF!=1</formula>
    </cfRule>
  </conditionalFormatting>
  <pageMargins left="0.7" right="0.7" top="0.75" bottom="0.75" header="0.3" footer="0.3"/>
  <pageSetup paperSize="9" scale="99" orientation="portrait" r:id="rId1"/>
  <rowBreaks count="2" manualBreakCount="2">
    <brk id="30" max="6" man="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BreakPreview" zoomScaleNormal="100" zoomScaleSheetLayoutView="100" workbookViewId="0"/>
  </sheetViews>
  <sheetFormatPr defaultColWidth="9.140625" defaultRowHeight="12.75"/>
  <cols>
    <col min="1" max="1" width="5.85546875" style="168" customWidth="1"/>
    <col min="2" max="2" width="45" style="160" hidden="1" customWidth="1"/>
    <col min="3" max="3" width="45" style="160" customWidth="1"/>
    <col min="4" max="4" width="6" style="135" customWidth="1"/>
    <col min="5" max="5" width="8.140625" style="136" customWidth="1"/>
    <col min="6" max="6" width="9.42578125" style="137" customWidth="1"/>
    <col min="7" max="7" width="13.28515625" style="138" customWidth="1"/>
    <col min="8" max="8" width="9.140625" style="140"/>
    <col min="9" max="9" width="9.140625" style="139"/>
    <col min="10" max="16384" width="9.140625" style="140"/>
  </cols>
  <sheetData>
    <row r="1" spans="1:10">
      <c r="A1" s="133" t="s">
        <v>35</v>
      </c>
      <c r="B1" s="134" t="s">
        <v>218</v>
      </c>
      <c r="C1" s="134" t="s">
        <v>68</v>
      </c>
    </row>
    <row r="2" spans="1:10" ht="12.75" customHeight="1">
      <c r="A2" s="133"/>
      <c r="B2" s="134"/>
      <c r="C2" s="134"/>
      <c r="I2" s="142"/>
    </row>
    <row r="3" spans="1:10" s="150" customFormat="1">
      <c r="A3" s="143" t="s">
        <v>3</v>
      </c>
      <c r="B3" s="144" t="s">
        <v>214</v>
      </c>
      <c r="C3" s="144" t="s">
        <v>13</v>
      </c>
      <c r="D3" s="145" t="s">
        <v>4</v>
      </c>
      <c r="E3" s="146" t="s">
        <v>5</v>
      </c>
      <c r="F3" s="147" t="s">
        <v>6</v>
      </c>
      <c r="G3" s="148" t="s">
        <v>14</v>
      </c>
      <c r="I3" s="149"/>
    </row>
    <row r="4" spans="1:10" s="150" customFormat="1">
      <c r="A4" s="151"/>
      <c r="B4" s="152"/>
      <c r="C4" s="165"/>
      <c r="D4" s="153"/>
      <c r="E4" s="154"/>
      <c r="F4" s="155"/>
      <c r="G4" s="155"/>
      <c r="I4" s="149"/>
    </row>
    <row r="5" spans="1:10" ht="93" customHeight="1">
      <c r="A5" s="157">
        <f>COUNT($A$1:A3)+1</f>
        <v>1</v>
      </c>
      <c r="B5" s="239" t="s">
        <v>194</v>
      </c>
      <c r="C5" s="240" t="s">
        <v>70</v>
      </c>
      <c r="D5" s="154" t="s">
        <v>15</v>
      </c>
      <c r="E5" s="158">
        <v>1</v>
      </c>
      <c r="F5" s="141"/>
      <c r="G5" s="141">
        <f>E5*F5</f>
        <v>0</v>
      </c>
      <c r="J5" s="141"/>
    </row>
    <row r="6" spans="1:10">
      <c r="A6" s="157"/>
      <c r="B6" s="241"/>
      <c r="C6" s="241"/>
      <c r="D6" s="154"/>
      <c r="E6" s="158"/>
      <c r="F6" s="141"/>
      <c r="G6" s="141"/>
    </row>
    <row r="7" spans="1:10">
      <c r="A7" s="242">
        <f>COUNT($A$1:A5)+1</f>
        <v>2</v>
      </c>
      <c r="B7" s="241"/>
      <c r="C7" s="241" t="s">
        <v>385</v>
      </c>
      <c r="D7" s="243" t="s">
        <v>15</v>
      </c>
      <c r="E7" s="244">
        <v>1</v>
      </c>
      <c r="F7" s="162"/>
      <c r="G7" s="162">
        <f>E7*F7</f>
        <v>0</v>
      </c>
    </row>
    <row r="8" spans="1:10">
      <c r="A8" s="157"/>
      <c r="B8" s="241"/>
      <c r="C8" s="241"/>
      <c r="D8" s="154"/>
      <c r="E8" s="158"/>
      <c r="F8" s="141"/>
      <c r="G8" s="141"/>
    </row>
    <row r="9" spans="1:10">
      <c r="A9" s="242">
        <f>COUNT($A$1:A7)+1</f>
        <v>3</v>
      </c>
      <c r="B9" s="241"/>
      <c r="C9" s="241" t="s">
        <v>386</v>
      </c>
      <c r="D9" s="245" t="s">
        <v>62</v>
      </c>
      <c r="E9" s="244">
        <v>15</v>
      </c>
      <c r="F9" s="162"/>
      <c r="G9" s="162">
        <f>E9*F9</f>
        <v>0</v>
      </c>
    </row>
    <row r="10" spans="1:10">
      <c r="A10" s="157"/>
      <c r="B10" s="241"/>
      <c r="C10" s="241"/>
      <c r="D10" s="154"/>
      <c r="E10" s="158"/>
      <c r="F10" s="141"/>
      <c r="G10" s="141"/>
    </row>
    <row r="11" spans="1:10">
      <c r="A11" s="242">
        <f>COUNT($A$1:A9)+1</f>
        <v>4</v>
      </c>
      <c r="B11" s="246" t="s">
        <v>451</v>
      </c>
      <c r="C11" s="246" t="s">
        <v>63</v>
      </c>
      <c r="D11" s="247" t="s">
        <v>62</v>
      </c>
      <c r="E11" s="248">
        <v>10</v>
      </c>
      <c r="F11" s="249"/>
      <c r="G11" s="249">
        <f>E11*F11</f>
        <v>0</v>
      </c>
      <c r="J11" s="141"/>
    </row>
    <row r="12" spans="1:10">
      <c r="A12" s="242"/>
      <c r="B12" s="246"/>
      <c r="C12" s="246"/>
      <c r="D12" s="247"/>
      <c r="E12" s="248"/>
      <c r="F12" s="249"/>
      <c r="G12" s="249"/>
    </row>
    <row r="13" spans="1:10" ht="25.5">
      <c r="A13" s="242">
        <f>COUNT($A$1:A11)+1</f>
        <v>5</v>
      </c>
      <c r="B13" s="246"/>
      <c r="C13" s="240" t="s">
        <v>331</v>
      </c>
      <c r="D13" s="154" t="s">
        <v>15</v>
      </c>
      <c r="E13" s="158">
        <v>1</v>
      </c>
      <c r="F13" s="141"/>
      <c r="G13" s="141">
        <f>E13*F13</f>
        <v>0</v>
      </c>
    </row>
    <row r="14" spans="1:10">
      <c r="A14" s="242"/>
      <c r="B14" s="246"/>
      <c r="C14" s="246"/>
      <c r="D14" s="247"/>
      <c r="E14" s="248"/>
      <c r="F14" s="249"/>
      <c r="G14" s="249"/>
    </row>
    <row r="15" spans="1:10" s="139" customFormat="1">
      <c r="A15" s="159"/>
      <c r="B15" s="156"/>
      <c r="C15" s="156"/>
      <c r="D15" s="153"/>
      <c r="E15" s="179"/>
      <c r="F15" s="155" t="s">
        <v>64</v>
      </c>
      <c r="G15" s="163">
        <f>SUM(G5:G13)</f>
        <v>0</v>
      </c>
    </row>
    <row r="17" spans="1:7" ht="15" customHeight="1">
      <c r="A17" s="164" t="s">
        <v>8</v>
      </c>
      <c r="B17" s="165" t="s">
        <v>206</v>
      </c>
      <c r="C17" s="165" t="s">
        <v>51</v>
      </c>
      <c r="E17" s="166">
        <v>0.1</v>
      </c>
      <c r="F17" s="141"/>
      <c r="G17" s="167">
        <f>G15*E17</f>
        <v>0</v>
      </c>
    </row>
    <row r="18" spans="1:7">
      <c r="B18" s="169"/>
      <c r="C18" s="169"/>
      <c r="F18" s="141"/>
      <c r="G18" s="141"/>
    </row>
    <row r="19" spans="1:7">
      <c r="B19" s="169"/>
      <c r="C19" s="169"/>
      <c r="F19" s="141"/>
      <c r="G19" s="141"/>
    </row>
    <row r="20" spans="1:7">
      <c r="A20" s="159"/>
      <c r="B20" s="170" t="s">
        <v>428</v>
      </c>
      <c r="C20" s="170" t="s">
        <v>25</v>
      </c>
      <c r="F20" s="161"/>
      <c r="G20" s="171"/>
    </row>
    <row r="21" spans="1:7">
      <c r="A21" s="168" t="s">
        <v>7</v>
      </c>
      <c r="B21" s="169" t="s">
        <v>452</v>
      </c>
      <c r="C21" s="169" t="s">
        <v>65</v>
      </c>
      <c r="F21" s="141"/>
      <c r="G21" s="141">
        <f>G15</f>
        <v>0</v>
      </c>
    </row>
    <row r="22" spans="1:7">
      <c r="A22" s="172" t="s">
        <v>8</v>
      </c>
      <c r="B22" s="173" t="s">
        <v>206</v>
      </c>
      <c r="C22" s="173" t="str">
        <f>+C17</f>
        <v xml:space="preserve">DODATNA IN NEPREDVIDENA DELA </v>
      </c>
      <c r="D22" s="174"/>
      <c r="E22" s="175"/>
      <c r="F22" s="176"/>
      <c r="G22" s="176">
        <f>+G17</f>
        <v>0</v>
      </c>
    </row>
    <row r="23" spans="1:7">
      <c r="B23" s="177" t="s">
        <v>217</v>
      </c>
      <c r="C23" s="177" t="s">
        <v>67</v>
      </c>
      <c r="D23" s="250"/>
      <c r="E23" s="178"/>
      <c r="F23" s="251"/>
      <c r="G23" s="167">
        <f>SUM(G21:G22)</f>
        <v>0</v>
      </c>
    </row>
    <row r="24" spans="1:7">
      <c r="F24" s="161"/>
      <c r="G24" s="141"/>
    </row>
    <row r="27" spans="1:7">
      <c r="A27" s="164"/>
      <c r="B27" s="165"/>
      <c r="C27" s="165"/>
      <c r="F27" s="161"/>
      <c r="G27" s="141"/>
    </row>
  </sheetData>
  <pageMargins left="0.78740157480314965" right="0.19685039370078741" top="0.86614173228346458" bottom="1.1811023622047245" header="0.31496062992125984" footer="0.51181102362204722"/>
  <pageSetup paperSize="9" fitToHeight="0" orientation="portrait" r:id="rId1"/>
  <headerFooter alignWithMargins="0">
    <oddHeader>&amp;L&amp;8&amp;F</oddHeader>
    <oddFooter>&amp;L&amp;"FuturaTEEMedCon,Običajno"&amp;9PROTIM RŽIŠNIK PERC d.o.o.,  Poslovna cona A 2,  4208 ŠENČUR,  SLOVENIJA
tel.: 04 279 18 00  fax: 04 279 18 25  e-mail:  protim@rzisnik-perc.si  url: www.protim.si&amp;R&amp;"FuturaTEEMedCon,Običajno"&amp;P/&amp;N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view="pageBreakPreview" zoomScaleNormal="100" zoomScaleSheetLayoutView="100" workbookViewId="0">
      <selection sqref="A1:XFD1048576"/>
    </sheetView>
  </sheetViews>
  <sheetFormatPr defaultColWidth="9.140625" defaultRowHeight="12.75"/>
  <cols>
    <col min="1" max="1" width="5.140625" style="19" customWidth="1"/>
    <col min="2" max="2" width="72.85546875" style="19" hidden="1" customWidth="1"/>
    <col min="3" max="3" width="72.85546875" style="19" customWidth="1"/>
    <col min="4" max="16384" width="9.140625" style="19"/>
  </cols>
  <sheetData>
    <row r="1" spans="1:22">
      <c r="B1" s="270"/>
      <c r="C1" s="270"/>
    </row>
    <row r="2" spans="1:22">
      <c r="A2" s="271"/>
      <c r="B2" s="38" t="s">
        <v>85</v>
      </c>
      <c r="C2" s="38" t="s">
        <v>85</v>
      </c>
      <c r="D2" s="272"/>
      <c r="E2" s="273"/>
      <c r="F2" s="274"/>
      <c r="G2" s="275"/>
      <c r="H2" s="276"/>
      <c r="I2" s="276"/>
      <c r="J2" s="276"/>
      <c r="K2" s="276"/>
      <c r="L2" s="276"/>
      <c r="M2" s="277"/>
      <c r="N2" s="277"/>
      <c r="O2" s="277"/>
      <c r="P2" s="277"/>
      <c r="Q2" s="277"/>
      <c r="R2" s="277"/>
      <c r="S2" s="277"/>
      <c r="T2" s="277"/>
      <c r="U2" s="277"/>
      <c r="V2" s="277"/>
    </row>
    <row r="3" spans="1:22" ht="25.5">
      <c r="A3" s="271"/>
      <c r="B3" s="278" t="s">
        <v>223</v>
      </c>
      <c r="C3" s="262" t="s">
        <v>258</v>
      </c>
      <c r="D3" s="278"/>
      <c r="E3" s="273"/>
      <c r="F3" s="274"/>
      <c r="G3" s="275"/>
      <c r="H3" s="276"/>
      <c r="I3" s="276"/>
      <c r="J3" s="276"/>
      <c r="K3" s="276"/>
      <c r="L3" s="276"/>
      <c r="M3" s="277"/>
      <c r="N3" s="277"/>
      <c r="O3" s="277"/>
      <c r="P3" s="277"/>
      <c r="Q3" s="277"/>
      <c r="R3" s="277"/>
      <c r="S3" s="277"/>
      <c r="T3" s="277"/>
      <c r="U3" s="277"/>
      <c r="V3" s="277"/>
    </row>
    <row r="4" spans="1:22">
      <c r="A4" s="271"/>
      <c r="B4" s="278"/>
      <c r="C4" s="278"/>
      <c r="D4" s="279"/>
      <c r="E4" s="273"/>
      <c r="F4" s="274"/>
      <c r="G4" s="275"/>
      <c r="H4" s="276"/>
      <c r="I4" s="276"/>
      <c r="J4" s="276"/>
      <c r="K4" s="276"/>
      <c r="L4" s="276"/>
      <c r="M4" s="277"/>
      <c r="N4" s="277"/>
      <c r="O4" s="277"/>
      <c r="P4" s="277"/>
      <c r="Q4" s="277"/>
      <c r="R4" s="277"/>
      <c r="S4" s="277"/>
      <c r="T4" s="277"/>
      <c r="U4" s="277"/>
      <c r="V4" s="277"/>
    </row>
    <row r="5" spans="1:22">
      <c r="A5" s="280"/>
      <c r="B5" s="281" t="s">
        <v>148</v>
      </c>
      <c r="C5" s="281" t="s">
        <v>86</v>
      </c>
      <c r="D5" s="282"/>
      <c r="E5" s="283"/>
      <c r="F5" s="283"/>
      <c r="G5" s="283"/>
      <c r="H5" s="283"/>
      <c r="I5" s="283"/>
      <c r="J5" s="283"/>
      <c r="K5" s="283"/>
      <c r="L5" s="283"/>
      <c r="M5" s="283"/>
      <c r="N5" s="283"/>
      <c r="O5" s="283"/>
      <c r="P5" s="283"/>
      <c r="Q5" s="283"/>
      <c r="R5" s="283"/>
      <c r="S5" s="283"/>
      <c r="T5" s="283"/>
      <c r="U5" s="283"/>
      <c r="V5" s="283"/>
    </row>
    <row r="6" spans="1:22">
      <c r="A6" s="280"/>
      <c r="B6" s="260" t="s">
        <v>219</v>
      </c>
      <c r="C6" s="260" t="s">
        <v>332</v>
      </c>
      <c r="D6" s="282"/>
      <c r="E6" s="283"/>
      <c r="F6" s="283"/>
      <c r="G6" s="283"/>
      <c r="H6" s="283"/>
      <c r="I6" s="283"/>
      <c r="J6" s="283"/>
      <c r="K6" s="283"/>
      <c r="L6" s="283"/>
      <c r="M6" s="283"/>
      <c r="N6" s="283"/>
      <c r="O6" s="283"/>
      <c r="P6" s="283"/>
      <c r="Q6" s="283"/>
      <c r="R6" s="283"/>
      <c r="S6" s="283"/>
      <c r="T6" s="283"/>
      <c r="U6" s="283"/>
      <c r="V6" s="283"/>
    </row>
    <row r="7" spans="1:22">
      <c r="A7" s="284"/>
      <c r="B7" s="260" t="s">
        <v>84</v>
      </c>
      <c r="C7" s="260" t="s">
        <v>333</v>
      </c>
      <c r="D7" s="285"/>
      <c r="E7" s="286"/>
      <c r="F7" s="287"/>
      <c r="G7" s="288"/>
      <c r="H7" s="289"/>
      <c r="I7" s="289"/>
      <c r="J7" s="289"/>
      <c r="K7" s="289"/>
      <c r="L7" s="289"/>
      <c r="M7" s="277"/>
      <c r="N7" s="290"/>
      <c r="O7" s="290"/>
      <c r="P7" s="290"/>
      <c r="Q7" s="290"/>
      <c r="R7" s="290"/>
      <c r="S7" s="290"/>
      <c r="T7" s="290"/>
      <c r="U7" s="290"/>
      <c r="V7" s="290"/>
    </row>
    <row r="8" spans="1:22">
      <c r="A8" s="284"/>
      <c r="B8" s="260" t="s">
        <v>220</v>
      </c>
      <c r="C8" s="260" t="s">
        <v>334</v>
      </c>
      <c r="D8" s="285"/>
      <c r="E8" s="286"/>
      <c r="F8" s="287"/>
      <c r="G8" s="288"/>
      <c r="H8" s="289"/>
      <c r="I8" s="289"/>
      <c r="J8" s="289"/>
      <c r="K8" s="289"/>
      <c r="L8" s="289"/>
      <c r="M8" s="277"/>
      <c r="N8" s="290"/>
      <c r="O8" s="290"/>
      <c r="P8" s="290"/>
      <c r="Q8" s="290"/>
      <c r="R8" s="290"/>
      <c r="S8" s="290"/>
      <c r="T8" s="290"/>
      <c r="U8" s="290"/>
      <c r="V8" s="290"/>
    </row>
    <row r="9" spans="1:22">
      <c r="A9" s="284"/>
      <c r="B9" s="291"/>
      <c r="C9" s="291"/>
      <c r="D9" s="285"/>
      <c r="E9" s="286"/>
      <c r="F9" s="287"/>
      <c r="G9" s="288"/>
      <c r="H9" s="289"/>
      <c r="I9" s="289"/>
      <c r="J9" s="289"/>
      <c r="K9" s="289"/>
      <c r="L9" s="289"/>
      <c r="M9" s="277"/>
      <c r="N9" s="290"/>
      <c r="O9" s="290"/>
      <c r="P9" s="290"/>
      <c r="Q9" s="290"/>
      <c r="R9" s="290"/>
      <c r="S9" s="290"/>
      <c r="T9" s="290"/>
      <c r="U9" s="290"/>
      <c r="V9" s="290"/>
    </row>
    <row r="10" spans="1:22">
      <c r="A10" s="284"/>
      <c r="B10" s="38" t="s">
        <v>149</v>
      </c>
      <c r="C10" s="38" t="s">
        <v>87</v>
      </c>
      <c r="D10" s="285"/>
      <c r="E10" s="292"/>
      <c r="F10" s="287"/>
      <c r="G10" s="288"/>
      <c r="H10" s="289"/>
      <c r="I10" s="289"/>
      <c r="J10" s="289"/>
      <c r="K10" s="289"/>
      <c r="L10" s="289"/>
      <c r="M10" s="277"/>
      <c r="N10" s="290"/>
      <c r="O10" s="290"/>
      <c r="P10" s="290"/>
      <c r="Q10" s="290"/>
      <c r="R10" s="290"/>
      <c r="S10" s="290"/>
      <c r="T10" s="290"/>
      <c r="U10" s="290"/>
      <c r="V10" s="290"/>
    </row>
    <row r="11" spans="1:22">
      <c r="A11" s="284"/>
      <c r="B11" s="291" t="s">
        <v>224</v>
      </c>
      <c r="C11" s="291" t="s">
        <v>259</v>
      </c>
      <c r="D11" s="293"/>
      <c r="E11" s="294"/>
      <c r="F11" s="295"/>
      <c r="G11" s="288"/>
      <c r="H11" s="289"/>
      <c r="I11" s="289"/>
      <c r="J11" s="289"/>
      <c r="K11" s="289"/>
      <c r="L11" s="289"/>
      <c r="M11" s="277"/>
      <c r="N11" s="290"/>
      <c r="O11" s="290"/>
      <c r="P11" s="290"/>
      <c r="Q11" s="290"/>
      <c r="R11" s="290"/>
      <c r="S11" s="290"/>
      <c r="T11" s="290"/>
      <c r="U11" s="290"/>
      <c r="V11" s="290"/>
    </row>
    <row r="12" spans="1:22">
      <c r="A12" s="284"/>
      <c r="B12" s="291"/>
      <c r="C12" s="291"/>
      <c r="D12" s="293"/>
      <c r="E12" s="294"/>
      <c r="F12" s="295"/>
      <c r="G12" s="288"/>
      <c r="H12" s="289"/>
      <c r="I12" s="289"/>
      <c r="J12" s="289"/>
      <c r="K12" s="289"/>
      <c r="L12" s="289"/>
      <c r="M12" s="277"/>
      <c r="N12" s="290"/>
      <c r="O12" s="290"/>
      <c r="P12" s="290"/>
      <c r="Q12" s="290"/>
      <c r="R12" s="290"/>
      <c r="S12" s="290"/>
      <c r="T12" s="290"/>
      <c r="U12" s="290"/>
      <c r="V12" s="290"/>
    </row>
    <row r="13" spans="1:22">
      <c r="A13" s="284"/>
      <c r="B13" s="38"/>
      <c r="C13" s="38"/>
      <c r="D13" s="291"/>
      <c r="E13" s="294"/>
      <c r="F13" s="295"/>
      <c r="G13" s="288"/>
      <c r="H13" s="289"/>
      <c r="I13" s="289"/>
      <c r="J13" s="289"/>
      <c r="K13" s="289"/>
      <c r="L13" s="289"/>
      <c r="M13" s="277"/>
      <c r="N13" s="290"/>
      <c r="O13" s="290"/>
      <c r="P13" s="290"/>
      <c r="Q13" s="290"/>
      <c r="R13" s="290"/>
      <c r="S13" s="290"/>
      <c r="T13" s="290"/>
      <c r="U13" s="290"/>
      <c r="V13" s="290"/>
    </row>
    <row r="14" spans="1:22" ht="19.5" customHeight="1">
      <c r="A14" s="296"/>
      <c r="B14" s="297" t="s">
        <v>150</v>
      </c>
      <c r="C14" s="297" t="s">
        <v>88</v>
      </c>
      <c r="D14" s="298"/>
      <c r="E14" s="299"/>
      <c r="F14" s="299"/>
      <c r="G14" s="300"/>
      <c r="H14" s="300"/>
      <c r="I14" s="300"/>
      <c r="J14" s="300"/>
      <c r="K14" s="300"/>
      <c r="L14" s="300"/>
      <c r="M14" s="300"/>
      <c r="N14" s="300"/>
      <c r="O14" s="300"/>
      <c r="P14" s="300"/>
      <c r="Q14" s="300"/>
      <c r="R14" s="300"/>
      <c r="S14" s="300"/>
      <c r="T14" s="300"/>
      <c r="U14" s="300"/>
      <c r="V14" s="300"/>
    </row>
    <row r="15" spans="1:22">
      <c r="A15" s="296"/>
      <c r="B15" s="297"/>
      <c r="C15" s="297"/>
      <c r="D15" s="298"/>
      <c r="E15" s="299"/>
      <c r="F15" s="299"/>
      <c r="G15" s="283"/>
      <c r="H15" s="283"/>
      <c r="I15" s="283"/>
      <c r="J15" s="283"/>
      <c r="K15" s="283"/>
      <c r="L15" s="283"/>
      <c r="M15" s="283"/>
      <c r="N15" s="283"/>
      <c r="O15" s="283"/>
      <c r="P15" s="283"/>
      <c r="Q15" s="283"/>
      <c r="R15" s="283"/>
      <c r="S15" s="283"/>
      <c r="T15" s="283"/>
      <c r="U15" s="283"/>
      <c r="V15" s="283"/>
    </row>
    <row r="16" spans="1:22">
      <c r="A16" s="280"/>
      <c r="B16" s="301" t="s">
        <v>203</v>
      </c>
      <c r="C16" s="301" t="s">
        <v>89</v>
      </c>
      <c r="D16" s="301"/>
      <c r="E16" s="283"/>
      <c r="F16" s="283"/>
      <c r="G16" s="283"/>
      <c r="H16" s="283"/>
      <c r="I16" s="283"/>
      <c r="J16" s="283"/>
      <c r="K16" s="283"/>
      <c r="L16" s="283"/>
      <c r="M16" s="283"/>
      <c r="N16" s="283"/>
      <c r="O16" s="283"/>
      <c r="P16" s="283"/>
      <c r="Q16" s="283"/>
      <c r="R16" s="283"/>
      <c r="S16" s="283"/>
      <c r="T16" s="283"/>
      <c r="U16" s="283"/>
      <c r="V16" s="283"/>
    </row>
    <row r="17" spans="1:22">
      <c r="A17" s="280"/>
      <c r="B17" s="302"/>
      <c r="C17" s="302"/>
      <c r="D17" s="302"/>
      <c r="E17" s="283"/>
      <c r="F17" s="283"/>
      <c r="G17" s="283"/>
      <c r="H17" s="283"/>
      <c r="I17" s="283"/>
      <c r="J17" s="303"/>
      <c r="K17" s="303"/>
      <c r="L17" s="303"/>
      <c r="M17" s="303"/>
      <c r="N17" s="303"/>
      <c r="O17" s="303"/>
      <c r="P17" s="303"/>
      <c r="Q17" s="303"/>
      <c r="R17" s="303"/>
      <c r="S17" s="303"/>
      <c r="T17" s="303"/>
      <c r="U17" s="303"/>
      <c r="V17" s="303"/>
    </row>
    <row r="18" spans="1:22" ht="27.75" customHeight="1">
      <c r="A18" s="304"/>
      <c r="B18" s="39" t="s">
        <v>152</v>
      </c>
      <c r="C18" s="39" t="s">
        <v>90</v>
      </c>
      <c r="D18" s="305"/>
      <c r="E18" s="299"/>
      <c r="F18" s="299"/>
      <c r="G18" s="306"/>
      <c r="H18" s="307"/>
      <c r="I18" s="307"/>
      <c r="J18" s="303"/>
      <c r="K18" s="303"/>
      <c r="L18" s="303"/>
      <c r="M18" s="303"/>
      <c r="N18" s="303"/>
      <c r="O18" s="303"/>
      <c r="P18" s="303"/>
      <c r="Q18" s="303"/>
      <c r="R18" s="303"/>
      <c r="S18" s="303"/>
      <c r="T18" s="303"/>
      <c r="U18" s="303"/>
      <c r="V18" s="303"/>
    </row>
    <row r="19" spans="1:22">
      <c r="A19" s="304"/>
      <c r="B19" s="39"/>
      <c r="C19" s="39"/>
      <c r="D19" s="305"/>
      <c r="E19" s="299"/>
      <c r="F19" s="299"/>
      <c r="G19" s="306"/>
      <c r="H19" s="307"/>
      <c r="I19" s="307"/>
      <c r="J19" s="303"/>
      <c r="K19" s="303"/>
      <c r="L19" s="303"/>
      <c r="M19" s="303"/>
      <c r="N19" s="303"/>
      <c r="O19" s="303"/>
      <c r="P19" s="303"/>
      <c r="Q19" s="303"/>
      <c r="R19" s="303"/>
      <c r="S19" s="303"/>
      <c r="T19" s="303"/>
      <c r="U19" s="303"/>
      <c r="V19" s="303"/>
    </row>
    <row r="20" spans="1:22">
      <c r="A20" s="280" t="s">
        <v>29</v>
      </c>
      <c r="B20" s="308" t="s">
        <v>151</v>
      </c>
      <c r="C20" s="308" t="s">
        <v>91</v>
      </c>
      <c r="D20" s="305"/>
      <c r="E20" s="299"/>
      <c r="F20" s="299"/>
      <c r="G20" s="306"/>
      <c r="H20" s="307"/>
      <c r="I20" s="307"/>
      <c r="J20" s="303"/>
      <c r="K20" s="303"/>
      <c r="L20" s="303"/>
      <c r="M20" s="303"/>
      <c r="N20" s="303"/>
      <c r="O20" s="303"/>
      <c r="P20" s="303"/>
      <c r="Q20" s="303"/>
      <c r="R20" s="303"/>
      <c r="S20" s="303"/>
      <c r="T20" s="303"/>
      <c r="U20" s="303"/>
      <c r="V20" s="303"/>
    </row>
    <row r="21" spans="1:22" ht="39.75" customHeight="1">
      <c r="A21" s="280" t="s">
        <v>30</v>
      </c>
      <c r="B21" s="44" t="s">
        <v>154</v>
      </c>
      <c r="C21" s="44" t="s">
        <v>153</v>
      </c>
      <c r="D21" s="305"/>
      <c r="E21" s="283"/>
      <c r="F21" s="283"/>
      <c r="G21" s="283"/>
      <c r="H21" s="283"/>
      <c r="I21" s="283"/>
      <c r="J21" s="303"/>
      <c r="K21" s="303"/>
      <c r="L21" s="303"/>
      <c r="M21" s="303"/>
      <c r="N21" s="303"/>
      <c r="O21" s="303"/>
      <c r="P21" s="303"/>
      <c r="Q21" s="303"/>
      <c r="R21" s="303"/>
      <c r="S21" s="303"/>
      <c r="T21" s="303"/>
      <c r="U21" s="303"/>
      <c r="V21" s="303"/>
    </row>
    <row r="22" spans="1:22">
      <c r="A22" s="280" t="s">
        <v>31</v>
      </c>
      <c r="B22" s="44" t="s">
        <v>155</v>
      </c>
      <c r="C22" s="44" t="s">
        <v>92</v>
      </c>
      <c r="D22" s="305"/>
      <c r="E22" s="283"/>
      <c r="F22" s="283"/>
      <c r="G22" s="283"/>
      <c r="H22" s="283"/>
      <c r="I22" s="283"/>
      <c r="J22" s="303"/>
      <c r="K22" s="303"/>
      <c r="L22" s="303"/>
      <c r="M22" s="303"/>
      <c r="N22" s="303"/>
      <c r="O22" s="303"/>
      <c r="P22" s="303"/>
      <c r="Q22" s="303"/>
      <c r="R22" s="303"/>
      <c r="S22" s="303"/>
      <c r="T22" s="303"/>
      <c r="U22" s="303"/>
      <c r="V22" s="303"/>
    </row>
    <row r="23" spans="1:22" ht="15" customHeight="1">
      <c r="A23" s="280" t="s">
        <v>32</v>
      </c>
      <c r="B23" s="44" t="s">
        <v>156</v>
      </c>
      <c r="C23" s="44" t="s">
        <v>93</v>
      </c>
      <c r="D23" s="309"/>
      <c r="E23" s="283"/>
      <c r="F23" s="283"/>
      <c r="G23" s="283"/>
      <c r="H23" s="283"/>
      <c r="I23" s="283"/>
      <c r="J23" s="303"/>
      <c r="K23" s="303"/>
      <c r="L23" s="303"/>
      <c r="M23" s="303"/>
      <c r="N23" s="303"/>
      <c r="O23" s="303"/>
      <c r="P23" s="303"/>
      <c r="Q23" s="303"/>
      <c r="R23" s="303"/>
      <c r="S23" s="303"/>
      <c r="T23" s="303"/>
      <c r="U23" s="303"/>
      <c r="V23" s="303"/>
    </row>
    <row r="24" spans="1:22" ht="25.5">
      <c r="A24" s="280" t="s">
        <v>33</v>
      </c>
      <c r="B24" s="44" t="s">
        <v>157</v>
      </c>
      <c r="C24" s="44" t="s">
        <v>94</v>
      </c>
      <c r="D24" s="309"/>
      <c r="E24" s="310"/>
      <c r="F24" s="310"/>
      <c r="G24" s="283"/>
      <c r="H24" s="283"/>
      <c r="I24" s="283"/>
      <c r="J24" s="303"/>
      <c r="K24" s="303"/>
      <c r="L24" s="303"/>
      <c r="M24" s="303"/>
      <c r="N24" s="303"/>
      <c r="O24" s="303"/>
      <c r="P24" s="303"/>
      <c r="Q24" s="303"/>
      <c r="R24" s="303"/>
      <c r="S24" s="303"/>
      <c r="T24" s="303"/>
      <c r="U24" s="303"/>
      <c r="V24" s="303"/>
    </row>
    <row r="25" spans="1:22" ht="27.75" customHeight="1">
      <c r="A25" s="280" t="s">
        <v>34</v>
      </c>
      <c r="B25" s="44" t="s">
        <v>158</v>
      </c>
      <c r="C25" s="44" t="s">
        <v>95</v>
      </c>
      <c r="D25" s="40"/>
      <c r="E25" s="41"/>
      <c r="F25" s="41"/>
      <c r="G25" s="283"/>
      <c r="H25" s="283"/>
      <c r="I25" s="283"/>
      <c r="J25" s="303"/>
      <c r="K25" s="303"/>
      <c r="L25" s="303"/>
      <c r="M25" s="303"/>
      <c r="N25" s="303"/>
      <c r="O25" s="303"/>
      <c r="P25" s="303"/>
      <c r="Q25" s="303"/>
      <c r="R25" s="303"/>
      <c r="S25" s="303"/>
      <c r="T25" s="303"/>
      <c r="U25" s="303"/>
      <c r="V25" s="303"/>
    </row>
    <row r="26" spans="1:22">
      <c r="A26" s="280" t="s">
        <v>35</v>
      </c>
      <c r="B26" s="44" t="s">
        <v>159</v>
      </c>
      <c r="C26" s="44" t="s">
        <v>96</v>
      </c>
      <c r="D26" s="42"/>
      <c r="E26" s="27"/>
      <c r="F26" s="27"/>
      <c r="G26" s="283"/>
      <c r="H26" s="283"/>
      <c r="I26" s="283"/>
      <c r="J26" s="303"/>
      <c r="K26" s="303"/>
      <c r="L26" s="303"/>
      <c r="M26" s="303"/>
      <c r="N26" s="303"/>
      <c r="O26" s="303"/>
      <c r="P26" s="303"/>
      <c r="Q26" s="303"/>
      <c r="R26" s="303"/>
      <c r="S26" s="303"/>
      <c r="T26" s="303"/>
      <c r="U26" s="303"/>
      <c r="V26" s="303"/>
    </row>
    <row r="27" spans="1:22" ht="54" customHeight="1">
      <c r="A27" s="280" t="s">
        <v>36</v>
      </c>
      <c r="B27" s="311" t="s">
        <v>160</v>
      </c>
      <c r="C27" s="311" t="s">
        <v>97</v>
      </c>
      <c r="D27" s="40"/>
      <c r="E27" s="41"/>
      <c r="F27" s="41"/>
      <c r="G27" s="283"/>
      <c r="H27" s="283"/>
      <c r="I27" s="283"/>
      <c r="J27" s="303"/>
      <c r="K27" s="303"/>
      <c r="L27" s="303"/>
      <c r="M27" s="303"/>
      <c r="N27" s="303"/>
      <c r="O27" s="303"/>
      <c r="P27" s="303"/>
      <c r="Q27" s="303"/>
      <c r="R27" s="303"/>
      <c r="S27" s="303"/>
      <c r="T27" s="303"/>
      <c r="U27" s="303"/>
      <c r="V27" s="303"/>
    </row>
    <row r="28" spans="1:22" ht="28.5" customHeight="1">
      <c r="A28" s="280" t="s">
        <v>37</v>
      </c>
      <c r="B28" s="44" t="s">
        <v>162</v>
      </c>
      <c r="C28" s="44" t="s">
        <v>161</v>
      </c>
      <c r="D28" s="42"/>
      <c r="E28" s="26"/>
      <c r="F28" s="26"/>
      <c r="G28" s="283"/>
      <c r="H28" s="283"/>
      <c r="I28" s="283"/>
      <c r="J28" s="303"/>
      <c r="K28" s="303"/>
      <c r="L28" s="303"/>
      <c r="M28" s="303"/>
      <c r="N28" s="303"/>
      <c r="O28" s="303"/>
      <c r="P28" s="303"/>
      <c r="Q28" s="303"/>
      <c r="R28" s="303"/>
      <c r="S28" s="303"/>
      <c r="T28" s="303"/>
      <c r="U28" s="303"/>
      <c r="V28" s="303"/>
    </row>
    <row r="29" spans="1:22" ht="14.25" customHeight="1">
      <c r="A29" s="280" t="s">
        <v>46</v>
      </c>
      <c r="B29" s="44" t="s">
        <v>163</v>
      </c>
      <c r="C29" s="44" t="s">
        <v>98</v>
      </c>
      <c r="D29" s="42"/>
      <c r="E29" s="27"/>
      <c r="F29" s="27"/>
      <c r="G29" s="283"/>
      <c r="H29" s="283"/>
      <c r="I29" s="283"/>
      <c r="J29" s="303"/>
      <c r="K29" s="303"/>
      <c r="L29" s="303"/>
      <c r="M29" s="303"/>
      <c r="N29" s="303"/>
      <c r="O29" s="303"/>
      <c r="P29" s="303"/>
      <c r="Q29" s="303"/>
      <c r="R29" s="303"/>
      <c r="S29" s="303"/>
      <c r="T29" s="303"/>
      <c r="U29" s="303"/>
      <c r="V29" s="303"/>
    </row>
    <row r="30" spans="1:22" ht="25.5">
      <c r="A30" s="280" t="s">
        <v>47</v>
      </c>
      <c r="B30" s="44" t="s">
        <v>164</v>
      </c>
      <c r="C30" s="44" t="s">
        <v>99</v>
      </c>
      <c r="D30" s="42"/>
      <c r="E30" s="26"/>
      <c r="F30" s="26"/>
      <c r="G30" s="283"/>
      <c r="H30" s="283"/>
      <c r="I30" s="283"/>
      <c r="J30" s="303"/>
      <c r="K30" s="303"/>
      <c r="L30" s="303"/>
      <c r="M30" s="303"/>
      <c r="N30" s="303"/>
      <c r="O30" s="303"/>
      <c r="P30" s="303"/>
      <c r="Q30" s="303"/>
      <c r="R30" s="303"/>
      <c r="S30" s="303"/>
      <c r="T30" s="303"/>
      <c r="U30" s="303"/>
      <c r="V30" s="303"/>
    </row>
    <row r="31" spans="1:22">
      <c r="A31" s="280" t="s">
        <v>48</v>
      </c>
      <c r="B31" s="44" t="s">
        <v>165</v>
      </c>
      <c r="C31" s="44" t="s">
        <v>100</v>
      </c>
      <c r="D31" s="312"/>
      <c r="E31" s="283"/>
      <c r="F31" s="283"/>
      <c r="G31" s="283"/>
      <c r="H31" s="283"/>
      <c r="I31" s="283"/>
      <c r="J31" s="303"/>
      <c r="K31" s="303"/>
      <c r="L31" s="303"/>
      <c r="M31" s="303"/>
      <c r="N31" s="303"/>
      <c r="O31" s="303"/>
      <c r="P31" s="303"/>
      <c r="Q31" s="303"/>
      <c r="R31" s="303"/>
      <c r="S31" s="303"/>
      <c r="T31" s="303"/>
      <c r="U31" s="303"/>
      <c r="V31" s="303"/>
    </row>
    <row r="32" spans="1:22">
      <c r="A32" s="280" t="s">
        <v>101</v>
      </c>
      <c r="B32" s="44" t="s">
        <v>166</v>
      </c>
      <c r="C32" s="44" t="s">
        <v>102</v>
      </c>
      <c r="D32" s="313"/>
      <c r="E32" s="283"/>
      <c r="F32" s="283"/>
      <c r="G32" s="283"/>
      <c r="H32" s="283"/>
      <c r="I32" s="283"/>
    </row>
    <row r="33" spans="1:9" ht="38.25">
      <c r="A33" s="280" t="s">
        <v>103</v>
      </c>
      <c r="B33" s="44" t="s">
        <v>167</v>
      </c>
      <c r="C33" s="44" t="s">
        <v>104</v>
      </c>
      <c r="D33" s="282"/>
      <c r="E33" s="303"/>
      <c r="F33" s="303"/>
      <c r="G33" s="303"/>
      <c r="H33" s="303"/>
      <c r="I33" s="303"/>
    </row>
    <row r="34" spans="1:9" ht="25.5">
      <c r="A34" s="280" t="s">
        <v>105</v>
      </c>
      <c r="B34" s="44" t="s">
        <v>168</v>
      </c>
      <c r="C34" s="44" t="s">
        <v>106</v>
      </c>
      <c r="D34" s="282"/>
      <c r="E34" s="303"/>
      <c r="F34" s="303"/>
      <c r="G34" s="303"/>
      <c r="H34" s="303"/>
      <c r="I34" s="303"/>
    </row>
    <row r="35" spans="1:9" ht="15.75" customHeight="1">
      <c r="A35" s="280" t="s">
        <v>107</v>
      </c>
      <c r="B35" s="44" t="s">
        <v>169</v>
      </c>
      <c r="C35" s="44" t="s">
        <v>108</v>
      </c>
      <c r="D35" s="282"/>
      <c r="E35" s="303"/>
      <c r="F35" s="303"/>
      <c r="G35" s="303"/>
      <c r="H35" s="303"/>
      <c r="I35" s="303"/>
    </row>
    <row r="36" spans="1:9" ht="15" customHeight="1">
      <c r="A36" s="280" t="s">
        <v>109</v>
      </c>
      <c r="B36" s="44" t="s">
        <v>170</v>
      </c>
      <c r="C36" s="44" t="s">
        <v>110</v>
      </c>
      <c r="D36" s="282"/>
      <c r="E36" s="303"/>
      <c r="F36" s="303"/>
      <c r="G36" s="303"/>
      <c r="H36" s="303"/>
      <c r="I36" s="303"/>
    </row>
    <row r="37" spans="1:9" ht="40.5" customHeight="1">
      <c r="A37" s="280" t="s">
        <v>111</v>
      </c>
      <c r="B37" s="44" t="s">
        <v>171</v>
      </c>
      <c r="C37" s="44" t="s">
        <v>112</v>
      </c>
      <c r="D37" s="282"/>
      <c r="E37" s="303"/>
      <c r="F37" s="303"/>
      <c r="G37" s="303"/>
      <c r="H37" s="303"/>
      <c r="I37" s="303"/>
    </row>
    <row r="38" spans="1:9" ht="26.25" customHeight="1">
      <c r="A38" s="280" t="s">
        <v>113</v>
      </c>
      <c r="B38" s="44" t="s">
        <v>172</v>
      </c>
      <c r="C38" s="44" t="s">
        <v>114</v>
      </c>
      <c r="D38" s="282"/>
      <c r="E38" s="303"/>
      <c r="F38" s="303"/>
      <c r="G38" s="303"/>
      <c r="H38" s="303"/>
      <c r="I38" s="303"/>
    </row>
    <row r="39" spans="1:9">
      <c r="A39" s="280" t="s">
        <v>115</v>
      </c>
      <c r="B39" s="44" t="s">
        <v>173</v>
      </c>
      <c r="C39" s="44" t="s">
        <v>116</v>
      </c>
      <c r="D39" s="282"/>
      <c r="E39" s="303"/>
      <c r="F39" s="303"/>
      <c r="G39" s="303"/>
      <c r="H39" s="303"/>
      <c r="I39" s="303"/>
    </row>
    <row r="40" spans="1:9" ht="27" customHeight="1">
      <c r="A40" s="280" t="s">
        <v>117</v>
      </c>
      <c r="B40" s="44" t="s">
        <v>174</v>
      </c>
      <c r="C40" s="44" t="s">
        <v>453</v>
      </c>
      <c r="D40" s="282"/>
      <c r="E40" s="303"/>
      <c r="F40" s="303"/>
      <c r="G40" s="303"/>
      <c r="H40" s="303"/>
      <c r="I40" s="303"/>
    </row>
    <row r="41" spans="1:9" ht="51.75" customHeight="1">
      <c r="A41" s="280" t="s">
        <v>118</v>
      </c>
      <c r="B41" s="44" t="s">
        <v>175</v>
      </c>
      <c r="C41" s="44" t="s">
        <v>119</v>
      </c>
      <c r="D41" s="282"/>
      <c r="E41" s="303"/>
      <c r="F41" s="303"/>
      <c r="G41" s="303"/>
      <c r="H41" s="303"/>
      <c r="I41" s="303"/>
    </row>
    <row r="42" spans="1:9" ht="38.25" customHeight="1">
      <c r="A42" s="280" t="s">
        <v>120</v>
      </c>
      <c r="B42" s="44" t="s">
        <v>176</v>
      </c>
      <c r="C42" s="44" t="s">
        <v>121</v>
      </c>
      <c r="D42" s="282"/>
      <c r="E42" s="303"/>
      <c r="F42" s="303"/>
      <c r="G42" s="303"/>
      <c r="H42" s="303"/>
      <c r="I42" s="303"/>
    </row>
    <row r="43" spans="1:9">
      <c r="A43" s="280" t="s">
        <v>122</v>
      </c>
      <c r="B43" s="44" t="s">
        <v>177</v>
      </c>
      <c r="C43" s="44" t="s">
        <v>123</v>
      </c>
      <c r="D43" s="282"/>
      <c r="E43" s="303"/>
      <c r="F43" s="303"/>
      <c r="G43" s="303"/>
      <c r="H43" s="303"/>
      <c r="I43" s="303"/>
    </row>
    <row r="44" spans="1:9" ht="53.25" customHeight="1">
      <c r="A44" s="280" t="s">
        <v>124</v>
      </c>
      <c r="B44" s="43" t="s">
        <v>178</v>
      </c>
      <c r="C44" s="43" t="s">
        <v>125</v>
      </c>
      <c r="D44" s="314"/>
      <c r="E44" s="303"/>
      <c r="F44" s="303"/>
      <c r="G44" s="303"/>
      <c r="H44" s="303"/>
      <c r="I44" s="303"/>
    </row>
    <row r="45" spans="1:9" ht="52.5" customHeight="1">
      <c r="A45" s="280" t="s">
        <v>126</v>
      </c>
      <c r="B45" s="44" t="s">
        <v>179</v>
      </c>
      <c r="C45" s="44" t="s">
        <v>127</v>
      </c>
      <c r="D45" s="314"/>
      <c r="E45" s="303"/>
      <c r="F45" s="303"/>
      <c r="G45" s="303"/>
      <c r="H45" s="303"/>
      <c r="I45" s="303"/>
    </row>
    <row r="46" spans="1:9" ht="25.5">
      <c r="A46" s="280" t="s">
        <v>128</v>
      </c>
      <c r="B46" s="44" t="s">
        <v>180</v>
      </c>
      <c r="C46" s="44" t="s">
        <v>129</v>
      </c>
      <c r="D46" s="315"/>
      <c r="E46" s="303"/>
      <c r="F46" s="303"/>
      <c r="G46" s="303"/>
      <c r="H46" s="303"/>
      <c r="I46" s="303"/>
    </row>
    <row r="47" spans="1:9">
      <c r="A47" s="280" t="s">
        <v>130</v>
      </c>
      <c r="B47" s="44" t="s">
        <v>181</v>
      </c>
      <c r="C47" s="44" t="s">
        <v>131</v>
      </c>
      <c r="D47" s="314"/>
      <c r="E47" s="303"/>
      <c r="F47" s="303"/>
      <c r="G47" s="303"/>
      <c r="H47" s="303"/>
      <c r="I47" s="303"/>
    </row>
    <row r="48" spans="1:9" ht="53.25" customHeight="1">
      <c r="A48" s="280" t="s">
        <v>132</v>
      </c>
      <c r="B48" s="44" t="s">
        <v>182</v>
      </c>
      <c r="C48" s="44" t="s">
        <v>454</v>
      </c>
      <c r="D48" s="314"/>
    </row>
    <row r="49" spans="1:4" ht="15.75" customHeight="1">
      <c r="A49" s="280" t="s">
        <v>133</v>
      </c>
      <c r="B49" s="44" t="s">
        <v>183</v>
      </c>
      <c r="C49" s="44" t="s">
        <v>134</v>
      </c>
      <c r="D49" s="314"/>
    </row>
    <row r="50" spans="1:4" ht="52.5" customHeight="1">
      <c r="A50" s="280" t="s">
        <v>135</v>
      </c>
      <c r="B50" s="316" t="s">
        <v>184</v>
      </c>
      <c r="C50" s="316" t="s">
        <v>136</v>
      </c>
      <c r="D50" s="314"/>
    </row>
    <row r="51" spans="1:4" ht="92.25" customHeight="1">
      <c r="A51" s="280" t="s">
        <v>137</v>
      </c>
      <c r="B51" s="44" t="s">
        <v>187</v>
      </c>
      <c r="C51" s="44" t="s">
        <v>138</v>
      </c>
      <c r="D51" s="314"/>
    </row>
    <row r="52" spans="1:4" ht="54.75" customHeight="1">
      <c r="A52" s="280" t="s">
        <v>139</v>
      </c>
      <c r="B52" s="44" t="s">
        <v>188</v>
      </c>
      <c r="C52" s="44" t="s">
        <v>140</v>
      </c>
      <c r="D52" s="314"/>
    </row>
    <row r="53" spans="1:4" ht="66" customHeight="1">
      <c r="A53" s="280" t="s">
        <v>141</v>
      </c>
      <c r="B53" s="44" t="s">
        <v>189</v>
      </c>
      <c r="C53" s="44" t="s">
        <v>142</v>
      </c>
      <c r="D53" s="314"/>
    </row>
    <row r="54" spans="1:4" ht="28.5" customHeight="1">
      <c r="A54" s="280" t="s">
        <v>143</v>
      </c>
      <c r="B54" s="45" t="s">
        <v>190</v>
      </c>
      <c r="C54" s="45" t="s">
        <v>144</v>
      </c>
      <c r="D54" s="303"/>
    </row>
    <row r="57" spans="1:4">
      <c r="A57" s="303"/>
      <c r="B57" s="317" t="s">
        <v>185</v>
      </c>
      <c r="C57" s="317" t="s">
        <v>145</v>
      </c>
      <c r="D57" s="303"/>
    </row>
    <row r="58" spans="1:4">
      <c r="A58" s="303"/>
      <c r="B58" s="318" t="s">
        <v>186</v>
      </c>
      <c r="C58" s="318" t="s">
        <v>146</v>
      </c>
      <c r="D58" s="303"/>
    </row>
    <row r="59" spans="1:4">
      <c r="A59" s="303"/>
      <c r="B59" s="318"/>
      <c r="C59" s="318"/>
      <c r="D59" s="303"/>
    </row>
    <row r="60" spans="1:4">
      <c r="A60" s="303"/>
      <c r="B60" s="318"/>
      <c r="C60" s="318"/>
      <c r="D60" s="303"/>
    </row>
    <row r="61" spans="1:4">
      <c r="A61" s="303"/>
      <c r="B61" s="319"/>
      <c r="C61" s="319"/>
      <c r="D61" s="303"/>
    </row>
  </sheetData>
  <pageMargins left="0.70866141732283472" right="0.19685039370078741"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D25"/>
  <sheetViews>
    <sheetView tabSelected="1" view="pageBreakPreview" zoomScaleNormal="100" zoomScaleSheetLayoutView="100" workbookViewId="0"/>
  </sheetViews>
  <sheetFormatPr defaultColWidth="9.140625" defaultRowHeight="12.75"/>
  <cols>
    <col min="1" max="1" width="6.28515625" style="320" customWidth="1"/>
    <col min="2" max="2" width="47.7109375" style="323" customWidth="1"/>
    <col min="3" max="3" width="21.85546875" style="322" customWidth="1"/>
    <col min="4" max="16384" width="9.140625" style="19"/>
  </cols>
  <sheetData>
    <row r="1" spans="1:3">
      <c r="B1" s="321"/>
    </row>
    <row r="2" spans="1:3" ht="19.5" customHeight="1">
      <c r="B2" s="540"/>
      <c r="C2" s="539"/>
    </row>
    <row r="3" spans="1:3" ht="25.5">
      <c r="B3" s="262" t="s">
        <v>258</v>
      </c>
    </row>
    <row r="6" spans="1:3">
      <c r="A6" s="324" t="s">
        <v>7</v>
      </c>
      <c r="B6" s="321" t="s">
        <v>11</v>
      </c>
      <c r="C6" s="325"/>
    </row>
    <row r="7" spans="1:3">
      <c r="B7" s="321"/>
      <c r="C7" s="326"/>
    </row>
    <row r="8" spans="1:3" ht="12.75" customHeight="1">
      <c r="A8" s="327" t="s">
        <v>29</v>
      </c>
      <c r="B8" s="323" t="s">
        <v>1</v>
      </c>
      <c r="C8" s="322">
        <f>+Preddela!G39</f>
        <v>0</v>
      </c>
    </row>
    <row r="9" spans="1:3" ht="12.75" customHeight="1">
      <c r="A9" s="327" t="s">
        <v>30</v>
      </c>
      <c r="B9" s="323" t="s">
        <v>265</v>
      </c>
      <c r="C9" s="322">
        <f>'Zem.dela in zgornji ustroj'!G111</f>
        <v>0</v>
      </c>
    </row>
    <row r="10" spans="1:3" ht="12.75" customHeight="1">
      <c r="A10" s="327" t="s">
        <v>31</v>
      </c>
      <c r="B10" s="323" t="s">
        <v>52</v>
      </c>
      <c r="C10" s="322">
        <f>'Meteorna kanalizacija'!G77</f>
        <v>0</v>
      </c>
    </row>
    <row r="11" spans="1:3" ht="12.75" customHeight="1">
      <c r="A11" s="327" t="s">
        <v>32</v>
      </c>
      <c r="B11" s="323" t="s">
        <v>383</v>
      </c>
      <c r="C11" s="322">
        <f>'JR-GRAD.DELA'!G33</f>
        <v>0</v>
      </c>
    </row>
    <row r="12" spans="1:3" ht="12.75" customHeight="1">
      <c r="A12" s="327" t="s">
        <v>33</v>
      </c>
      <c r="B12" s="323" t="s">
        <v>384</v>
      </c>
      <c r="C12" s="322">
        <f>'JR - MONT.DELA'!F39</f>
        <v>0</v>
      </c>
    </row>
    <row r="13" spans="1:3" ht="12.75" customHeight="1">
      <c r="A13" s="327" t="s">
        <v>34</v>
      </c>
      <c r="B13" s="323" t="s">
        <v>421</v>
      </c>
      <c r="C13" s="322">
        <f>'PEŠPOT DO CESTE'!G87</f>
        <v>0</v>
      </c>
    </row>
    <row r="14" spans="1:3" ht="12.75" customHeight="1">
      <c r="A14" s="327" t="s">
        <v>35</v>
      </c>
      <c r="B14" s="328" t="s">
        <v>65</v>
      </c>
      <c r="C14" s="329">
        <f>'Razna dela'!G23</f>
        <v>0</v>
      </c>
    </row>
    <row r="15" spans="1:3" ht="12.75" customHeight="1">
      <c r="A15" s="19"/>
      <c r="B15" s="330" t="s">
        <v>12</v>
      </c>
      <c r="C15" s="331">
        <f>SUM(C8:C14)</f>
        <v>0</v>
      </c>
    </row>
    <row r="16" spans="1:3" ht="12.75" customHeight="1">
      <c r="A16" s="327"/>
    </row>
    <row r="17" spans="1:4" ht="12.75" customHeight="1">
      <c r="A17" s="327"/>
    </row>
    <row r="18" spans="1:4">
      <c r="A18" s="332"/>
    </row>
    <row r="19" spans="1:4">
      <c r="B19" s="323" t="s">
        <v>49</v>
      </c>
      <c r="C19" s="320"/>
    </row>
    <row r="20" spans="1:4">
      <c r="C20" s="320"/>
    </row>
    <row r="21" spans="1:4">
      <c r="B21" s="333" t="s">
        <v>455</v>
      </c>
      <c r="C21" s="334"/>
    </row>
    <row r="22" spans="1:4" ht="31.5" customHeight="1">
      <c r="B22" s="538" t="s">
        <v>335</v>
      </c>
      <c r="C22" s="539"/>
      <c r="D22" s="335"/>
    </row>
    <row r="23" spans="1:4" ht="30" customHeight="1">
      <c r="B23" s="538" t="s">
        <v>336</v>
      </c>
      <c r="C23" s="539"/>
      <c r="D23" s="336"/>
    </row>
    <row r="24" spans="1:4" ht="29.25" customHeight="1">
      <c r="B24" s="541" t="s">
        <v>337</v>
      </c>
      <c r="C24" s="541"/>
    </row>
    <row r="25" spans="1:4" ht="21.75" customHeight="1">
      <c r="B25" s="542" t="s">
        <v>338</v>
      </c>
      <c r="C25" s="539"/>
    </row>
  </sheetData>
  <mergeCells count="5">
    <mergeCell ref="B23:C23"/>
    <mergeCell ref="B2:C2"/>
    <mergeCell ref="B22:C22"/>
    <mergeCell ref="B24:C24"/>
    <mergeCell ref="B25:C25"/>
  </mergeCells>
  <phoneticPr fontId="0" type="noConversion"/>
  <pageMargins left="0.70866141732283472" right="0.19685039370078741" top="0.74803149606299213" bottom="0.74803149606299213" header="0.31496062992125984" footer="0.31496062992125984"/>
  <pageSetup paperSize="9" fitToHeight="0" orientation="portrait" r:id="rId1"/>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R43"/>
  <sheetViews>
    <sheetView view="pageBreakPreview" zoomScaleNormal="100" zoomScaleSheetLayoutView="100" workbookViewId="0">
      <selection activeCell="F7" sqref="F7"/>
    </sheetView>
  </sheetViews>
  <sheetFormatPr defaultColWidth="9.140625" defaultRowHeight="12.75"/>
  <cols>
    <col min="1" max="1" width="5.85546875" style="390" customWidth="1"/>
    <col min="2" max="2" width="45" style="362" hidden="1" customWidth="1"/>
    <col min="3" max="3" width="45" style="362" customWidth="1"/>
    <col min="4" max="4" width="6" style="320" bestFit="1" customWidth="1"/>
    <col min="5" max="5" width="8.140625" style="339" customWidth="1"/>
    <col min="6" max="6" width="9.42578125" style="340" customWidth="1"/>
    <col min="7" max="7" width="13.28515625" style="341" customWidth="1"/>
    <col min="8" max="8" width="3.28515625" style="253" customWidth="1"/>
    <col min="9" max="9" width="9.140625" style="19"/>
    <col min="10" max="10" width="9.140625" style="342"/>
    <col min="11" max="16384" width="9.140625" style="19"/>
  </cols>
  <sheetData>
    <row r="1" spans="1:18">
      <c r="A1" s="337" t="s">
        <v>29</v>
      </c>
      <c r="B1" s="338" t="s">
        <v>207</v>
      </c>
      <c r="C1" s="338" t="s">
        <v>56</v>
      </c>
    </row>
    <row r="2" spans="1:18" ht="12.75" customHeight="1">
      <c r="A2" s="337"/>
      <c r="B2" s="338"/>
      <c r="C2" s="338"/>
      <c r="H2" s="343"/>
    </row>
    <row r="3" spans="1:18" s="270" customFormat="1">
      <c r="A3" s="344" t="s">
        <v>3</v>
      </c>
      <c r="B3" s="345" t="s">
        <v>214</v>
      </c>
      <c r="C3" s="345" t="s">
        <v>13</v>
      </c>
      <c r="D3" s="346" t="s">
        <v>4</v>
      </c>
      <c r="E3" s="347" t="s">
        <v>5</v>
      </c>
      <c r="F3" s="348" t="s">
        <v>6</v>
      </c>
      <c r="G3" s="349" t="s">
        <v>14</v>
      </c>
      <c r="H3" s="350"/>
      <c r="J3" s="351"/>
    </row>
    <row r="4" spans="1:18" s="270" customFormat="1">
      <c r="A4" s="352"/>
      <c r="B4" s="353"/>
      <c r="C4" s="353"/>
      <c r="D4" s="332"/>
      <c r="E4" s="354"/>
      <c r="F4" s="355"/>
      <c r="G4" s="355"/>
      <c r="H4" s="350"/>
      <c r="J4" s="351"/>
    </row>
    <row r="5" spans="1:18">
      <c r="A5" s="337" t="s">
        <v>7</v>
      </c>
      <c r="B5" s="356" t="s">
        <v>192</v>
      </c>
      <c r="C5" s="356" t="s">
        <v>1</v>
      </c>
    </row>
    <row r="6" spans="1:18">
      <c r="A6" s="337"/>
      <c r="B6" s="356"/>
      <c r="C6" s="356"/>
    </row>
    <row r="7" spans="1:18" ht="129.75" customHeight="1">
      <c r="A7" s="357">
        <f>COUNT($A$1:A5)+1</f>
        <v>1</v>
      </c>
      <c r="B7" s="358" t="s">
        <v>422</v>
      </c>
      <c r="C7" s="359" t="s">
        <v>69</v>
      </c>
      <c r="D7" s="354" t="s">
        <v>15</v>
      </c>
      <c r="E7" s="360">
        <v>1</v>
      </c>
      <c r="F7" s="342"/>
      <c r="G7" s="342">
        <f>+E7*F7</f>
        <v>0</v>
      </c>
    </row>
    <row r="8" spans="1:18">
      <c r="A8" s="337"/>
      <c r="B8" s="356"/>
      <c r="C8" s="356"/>
      <c r="G8" s="342"/>
    </row>
    <row r="9" spans="1:18" ht="52.5" customHeight="1">
      <c r="A9" s="357">
        <f>COUNT($A$3:A7)+1</f>
        <v>2</v>
      </c>
      <c r="B9" s="358" t="s">
        <v>423</v>
      </c>
      <c r="C9" s="359" t="s">
        <v>55</v>
      </c>
      <c r="D9" s="354" t="s">
        <v>15</v>
      </c>
      <c r="E9" s="360">
        <v>1</v>
      </c>
      <c r="F9" s="342"/>
      <c r="G9" s="342">
        <f>+E9*F9</f>
        <v>0</v>
      </c>
    </row>
    <row r="10" spans="1:18">
      <c r="A10" s="361"/>
      <c r="B10" s="95"/>
      <c r="D10" s="363"/>
      <c r="E10" s="364"/>
      <c r="F10" s="365"/>
      <c r="G10" s="342"/>
    </row>
    <row r="11" spans="1:18" ht="15" customHeight="1">
      <c r="A11" s="366">
        <f>COUNT($A$1:A9)+1</f>
        <v>3</v>
      </c>
      <c r="B11" s="367" t="s">
        <v>424</v>
      </c>
      <c r="C11" s="367" t="s">
        <v>50</v>
      </c>
      <c r="D11" s="368" t="s">
        <v>456</v>
      </c>
      <c r="E11" s="364">
        <v>48</v>
      </c>
      <c r="F11" s="369"/>
      <c r="G11" s="342">
        <f>+E11*F11</f>
        <v>0</v>
      </c>
    </row>
    <row r="12" spans="1:18" s="342" customFormat="1" ht="12" customHeight="1">
      <c r="A12" s="366"/>
      <c r="B12" s="370"/>
      <c r="C12" s="370"/>
      <c r="D12" s="368"/>
      <c r="E12" s="371"/>
      <c r="F12" s="369"/>
      <c r="H12" s="19"/>
    </row>
    <row r="13" spans="1:18" ht="38.25">
      <c r="A13" s="366">
        <f>COUNT($A$1:A11)+1</f>
        <v>4</v>
      </c>
      <c r="B13" s="372" t="s">
        <v>425</v>
      </c>
      <c r="C13" s="372" t="s">
        <v>230</v>
      </c>
      <c r="D13" s="368" t="s">
        <v>71</v>
      </c>
      <c r="E13" s="364">
        <v>730</v>
      </c>
      <c r="F13" s="369"/>
      <c r="G13" s="342">
        <f>+E13*F13</f>
        <v>0</v>
      </c>
      <c r="R13" s="368"/>
    </row>
    <row r="14" spans="1:18">
      <c r="A14" s="361"/>
      <c r="B14" s="372"/>
      <c r="C14" s="372"/>
      <c r="D14" s="368"/>
      <c r="E14" s="364"/>
      <c r="F14" s="369"/>
      <c r="G14" s="342"/>
    </row>
    <row r="15" spans="1:18" s="342" customFormat="1" ht="51.75" customHeight="1">
      <c r="A15" s="366">
        <f>COUNT($A$1:A13)+1</f>
        <v>5</v>
      </c>
      <c r="B15" s="373" t="s">
        <v>426</v>
      </c>
      <c r="C15" s="373" t="s">
        <v>57</v>
      </c>
      <c r="D15" s="374" t="s">
        <v>402</v>
      </c>
      <c r="E15" s="371">
        <v>135</v>
      </c>
      <c r="F15" s="369"/>
      <c r="G15" s="342">
        <f>+E15*F15</f>
        <v>0</v>
      </c>
      <c r="H15" s="19"/>
      <c r="O15" s="19"/>
      <c r="P15" s="375"/>
    </row>
    <row r="16" spans="1:18" s="342" customFormat="1">
      <c r="A16" s="366"/>
      <c r="B16" s="373"/>
      <c r="C16" s="373"/>
      <c r="D16" s="374"/>
      <c r="E16" s="371"/>
      <c r="F16" s="369"/>
      <c r="H16" s="19"/>
    </row>
    <row r="17" spans="1:14" s="342" customFormat="1" ht="54" customHeight="1">
      <c r="A17" s="366">
        <f>COUNT($A$1:A16)+1</f>
        <v>6</v>
      </c>
      <c r="B17" s="373" t="s">
        <v>427</v>
      </c>
      <c r="C17" s="373" t="s">
        <v>72</v>
      </c>
      <c r="D17" s="368" t="s">
        <v>456</v>
      </c>
      <c r="E17" s="371">
        <v>37</v>
      </c>
      <c r="F17" s="369"/>
      <c r="G17" s="342">
        <f>+E17*F17</f>
        <v>0</v>
      </c>
      <c r="H17" s="19"/>
    </row>
    <row r="18" spans="1:14" s="342" customFormat="1">
      <c r="A18" s="366"/>
      <c r="B18" s="373"/>
      <c r="C18" s="373"/>
      <c r="D18" s="368"/>
      <c r="E18" s="371"/>
      <c r="F18" s="369"/>
      <c r="H18" s="19"/>
    </row>
    <row r="19" spans="1:14" s="342" customFormat="1" ht="46.5" customHeight="1">
      <c r="A19" s="366">
        <f>COUNT($A$1:A18)+1</f>
        <v>7</v>
      </c>
      <c r="B19" s="373"/>
      <c r="C19" s="373" t="s">
        <v>263</v>
      </c>
      <c r="D19" s="368" t="s">
        <v>456</v>
      </c>
      <c r="E19" s="371">
        <v>117</v>
      </c>
      <c r="F19" s="369"/>
      <c r="G19" s="342">
        <f>+E19*F19</f>
        <v>0</v>
      </c>
      <c r="H19" s="19"/>
      <c r="M19" s="19"/>
      <c r="N19" s="19"/>
    </row>
    <row r="20" spans="1:14" s="342" customFormat="1">
      <c r="A20" s="366"/>
      <c r="B20" s="373"/>
      <c r="C20" s="373"/>
      <c r="D20" s="368"/>
      <c r="E20" s="371"/>
      <c r="F20" s="369"/>
      <c r="H20" s="19"/>
    </row>
    <row r="21" spans="1:14" s="342" customFormat="1" ht="76.5">
      <c r="A21" s="366">
        <f>COUNT($A$1:A20)+1</f>
        <v>8</v>
      </c>
      <c r="B21" s="373" t="s">
        <v>232</v>
      </c>
      <c r="C21" s="373" t="s">
        <v>231</v>
      </c>
      <c r="D21" s="368" t="s">
        <v>0</v>
      </c>
      <c r="E21" s="371">
        <v>1</v>
      </c>
      <c r="F21" s="369"/>
      <c r="G21" s="342">
        <f>+E21*F21</f>
        <v>0</v>
      </c>
      <c r="H21" s="19"/>
    </row>
    <row r="22" spans="1:14" s="342" customFormat="1">
      <c r="A22" s="366"/>
      <c r="B22" s="373"/>
      <c r="C22" s="373"/>
      <c r="D22" s="368"/>
      <c r="E22" s="371"/>
      <c r="F22" s="369"/>
      <c r="H22" s="19"/>
    </row>
    <row r="23" spans="1:14" s="342" customFormat="1" ht="38.25">
      <c r="A23" s="366">
        <f>COUNT($A$1:A22)+1</f>
        <v>9</v>
      </c>
      <c r="B23" s="373"/>
      <c r="C23" s="373" t="s">
        <v>261</v>
      </c>
      <c r="D23" s="368" t="s">
        <v>0</v>
      </c>
      <c r="E23" s="371">
        <v>1</v>
      </c>
      <c r="F23" s="369"/>
      <c r="G23" s="342">
        <f>+E23*F23</f>
        <v>0</v>
      </c>
      <c r="H23" s="19"/>
    </row>
    <row r="24" spans="1:14" s="342" customFormat="1">
      <c r="A24" s="366"/>
      <c r="B24" s="373"/>
      <c r="C24" s="373"/>
      <c r="D24" s="368"/>
      <c r="E24" s="371"/>
      <c r="F24" s="369"/>
      <c r="H24" s="19"/>
    </row>
    <row r="25" spans="1:14" s="342" customFormat="1" ht="53.25" customHeight="1">
      <c r="A25" s="366">
        <f>COUNT($A$1:A24)+1</f>
        <v>10</v>
      </c>
      <c r="B25" s="376" t="s">
        <v>249</v>
      </c>
      <c r="C25" s="376" t="s">
        <v>251</v>
      </c>
      <c r="D25" s="334" t="s">
        <v>0</v>
      </c>
      <c r="E25" s="377">
        <v>1</v>
      </c>
      <c r="F25" s="378"/>
      <c r="G25" s="379">
        <f t="shared" ref="G25" si="0">E25*F25</f>
        <v>0</v>
      </c>
      <c r="H25" s="19"/>
    </row>
    <row r="26" spans="1:14" s="342" customFormat="1">
      <c r="A26" s="366"/>
      <c r="B26" s="376"/>
      <c r="C26" s="376"/>
      <c r="D26" s="334"/>
      <c r="E26" s="377"/>
      <c r="F26" s="378"/>
      <c r="G26" s="379"/>
      <c r="H26" s="19"/>
    </row>
    <row r="27" spans="1:14" s="342" customFormat="1" ht="56.25" customHeight="1">
      <c r="A27" s="366">
        <f>COUNT($A$1:A26)+1</f>
        <v>11</v>
      </c>
      <c r="B27" s="376" t="s">
        <v>236</v>
      </c>
      <c r="C27" s="376" t="s">
        <v>262</v>
      </c>
      <c r="D27" s="334" t="s">
        <v>0</v>
      </c>
      <c r="E27" s="377">
        <v>1</v>
      </c>
      <c r="F27" s="378"/>
      <c r="G27" s="379">
        <f t="shared" ref="G27" si="1">E27*F27</f>
        <v>0</v>
      </c>
      <c r="H27" s="19"/>
    </row>
    <row r="28" spans="1:14" s="342" customFormat="1">
      <c r="A28" s="366"/>
      <c r="B28" s="373"/>
      <c r="C28" s="373"/>
      <c r="D28" s="368"/>
      <c r="E28" s="371"/>
      <c r="F28" s="369"/>
      <c r="H28" s="19"/>
    </row>
    <row r="29" spans="1:14" s="342" customFormat="1">
      <c r="A29" s="366"/>
      <c r="B29" s="373"/>
      <c r="C29" s="373"/>
      <c r="D29" s="368"/>
      <c r="E29" s="371"/>
      <c r="F29" s="369"/>
      <c r="H29" s="19"/>
    </row>
    <row r="30" spans="1:14">
      <c r="A30" s="361"/>
      <c r="B30" s="373"/>
      <c r="C30" s="373"/>
      <c r="D30" s="380"/>
      <c r="E30" s="364"/>
      <c r="F30" s="369"/>
      <c r="G30" s="381"/>
    </row>
    <row r="31" spans="1:14" s="253" customFormat="1">
      <c r="A31" s="361"/>
      <c r="B31" s="356"/>
      <c r="C31" s="356"/>
      <c r="D31" s="332"/>
      <c r="E31" s="382"/>
      <c r="F31" s="383" t="s">
        <v>264</v>
      </c>
      <c r="G31" s="384">
        <f>SUM(G6:G30)</f>
        <v>0</v>
      </c>
      <c r="J31" s="385"/>
    </row>
    <row r="33" spans="1:7" ht="14.25" customHeight="1">
      <c r="A33" s="386" t="s">
        <v>8</v>
      </c>
      <c r="B33" s="387" t="s">
        <v>206</v>
      </c>
      <c r="C33" s="387" t="s">
        <v>51</v>
      </c>
      <c r="E33" s="388">
        <v>0.1</v>
      </c>
      <c r="F33" s="342"/>
      <c r="G33" s="389">
        <f>G31*E33</f>
        <v>0</v>
      </c>
    </row>
    <row r="34" spans="1:7">
      <c r="B34" s="323"/>
      <c r="C34" s="323"/>
      <c r="F34" s="342"/>
      <c r="G34" s="342"/>
    </row>
    <row r="35" spans="1:7">
      <c r="B35" s="323"/>
      <c r="C35" s="323"/>
      <c r="E35" s="391"/>
      <c r="F35" s="342"/>
      <c r="G35" s="342"/>
    </row>
    <row r="36" spans="1:7">
      <c r="A36" s="361"/>
      <c r="B36" s="392" t="s">
        <v>428</v>
      </c>
      <c r="C36" s="392" t="s">
        <v>25</v>
      </c>
      <c r="F36" s="365"/>
      <c r="G36" s="393"/>
    </row>
    <row r="37" spans="1:7">
      <c r="A37" s="270" t="str">
        <f>+A5</f>
        <v>I.</v>
      </c>
      <c r="B37" s="323" t="s">
        <v>192</v>
      </c>
      <c r="C37" s="323" t="str">
        <f>+C5</f>
        <v>PREDDELA</v>
      </c>
      <c r="F37" s="342"/>
      <c r="G37" s="342">
        <f>G31</f>
        <v>0</v>
      </c>
    </row>
    <row r="38" spans="1:7">
      <c r="A38" s="394" t="str">
        <f>+A33</f>
        <v>II.</v>
      </c>
      <c r="B38" s="395" t="s">
        <v>206</v>
      </c>
      <c r="C38" s="395" t="str">
        <f>+C33</f>
        <v xml:space="preserve">DODATNA IN NEPREDVIDENA DELA </v>
      </c>
      <c r="D38" s="396"/>
      <c r="E38" s="397"/>
      <c r="F38" s="398"/>
      <c r="G38" s="398">
        <f>+G33</f>
        <v>0</v>
      </c>
    </row>
    <row r="39" spans="1:7">
      <c r="B39" s="399" t="s">
        <v>429</v>
      </c>
      <c r="C39" s="399" t="s">
        <v>58</v>
      </c>
      <c r="D39" s="346"/>
      <c r="E39" s="400"/>
      <c r="F39" s="401"/>
      <c r="G39" s="389">
        <f>SUM(G37:G38)</f>
        <v>0</v>
      </c>
    </row>
    <row r="40" spans="1:7">
      <c r="F40" s="365"/>
      <c r="G40" s="342"/>
    </row>
    <row r="43" spans="1:7">
      <c r="A43" s="386"/>
      <c r="B43" s="387"/>
      <c r="C43" s="387"/>
      <c r="F43" s="365"/>
      <c r="G43" s="342"/>
    </row>
  </sheetData>
  <phoneticPr fontId="18" type="noConversion"/>
  <pageMargins left="0.78740157480314965" right="0.19685039370078741" top="0.86614173228346458" bottom="1.1811023622047245" header="0.31496062992125984" footer="0.51181102362204722"/>
  <pageSetup paperSize="9" fitToHeight="0" orientation="portrait" r:id="rId1"/>
  <headerFooter alignWithMargins="0">
    <oddHeader>&amp;L&amp;8&amp;F</oddHeader>
    <oddFooter>&amp;L&amp;"FuturaTEEMedCon,Običajno"&amp;9PROTIM RŽIŠNIK PERC d.o.o.,  Poslovna cona A 2,  4208 ŠENČUR,  SLOVENIJA
tel.: 04 279 18 00  fax: 04 279 18 25  e-mail:  protim@rzisnik-perc.si  url: www.protim.si&amp;R&amp;"FuturaTEEMedCon,Običajno"&amp;P/&amp;N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7"/>
  <sheetViews>
    <sheetView view="pageBreakPreview" zoomScaleNormal="100" zoomScaleSheetLayoutView="100" workbookViewId="0"/>
  </sheetViews>
  <sheetFormatPr defaultColWidth="9.140625" defaultRowHeight="12.75"/>
  <cols>
    <col min="1" max="1" width="5.85546875" style="390" customWidth="1"/>
    <col min="2" max="2" width="45" style="362" hidden="1" customWidth="1"/>
    <col min="3" max="3" width="45" style="362" customWidth="1"/>
    <col min="4" max="4" width="7.5703125" style="365" bestFit="1" customWidth="1"/>
    <col min="5" max="5" width="8.140625" style="339" customWidth="1"/>
    <col min="6" max="6" width="9.42578125" style="365" customWidth="1"/>
    <col min="7" max="7" width="13.28515625" style="342" customWidth="1"/>
    <col min="8" max="11" width="9.140625" style="19"/>
    <col min="12" max="12" width="13" style="19" customWidth="1"/>
    <col min="13" max="16384" width="9.140625" style="19"/>
  </cols>
  <sheetData>
    <row r="1" spans="1:20">
      <c r="A1" s="337" t="s">
        <v>30</v>
      </c>
      <c r="B1" s="338" t="s">
        <v>222</v>
      </c>
      <c r="C1" s="338" t="s">
        <v>265</v>
      </c>
    </row>
    <row r="2" spans="1:20" ht="12.75" customHeight="1">
      <c r="A2" s="337"/>
      <c r="B2" s="338"/>
      <c r="C2" s="338"/>
    </row>
    <row r="3" spans="1:20" s="270" customFormat="1">
      <c r="A3" s="344" t="s">
        <v>3</v>
      </c>
      <c r="B3" s="345" t="s">
        <v>214</v>
      </c>
      <c r="C3" s="345" t="s">
        <v>13</v>
      </c>
      <c r="D3" s="402" t="s">
        <v>4</v>
      </c>
      <c r="E3" s="347" t="s">
        <v>5</v>
      </c>
      <c r="F3" s="402" t="s">
        <v>6</v>
      </c>
      <c r="G3" s="403" t="s">
        <v>14</v>
      </c>
    </row>
    <row r="4" spans="1:20" s="270" customFormat="1">
      <c r="A4" s="352"/>
      <c r="B4" s="353"/>
      <c r="C4" s="353"/>
      <c r="D4" s="369"/>
      <c r="E4" s="354"/>
      <c r="F4" s="369"/>
      <c r="G4" s="369"/>
    </row>
    <row r="5" spans="1:20">
      <c r="A5" s="337" t="s">
        <v>7</v>
      </c>
      <c r="B5" s="356" t="s">
        <v>208</v>
      </c>
      <c r="C5" s="356" t="s">
        <v>18</v>
      </c>
    </row>
    <row r="6" spans="1:20">
      <c r="A6" s="337"/>
      <c r="B6" s="356"/>
      <c r="C6" s="356"/>
    </row>
    <row r="7" spans="1:20" ht="25.5">
      <c r="A7" s="361">
        <f>COUNT($A$1:A6)+1</f>
        <v>1</v>
      </c>
      <c r="B7" s="362" t="s">
        <v>430</v>
      </c>
      <c r="C7" s="362" t="s">
        <v>266</v>
      </c>
      <c r="D7" s="365" t="s">
        <v>402</v>
      </c>
      <c r="E7" s="339">
        <v>1390</v>
      </c>
      <c r="G7" s="342">
        <f>E7*F7</f>
        <v>0</v>
      </c>
      <c r="J7" s="342"/>
    </row>
    <row r="8" spans="1:20">
      <c r="A8" s="361"/>
      <c r="B8" s="404"/>
      <c r="C8" s="404"/>
    </row>
    <row r="9" spans="1:20" ht="25.5">
      <c r="A9" s="361">
        <f>COUNT($A$1:A8)+1</f>
        <v>2</v>
      </c>
      <c r="B9" s="362" t="s">
        <v>431</v>
      </c>
      <c r="C9" s="362" t="s">
        <v>225</v>
      </c>
      <c r="D9" s="365" t="s">
        <v>0</v>
      </c>
      <c r="E9" s="339">
        <v>6</v>
      </c>
      <c r="G9" s="342">
        <f>E9*F9</f>
        <v>0</v>
      </c>
      <c r="J9" s="342"/>
    </row>
    <row r="10" spans="1:20">
      <c r="A10" s="361"/>
    </row>
    <row r="11" spans="1:20" s="253" customFormat="1">
      <c r="A11" s="361"/>
      <c r="B11" s="356"/>
      <c r="C11" s="356"/>
      <c r="D11" s="369"/>
      <c r="E11" s="405"/>
      <c r="F11" s="406" t="s">
        <v>273</v>
      </c>
      <c r="G11" s="389">
        <f>SUM(G6:G10)</f>
        <v>0</v>
      </c>
    </row>
    <row r="12" spans="1:20" s="253" customFormat="1">
      <c r="A12" s="361"/>
      <c r="B12" s="356"/>
      <c r="C12" s="356"/>
      <c r="D12" s="369"/>
      <c r="E12" s="405"/>
      <c r="F12" s="369"/>
      <c r="G12" s="393"/>
    </row>
    <row r="13" spans="1:20">
      <c r="A13" s="337" t="s">
        <v>8</v>
      </c>
      <c r="B13" s="387" t="s">
        <v>193</v>
      </c>
      <c r="C13" s="387" t="s">
        <v>2</v>
      </c>
      <c r="D13" s="407"/>
    </row>
    <row r="14" spans="1:20">
      <c r="A14" s="337"/>
      <c r="B14" s="404"/>
      <c r="C14" s="404"/>
      <c r="D14" s="407"/>
    </row>
    <row r="15" spans="1:20" ht="51" customHeight="1">
      <c r="A15" s="361">
        <f>COUNT($A$1:A14)+1</f>
        <v>3</v>
      </c>
      <c r="B15" s="362" t="s">
        <v>227</v>
      </c>
      <c r="C15" s="362" t="s">
        <v>267</v>
      </c>
      <c r="D15" s="407" t="s">
        <v>457</v>
      </c>
      <c r="E15" s="339">
        <v>320</v>
      </c>
      <c r="G15" s="342">
        <f>E15*F15</f>
        <v>0</v>
      </c>
      <c r="J15" s="342"/>
    </row>
    <row r="16" spans="1:20">
      <c r="A16" s="361"/>
      <c r="D16" s="407"/>
      <c r="H16" s="342"/>
      <c r="N16" s="342"/>
      <c r="R16" s="408"/>
      <c r="S16" s="408"/>
      <c r="T16" s="408"/>
    </row>
    <row r="17" spans="1:14" ht="54.75" customHeight="1">
      <c r="A17" s="361">
        <f>COUNT($A$1:A16)+1</f>
        <v>4</v>
      </c>
      <c r="C17" s="362" t="s">
        <v>226</v>
      </c>
      <c r="D17" s="407" t="s">
        <v>457</v>
      </c>
      <c r="E17" s="339">
        <v>310</v>
      </c>
      <c r="G17" s="342">
        <f>E17*F17</f>
        <v>0</v>
      </c>
      <c r="H17" s="342"/>
      <c r="N17" s="342"/>
    </row>
    <row r="18" spans="1:14">
      <c r="A18" s="361"/>
      <c r="D18" s="407"/>
      <c r="H18" s="342"/>
      <c r="N18" s="342"/>
    </row>
    <row r="19" spans="1:14" ht="25.5">
      <c r="A19" s="361">
        <f>COUNT($A$1:A18)+1</f>
        <v>5</v>
      </c>
      <c r="C19" s="362" t="s">
        <v>269</v>
      </c>
      <c r="D19" s="407" t="s">
        <v>402</v>
      </c>
      <c r="E19" s="339">
        <v>1945</v>
      </c>
      <c r="G19" s="342">
        <f>E19*F19</f>
        <v>0</v>
      </c>
      <c r="H19" s="342"/>
      <c r="N19" s="342"/>
    </row>
    <row r="20" spans="1:14">
      <c r="A20" s="361"/>
      <c r="D20" s="407"/>
      <c r="H20" s="342"/>
      <c r="N20" s="342"/>
    </row>
    <row r="21" spans="1:14" ht="53.25" customHeight="1">
      <c r="A21" s="361">
        <f>COUNT($A$1:A20)+1</f>
        <v>6</v>
      </c>
      <c r="B21" s="362" t="s">
        <v>227</v>
      </c>
      <c r="C21" s="362" t="s">
        <v>268</v>
      </c>
      <c r="D21" s="407" t="s">
        <v>457</v>
      </c>
      <c r="E21" s="339">
        <v>280</v>
      </c>
      <c r="G21" s="342">
        <f>E21*F21</f>
        <v>0</v>
      </c>
      <c r="H21" s="342"/>
      <c r="N21" s="342"/>
    </row>
    <row r="22" spans="1:14">
      <c r="A22" s="361"/>
      <c r="D22" s="407"/>
      <c r="H22" s="342"/>
      <c r="N22" s="342"/>
    </row>
    <row r="23" spans="1:14" ht="53.25" customHeight="1">
      <c r="A23" s="361">
        <f>COUNT($A$1:A22)+1</f>
        <v>7</v>
      </c>
      <c r="B23" s="362" t="s">
        <v>245</v>
      </c>
      <c r="C23" s="362" t="s">
        <v>325</v>
      </c>
      <c r="D23" s="407" t="s">
        <v>457</v>
      </c>
      <c r="E23" s="339">
        <v>160</v>
      </c>
      <c r="G23" s="342">
        <f>E23*F23</f>
        <v>0</v>
      </c>
      <c r="H23" s="342"/>
      <c r="N23" s="342"/>
    </row>
    <row r="24" spans="1:14">
      <c r="A24" s="361"/>
      <c r="D24" s="407"/>
      <c r="H24" s="342"/>
      <c r="N24" s="342"/>
    </row>
    <row r="25" spans="1:14" ht="42" customHeight="1">
      <c r="A25" s="361">
        <f>COUNT($A$1:A24)+1</f>
        <v>8</v>
      </c>
      <c r="B25" s="362" t="s">
        <v>245</v>
      </c>
      <c r="C25" s="362" t="s">
        <v>326</v>
      </c>
      <c r="D25" s="407" t="s">
        <v>457</v>
      </c>
      <c r="E25" s="339">
        <v>20</v>
      </c>
      <c r="G25" s="342">
        <f>E25*F25</f>
        <v>0</v>
      </c>
      <c r="J25" s="342"/>
    </row>
    <row r="26" spans="1:14">
      <c r="A26" s="361"/>
      <c r="D26" s="407"/>
    </row>
    <row r="27" spans="1:14" ht="28.5" customHeight="1">
      <c r="A27" s="361">
        <f>COUNT($A$1:A26)+1</f>
        <v>9</v>
      </c>
      <c r="B27" s="362" t="s">
        <v>245</v>
      </c>
      <c r="C27" s="362" t="s">
        <v>270</v>
      </c>
      <c r="D27" s="407" t="s">
        <v>457</v>
      </c>
      <c r="E27" s="339">
        <v>570</v>
      </c>
      <c r="G27" s="342">
        <f>E27*F27</f>
        <v>0</v>
      </c>
      <c r="J27" s="342"/>
      <c r="M27" s="339"/>
    </row>
    <row r="28" spans="1:14">
      <c r="A28" s="361"/>
      <c r="D28" s="407"/>
    </row>
    <row r="29" spans="1:14" ht="54.75" customHeight="1">
      <c r="A29" s="361">
        <f>COUNT($A$1:A28)+1</f>
        <v>10</v>
      </c>
      <c r="C29" s="362" t="s">
        <v>271</v>
      </c>
      <c r="D29" s="407" t="s">
        <v>402</v>
      </c>
      <c r="E29" s="339">
        <v>800</v>
      </c>
      <c r="G29" s="342">
        <f>E29*F29</f>
        <v>0</v>
      </c>
      <c r="J29" s="342"/>
      <c r="M29" s="339"/>
    </row>
    <row r="30" spans="1:14">
      <c r="A30" s="361"/>
      <c r="D30" s="407"/>
    </row>
    <row r="31" spans="1:14" ht="11.25" customHeight="1">
      <c r="A31" s="361"/>
      <c r="D31" s="409"/>
      <c r="F31" s="410" t="s">
        <v>272</v>
      </c>
      <c r="G31" s="389">
        <f>SUM(G15:G29)</f>
        <v>0</v>
      </c>
    </row>
    <row r="32" spans="1:14" hidden="1">
      <c r="A32" s="361"/>
      <c r="D32" s="407"/>
      <c r="G32" s="393"/>
    </row>
    <row r="33" spans="1:21">
      <c r="A33" s="337" t="s">
        <v>9</v>
      </c>
      <c r="B33" s="387" t="s">
        <v>210</v>
      </c>
      <c r="C33" s="387" t="s">
        <v>38</v>
      </c>
      <c r="D33" s="407"/>
    </row>
    <row r="34" spans="1:21">
      <c r="A34" s="361"/>
      <c r="D34" s="407"/>
    </row>
    <row r="35" spans="1:21" ht="76.5">
      <c r="A35" s="361">
        <f>COUNT($A$1:A34)+1</f>
        <v>11</v>
      </c>
      <c r="B35" s="362" t="s">
        <v>233</v>
      </c>
      <c r="C35" s="362" t="s">
        <v>327</v>
      </c>
      <c r="D35" s="369" t="s">
        <v>457</v>
      </c>
      <c r="E35" s="339">
        <v>2990</v>
      </c>
      <c r="G35" s="342">
        <f>E35*F35</f>
        <v>0</v>
      </c>
      <c r="J35" s="342"/>
    </row>
    <row r="36" spans="1:21">
      <c r="A36" s="361"/>
      <c r="B36" s="95"/>
      <c r="D36" s="407"/>
      <c r="E36" s="411"/>
    </row>
    <row r="37" spans="1:21" s="414" customFormat="1" ht="76.5">
      <c r="A37" s="361">
        <f>COUNT($A$1:A36)+1</f>
        <v>12</v>
      </c>
      <c r="B37" s="412" t="s">
        <v>432</v>
      </c>
      <c r="C37" s="362" t="s">
        <v>274</v>
      </c>
      <c r="D37" s="369" t="s">
        <v>457</v>
      </c>
      <c r="E37" s="354">
        <v>970</v>
      </c>
      <c r="F37" s="413"/>
      <c r="G37" s="342">
        <f t="shared" ref="G37:G69" si="0">E37*F37</f>
        <v>0</v>
      </c>
      <c r="J37" s="342"/>
      <c r="S37" s="19"/>
      <c r="T37" s="19"/>
      <c r="U37" s="369"/>
    </row>
    <row r="38" spans="1:21" s="414" customFormat="1">
      <c r="A38" s="361"/>
      <c r="B38" s="412"/>
      <c r="C38" s="412"/>
      <c r="D38" s="369"/>
      <c r="E38" s="354"/>
      <c r="F38" s="413"/>
      <c r="G38" s="342"/>
    </row>
    <row r="39" spans="1:21" ht="51">
      <c r="A39" s="361">
        <f>COUNT($A$1:A38)+1</f>
        <v>13</v>
      </c>
      <c r="B39" s="362" t="s">
        <v>209</v>
      </c>
      <c r="C39" s="362" t="s">
        <v>228</v>
      </c>
      <c r="D39" s="407" t="s">
        <v>457</v>
      </c>
      <c r="E39" s="339">
        <v>413</v>
      </c>
      <c r="G39" s="342">
        <f t="shared" si="0"/>
        <v>0</v>
      </c>
      <c r="J39" s="342"/>
      <c r="R39" s="414"/>
    </row>
    <row r="40" spans="1:21" ht="14.25" customHeight="1">
      <c r="A40" s="361"/>
      <c r="D40" s="407"/>
    </row>
    <row r="41" spans="1:21" ht="38.25" customHeight="1">
      <c r="A41" s="361">
        <f>COUNT($A$1:A39)+1</f>
        <v>14</v>
      </c>
      <c r="B41" s="362" t="s">
        <v>433</v>
      </c>
      <c r="C41" s="362" t="s">
        <v>19</v>
      </c>
      <c r="D41" s="407" t="s">
        <v>402</v>
      </c>
      <c r="E41" s="339">
        <v>1400</v>
      </c>
      <c r="G41" s="342">
        <f t="shared" si="0"/>
        <v>0</v>
      </c>
      <c r="J41" s="342"/>
    </row>
    <row r="42" spans="1:21" ht="12.75" customHeight="1">
      <c r="A42" s="361"/>
      <c r="B42" s="95"/>
      <c r="D42" s="407"/>
    </row>
    <row r="43" spans="1:21" ht="76.5">
      <c r="A43" s="361">
        <f>COUNT($A$1:A41)+1</f>
        <v>15</v>
      </c>
      <c r="B43" s="362" t="s">
        <v>433</v>
      </c>
      <c r="C43" s="362" t="s">
        <v>280</v>
      </c>
      <c r="D43" s="369"/>
    </row>
    <row r="44" spans="1:21" ht="12.75" customHeight="1">
      <c r="A44" s="361"/>
      <c r="B44" s="95"/>
      <c r="C44" s="362" t="s">
        <v>281</v>
      </c>
      <c r="D44" s="369" t="s">
        <v>456</v>
      </c>
      <c r="E44" s="339">
        <v>122</v>
      </c>
      <c r="G44" s="342">
        <f t="shared" ref="G44" si="1">E44*F44</f>
        <v>0</v>
      </c>
    </row>
    <row r="45" spans="1:21" ht="12.75" customHeight="1">
      <c r="A45" s="361"/>
      <c r="B45" s="95"/>
      <c r="C45" s="362" t="s">
        <v>282</v>
      </c>
      <c r="D45" s="369" t="s">
        <v>456</v>
      </c>
      <c r="E45" s="339">
        <v>81</v>
      </c>
      <c r="G45" s="342">
        <f t="shared" ref="G45:G47" si="2">E45*F45</f>
        <v>0</v>
      </c>
    </row>
    <row r="46" spans="1:21" ht="12.75" customHeight="1">
      <c r="A46" s="361"/>
      <c r="B46" s="95"/>
      <c r="C46" s="362" t="s">
        <v>283</v>
      </c>
      <c r="D46" s="369" t="s">
        <v>456</v>
      </c>
      <c r="E46" s="339">
        <v>20</v>
      </c>
      <c r="G46" s="342">
        <f t="shared" si="2"/>
        <v>0</v>
      </c>
    </row>
    <row r="47" spans="1:21" ht="12.75" customHeight="1">
      <c r="A47" s="361"/>
      <c r="B47" s="95"/>
      <c r="C47" s="362" t="s">
        <v>284</v>
      </c>
      <c r="D47" s="369" t="s">
        <v>456</v>
      </c>
      <c r="E47" s="339">
        <v>31</v>
      </c>
      <c r="G47" s="342">
        <f t="shared" si="2"/>
        <v>0</v>
      </c>
    </row>
    <row r="48" spans="1:21" ht="12.75" customHeight="1">
      <c r="A48" s="361"/>
      <c r="B48" s="95"/>
      <c r="D48" s="407"/>
    </row>
    <row r="49" spans="1:16" ht="51">
      <c r="A49" s="361">
        <f>COUNT($A$1:A47)+1</f>
        <v>16</v>
      </c>
      <c r="B49" s="95"/>
      <c r="C49" s="362" t="s">
        <v>285</v>
      </c>
      <c r="D49" s="369" t="s">
        <v>456</v>
      </c>
      <c r="E49" s="339">
        <v>105</v>
      </c>
      <c r="G49" s="342">
        <f t="shared" ref="G49" si="3">E49*F49</f>
        <v>0</v>
      </c>
      <c r="O49" s="415"/>
      <c r="P49" s="415"/>
    </row>
    <row r="50" spans="1:16" ht="12.75" customHeight="1">
      <c r="A50" s="361"/>
      <c r="B50" s="95"/>
      <c r="D50" s="407"/>
    </row>
    <row r="51" spans="1:16" ht="38.25">
      <c r="A51" s="361">
        <f>COUNT($A$1:A49)+1</f>
        <v>17</v>
      </c>
      <c r="B51" s="95"/>
      <c r="C51" s="362" t="s">
        <v>328</v>
      </c>
      <c r="D51" s="369" t="s">
        <v>456</v>
      </c>
      <c r="E51" s="339">
        <v>117</v>
      </c>
      <c r="G51" s="342">
        <f t="shared" ref="G51" si="4">E51*F51</f>
        <v>0</v>
      </c>
    </row>
    <row r="52" spans="1:16" ht="12.75" customHeight="1">
      <c r="A52" s="361"/>
      <c r="B52" s="95"/>
      <c r="D52" s="369"/>
    </row>
    <row r="53" spans="1:16" ht="12.75" customHeight="1">
      <c r="A53" s="361"/>
      <c r="B53" s="95"/>
      <c r="C53" s="387" t="s">
        <v>286</v>
      </c>
      <c r="D53" s="369"/>
    </row>
    <row r="54" spans="1:16" ht="76.5">
      <c r="A54" s="361">
        <f>COUNT($A$1:A51)+1</f>
        <v>18</v>
      </c>
      <c r="B54" s="95"/>
      <c r="C54" s="362" t="s">
        <v>387</v>
      </c>
      <c r="D54" s="369" t="s">
        <v>456</v>
      </c>
      <c r="E54" s="339">
        <v>20.2</v>
      </c>
      <c r="G54" s="342">
        <f t="shared" ref="G54" si="5">E54*F54</f>
        <v>0</v>
      </c>
    </row>
    <row r="55" spans="1:16">
      <c r="A55" s="361"/>
      <c r="B55" s="95"/>
      <c r="D55" s="369"/>
    </row>
    <row r="56" spans="1:16" ht="67.5" customHeight="1">
      <c r="A56" s="361">
        <f>COUNT($A$1:A54)+1</f>
        <v>19</v>
      </c>
      <c r="B56" s="95"/>
      <c r="C56" s="362" t="s">
        <v>297</v>
      </c>
      <c r="D56" s="365" t="s">
        <v>402</v>
      </c>
      <c r="E56" s="416">
        <v>22</v>
      </c>
      <c r="F56" s="417"/>
      <c r="G56" s="342">
        <f t="shared" ref="G56" si="6">E56*F56</f>
        <v>0</v>
      </c>
    </row>
    <row r="57" spans="1:16" ht="12.75" customHeight="1">
      <c r="A57" s="361"/>
      <c r="B57" s="95"/>
      <c r="D57" s="407"/>
    </row>
    <row r="58" spans="1:16" ht="87.75" customHeight="1">
      <c r="A58" s="361">
        <f>COUNT($A$1:A56)+1</f>
        <v>20</v>
      </c>
      <c r="B58" s="95"/>
      <c r="C58" s="362" t="s">
        <v>329</v>
      </c>
      <c r="D58" s="369" t="s">
        <v>456</v>
      </c>
      <c r="E58" s="339">
        <v>3.4</v>
      </c>
      <c r="G58" s="342">
        <f t="shared" ref="G58" si="7">E58*F58</f>
        <v>0</v>
      </c>
    </row>
    <row r="59" spans="1:16" ht="12.75" customHeight="1">
      <c r="A59" s="361"/>
      <c r="B59" s="95"/>
      <c r="D59" s="407"/>
    </row>
    <row r="60" spans="1:16" ht="12.75" customHeight="1">
      <c r="A60" s="361"/>
      <c r="B60" s="95"/>
      <c r="C60" s="418" t="s">
        <v>45</v>
      </c>
      <c r="D60" s="407"/>
    </row>
    <row r="61" spans="1:16" ht="41.25" customHeight="1">
      <c r="A61" s="361">
        <f>COUNT($A$1:A59)+1</f>
        <v>21</v>
      </c>
      <c r="B61" s="419" t="s">
        <v>434</v>
      </c>
      <c r="C61" s="419" t="s">
        <v>41</v>
      </c>
      <c r="D61" s="369" t="s">
        <v>456</v>
      </c>
      <c r="E61" s="420">
        <v>48</v>
      </c>
      <c r="F61" s="421"/>
      <c r="G61" s="342">
        <f t="shared" si="0"/>
        <v>0</v>
      </c>
      <c r="J61" s="342"/>
    </row>
    <row r="62" spans="1:16">
      <c r="A62" s="361"/>
      <c r="B62" s="419"/>
      <c r="C62" s="419"/>
      <c r="D62" s="369"/>
      <c r="E62" s="420"/>
      <c r="F62" s="421"/>
    </row>
    <row r="63" spans="1:16" ht="25.5">
      <c r="A63" s="361">
        <f>COUNT($A$1:A61)+1</f>
        <v>22</v>
      </c>
      <c r="B63" s="419" t="s">
        <v>435</v>
      </c>
      <c r="C63" s="419" t="s">
        <v>66</v>
      </c>
      <c r="D63" s="369" t="s">
        <v>456</v>
      </c>
      <c r="E63" s="420">
        <v>48</v>
      </c>
      <c r="F63" s="421"/>
      <c r="G63" s="342">
        <f t="shared" si="0"/>
        <v>0</v>
      </c>
      <c r="J63" s="342"/>
    </row>
    <row r="64" spans="1:16">
      <c r="A64" s="361"/>
      <c r="J64" s="342"/>
    </row>
    <row r="65" spans="1:18" ht="12.75" customHeight="1">
      <c r="A65" s="366"/>
      <c r="B65" s="103"/>
      <c r="C65" s="418" t="s">
        <v>278</v>
      </c>
      <c r="E65" s="416"/>
      <c r="F65" s="417"/>
      <c r="H65" s="422"/>
      <c r="Q65" s="423"/>
    </row>
    <row r="66" spans="1:18" ht="15" customHeight="1">
      <c r="A66" s="366">
        <f>COUNT($A$1:A64)+1</f>
        <v>23</v>
      </c>
      <c r="B66" s="424" t="s">
        <v>229</v>
      </c>
      <c r="C66" s="425" t="s">
        <v>279</v>
      </c>
      <c r="D66" s="365" t="s">
        <v>402</v>
      </c>
      <c r="E66" s="416">
        <v>315</v>
      </c>
      <c r="F66" s="417"/>
      <c r="G66" s="342">
        <f t="shared" si="0"/>
        <v>0</v>
      </c>
      <c r="H66" s="422"/>
      <c r="J66" s="342"/>
      <c r="R66" s="423"/>
    </row>
    <row r="67" spans="1:18" ht="15" customHeight="1">
      <c r="A67" s="366"/>
      <c r="B67" s="424"/>
      <c r="C67" s="426" t="s">
        <v>277</v>
      </c>
      <c r="D67" s="427"/>
      <c r="E67" s="416"/>
      <c r="F67" s="417"/>
      <c r="H67" s="422"/>
      <c r="I67" s="428"/>
      <c r="J67" s="429"/>
      <c r="K67" s="430"/>
      <c r="L67" s="430"/>
      <c r="M67" s="431"/>
      <c r="N67" s="430"/>
      <c r="O67" s="430"/>
      <c r="Q67" s="423"/>
      <c r="R67" s="423"/>
    </row>
    <row r="68" spans="1:18" ht="20.25" customHeight="1">
      <c r="A68" s="366">
        <f>COUNT($A$1:A66)+1</f>
        <v>24</v>
      </c>
      <c r="B68" s="424" t="s">
        <v>234</v>
      </c>
      <c r="C68" s="425" t="s">
        <v>275</v>
      </c>
      <c r="D68" s="365" t="s">
        <v>402</v>
      </c>
      <c r="E68" s="416">
        <v>995</v>
      </c>
      <c r="F68" s="417"/>
      <c r="G68" s="342">
        <f t="shared" ref="G68" si="8">E68*F68</f>
        <v>0</v>
      </c>
      <c r="H68" s="422"/>
      <c r="I68" s="430"/>
      <c r="J68" s="429"/>
      <c r="K68" s="430"/>
      <c r="L68" s="430"/>
      <c r="M68" s="431"/>
      <c r="N68" s="430"/>
      <c r="O68" s="430"/>
      <c r="Q68" s="423"/>
      <c r="R68" s="423"/>
    </row>
    <row r="69" spans="1:18" ht="27.75" customHeight="1">
      <c r="A69" s="366">
        <f>COUNT($A$1:A68)+1</f>
        <v>25</v>
      </c>
      <c r="B69" s="424" t="s">
        <v>235</v>
      </c>
      <c r="C69" s="424" t="s">
        <v>276</v>
      </c>
      <c r="D69" s="365" t="s">
        <v>402</v>
      </c>
      <c r="E69" s="416">
        <v>995</v>
      </c>
      <c r="F69" s="417"/>
      <c r="G69" s="342">
        <f t="shared" si="0"/>
        <v>0</v>
      </c>
      <c r="H69" s="422"/>
      <c r="J69" s="342"/>
    </row>
    <row r="70" spans="1:18">
      <c r="A70" s="366"/>
      <c r="B70" s="432"/>
      <c r="C70" s="432"/>
      <c r="D70" s="433"/>
      <c r="E70" s="434"/>
      <c r="F70" s="435"/>
      <c r="G70" s="436"/>
    </row>
    <row r="71" spans="1:18" ht="14.25">
      <c r="A71" s="366">
        <f>COUNT($A$1:A70)+1</f>
        <v>26</v>
      </c>
      <c r="B71" s="432"/>
      <c r="C71" s="432" t="s">
        <v>319</v>
      </c>
      <c r="D71" s="369" t="s">
        <v>456</v>
      </c>
      <c r="E71" s="420">
        <v>50</v>
      </c>
      <c r="F71" s="421"/>
      <c r="G71" s="342">
        <f t="shared" ref="G71" si="9">E71*F71</f>
        <v>0</v>
      </c>
    </row>
    <row r="72" spans="1:18">
      <c r="A72" s="366"/>
      <c r="B72" s="432"/>
      <c r="C72" s="432"/>
      <c r="D72" s="433"/>
      <c r="E72" s="434"/>
      <c r="F72" s="435"/>
      <c r="G72" s="436"/>
    </row>
    <row r="73" spans="1:18">
      <c r="A73" s="361"/>
      <c r="D73" s="409"/>
      <c r="E73" s="437"/>
      <c r="F73" s="410" t="s">
        <v>287</v>
      </c>
      <c r="G73" s="389">
        <f>SUM(G35:G72)</f>
        <v>0</v>
      </c>
    </row>
    <row r="74" spans="1:18">
      <c r="A74" s="361"/>
      <c r="D74" s="409"/>
      <c r="E74" s="437"/>
      <c r="G74" s="393"/>
    </row>
    <row r="75" spans="1:18">
      <c r="A75" s="337" t="s">
        <v>10</v>
      </c>
      <c r="B75" s="356" t="s">
        <v>211</v>
      </c>
      <c r="C75" s="356" t="s">
        <v>20</v>
      </c>
      <c r="D75" s="407"/>
    </row>
    <row r="76" spans="1:18">
      <c r="A76" s="361"/>
      <c r="B76" s="95"/>
    </row>
    <row r="77" spans="1:18" s="283" customFormat="1" ht="25.5">
      <c r="A77" s="366">
        <f>COUNT($A$1:A76)+1</f>
        <v>27</v>
      </c>
      <c r="B77" s="438" t="s">
        <v>436</v>
      </c>
      <c r="C77" s="438" t="s">
        <v>288</v>
      </c>
      <c r="D77" s="439"/>
      <c r="E77" s="360"/>
      <c r="F77" s="440"/>
      <c r="G77" s="440"/>
    </row>
    <row r="78" spans="1:18" s="283" customFormat="1" ht="15" customHeight="1">
      <c r="A78" s="366"/>
      <c r="B78" s="441" t="s">
        <v>437</v>
      </c>
      <c r="C78" s="442" t="s">
        <v>289</v>
      </c>
      <c r="D78" s="439" t="s">
        <v>456</v>
      </c>
      <c r="E78" s="360">
        <v>15</v>
      </c>
      <c r="F78" s="440"/>
      <c r="G78" s="342">
        <f t="shared" ref="G78" si="10">E78*F78</f>
        <v>0</v>
      </c>
      <c r="J78" s="342"/>
    </row>
    <row r="79" spans="1:18" s="283" customFormat="1" ht="15" customHeight="1">
      <c r="A79" s="366"/>
      <c r="B79" s="441"/>
      <c r="C79" s="442" t="s">
        <v>290</v>
      </c>
      <c r="D79" s="439" t="s">
        <v>456</v>
      </c>
      <c r="E79" s="360">
        <v>15</v>
      </c>
      <c r="F79" s="440"/>
      <c r="G79" s="342">
        <f t="shared" ref="G79" si="11">E79*F79</f>
        <v>0</v>
      </c>
      <c r="J79" s="342"/>
    </row>
    <row r="80" spans="1:18" s="283" customFormat="1" ht="15" customHeight="1">
      <c r="A80" s="366"/>
      <c r="B80" s="441"/>
      <c r="C80" s="442" t="s">
        <v>291</v>
      </c>
      <c r="D80" s="439" t="s">
        <v>456</v>
      </c>
      <c r="E80" s="360">
        <v>15</v>
      </c>
      <c r="F80" s="440"/>
      <c r="G80" s="342">
        <f t="shared" ref="G80:G81" si="12">E80*F80</f>
        <v>0</v>
      </c>
      <c r="J80" s="342"/>
    </row>
    <row r="81" spans="1:13" s="283" customFormat="1" ht="15" customHeight="1">
      <c r="A81" s="366"/>
      <c r="B81" s="441"/>
      <c r="C81" s="442" t="s">
        <v>292</v>
      </c>
      <c r="D81" s="439" t="s">
        <v>456</v>
      </c>
      <c r="E81" s="360">
        <v>15</v>
      </c>
      <c r="F81" s="440"/>
      <c r="G81" s="342">
        <f t="shared" si="12"/>
        <v>0</v>
      </c>
      <c r="J81" s="342"/>
    </row>
    <row r="82" spans="1:13" s="283" customFormat="1" ht="15" customHeight="1">
      <c r="A82" s="366"/>
      <c r="B82" s="441"/>
      <c r="C82" s="442" t="s">
        <v>293</v>
      </c>
      <c r="D82" s="439" t="s">
        <v>402</v>
      </c>
      <c r="E82" s="360">
        <v>13</v>
      </c>
      <c r="F82" s="440"/>
      <c r="G82" s="342">
        <f t="shared" ref="G82" si="13">E82*F82</f>
        <v>0</v>
      </c>
      <c r="J82" s="342"/>
    </row>
    <row r="83" spans="1:13" s="283" customFormat="1" ht="15" customHeight="1">
      <c r="A83" s="366"/>
      <c r="B83" s="441"/>
      <c r="C83" s="442" t="s">
        <v>294</v>
      </c>
      <c r="D83" s="439" t="s">
        <v>402</v>
      </c>
      <c r="E83" s="360">
        <v>9</v>
      </c>
      <c r="F83" s="440"/>
      <c r="G83" s="342">
        <f t="shared" ref="G83" si="14">E83*F83</f>
        <v>0</v>
      </c>
      <c r="J83" s="342"/>
    </row>
    <row r="84" spans="1:13" s="283" customFormat="1" ht="15" customHeight="1">
      <c r="A84" s="366"/>
      <c r="B84" s="441"/>
      <c r="C84" s="442" t="s">
        <v>295</v>
      </c>
      <c r="D84" s="439" t="s">
        <v>402</v>
      </c>
      <c r="E84" s="360">
        <v>3</v>
      </c>
      <c r="F84" s="440"/>
      <c r="G84" s="342">
        <f t="shared" ref="G84" si="15">E84*F84</f>
        <v>0</v>
      </c>
      <c r="J84" s="342"/>
    </row>
    <row r="85" spans="1:13" s="283" customFormat="1" ht="15" customHeight="1">
      <c r="A85" s="366"/>
      <c r="B85" s="441"/>
      <c r="C85" s="442" t="s">
        <v>296</v>
      </c>
      <c r="D85" s="439" t="s">
        <v>402</v>
      </c>
      <c r="E85" s="360">
        <v>20</v>
      </c>
      <c r="F85" s="440"/>
      <c r="G85" s="342">
        <f t="shared" ref="G85" si="16">E85*F85</f>
        <v>0</v>
      </c>
      <c r="J85" s="342"/>
    </row>
    <row r="86" spans="1:13" s="283" customFormat="1" ht="15" customHeight="1">
      <c r="A86" s="366"/>
      <c r="B86" s="441"/>
      <c r="C86" s="442" t="s">
        <v>298</v>
      </c>
      <c r="D86" s="439" t="s">
        <v>456</v>
      </c>
      <c r="E86" s="360">
        <v>20</v>
      </c>
      <c r="F86" s="440"/>
      <c r="G86" s="342">
        <f>E86*F86</f>
        <v>0</v>
      </c>
      <c r="J86" s="342"/>
    </row>
    <row r="87" spans="1:13" s="283" customFormat="1" ht="27" customHeight="1">
      <c r="A87" s="366"/>
      <c r="B87" s="441"/>
      <c r="C87" s="419" t="s">
        <v>299</v>
      </c>
      <c r="D87" s="439" t="s">
        <v>15</v>
      </c>
      <c r="E87" s="360">
        <v>2</v>
      </c>
      <c r="F87" s="440"/>
      <c r="G87" s="342">
        <f>E87*F87</f>
        <v>0</v>
      </c>
      <c r="J87" s="342"/>
    </row>
    <row r="88" spans="1:13" s="283" customFormat="1" ht="25.5" customHeight="1">
      <c r="A88" s="366"/>
      <c r="B88" s="441"/>
      <c r="C88" s="419" t="s">
        <v>300</v>
      </c>
      <c r="D88" s="439" t="s">
        <v>15</v>
      </c>
      <c r="E88" s="360">
        <v>4</v>
      </c>
      <c r="F88" s="440"/>
      <c r="G88" s="342">
        <f>E88*F88</f>
        <v>0</v>
      </c>
      <c r="J88" s="342"/>
    </row>
    <row r="89" spans="1:13" s="283" customFormat="1" ht="13.5" customHeight="1">
      <c r="A89" s="366"/>
      <c r="B89" s="443"/>
      <c r="C89" s="443"/>
      <c r="D89" s="439"/>
      <c r="E89" s="360"/>
      <c r="F89" s="440"/>
      <c r="G89" s="342"/>
      <c r="I89" s="19"/>
      <c r="J89" s="19"/>
      <c r="K89" s="19"/>
      <c r="L89" s="19"/>
      <c r="M89" s="19"/>
    </row>
    <row r="90" spans="1:13" ht="38.25">
      <c r="A90" s="366">
        <f>COUNT($A$1:A89)+1</f>
        <v>28</v>
      </c>
      <c r="B90" s="367" t="s">
        <v>438</v>
      </c>
      <c r="C90" s="367" t="s">
        <v>42</v>
      </c>
      <c r="D90" s="444"/>
      <c r="E90" s="354"/>
      <c r="F90" s="369"/>
    </row>
    <row r="91" spans="1:13">
      <c r="A91" s="366"/>
      <c r="B91" s="367"/>
      <c r="C91" s="367" t="s">
        <v>301</v>
      </c>
      <c r="D91" s="439" t="s">
        <v>15</v>
      </c>
      <c r="E91" s="360">
        <v>2</v>
      </c>
      <c r="F91" s="440"/>
      <c r="G91" s="342">
        <f t="shared" ref="G91:G97" si="17">E91*F91</f>
        <v>0</v>
      </c>
    </row>
    <row r="92" spans="1:13">
      <c r="A92" s="366"/>
      <c r="B92" s="367"/>
      <c r="C92" s="367" t="s">
        <v>302</v>
      </c>
      <c r="D92" s="439" t="s">
        <v>15</v>
      </c>
      <c r="E92" s="360">
        <v>1</v>
      </c>
      <c r="F92" s="440"/>
      <c r="G92" s="342">
        <f t="shared" si="17"/>
        <v>0</v>
      </c>
    </row>
    <row r="93" spans="1:13">
      <c r="A93" s="366"/>
      <c r="B93" s="367"/>
      <c r="C93" s="367" t="s">
        <v>303</v>
      </c>
      <c r="D93" s="439" t="s">
        <v>15</v>
      </c>
      <c r="E93" s="360">
        <v>2</v>
      </c>
      <c r="F93" s="440"/>
      <c r="G93" s="342">
        <f t="shared" si="17"/>
        <v>0</v>
      </c>
    </row>
    <row r="94" spans="1:13" ht="25.5">
      <c r="A94" s="366"/>
      <c r="B94" s="367"/>
      <c r="C94" s="367" t="s">
        <v>304</v>
      </c>
      <c r="D94" s="439" t="s">
        <v>15</v>
      </c>
      <c r="E94" s="360">
        <v>1</v>
      </c>
      <c r="F94" s="440"/>
      <c r="G94" s="342">
        <f t="shared" si="17"/>
        <v>0</v>
      </c>
    </row>
    <row r="95" spans="1:13" ht="27.75" customHeight="1">
      <c r="A95" s="366"/>
      <c r="B95" s="367"/>
      <c r="C95" s="367" t="s">
        <v>305</v>
      </c>
      <c r="D95" s="439" t="s">
        <v>15</v>
      </c>
      <c r="E95" s="360">
        <v>1</v>
      </c>
      <c r="F95" s="440"/>
      <c r="G95" s="342">
        <f t="shared" si="17"/>
        <v>0</v>
      </c>
    </row>
    <row r="96" spans="1:13" ht="25.5">
      <c r="A96" s="366"/>
      <c r="B96" s="367"/>
      <c r="C96" s="367" t="s">
        <v>306</v>
      </c>
      <c r="D96" s="439" t="s">
        <v>15</v>
      </c>
      <c r="E96" s="360">
        <v>1</v>
      </c>
      <c r="F96" s="440"/>
      <c r="G96" s="342">
        <f t="shared" si="17"/>
        <v>0</v>
      </c>
    </row>
    <row r="97" spans="1:7">
      <c r="A97" s="445"/>
      <c r="B97" s="446"/>
      <c r="C97" s="446" t="s">
        <v>307</v>
      </c>
      <c r="D97" s="439" t="s">
        <v>15</v>
      </c>
      <c r="E97" s="360">
        <v>1</v>
      </c>
      <c r="F97" s="440"/>
      <c r="G97" s="342">
        <f t="shared" si="17"/>
        <v>0</v>
      </c>
    </row>
    <row r="98" spans="1:7" ht="14.25" customHeight="1">
      <c r="A98" s="445"/>
      <c r="B98" s="446"/>
      <c r="C98" s="446" t="s">
        <v>317</v>
      </c>
      <c r="D98" s="439" t="s">
        <v>15</v>
      </c>
      <c r="E98" s="360">
        <v>1</v>
      </c>
      <c r="F98" s="440"/>
      <c r="G98" s="342">
        <f t="shared" ref="G98" si="18">E98*F98</f>
        <v>0</v>
      </c>
    </row>
    <row r="99" spans="1:7" ht="14.25" customHeight="1">
      <c r="A99" s="445"/>
      <c r="B99" s="446"/>
      <c r="C99" s="446" t="s">
        <v>318</v>
      </c>
      <c r="D99" s="439" t="s">
        <v>15</v>
      </c>
      <c r="E99" s="360">
        <v>1</v>
      </c>
      <c r="F99" s="440"/>
      <c r="G99" s="342">
        <f t="shared" ref="G99" si="19">E99*F99</f>
        <v>0</v>
      </c>
    </row>
    <row r="100" spans="1:7">
      <c r="F100" s="410" t="s">
        <v>308</v>
      </c>
      <c r="G100" s="389">
        <f>SUM(G78:G99)</f>
        <v>0</v>
      </c>
    </row>
    <row r="101" spans="1:7">
      <c r="A101" s="361"/>
      <c r="G101" s="393"/>
    </row>
    <row r="102" spans="1:7" ht="13.5" customHeight="1">
      <c r="A102" s="386" t="s">
        <v>16</v>
      </c>
      <c r="B102" s="387" t="s">
        <v>206</v>
      </c>
      <c r="C102" s="387" t="s">
        <v>51</v>
      </c>
      <c r="E102" s="388">
        <v>0.1</v>
      </c>
      <c r="F102" s="342"/>
      <c r="G102" s="389">
        <f>(G100+G73+G31+G11)*E102</f>
        <v>0</v>
      </c>
    </row>
    <row r="103" spans="1:7">
      <c r="B103" s="323"/>
      <c r="C103" s="323"/>
      <c r="F103" s="342"/>
    </row>
    <row r="104" spans="1:7">
      <c r="B104" s="323"/>
      <c r="C104" s="323"/>
      <c r="F104" s="342"/>
    </row>
    <row r="105" spans="1:7">
      <c r="A105" s="361"/>
      <c r="B105" s="392" t="s">
        <v>428</v>
      </c>
      <c r="C105" s="392" t="s">
        <v>25</v>
      </c>
      <c r="G105" s="393"/>
    </row>
    <row r="106" spans="1:7">
      <c r="A106" s="270" t="s">
        <v>7</v>
      </c>
      <c r="B106" s="323" t="s">
        <v>208</v>
      </c>
      <c r="C106" s="323" t="str">
        <f>+C5</f>
        <v>PRIPRAVLJALNA DELA</v>
      </c>
      <c r="F106" s="342"/>
      <c r="G106" s="342">
        <f>+G11</f>
        <v>0</v>
      </c>
    </row>
    <row r="107" spans="1:7">
      <c r="A107" s="270" t="s">
        <v>8</v>
      </c>
      <c r="B107" s="323" t="s">
        <v>193</v>
      </c>
      <c r="C107" s="323" t="str">
        <f>+C13</f>
        <v>ZEMELJSKA DELA</v>
      </c>
      <c r="F107" s="342"/>
      <c r="G107" s="342">
        <f>G31</f>
        <v>0</v>
      </c>
    </row>
    <row r="108" spans="1:7">
      <c r="A108" s="270" t="s">
        <v>9</v>
      </c>
      <c r="B108" s="362" t="s">
        <v>210</v>
      </c>
      <c r="C108" s="362" t="str">
        <f>+C33</f>
        <v>SPODNJI in ZGORNJI USTROJ</v>
      </c>
      <c r="F108" s="342"/>
      <c r="G108" s="342">
        <f>G73</f>
        <v>0</v>
      </c>
    </row>
    <row r="109" spans="1:7">
      <c r="A109" s="394" t="s">
        <v>10</v>
      </c>
      <c r="B109" s="447" t="s">
        <v>211</v>
      </c>
      <c r="C109" s="447" t="str">
        <f>+C75</f>
        <v>PROMETNA UREDITEV</v>
      </c>
      <c r="D109" s="369"/>
      <c r="E109" s="448"/>
      <c r="F109" s="385"/>
      <c r="G109" s="385">
        <f>G100</f>
        <v>0</v>
      </c>
    </row>
    <row r="110" spans="1:7">
      <c r="A110" s="394" t="s">
        <v>16</v>
      </c>
      <c r="B110" s="395" t="s">
        <v>206</v>
      </c>
      <c r="C110" s="395" t="str">
        <f>+C102</f>
        <v xml:space="preserve">DODATNA IN NEPREDVIDENA DELA </v>
      </c>
      <c r="D110" s="449"/>
      <c r="E110" s="397"/>
      <c r="F110" s="398"/>
      <c r="G110" s="398">
        <f>+G102</f>
        <v>0</v>
      </c>
    </row>
    <row r="111" spans="1:7">
      <c r="B111" s="399" t="s">
        <v>212</v>
      </c>
      <c r="C111" s="399" t="s">
        <v>213</v>
      </c>
      <c r="D111" s="402"/>
      <c r="E111" s="400"/>
      <c r="F111" s="401"/>
      <c r="G111" s="389">
        <f>SUM(G106:G110)</f>
        <v>0</v>
      </c>
    </row>
    <row r="116" spans="1:7">
      <c r="A116" s="19"/>
      <c r="B116" s="19"/>
      <c r="C116" s="19"/>
      <c r="D116" s="342"/>
      <c r="E116" s="19"/>
      <c r="F116" s="19"/>
      <c r="G116" s="19"/>
    </row>
    <row r="117" spans="1:7">
      <c r="A117" s="19"/>
      <c r="B117" s="19"/>
      <c r="C117" s="19"/>
      <c r="D117" s="342"/>
      <c r="E117" s="19"/>
      <c r="F117" s="19"/>
      <c r="G117" s="19"/>
    </row>
    <row r="118" spans="1:7">
      <c r="A118" s="19"/>
      <c r="B118" s="19"/>
      <c r="C118" s="19"/>
      <c r="D118" s="342"/>
      <c r="E118" s="19"/>
      <c r="F118" s="19"/>
      <c r="G118" s="19"/>
    </row>
    <row r="119" spans="1:7">
      <c r="A119" s="19"/>
      <c r="B119" s="19"/>
      <c r="C119" s="19"/>
      <c r="D119" s="342"/>
      <c r="E119" s="19"/>
      <c r="F119" s="19"/>
      <c r="G119" s="19"/>
    </row>
    <row r="120" spans="1:7">
      <c r="A120" s="19"/>
      <c r="B120" s="19"/>
      <c r="C120" s="19"/>
      <c r="D120" s="342"/>
      <c r="E120" s="19"/>
      <c r="F120" s="19"/>
      <c r="G120" s="19"/>
    </row>
    <row r="121" spans="1:7">
      <c r="A121" s="19"/>
      <c r="B121" s="19"/>
      <c r="C121" s="19"/>
      <c r="D121" s="342"/>
      <c r="E121" s="19"/>
      <c r="F121" s="19"/>
      <c r="G121" s="19"/>
    </row>
    <row r="122" spans="1:7">
      <c r="A122" s="19"/>
      <c r="B122" s="19"/>
      <c r="C122" s="19"/>
      <c r="D122" s="342"/>
      <c r="E122" s="19"/>
      <c r="F122" s="19"/>
      <c r="G122" s="19"/>
    </row>
    <row r="123" spans="1:7">
      <c r="A123" s="19"/>
      <c r="B123" s="19"/>
      <c r="C123" s="19"/>
      <c r="D123" s="342"/>
      <c r="E123" s="19"/>
      <c r="F123" s="19"/>
      <c r="G123" s="19"/>
    </row>
    <row r="124" spans="1:7">
      <c r="A124" s="19"/>
      <c r="B124" s="19"/>
      <c r="C124" s="19"/>
      <c r="D124" s="342"/>
      <c r="E124" s="19"/>
      <c r="F124" s="19"/>
      <c r="G124" s="19"/>
    </row>
    <row r="125" spans="1:7">
      <c r="A125" s="19"/>
      <c r="B125" s="19"/>
      <c r="C125" s="19"/>
      <c r="D125" s="342"/>
      <c r="E125" s="19"/>
      <c r="F125" s="19"/>
      <c r="G125" s="19"/>
    </row>
    <row r="126" spans="1:7">
      <c r="A126" s="19"/>
      <c r="B126" s="19"/>
      <c r="C126" s="19"/>
      <c r="D126" s="342"/>
      <c r="E126" s="19"/>
      <c r="F126" s="19"/>
      <c r="G126" s="19"/>
    </row>
    <row r="127" spans="1:7">
      <c r="A127" s="19"/>
      <c r="B127" s="19"/>
      <c r="C127" s="19"/>
      <c r="D127" s="342"/>
      <c r="E127" s="19"/>
      <c r="F127" s="19"/>
      <c r="G127" s="19"/>
    </row>
  </sheetData>
  <phoneticPr fontId="18" type="noConversion"/>
  <conditionalFormatting sqref="C19">
    <cfRule type="expression" dxfId="35" priority="3" stopIfTrue="1">
      <formula>#REF!&gt;0</formula>
    </cfRule>
    <cfRule type="expression" dxfId="34" priority="4" stopIfTrue="1">
      <formula>#REF!=1</formula>
    </cfRule>
  </conditionalFormatting>
  <pageMargins left="0.78740157480314965" right="0.19685039370078741" top="0.86614173228346458" bottom="1.1811023622047245" header="0.31496062992125984" footer="0.51181102362204722"/>
  <pageSetup paperSize="9" fitToHeight="0" orientation="portrait" r:id="rId1"/>
  <headerFooter alignWithMargins="0">
    <oddHeader>&amp;L&amp;8&amp;F</oddHeader>
    <oddFooter>&amp;L&amp;"FuturaTEEMedCon,Običajno"&amp;9PROTIM RŽIŠNIK PERC d.o.o.,  Poslovna cona A 2,  4208 ŠENČUR,  SLOVENIJA
tel.: 04 279 18 00  fax: 04 279 18 25  e-mail:  protim@rzisnik-perc.si  url: www.protim.si&amp;R&amp;"FuturaTEEMedCon,Običajno"&amp;P/&amp;N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7"/>
  <sheetViews>
    <sheetView view="pageBreakPreview" zoomScaleNormal="100" zoomScaleSheetLayoutView="100" workbookViewId="0"/>
  </sheetViews>
  <sheetFormatPr defaultColWidth="9.140625" defaultRowHeight="12.75"/>
  <cols>
    <col min="1" max="1" width="5.85546875" style="390" customWidth="1"/>
    <col min="2" max="2" width="45" style="323" hidden="1" customWidth="1"/>
    <col min="3" max="3" width="45" style="323" customWidth="1"/>
    <col min="4" max="4" width="6" style="320" bestFit="1" customWidth="1"/>
    <col min="5" max="5" width="8.140625" style="339" customWidth="1"/>
    <col min="6" max="6" width="9.42578125" style="342" customWidth="1"/>
    <col min="7" max="7" width="13.28515625" style="342" customWidth="1"/>
    <col min="8" max="16384" width="9.140625" style="19"/>
  </cols>
  <sheetData>
    <row r="1" spans="1:11">
      <c r="A1" s="386" t="s">
        <v>31</v>
      </c>
      <c r="B1" s="450" t="s">
        <v>215</v>
      </c>
      <c r="C1" s="450" t="s">
        <v>59</v>
      </c>
      <c r="E1" s="451"/>
      <c r="F1" s="452"/>
      <c r="G1" s="452"/>
    </row>
    <row r="2" spans="1:11">
      <c r="A2" s="361"/>
      <c r="B2" s="453"/>
      <c r="C2" s="453"/>
      <c r="D2" s="454"/>
      <c r="E2" s="451"/>
      <c r="F2" s="452"/>
      <c r="G2" s="452"/>
    </row>
    <row r="3" spans="1:11">
      <c r="A3" s="455" t="s">
        <v>3</v>
      </c>
      <c r="B3" s="345" t="s">
        <v>214</v>
      </c>
      <c r="C3" s="345" t="s">
        <v>13</v>
      </c>
      <c r="D3" s="346" t="s">
        <v>4</v>
      </c>
      <c r="E3" s="347" t="s">
        <v>5</v>
      </c>
      <c r="F3" s="402" t="s">
        <v>6</v>
      </c>
      <c r="G3" s="403" t="s">
        <v>14</v>
      </c>
    </row>
    <row r="4" spans="1:11">
      <c r="A4" s="361"/>
      <c r="B4" s="359"/>
      <c r="C4" s="359"/>
      <c r="D4" s="454"/>
      <c r="E4" s="451"/>
      <c r="F4" s="452"/>
      <c r="G4" s="452"/>
    </row>
    <row r="5" spans="1:11">
      <c r="A5" s="386" t="s">
        <v>7</v>
      </c>
      <c r="B5" s="453" t="s">
        <v>208</v>
      </c>
      <c r="C5" s="453" t="s">
        <v>18</v>
      </c>
      <c r="D5" s="454"/>
      <c r="E5" s="451"/>
      <c r="F5" s="452"/>
      <c r="G5" s="452"/>
    </row>
    <row r="6" spans="1:11">
      <c r="A6" s="361"/>
      <c r="B6" s="359"/>
      <c r="C6" s="359"/>
      <c r="D6" s="454"/>
      <c r="E6" s="451"/>
      <c r="F6" s="452"/>
      <c r="G6" s="452"/>
    </row>
    <row r="7" spans="1:11" ht="15" customHeight="1">
      <c r="A7" s="361">
        <f>COUNT($A$1:A6)+1</f>
        <v>1</v>
      </c>
      <c r="B7" s="359" t="s">
        <v>439</v>
      </c>
      <c r="C7" s="456" t="s">
        <v>21</v>
      </c>
      <c r="D7" s="320" t="s">
        <v>456</v>
      </c>
      <c r="E7" s="339">
        <v>146</v>
      </c>
      <c r="G7" s="342">
        <f>E7*F7</f>
        <v>0</v>
      </c>
      <c r="J7" s="342"/>
    </row>
    <row r="8" spans="1:11">
      <c r="A8" s="361"/>
      <c r="B8" s="359"/>
      <c r="C8" s="359"/>
    </row>
    <row r="9" spans="1:11">
      <c r="A9" s="361">
        <f>COUNT($A$1:A8)+1</f>
        <v>2</v>
      </c>
      <c r="B9" s="359" t="s">
        <v>440</v>
      </c>
      <c r="C9" s="359" t="s">
        <v>22</v>
      </c>
      <c r="D9" s="320" t="s">
        <v>15</v>
      </c>
      <c r="E9" s="339">
        <v>1</v>
      </c>
      <c r="G9" s="342">
        <f>E9*F9</f>
        <v>0</v>
      </c>
      <c r="J9" s="342"/>
    </row>
    <row r="10" spans="1:11">
      <c r="A10" s="361"/>
      <c r="B10" s="359"/>
      <c r="C10" s="359"/>
    </row>
    <row r="11" spans="1:11" s="253" customFormat="1">
      <c r="A11" s="361"/>
      <c r="B11" s="356"/>
      <c r="C11" s="356"/>
      <c r="D11" s="332"/>
      <c r="E11" s="405"/>
      <c r="F11" s="406" t="s">
        <v>309</v>
      </c>
      <c r="G11" s="389">
        <f>SUM(G7:G9)</f>
        <v>0</v>
      </c>
    </row>
    <row r="12" spans="1:11">
      <c r="A12" s="361"/>
      <c r="B12" s="359"/>
      <c r="C12" s="359"/>
    </row>
    <row r="13" spans="1:11">
      <c r="A13" s="337" t="s">
        <v>8</v>
      </c>
      <c r="B13" s="387" t="s">
        <v>193</v>
      </c>
      <c r="C13" s="387" t="s">
        <v>2</v>
      </c>
      <c r="F13" s="365"/>
    </row>
    <row r="14" spans="1:11">
      <c r="A14" s="337"/>
      <c r="B14" s="387"/>
      <c r="C14" s="387"/>
      <c r="F14" s="365"/>
    </row>
    <row r="15" spans="1:11" ht="115.5" customHeight="1">
      <c r="A15" s="361">
        <f>COUNT($A$1:A14)+1</f>
        <v>3</v>
      </c>
      <c r="B15" s="359" t="s">
        <v>458</v>
      </c>
      <c r="C15" s="359" t="s">
        <v>316</v>
      </c>
      <c r="D15" s="363" t="s">
        <v>457</v>
      </c>
      <c r="E15" s="339">
        <v>415</v>
      </c>
      <c r="G15" s="342">
        <f>E15*F15</f>
        <v>0</v>
      </c>
      <c r="J15" s="342"/>
    </row>
    <row r="16" spans="1:11" s="462" customFormat="1">
      <c r="A16" s="457"/>
      <c r="B16" s="458"/>
      <c r="C16" s="458"/>
      <c r="D16" s="459"/>
      <c r="E16" s="460"/>
      <c r="F16" s="461"/>
      <c r="G16" s="342"/>
      <c r="K16" s="430"/>
    </row>
    <row r="17" spans="1:11" s="462" customFormat="1" ht="117.75" customHeight="1">
      <c r="A17" s="361">
        <f>COUNT($A$1:A16)+1</f>
        <v>4</v>
      </c>
      <c r="B17" s="359" t="s">
        <v>458</v>
      </c>
      <c r="C17" s="359" t="s">
        <v>330</v>
      </c>
      <c r="D17" s="363" t="s">
        <v>457</v>
      </c>
      <c r="E17" s="339">
        <v>45</v>
      </c>
      <c r="F17" s="342"/>
      <c r="G17" s="342">
        <f>E17*F17</f>
        <v>0</v>
      </c>
      <c r="K17" s="430"/>
    </row>
    <row r="18" spans="1:11" s="462" customFormat="1">
      <c r="A18" s="457"/>
      <c r="B18" s="458"/>
      <c r="C18" s="458"/>
      <c r="D18" s="459"/>
      <c r="E18" s="460"/>
      <c r="F18" s="461"/>
      <c r="G18" s="342"/>
      <c r="K18" s="430"/>
    </row>
    <row r="19" spans="1:11" ht="27" customHeight="1">
      <c r="A19" s="361">
        <f>COUNT($A$1:A18)+1</f>
        <v>5</v>
      </c>
      <c r="B19" s="362" t="s">
        <v>441</v>
      </c>
      <c r="C19" s="362" t="s">
        <v>54</v>
      </c>
      <c r="D19" s="463" t="s">
        <v>402</v>
      </c>
      <c r="E19" s="339">
        <v>95</v>
      </c>
      <c r="G19" s="342">
        <f t="shared" ref="G19" si="0">E19*F19</f>
        <v>0</v>
      </c>
    </row>
    <row r="20" spans="1:11">
      <c r="A20" s="361"/>
      <c r="B20" s="362"/>
      <c r="C20" s="362"/>
      <c r="D20" s="463"/>
    </row>
    <row r="21" spans="1:11" ht="76.5" customHeight="1">
      <c r="A21" s="361">
        <f>COUNT($A$1:A19)+1</f>
        <v>6</v>
      </c>
      <c r="B21" s="362" t="s">
        <v>191</v>
      </c>
      <c r="C21" s="362" t="s">
        <v>147</v>
      </c>
      <c r="D21" s="463"/>
    </row>
    <row r="22" spans="1:11" ht="25.5">
      <c r="A22" s="361"/>
      <c r="B22" s="464" t="s">
        <v>442</v>
      </c>
      <c r="C22" s="464" t="s">
        <v>324</v>
      </c>
      <c r="D22" s="463" t="s">
        <v>0</v>
      </c>
      <c r="E22" s="339">
        <v>1</v>
      </c>
      <c r="G22" s="342">
        <f>E22*F22</f>
        <v>0</v>
      </c>
      <c r="J22" s="342"/>
    </row>
    <row r="23" spans="1:11" ht="25.5">
      <c r="A23" s="361"/>
      <c r="B23" s="464" t="s">
        <v>443</v>
      </c>
      <c r="C23" s="464" t="s">
        <v>323</v>
      </c>
      <c r="D23" s="463" t="s">
        <v>0</v>
      </c>
      <c r="E23" s="339">
        <v>1</v>
      </c>
      <c r="G23" s="342">
        <f t="shared" ref="G23" si="1">E23*F23</f>
        <v>0</v>
      </c>
      <c r="J23" s="342"/>
    </row>
    <row r="24" spans="1:11">
      <c r="A24" s="361"/>
      <c r="B24" s="362"/>
      <c r="C24" s="362"/>
      <c r="D24" s="463"/>
    </row>
    <row r="25" spans="1:11" ht="40.5" customHeight="1">
      <c r="A25" s="465">
        <f>COUNT($A$1:A24)+1</f>
        <v>7</v>
      </c>
      <c r="B25" s="362" t="s">
        <v>444</v>
      </c>
      <c r="C25" s="362" t="s">
        <v>39</v>
      </c>
      <c r="D25" s="363" t="s">
        <v>457</v>
      </c>
      <c r="E25" s="339">
        <v>210</v>
      </c>
      <c r="F25" s="365"/>
      <c r="G25" s="342">
        <f>E25*F25</f>
        <v>0</v>
      </c>
      <c r="J25" s="342"/>
    </row>
    <row r="26" spans="1:11">
      <c r="A26" s="361"/>
      <c r="B26" s="359"/>
      <c r="C26" s="359"/>
      <c r="D26" s="454"/>
      <c r="E26" s="451"/>
      <c r="F26" s="452"/>
    </row>
    <row r="27" spans="1:11" ht="63.75">
      <c r="A27" s="465">
        <f>COUNT($A$1:A26)+1</f>
        <v>8</v>
      </c>
      <c r="B27" s="362" t="s">
        <v>445</v>
      </c>
      <c r="C27" s="362" t="s">
        <v>40</v>
      </c>
      <c r="D27" s="363" t="s">
        <v>457</v>
      </c>
      <c r="E27" s="339">
        <v>140</v>
      </c>
      <c r="F27" s="365"/>
      <c r="G27" s="342">
        <f>E27*F27</f>
        <v>0</v>
      </c>
      <c r="J27" s="342"/>
    </row>
    <row r="28" spans="1:11">
      <c r="A28" s="361"/>
      <c r="B28" s="362"/>
      <c r="C28" s="362"/>
      <c r="D28" s="363"/>
      <c r="F28" s="365"/>
    </row>
    <row r="29" spans="1:11" s="253" customFormat="1">
      <c r="A29" s="361"/>
      <c r="B29" s="356"/>
      <c r="C29" s="356"/>
      <c r="D29" s="332"/>
      <c r="E29" s="405"/>
      <c r="F29" s="369" t="s">
        <v>272</v>
      </c>
      <c r="G29" s="389">
        <f>SUM(G15:G28)</f>
        <v>0</v>
      </c>
    </row>
    <row r="30" spans="1:11" s="253" customFormat="1">
      <c r="A30" s="361"/>
      <c r="B30" s="356"/>
      <c r="C30" s="356"/>
      <c r="D30" s="332"/>
      <c r="E30" s="405"/>
      <c r="F30" s="369"/>
      <c r="G30" s="393"/>
    </row>
    <row r="31" spans="1:11">
      <c r="A31" s="386" t="s">
        <v>9</v>
      </c>
      <c r="B31" s="453" t="s">
        <v>216</v>
      </c>
      <c r="C31" s="453" t="s">
        <v>23</v>
      </c>
      <c r="D31" s="454"/>
      <c r="E31" s="451"/>
      <c r="F31" s="452"/>
      <c r="G31" s="452"/>
    </row>
    <row r="32" spans="1:11">
      <c r="A32" s="361"/>
      <c r="B32" s="466"/>
      <c r="C32" s="466"/>
      <c r="D32" s="454"/>
      <c r="E32" s="451"/>
      <c r="F32" s="452"/>
      <c r="G32" s="452"/>
    </row>
    <row r="33" spans="1:13" s="467" customFormat="1" ht="53.25" customHeight="1">
      <c r="B33" s="468" t="s">
        <v>248</v>
      </c>
      <c r="C33" s="468" t="s">
        <v>53</v>
      </c>
      <c r="D33" s="360"/>
      <c r="E33" s="360"/>
      <c r="F33" s="469"/>
      <c r="G33" s="470"/>
    </row>
    <row r="34" spans="1:13" s="467" customFormat="1" ht="14.25">
      <c r="A34" s="465">
        <f>COUNT($A$1:A32)+1</f>
        <v>9</v>
      </c>
      <c r="B34" s="446" t="s">
        <v>459</v>
      </c>
      <c r="C34" s="446" t="s">
        <v>237</v>
      </c>
      <c r="D34" s="354" t="s">
        <v>456</v>
      </c>
      <c r="E34" s="416">
        <v>54</v>
      </c>
      <c r="F34" s="369"/>
      <c r="G34" s="342">
        <f t="shared" ref="G34" si="2">E34*F34</f>
        <v>0</v>
      </c>
      <c r="J34" s="342"/>
    </row>
    <row r="35" spans="1:13" s="283" customFormat="1" ht="14.25">
      <c r="A35" s="465">
        <f>COUNT($A$1:A34)+1</f>
        <v>10</v>
      </c>
      <c r="B35" s="441" t="s">
        <v>239</v>
      </c>
      <c r="C35" s="441" t="s">
        <v>238</v>
      </c>
      <c r="D35" s="360" t="s">
        <v>456</v>
      </c>
      <c r="E35" s="416">
        <v>69</v>
      </c>
      <c r="F35" s="469"/>
      <c r="G35" s="342">
        <f t="shared" ref="G35:G36" si="3">E35*F35</f>
        <v>0</v>
      </c>
      <c r="M35" s="467"/>
    </row>
    <row r="36" spans="1:13" s="283" customFormat="1" ht="14.25">
      <c r="A36" s="465">
        <f>COUNT($A$1:A35)+1</f>
        <v>11</v>
      </c>
      <c r="B36" s="441" t="s">
        <v>240</v>
      </c>
      <c r="C36" s="441" t="s">
        <v>241</v>
      </c>
      <c r="D36" s="360" t="s">
        <v>456</v>
      </c>
      <c r="E36" s="416">
        <v>8</v>
      </c>
      <c r="F36" s="469"/>
      <c r="G36" s="342">
        <f t="shared" si="3"/>
        <v>0</v>
      </c>
      <c r="M36" s="467"/>
    </row>
    <row r="37" spans="1:13" s="283" customFormat="1">
      <c r="A37" s="465"/>
      <c r="B37" s="441"/>
      <c r="C37" s="441"/>
      <c r="D37" s="360"/>
      <c r="E37" s="416"/>
      <c r="F37" s="469"/>
      <c r="G37" s="342"/>
    </row>
    <row r="38" spans="1:13" s="283" customFormat="1" ht="91.5" customHeight="1">
      <c r="A38" s="465"/>
      <c r="B38" s="468" t="s">
        <v>246</v>
      </c>
      <c r="C38" s="468" t="s">
        <v>244</v>
      </c>
      <c r="D38" s="360"/>
      <c r="E38" s="416"/>
      <c r="F38" s="469"/>
      <c r="G38" s="342"/>
      <c r="I38" s="471"/>
    </row>
    <row r="39" spans="1:13" s="283" customFormat="1" ht="14.25">
      <c r="A39" s="465">
        <f>COUNT($A$1:A37)+1</f>
        <v>12</v>
      </c>
      <c r="B39" s="446" t="s">
        <v>240</v>
      </c>
      <c r="C39" s="446" t="s">
        <v>243</v>
      </c>
      <c r="D39" s="360" t="s">
        <v>456</v>
      </c>
      <c r="E39" s="416">
        <v>5</v>
      </c>
      <c r="F39" s="469"/>
      <c r="G39" s="342">
        <f t="shared" ref="G39" si="4">E39*F39</f>
        <v>0</v>
      </c>
    </row>
    <row r="40" spans="1:13" s="283" customFormat="1">
      <c r="A40" s="465"/>
      <c r="B40" s="446"/>
      <c r="C40" s="446"/>
      <c r="D40" s="360"/>
      <c r="E40" s="416"/>
      <c r="F40" s="469"/>
      <c r="G40" s="342"/>
    </row>
    <row r="41" spans="1:13" s="283" customFormat="1" ht="38.25">
      <c r="A41" s="465">
        <f>COUNT($A$1:A39)+1</f>
        <v>13</v>
      </c>
      <c r="B41" s="446"/>
      <c r="C41" s="468" t="s">
        <v>311</v>
      </c>
      <c r="D41" s="360" t="s">
        <v>456</v>
      </c>
      <c r="E41" s="416">
        <v>10</v>
      </c>
      <c r="F41" s="469"/>
      <c r="G41" s="342">
        <f t="shared" ref="G41" si="5">E41*F41</f>
        <v>0</v>
      </c>
    </row>
    <row r="42" spans="1:13" s="283" customFormat="1">
      <c r="A42" s="465"/>
      <c r="B42" s="446"/>
      <c r="C42" s="446"/>
      <c r="D42" s="360"/>
      <c r="E42" s="416"/>
      <c r="F42" s="469"/>
      <c r="G42" s="342"/>
    </row>
    <row r="43" spans="1:13" s="283" customFormat="1" ht="51">
      <c r="A43" s="465">
        <f>COUNT($A$1:A41)+1</f>
        <v>14</v>
      </c>
      <c r="B43" s="446"/>
      <c r="C43" s="468" t="s">
        <v>321</v>
      </c>
      <c r="D43" s="360" t="s">
        <v>15</v>
      </c>
      <c r="E43" s="416">
        <v>2</v>
      </c>
      <c r="F43" s="469"/>
      <c r="G43" s="342">
        <f t="shared" ref="G43" si="6">E43*F43</f>
        <v>0</v>
      </c>
    </row>
    <row r="44" spans="1:13" s="283" customFormat="1">
      <c r="A44" s="465"/>
      <c r="B44" s="441"/>
      <c r="C44" s="441"/>
      <c r="D44" s="360"/>
      <c r="E44" s="416"/>
      <c r="F44" s="469"/>
      <c r="G44" s="342"/>
    </row>
    <row r="45" spans="1:13" s="283" customFormat="1" ht="51">
      <c r="A45" s="465">
        <f>COUNT($A$1:A43)+1</f>
        <v>15</v>
      </c>
      <c r="B45" s="446"/>
      <c r="C45" s="468" t="s">
        <v>322</v>
      </c>
      <c r="D45" s="360" t="s">
        <v>15</v>
      </c>
      <c r="E45" s="416">
        <v>1</v>
      </c>
      <c r="F45" s="469"/>
      <c r="G45" s="342">
        <f t="shared" ref="G45" si="7">E45*F45</f>
        <v>0</v>
      </c>
    </row>
    <row r="46" spans="1:13" s="283" customFormat="1">
      <c r="A46" s="465"/>
      <c r="B46" s="441"/>
      <c r="C46" s="441"/>
      <c r="D46" s="360"/>
      <c r="E46" s="416"/>
      <c r="F46" s="469"/>
      <c r="G46" s="342"/>
    </row>
    <row r="47" spans="1:13" s="414" customFormat="1" ht="89.25" customHeight="1">
      <c r="A47" s="465">
        <f>COUNT($A$1:A45)+1</f>
        <v>16</v>
      </c>
      <c r="B47" s="472" t="s">
        <v>247</v>
      </c>
      <c r="C47" s="472" t="s">
        <v>61</v>
      </c>
      <c r="D47" s="354" t="s">
        <v>0</v>
      </c>
      <c r="E47" s="364">
        <v>1</v>
      </c>
      <c r="F47" s="473"/>
      <c r="G47" s="342">
        <f t="shared" ref="G47:G59" si="8">E47*F47</f>
        <v>0</v>
      </c>
      <c r="J47" s="342"/>
    </row>
    <row r="48" spans="1:13">
      <c r="A48" s="361"/>
      <c r="B48" s="472"/>
      <c r="C48" s="472"/>
      <c r="F48" s="474"/>
    </row>
    <row r="49" spans="1:10" ht="104.25" customHeight="1">
      <c r="A49" s="361">
        <f>COUNT($A$1:A48)+1</f>
        <v>17</v>
      </c>
      <c r="B49" s="472" t="s">
        <v>247</v>
      </c>
      <c r="C49" s="472" t="s">
        <v>312</v>
      </c>
      <c r="D49" s="354" t="s">
        <v>0</v>
      </c>
      <c r="E49" s="364">
        <v>1</v>
      </c>
      <c r="F49" s="473"/>
      <c r="G49" s="342">
        <f t="shared" ref="G49" si="9">E49*F49</f>
        <v>0</v>
      </c>
    </row>
    <row r="50" spans="1:10">
      <c r="A50" s="361"/>
      <c r="B50" s="472"/>
      <c r="C50" s="472"/>
      <c r="F50" s="474"/>
    </row>
    <row r="51" spans="1:10" ht="103.5" customHeight="1">
      <c r="A51" s="361">
        <f>COUNT($A$1:A50)+1</f>
        <v>18</v>
      </c>
      <c r="B51" s="472" t="s">
        <v>247</v>
      </c>
      <c r="C51" s="472" t="s">
        <v>313</v>
      </c>
      <c r="D51" s="354" t="s">
        <v>0</v>
      </c>
      <c r="E51" s="364">
        <v>1</v>
      </c>
      <c r="F51" s="473"/>
      <c r="G51" s="342">
        <f t="shared" ref="G51" si="10">E51*F51</f>
        <v>0</v>
      </c>
    </row>
    <row r="52" spans="1:10">
      <c r="A52" s="361"/>
      <c r="B52" s="472"/>
      <c r="C52" s="472"/>
      <c r="F52" s="474"/>
    </row>
    <row r="53" spans="1:10" ht="91.5" customHeight="1">
      <c r="A53" s="361">
        <f>COUNT($A$1:A52)+1</f>
        <v>19</v>
      </c>
      <c r="B53" s="472" t="s">
        <v>247</v>
      </c>
      <c r="C53" s="472" t="s">
        <v>314</v>
      </c>
      <c r="D53" s="354" t="s">
        <v>0</v>
      </c>
      <c r="E53" s="364">
        <v>1</v>
      </c>
      <c r="F53" s="473"/>
      <c r="G53" s="342">
        <f t="shared" ref="G53" si="11">E53*F53</f>
        <v>0</v>
      </c>
    </row>
    <row r="54" spans="1:10">
      <c r="A54" s="361"/>
      <c r="B54" s="472"/>
      <c r="C54" s="472"/>
      <c r="F54" s="474"/>
    </row>
    <row r="55" spans="1:10" ht="76.5">
      <c r="A55" s="361">
        <f>COUNT($A$1:A54)+1</f>
        <v>20</v>
      </c>
      <c r="B55" s="472"/>
      <c r="C55" s="472" t="s">
        <v>460</v>
      </c>
      <c r="D55" s="354" t="s">
        <v>0</v>
      </c>
      <c r="E55" s="364">
        <v>3</v>
      </c>
      <c r="F55" s="473"/>
      <c r="G55" s="342">
        <f t="shared" ref="G55" si="12">E55*F55</f>
        <v>0</v>
      </c>
    </row>
    <row r="56" spans="1:10">
      <c r="A56" s="361"/>
      <c r="B56" s="472"/>
      <c r="C56" s="472"/>
      <c r="D56" s="354"/>
      <c r="E56" s="364"/>
      <c r="F56" s="473"/>
    </row>
    <row r="57" spans="1:10" ht="76.5">
      <c r="A57" s="361">
        <f>COUNT($A$1:A56)+1</f>
        <v>21</v>
      </c>
      <c r="B57" s="472"/>
      <c r="C57" s="472" t="s">
        <v>461</v>
      </c>
      <c r="D57" s="354" t="s">
        <v>0</v>
      </c>
      <c r="E57" s="364">
        <v>4</v>
      </c>
      <c r="F57" s="473"/>
      <c r="G57" s="342">
        <f t="shared" ref="G57" si="13">E57*F57</f>
        <v>0</v>
      </c>
    </row>
    <row r="58" spans="1:10">
      <c r="A58" s="361"/>
      <c r="B58" s="472"/>
      <c r="C58" s="472"/>
      <c r="F58" s="474"/>
    </row>
    <row r="59" spans="1:10">
      <c r="A59" s="361">
        <f>COUNT($A$1:A58)+1</f>
        <v>22</v>
      </c>
      <c r="B59" s="472" t="s">
        <v>242</v>
      </c>
      <c r="C59" s="472" t="s">
        <v>315</v>
      </c>
      <c r="D59" s="354" t="s">
        <v>15</v>
      </c>
      <c r="E59" s="339">
        <v>1</v>
      </c>
      <c r="F59" s="474"/>
      <c r="G59" s="342">
        <f t="shared" si="8"/>
        <v>0</v>
      </c>
    </row>
    <row r="60" spans="1:10">
      <c r="A60" s="361"/>
      <c r="B60" s="472"/>
      <c r="C60" s="472"/>
      <c r="F60" s="474"/>
    </row>
    <row r="61" spans="1:10" ht="144" customHeight="1">
      <c r="A61" s="361">
        <f>COUNT($A$1:A60)+1</f>
        <v>23</v>
      </c>
      <c r="B61" s="472"/>
      <c r="C61" s="75" t="s">
        <v>320</v>
      </c>
      <c r="D61" s="76" t="s">
        <v>15</v>
      </c>
      <c r="E61" s="451">
        <v>3</v>
      </c>
      <c r="F61" s="475"/>
      <c r="G61" s="470">
        <f t="shared" ref="G61" si="14">E61*F61</f>
        <v>0</v>
      </c>
      <c r="J61" s="342"/>
    </row>
    <row r="62" spans="1:10" s="480" customFormat="1">
      <c r="A62" s="465"/>
      <c r="B62" s="476"/>
      <c r="C62" s="476"/>
      <c r="D62" s="477"/>
      <c r="E62" s="478"/>
      <c r="F62" s="479"/>
      <c r="G62" s="470"/>
    </row>
    <row r="63" spans="1:10" ht="14.25" customHeight="1">
      <c r="A63" s="465">
        <f>COUNT($A$1:A61)+1</f>
        <v>24</v>
      </c>
      <c r="B63" s="359" t="s">
        <v>446</v>
      </c>
      <c r="C63" s="456" t="s">
        <v>17</v>
      </c>
      <c r="D63" s="320" t="s">
        <v>456</v>
      </c>
      <c r="E63" s="451">
        <v>80</v>
      </c>
      <c r="F63" s="452"/>
      <c r="G63" s="342">
        <f>E63*F63</f>
        <v>0</v>
      </c>
      <c r="J63" s="342"/>
    </row>
    <row r="64" spans="1:10">
      <c r="A64" s="361"/>
      <c r="B64" s="359"/>
      <c r="C64" s="359"/>
      <c r="D64" s="454"/>
      <c r="E64" s="451"/>
      <c r="F64" s="452"/>
      <c r="G64" s="452"/>
    </row>
    <row r="65" spans="1:10" ht="38.25">
      <c r="A65" s="361">
        <f>COUNT($A$1:A64)+1</f>
        <v>25</v>
      </c>
      <c r="B65" s="359" t="s">
        <v>447</v>
      </c>
      <c r="C65" s="359" t="s">
        <v>24</v>
      </c>
      <c r="D65" s="320" t="s">
        <v>456</v>
      </c>
      <c r="E65" s="339">
        <v>80</v>
      </c>
      <c r="G65" s="342">
        <f>E65*F65</f>
        <v>0</v>
      </c>
      <c r="J65" s="342"/>
    </row>
    <row r="66" spans="1:10">
      <c r="A66" s="361"/>
      <c r="B66" s="359"/>
      <c r="C66" s="359"/>
      <c r="D66" s="454"/>
      <c r="E66" s="451"/>
      <c r="F66" s="452"/>
      <c r="G66" s="452"/>
    </row>
    <row r="67" spans="1:10" s="253" customFormat="1">
      <c r="A67" s="361"/>
      <c r="B67" s="356"/>
      <c r="C67" s="356"/>
      <c r="D67" s="332"/>
      <c r="E67" s="405"/>
      <c r="F67" s="369" t="s">
        <v>310</v>
      </c>
      <c r="G67" s="389">
        <f>SUM(G33:G66)</f>
        <v>0</v>
      </c>
    </row>
    <row r="68" spans="1:10">
      <c r="A68" s="481"/>
      <c r="B68" s="19"/>
      <c r="C68" s="19"/>
      <c r="D68" s="482"/>
      <c r="E68" s="483"/>
      <c r="F68" s="484"/>
      <c r="G68" s="484"/>
    </row>
    <row r="69" spans="1:10" ht="13.5" customHeight="1">
      <c r="A69" s="386" t="s">
        <v>10</v>
      </c>
      <c r="B69" s="387" t="s">
        <v>206</v>
      </c>
      <c r="C69" s="387" t="s">
        <v>51</v>
      </c>
      <c r="E69" s="388">
        <v>0.1</v>
      </c>
      <c r="G69" s="389">
        <f>(G11+G29+G67)*E69</f>
        <v>0</v>
      </c>
    </row>
    <row r="71" spans="1:10" s="253" customFormat="1">
      <c r="A71" s="361"/>
      <c r="B71" s="356"/>
      <c r="C71" s="356"/>
      <c r="D71" s="332"/>
      <c r="E71" s="405"/>
      <c r="F71" s="369"/>
      <c r="G71" s="393"/>
    </row>
    <row r="72" spans="1:10">
      <c r="A72" s="337"/>
      <c r="B72" s="485" t="s">
        <v>428</v>
      </c>
      <c r="C72" s="485" t="s">
        <v>25</v>
      </c>
    </row>
    <row r="73" spans="1:10">
      <c r="A73" s="390" t="s">
        <v>7</v>
      </c>
      <c r="B73" s="486" t="s">
        <v>208</v>
      </c>
      <c r="C73" s="486" t="str">
        <f>+C5</f>
        <v>PRIPRAVLJALNA DELA</v>
      </c>
      <c r="D73" s="332"/>
      <c r="E73" s="448"/>
      <c r="G73" s="342">
        <f>G11</f>
        <v>0</v>
      </c>
    </row>
    <row r="74" spans="1:10">
      <c r="A74" s="390" t="s">
        <v>8</v>
      </c>
      <c r="B74" s="362" t="s">
        <v>193</v>
      </c>
      <c r="C74" s="362" t="str">
        <f>+C13</f>
        <v>ZEMELJSKA DELA</v>
      </c>
      <c r="E74" s="487"/>
      <c r="G74" s="342">
        <f>G29</f>
        <v>0</v>
      </c>
    </row>
    <row r="75" spans="1:10">
      <c r="A75" s="390" t="s">
        <v>9</v>
      </c>
      <c r="B75" s="447" t="s">
        <v>216</v>
      </c>
      <c r="C75" s="447" t="str">
        <f>+C31</f>
        <v>ODVODNJAVANJE</v>
      </c>
      <c r="D75" s="332"/>
      <c r="E75" s="448"/>
      <c r="F75" s="385"/>
      <c r="G75" s="385">
        <f>G67</f>
        <v>0</v>
      </c>
    </row>
    <row r="76" spans="1:10">
      <c r="A76" s="390" t="s">
        <v>10</v>
      </c>
      <c r="B76" s="395" t="s">
        <v>206</v>
      </c>
      <c r="C76" s="395" t="str">
        <f>+C69</f>
        <v xml:space="preserve">DODATNA IN NEPREDVIDENA DELA </v>
      </c>
      <c r="D76" s="396"/>
      <c r="E76" s="397"/>
      <c r="F76" s="398"/>
      <c r="G76" s="398">
        <f>+G69</f>
        <v>0</v>
      </c>
    </row>
    <row r="77" spans="1:10">
      <c r="B77" s="399" t="s">
        <v>448</v>
      </c>
      <c r="C77" s="399" t="s">
        <v>60</v>
      </c>
      <c r="D77" s="346"/>
      <c r="E77" s="488"/>
      <c r="F77" s="401"/>
      <c r="G77" s="389">
        <f>SUM(G73:G76)</f>
        <v>0</v>
      </c>
    </row>
  </sheetData>
  <pageMargins left="0.78740157480314965" right="0.19685039370078741" top="0.86614173228346458" bottom="1.1811023622047245" header="0.31496062992125984" footer="0.51181102362204722"/>
  <pageSetup paperSize="9" fitToHeight="0" orientation="portrait" r:id="rId1"/>
  <headerFooter alignWithMargins="0">
    <oddHeader>&amp;L&amp;8&amp;F</oddHeader>
    <oddFooter>&amp;L&amp;"FuturaTEEMedCon,Običajno"&amp;9PROTIM RŽIŠNIK PERC d.o.o.,  Poslovna cona A 2,  4208 ŠENČUR,  SLOVENIJA
tel.: 04 279 18 00  fax: 04 279 18 25  e-mail:  protim@rzisnik-perc.si  url: www.protim.si&amp;R&amp;"FuturaTEEMedCon,Običajno"&amp;P/&amp;N</oddFooter>
  </headerFooter>
  <rowBreaks count="2" manualBreakCount="2">
    <brk id="26" max="6" man="1"/>
    <brk id="64" max="6"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defaultRowHeight="12.75"/>
  <sheetData>
    <row r="1" spans="1:7" ht="15">
      <c r="A1" s="9" t="s">
        <v>47</v>
      </c>
      <c r="B1" s="10" t="s">
        <v>73</v>
      </c>
    </row>
    <row r="9" spans="1:7">
      <c r="G9">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view="pageBreakPreview" zoomScaleNormal="100" workbookViewId="0"/>
  </sheetViews>
  <sheetFormatPr defaultRowHeight="12.75"/>
  <cols>
    <col min="1" max="1" width="5.85546875" style="186" customWidth="1"/>
    <col min="2" max="2" width="45" style="186" hidden="1" customWidth="1"/>
    <col min="3" max="3" width="45" style="186" customWidth="1"/>
    <col min="4" max="4" width="6" style="192" customWidth="1"/>
    <col min="5" max="5" width="8.140625" style="186" customWidth="1"/>
    <col min="6" max="6" width="9.42578125" style="186" customWidth="1"/>
    <col min="7" max="7" width="13.28515625" style="186" customWidth="1"/>
    <col min="8" max="253" width="9.140625" style="186"/>
    <col min="254" max="254" width="7.28515625" style="186" bestFit="1" customWidth="1"/>
    <col min="255" max="255" width="45" style="186" customWidth="1"/>
    <col min="256" max="256" width="6" style="186" customWidth="1"/>
    <col min="257" max="257" width="10.7109375" style="186" customWidth="1"/>
    <col min="258" max="258" width="9.7109375" style="186" customWidth="1"/>
    <col min="259" max="259" width="12.42578125" style="186" customWidth="1"/>
    <col min="260" max="260" width="9.140625" style="186"/>
    <col min="261" max="261" width="12.42578125" style="186" customWidth="1"/>
    <col min="262" max="509" width="9.140625" style="186"/>
    <col min="510" max="510" width="7.28515625" style="186" bestFit="1" customWidth="1"/>
    <col min="511" max="511" width="45" style="186" customWidth="1"/>
    <col min="512" max="512" width="6" style="186" customWidth="1"/>
    <col min="513" max="513" width="10.7109375" style="186" customWidth="1"/>
    <col min="514" max="514" width="9.7109375" style="186" customWidth="1"/>
    <col min="515" max="515" width="12.42578125" style="186" customWidth="1"/>
    <col min="516" max="516" width="9.140625" style="186"/>
    <col min="517" max="517" width="12.42578125" style="186" customWidth="1"/>
    <col min="518" max="765" width="9.140625" style="186"/>
    <col min="766" max="766" width="7.28515625" style="186" bestFit="1" customWidth="1"/>
    <col min="767" max="767" width="45" style="186" customWidth="1"/>
    <col min="768" max="768" width="6" style="186" customWidth="1"/>
    <col min="769" max="769" width="10.7109375" style="186" customWidth="1"/>
    <col min="770" max="770" width="9.7109375" style="186" customWidth="1"/>
    <col min="771" max="771" width="12.42578125" style="186" customWidth="1"/>
    <col min="772" max="772" width="9.140625" style="186"/>
    <col min="773" max="773" width="12.42578125" style="186" customWidth="1"/>
    <col min="774" max="1021" width="9.140625" style="186"/>
    <col min="1022" max="1022" width="7.28515625" style="186" bestFit="1" customWidth="1"/>
    <col min="1023" max="1023" width="45" style="186" customWidth="1"/>
    <col min="1024" max="1024" width="6" style="186" customWidth="1"/>
    <col min="1025" max="1025" width="10.7109375" style="186" customWidth="1"/>
    <col min="1026" max="1026" width="9.7109375" style="186" customWidth="1"/>
    <col min="1027" max="1027" width="12.42578125" style="186" customWidth="1"/>
    <col min="1028" max="1028" width="9.140625" style="186"/>
    <col min="1029" max="1029" width="12.42578125" style="186" customWidth="1"/>
    <col min="1030" max="1277" width="9.140625" style="186"/>
    <col min="1278" max="1278" width="7.28515625" style="186" bestFit="1" customWidth="1"/>
    <col min="1279" max="1279" width="45" style="186" customWidth="1"/>
    <col min="1280" max="1280" width="6" style="186" customWidth="1"/>
    <col min="1281" max="1281" width="10.7109375" style="186" customWidth="1"/>
    <col min="1282" max="1282" width="9.7109375" style="186" customWidth="1"/>
    <col min="1283" max="1283" width="12.42578125" style="186" customWidth="1"/>
    <col min="1284" max="1284" width="9.140625" style="186"/>
    <col min="1285" max="1285" width="12.42578125" style="186" customWidth="1"/>
    <col min="1286" max="1533" width="9.140625" style="186"/>
    <col min="1534" max="1534" width="7.28515625" style="186" bestFit="1" customWidth="1"/>
    <col min="1535" max="1535" width="45" style="186" customWidth="1"/>
    <col min="1536" max="1536" width="6" style="186" customWidth="1"/>
    <col min="1537" max="1537" width="10.7109375" style="186" customWidth="1"/>
    <col min="1538" max="1538" width="9.7109375" style="186" customWidth="1"/>
    <col min="1539" max="1539" width="12.42578125" style="186" customWidth="1"/>
    <col min="1540" max="1540" width="9.140625" style="186"/>
    <col min="1541" max="1541" width="12.42578125" style="186" customWidth="1"/>
    <col min="1542" max="1789" width="9.140625" style="186"/>
    <col min="1790" max="1790" width="7.28515625" style="186" bestFit="1" customWidth="1"/>
    <col min="1791" max="1791" width="45" style="186" customWidth="1"/>
    <col min="1792" max="1792" width="6" style="186" customWidth="1"/>
    <col min="1793" max="1793" width="10.7109375" style="186" customWidth="1"/>
    <col min="1794" max="1794" width="9.7109375" style="186" customWidth="1"/>
    <col min="1795" max="1795" width="12.42578125" style="186" customWidth="1"/>
    <col min="1796" max="1796" width="9.140625" style="186"/>
    <col min="1797" max="1797" width="12.42578125" style="186" customWidth="1"/>
    <col min="1798" max="2045" width="9.140625" style="186"/>
    <col min="2046" max="2046" width="7.28515625" style="186" bestFit="1" customWidth="1"/>
    <col min="2047" max="2047" width="45" style="186" customWidth="1"/>
    <col min="2048" max="2048" width="6" style="186" customWidth="1"/>
    <col min="2049" max="2049" width="10.7109375" style="186" customWidth="1"/>
    <col min="2050" max="2050" width="9.7109375" style="186" customWidth="1"/>
    <col min="2051" max="2051" width="12.42578125" style="186" customWidth="1"/>
    <col min="2052" max="2052" width="9.140625" style="186"/>
    <col min="2053" max="2053" width="12.42578125" style="186" customWidth="1"/>
    <col min="2054" max="2301" width="9.140625" style="186"/>
    <col min="2302" max="2302" width="7.28515625" style="186" bestFit="1" customWidth="1"/>
    <col min="2303" max="2303" width="45" style="186" customWidth="1"/>
    <col min="2304" max="2304" width="6" style="186" customWidth="1"/>
    <col min="2305" max="2305" width="10.7109375" style="186" customWidth="1"/>
    <col min="2306" max="2306" width="9.7109375" style="186" customWidth="1"/>
    <col min="2307" max="2307" width="12.42578125" style="186" customWidth="1"/>
    <col min="2308" max="2308" width="9.140625" style="186"/>
    <col min="2309" max="2309" width="12.42578125" style="186" customWidth="1"/>
    <col min="2310" max="2557" width="9.140625" style="186"/>
    <col min="2558" max="2558" width="7.28515625" style="186" bestFit="1" customWidth="1"/>
    <col min="2559" max="2559" width="45" style="186" customWidth="1"/>
    <col min="2560" max="2560" width="6" style="186" customWidth="1"/>
    <col min="2561" max="2561" width="10.7109375" style="186" customWidth="1"/>
    <col min="2562" max="2562" width="9.7109375" style="186" customWidth="1"/>
    <col min="2563" max="2563" width="12.42578125" style="186" customWidth="1"/>
    <col min="2564" max="2564" width="9.140625" style="186"/>
    <col min="2565" max="2565" width="12.42578125" style="186" customWidth="1"/>
    <col min="2566" max="2813" width="9.140625" style="186"/>
    <col min="2814" max="2814" width="7.28515625" style="186" bestFit="1" customWidth="1"/>
    <col min="2815" max="2815" width="45" style="186" customWidth="1"/>
    <col min="2816" max="2816" width="6" style="186" customWidth="1"/>
    <col min="2817" max="2817" width="10.7109375" style="186" customWidth="1"/>
    <col min="2818" max="2818" width="9.7109375" style="186" customWidth="1"/>
    <col min="2819" max="2819" width="12.42578125" style="186" customWidth="1"/>
    <col min="2820" max="2820" width="9.140625" style="186"/>
    <col min="2821" max="2821" width="12.42578125" style="186" customWidth="1"/>
    <col min="2822" max="3069" width="9.140625" style="186"/>
    <col min="3070" max="3070" width="7.28515625" style="186" bestFit="1" customWidth="1"/>
    <col min="3071" max="3071" width="45" style="186" customWidth="1"/>
    <col min="3072" max="3072" width="6" style="186" customWidth="1"/>
    <col min="3073" max="3073" width="10.7109375" style="186" customWidth="1"/>
    <col min="3074" max="3074" width="9.7109375" style="186" customWidth="1"/>
    <col min="3075" max="3075" width="12.42578125" style="186" customWidth="1"/>
    <col min="3076" max="3076" width="9.140625" style="186"/>
    <col min="3077" max="3077" width="12.42578125" style="186" customWidth="1"/>
    <col min="3078" max="3325" width="9.140625" style="186"/>
    <col min="3326" max="3326" width="7.28515625" style="186" bestFit="1" customWidth="1"/>
    <col min="3327" max="3327" width="45" style="186" customWidth="1"/>
    <col min="3328" max="3328" width="6" style="186" customWidth="1"/>
    <col min="3329" max="3329" width="10.7109375" style="186" customWidth="1"/>
    <col min="3330" max="3330" width="9.7109375" style="186" customWidth="1"/>
    <col min="3331" max="3331" width="12.42578125" style="186" customWidth="1"/>
    <col min="3332" max="3332" width="9.140625" style="186"/>
    <col min="3333" max="3333" width="12.42578125" style="186" customWidth="1"/>
    <col min="3334" max="3581" width="9.140625" style="186"/>
    <col min="3582" max="3582" width="7.28515625" style="186" bestFit="1" customWidth="1"/>
    <col min="3583" max="3583" width="45" style="186" customWidth="1"/>
    <col min="3584" max="3584" width="6" style="186" customWidth="1"/>
    <col min="3585" max="3585" width="10.7109375" style="186" customWidth="1"/>
    <col min="3586" max="3586" width="9.7109375" style="186" customWidth="1"/>
    <col min="3587" max="3587" width="12.42578125" style="186" customWidth="1"/>
    <col min="3588" max="3588" width="9.140625" style="186"/>
    <col min="3589" max="3589" width="12.42578125" style="186" customWidth="1"/>
    <col min="3590" max="3837" width="9.140625" style="186"/>
    <col min="3838" max="3838" width="7.28515625" style="186" bestFit="1" customWidth="1"/>
    <col min="3839" max="3839" width="45" style="186" customWidth="1"/>
    <col min="3840" max="3840" width="6" style="186" customWidth="1"/>
    <col min="3841" max="3841" width="10.7109375" style="186" customWidth="1"/>
    <col min="3842" max="3842" width="9.7109375" style="186" customWidth="1"/>
    <col min="3843" max="3843" width="12.42578125" style="186" customWidth="1"/>
    <col min="3844" max="3844" width="9.140625" style="186"/>
    <col min="3845" max="3845" width="12.42578125" style="186" customWidth="1"/>
    <col min="3846" max="4093" width="9.140625" style="186"/>
    <col min="4094" max="4094" width="7.28515625" style="186" bestFit="1" customWidth="1"/>
    <col min="4095" max="4095" width="45" style="186" customWidth="1"/>
    <col min="4096" max="4096" width="6" style="186" customWidth="1"/>
    <col min="4097" max="4097" width="10.7109375" style="186" customWidth="1"/>
    <col min="4098" max="4098" width="9.7109375" style="186" customWidth="1"/>
    <col min="4099" max="4099" width="12.42578125" style="186" customWidth="1"/>
    <col min="4100" max="4100" width="9.140625" style="186"/>
    <col min="4101" max="4101" width="12.42578125" style="186" customWidth="1"/>
    <col min="4102" max="4349" width="9.140625" style="186"/>
    <col min="4350" max="4350" width="7.28515625" style="186" bestFit="1" customWidth="1"/>
    <col min="4351" max="4351" width="45" style="186" customWidth="1"/>
    <col min="4352" max="4352" width="6" style="186" customWidth="1"/>
    <col min="4353" max="4353" width="10.7109375" style="186" customWidth="1"/>
    <col min="4354" max="4354" width="9.7109375" style="186" customWidth="1"/>
    <col min="4355" max="4355" width="12.42578125" style="186" customWidth="1"/>
    <col min="4356" max="4356" width="9.140625" style="186"/>
    <col min="4357" max="4357" width="12.42578125" style="186" customWidth="1"/>
    <col min="4358" max="4605" width="9.140625" style="186"/>
    <col min="4606" max="4606" width="7.28515625" style="186" bestFit="1" customWidth="1"/>
    <col min="4607" max="4607" width="45" style="186" customWidth="1"/>
    <col min="4608" max="4608" width="6" style="186" customWidth="1"/>
    <col min="4609" max="4609" width="10.7109375" style="186" customWidth="1"/>
    <col min="4610" max="4610" width="9.7109375" style="186" customWidth="1"/>
    <col min="4611" max="4611" width="12.42578125" style="186" customWidth="1"/>
    <col min="4612" max="4612" width="9.140625" style="186"/>
    <col min="4613" max="4613" width="12.42578125" style="186" customWidth="1"/>
    <col min="4614" max="4861" width="9.140625" style="186"/>
    <col min="4862" max="4862" width="7.28515625" style="186" bestFit="1" customWidth="1"/>
    <col min="4863" max="4863" width="45" style="186" customWidth="1"/>
    <col min="4864" max="4864" width="6" style="186" customWidth="1"/>
    <col min="4865" max="4865" width="10.7109375" style="186" customWidth="1"/>
    <col min="4866" max="4866" width="9.7109375" style="186" customWidth="1"/>
    <col min="4867" max="4867" width="12.42578125" style="186" customWidth="1"/>
    <col min="4868" max="4868" width="9.140625" style="186"/>
    <col min="4869" max="4869" width="12.42578125" style="186" customWidth="1"/>
    <col min="4870" max="5117" width="9.140625" style="186"/>
    <col min="5118" max="5118" width="7.28515625" style="186" bestFit="1" customWidth="1"/>
    <col min="5119" max="5119" width="45" style="186" customWidth="1"/>
    <col min="5120" max="5120" width="6" style="186" customWidth="1"/>
    <col min="5121" max="5121" width="10.7109375" style="186" customWidth="1"/>
    <col min="5122" max="5122" width="9.7109375" style="186" customWidth="1"/>
    <col min="5123" max="5123" width="12.42578125" style="186" customWidth="1"/>
    <col min="5124" max="5124" width="9.140625" style="186"/>
    <col min="5125" max="5125" width="12.42578125" style="186" customWidth="1"/>
    <col min="5126" max="5373" width="9.140625" style="186"/>
    <col min="5374" max="5374" width="7.28515625" style="186" bestFit="1" customWidth="1"/>
    <col min="5375" max="5375" width="45" style="186" customWidth="1"/>
    <col min="5376" max="5376" width="6" style="186" customWidth="1"/>
    <col min="5377" max="5377" width="10.7109375" style="186" customWidth="1"/>
    <col min="5378" max="5378" width="9.7109375" style="186" customWidth="1"/>
    <col min="5379" max="5379" width="12.42578125" style="186" customWidth="1"/>
    <col min="5380" max="5380" width="9.140625" style="186"/>
    <col min="5381" max="5381" width="12.42578125" style="186" customWidth="1"/>
    <col min="5382" max="5629" width="9.140625" style="186"/>
    <col min="5630" max="5630" width="7.28515625" style="186" bestFit="1" customWidth="1"/>
    <col min="5631" max="5631" width="45" style="186" customWidth="1"/>
    <col min="5632" max="5632" width="6" style="186" customWidth="1"/>
    <col min="5633" max="5633" width="10.7109375" style="186" customWidth="1"/>
    <col min="5634" max="5634" width="9.7109375" style="186" customWidth="1"/>
    <col min="5635" max="5635" width="12.42578125" style="186" customWidth="1"/>
    <col min="5636" max="5636" width="9.140625" style="186"/>
    <col min="5637" max="5637" width="12.42578125" style="186" customWidth="1"/>
    <col min="5638" max="5885" width="9.140625" style="186"/>
    <col min="5886" max="5886" width="7.28515625" style="186" bestFit="1" customWidth="1"/>
    <col min="5887" max="5887" width="45" style="186" customWidth="1"/>
    <col min="5888" max="5888" width="6" style="186" customWidth="1"/>
    <col min="5889" max="5889" width="10.7109375" style="186" customWidth="1"/>
    <col min="5890" max="5890" width="9.7109375" style="186" customWidth="1"/>
    <col min="5891" max="5891" width="12.42578125" style="186" customWidth="1"/>
    <col min="5892" max="5892" width="9.140625" style="186"/>
    <col min="5893" max="5893" width="12.42578125" style="186" customWidth="1"/>
    <col min="5894" max="6141" width="9.140625" style="186"/>
    <col min="6142" max="6142" width="7.28515625" style="186" bestFit="1" customWidth="1"/>
    <col min="6143" max="6143" width="45" style="186" customWidth="1"/>
    <col min="6144" max="6144" width="6" style="186" customWidth="1"/>
    <col min="6145" max="6145" width="10.7109375" style="186" customWidth="1"/>
    <col min="6146" max="6146" width="9.7109375" style="186" customWidth="1"/>
    <col min="6147" max="6147" width="12.42578125" style="186" customWidth="1"/>
    <col min="6148" max="6148" width="9.140625" style="186"/>
    <col min="6149" max="6149" width="12.42578125" style="186" customWidth="1"/>
    <col min="6150" max="6397" width="9.140625" style="186"/>
    <col min="6398" max="6398" width="7.28515625" style="186" bestFit="1" customWidth="1"/>
    <col min="6399" max="6399" width="45" style="186" customWidth="1"/>
    <col min="6400" max="6400" width="6" style="186" customWidth="1"/>
    <col min="6401" max="6401" width="10.7109375" style="186" customWidth="1"/>
    <col min="6402" max="6402" width="9.7109375" style="186" customWidth="1"/>
    <col min="6403" max="6403" width="12.42578125" style="186" customWidth="1"/>
    <col min="6404" max="6404" width="9.140625" style="186"/>
    <col min="6405" max="6405" width="12.42578125" style="186" customWidth="1"/>
    <col min="6406" max="6653" width="9.140625" style="186"/>
    <col min="6654" max="6654" width="7.28515625" style="186" bestFit="1" customWidth="1"/>
    <col min="6655" max="6655" width="45" style="186" customWidth="1"/>
    <col min="6656" max="6656" width="6" style="186" customWidth="1"/>
    <col min="6657" max="6657" width="10.7109375" style="186" customWidth="1"/>
    <col min="6658" max="6658" width="9.7109375" style="186" customWidth="1"/>
    <col min="6659" max="6659" width="12.42578125" style="186" customWidth="1"/>
    <col min="6660" max="6660" width="9.140625" style="186"/>
    <col min="6661" max="6661" width="12.42578125" style="186" customWidth="1"/>
    <col min="6662" max="6909" width="9.140625" style="186"/>
    <col min="6910" max="6910" width="7.28515625" style="186" bestFit="1" customWidth="1"/>
    <col min="6911" max="6911" width="45" style="186" customWidth="1"/>
    <col min="6912" max="6912" width="6" style="186" customWidth="1"/>
    <col min="6913" max="6913" width="10.7109375" style="186" customWidth="1"/>
    <col min="6914" max="6914" width="9.7109375" style="186" customWidth="1"/>
    <col min="6915" max="6915" width="12.42578125" style="186" customWidth="1"/>
    <col min="6916" max="6916" width="9.140625" style="186"/>
    <col min="6917" max="6917" width="12.42578125" style="186" customWidth="1"/>
    <col min="6918" max="7165" width="9.140625" style="186"/>
    <col min="7166" max="7166" width="7.28515625" style="186" bestFit="1" customWidth="1"/>
    <col min="7167" max="7167" width="45" style="186" customWidth="1"/>
    <col min="7168" max="7168" width="6" style="186" customWidth="1"/>
    <col min="7169" max="7169" width="10.7109375" style="186" customWidth="1"/>
    <col min="7170" max="7170" width="9.7109375" style="186" customWidth="1"/>
    <col min="7171" max="7171" width="12.42578125" style="186" customWidth="1"/>
    <col min="7172" max="7172" width="9.140625" style="186"/>
    <col min="7173" max="7173" width="12.42578125" style="186" customWidth="1"/>
    <col min="7174" max="7421" width="9.140625" style="186"/>
    <col min="7422" max="7422" width="7.28515625" style="186" bestFit="1" customWidth="1"/>
    <col min="7423" max="7423" width="45" style="186" customWidth="1"/>
    <col min="7424" max="7424" width="6" style="186" customWidth="1"/>
    <col min="7425" max="7425" width="10.7109375" style="186" customWidth="1"/>
    <col min="7426" max="7426" width="9.7109375" style="186" customWidth="1"/>
    <col min="7427" max="7427" width="12.42578125" style="186" customWidth="1"/>
    <col min="7428" max="7428" width="9.140625" style="186"/>
    <col min="7429" max="7429" width="12.42578125" style="186" customWidth="1"/>
    <col min="7430" max="7677" width="9.140625" style="186"/>
    <col min="7678" max="7678" width="7.28515625" style="186" bestFit="1" customWidth="1"/>
    <col min="7679" max="7679" width="45" style="186" customWidth="1"/>
    <col min="7680" max="7680" width="6" style="186" customWidth="1"/>
    <col min="7681" max="7681" width="10.7109375" style="186" customWidth="1"/>
    <col min="7682" max="7682" width="9.7109375" style="186" customWidth="1"/>
    <col min="7683" max="7683" width="12.42578125" style="186" customWidth="1"/>
    <col min="7684" max="7684" width="9.140625" style="186"/>
    <col min="7685" max="7685" width="12.42578125" style="186" customWidth="1"/>
    <col min="7686" max="7933" width="9.140625" style="186"/>
    <col min="7934" max="7934" width="7.28515625" style="186" bestFit="1" customWidth="1"/>
    <col min="7935" max="7935" width="45" style="186" customWidth="1"/>
    <col min="7936" max="7936" width="6" style="186" customWidth="1"/>
    <col min="7937" max="7937" width="10.7109375" style="186" customWidth="1"/>
    <col min="7938" max="7938" width="9.7109375" style="186" customWidth="1"/>
    <col min="7939" max="7939" width="12.42578125" style="186" customWidth="1"/>
    <col min="7940" max="7940" width="9.140625" style="186"/>
    <col min="7941" max="7941" width="12.42578125" style="186" customWidth="1"/>
    <col min="7942" max="8189" width="9.140625" style="186"/>
    <col min="8190" max="8190" width="7.28515625" style="186" bestFit="1" customWidth="1"/>
    <col min="8191" max="8191" width="45" style="186" customWidth="1"/>
    <col min="8192" max="8192" width="6" style="186" customWidth="1"/>
    <col min="8193" max="8193" width="10.7109375" style="186" customWidth="1"/>
    <col min="8194" max="8194" width="9.7109375" style="186" customWidth="1"/>
    <col min="8195" max="8195" width="12.42578125" style="186" customWidth="1"/>
    <col min="8196" max="8196" width="9.140625" style="186"/>
    <col min="8197" max="8197" width="12.42578125" style="186" customWidth="1"/>
    <col min="8198" max="8445" width="9.140625" style="186"/>
    <col min="8446" max="8446" width="7.28515625" style="186" bestFit="1" customWidth="1"/>
    <col min="8447" max="8447" width="45" style="186" customWidth="1"/>
    <col min="8448" max="8448" width="6" style="186" customWidth="1"/>
    <col min="8449" max="8449" width="10.7109375" style="186" customWidth="1"/>
    <col min="8450" max="8450" width="9.7109375" style="186" customWidth="1"/>
    <col min="8451" max="8451" width="12.42578125" style="186" customWidth="1"/>
    <col min="8452" max="8452" width="9.140625" style="186"/>
    <col min="8453" max="8453" width="12.42578125" style="186" customWidth="1"/>
    <col min="8454" max="8701" width="9.140625" style="186"/>
    <col min="8702" max="8702" width="7.28515625" style="186" bestFit="1" customWidth="1"/>
    <col min="8703" max="8703" width="45" style="186" customWidth="1"/>
    <col min="8704" max="8704" width="6" style="186" customWidth="1"/>
    <col min="8705" max="8705" width="10.7109375" style="186" customWidth="1"/>
    <col min="8706" max="8706" width="9.7109375" style="186" customWidth="1"/>
    <col min="8707" max="8707" width="12.42578125" style="186" customWidth="1"/>
    <col min="8708" max="8708" width="9.140625" style="186"/>
    <col min="8709" max="8709" width="12.42578125" style="186" customWidth="1"/>
    <col min="8710" max="8957" width="9.140625" style="186"/>
    <col min="8958" max="8958" width="7.28515625" style="186" bestFit="1" customWidth="1"/>
    <col min="8959" max="8959" width="45" style="186" customWidth="1"/>
    <col min="8960" max="8960" width="6" style="186" customWidth="1"/>
    <col min="8961" max="8961" width="10.7109375" style="186" customWidth="1"/>
    <col min="8962" max="8962" width="9.7109375" style="186" customWidth="1"/>
    <col min="8963" max="8963" width="12.42578125" style="186" customWidth="1"/>
    <col min="8964" max="8964" width="9.140625" style="186"/>
    <col min="8965" max="8965" width="12.42578125" style="186" customWidth="1"/>
    <col min="8966" max="9213" width="9.140625" style="186"/>
    <col min="9214" max="9214" width="7.28515625" style="186" bestFit="1" customWidth="1"/>
    <col min="9215" max="9215" width="45" style="186" customWidth="1"/>
    <col min="9216" max="9216" width="6" style="186" customWidth="1"/>
    <col min="9217" max="9217" width="10.7109375" style="186" customWidth="1"/>
    <col min="9218" max="9218" width="9.7109375" style="186" customWidth="1"/>
    <col min="9219" max="9219" width="12.42578125" style="186" customWidth="1"/>
    <col min="9220" max="9220" width="9.140625" style="186"/>
    <col min="9221" max="9221" width="12.42578125" style="186" customWidth="1"/>
    <col min="9222" max="9469" width="9.140625" style="186"/>
    <col min="9470" max="9470" width="7.28515625" style="186" bestFit="1" customWidth="1"/>
    <col min="9471" max="9471" width="45" style="186" customWidth="1"/>
    <col min="9472" max="9472" width="6" style="186" customWidth="1"/>
    <col min="9473" max="9473" width="10.7109375" style="186" customWidth="1"/>
    <col min="9474" max="9474" width="9.7109375" style="186" customWidth="1"/>
    <col min="9475" max="9475" width="12.42578125" style="186" customWidth="1"/>
    <col min="9476" max="9476" width="9.140625" style="186"/>
    <col min="9477" max="9477" width="12.42578125" style="186" customWidth="1"/>
    <col min="9478" max="9725" width="9.140625" style="186"/>
    <col min="9726" max="9726" width="7.28515625" style="186" bestFit="1" customWidth="1"/>
    <col min="9727" max="9727" width="45" style="186" customWidth="1"/>
    <col min="9728" max="9728" width="6" style="186" customWidth="1"/>
    <col min="9729" max="9729" width="10.7109375" style="186" customWidth="1"/>
    <col min="9730" max="9730" width="9.7109375" style="186" customWidth="1"/>
    <col min="9731" max="9731" width="12.42578125" style="186" customWidth="1"/>
    <col min="9732" max="9732" width="9.140625" style="186"/>
    <col min="9733" max="9733" width="12.42578125" style="186" customWidth="1"/>
    <col min="9734" max="9981" width="9.140625" style="186"/>
    <col min="9982" max="9982" width="7.28515625" style="186" bestFit="1" customWidth="1"/>
    <col min="9983" max="9983" width="45" style="186" customWidth="1"/>
    <col min="9984" max="9984" width="6" style="186" customWidth="1"/>
    <col min="9985" max="9985" width="10.7109375" style="186" customWidth="1"/>
    <col min="9986" max="9986" width="9.7109375" style="186" customWidth="1"/>
    <col min="9987" max="9987" width="12.42578125" style="186" customWidth="1"/>
    <col min="9988" max="9988" width="9.140625" style="186"/>
    <col min="9989" max="9989" width="12.42578125" style="186" customWidth="1"/>
    <col min="9990" max="10237" width="9.140625" style="186"/>
    <col min="10238" max="10238" width="7.28515625" style="186" bestFit="1" customWidth="1"/>
    <col min="10239" max="10239" width="45" style="186" customWidth="1"/>
    <col min="10240" max="10240" width="6" style="186" customWidth="1"/>
    <col min="10241" max="10241" width="10.7109375" style="186" customWidth="1"/>
    <col min="10242" max="10242" width="9.7109375" style="186" customWidth="1"/>
    <col min="10243" max="10243" width="12.42578125" style="186" customWidth="1"/>
    <col min="10244" max="10244" width="9.140625" style="186"/>
    <col min="10245" max="10245" width="12.42578125" style="186" customWidth="1"/>
    <col min="10246" max="10493" width="9.140625" style="186"/>
    <col min="10494" max="10494" width="7.28515625" style="186" bestFit="1" customWidth="1"/>
    <col min="10495" max="10495" width="45" style="186" customWidth="1"/>
    <col min="10496" max="10496" width="6" style="186" customWidth="1"/>
    <col min="10497" max="10497" width="10.7109375" style="186" customWidth="1"/>
    <col min="10498" max="10498" width="9.7109375" style="186" customWidth="1"/>
    <col min="10499" max="10499" width="12.42578125" style="186" customWidth="1"/>
    <col min="10500" max="10500" width="9.140625" style="186"/>
    <col min="10501" max="10501" width="12.42578125" style="186" customWidth="1"/>
    <col min="10502" max="10749" width="9.140625" style="186"/>
    <col min="10750" max="10750" width="7.28515625" style="186" bestFit="1" customWidth="1"/>
    <col min="10751" max="10751" width="45" style="186" customWidth="1"/>
    <col min="10752" max="10752" width="6" style="186" customWidth="1"/>
    <col min="10753" max="10753" width="10.7109375" style="186" customWidth="1"/>
    <col min="10754" max="10754" width="9.7109375" style="186" customWidth="1"/>
    <col min="10755" max="10755" width="12.42578125" style="186" customWidth="1"/>
    <col min="10756" max="10756" width="9.140625" style="186"/>
    <col min="10757" max="10757" width="12.42578125" style="186" customWidth="1"/>
    <col min="10758" max="11005" width="9.140625" style="186"/>
    <col min="11006" max="11006" width="7.28515625" style="186" bestFit="1" customWidth="1"/>
    <col min="11007" max="11007" width="45" style="186" customWidth="1"/>
    <col min="11008" max="11008" width="6" style="186" customWidth="1"/>
    <col min="11009" max="11009" width="10.7109375" style="186" customWidth="1"/>
    <col min="11010" max="11010" width="9.7109375" style="186" customWidth="1"/>
    <col min="11011" max="11011" width="12.42578125" style="186" customWidth="1"/>
    <col min="11012" max="11012" width="9.140625" style="186"/>
    <col min="11013" max="11013" width="12.42578125" style="186" customWidth="1"/>
    <col min="11014" max="11261" width="9.140625" style="186"/>
    <col min="11262" max="11262" width="7.28515625" style="186" bestFit="1" customWidth="1"/>
    <col min="11263" max="11263" width="45" style="186" customWidth="1"/>
    <col min="11264" max="11264" width="6" style="186" customWidth="1"/>
    <col min="11265" max="11265" width="10.7109375" style="186" customWidth="1"/>
    <col min="11266" max="11266" width="9.7109375" style="186" customWidth="1"/>
    <col min="11267" max="11267" width="12.42578125" style="186" customWidth="1"/>
    <col min="11268" max="11268" width="9.140625" style="186"/>
    <col min="11269" max="11269" width="12.42578125" style="186" customWidth="1"/>
    <col min="11270" max="11517" width="9.140625" style="186"/>
    <col min="11518" max="11518" width="7.28515625" style="186" bestFit="1" customWidth="1"/>
    <col min="11519" max="11519" width="45" style="186" customWidth="1"/>
    <col min="11520" max="11520" width="6" style="186" customWidth="1"/>
    <col min="11521" max="11521" width="10.7109375" style="186" customWidth="1"/>
    <col min="11522" max="11522" width="9.7109375" style="186" customWidth="1"/>
    <col min="11523" max="11523" width="12.42578125" style="186" customWidth="1"/>
    <col min="11524" max="11524" width="9.140625" style="186"/>
    <col min="11525" max="11525" width="12.42578125" style="186" customWidth="1"/>
    <col min="11526" max="11773" width="9.140625" style="186"/>
    <col min="11774" max="11774" width="7.28515625" style="186" bestFit="1" customWidth="1"/>
    <col min="11775" max="11775" width="45" style="186" customWidth="1"/>
    <col min="11776" max="11776" width="6" style="186" customWidth="1"/>
    <col min="11777" max="11777" width="10.7109375" style="186" customWidth="1"/>
    <col min="11778" max="11778" width="9.7109375" style="186" customWidth="1"/>
    <col min="11779" max="11779" width="12.42578125" style="186" customWidth="1"/>
    <col min="11780" max="11780" width="9.140625" style="186"/>
    <col min="11781" max="11781" width="12.42578125" style="186" customWidth="1"/>
    <col min="11782" max="12029" width="9.140625" style="186"/>
    <col min="12030" max="12030" width="7.28515625" style="186" bestFit="1" customWidth="1"/>
    <col min="12031" max="12031" width="45" style="186" customWidth="1"/>
    <col min="12032" max="12032" width="6" style="186" customWidth="1"/>
    <col min="12033" max="12033" width="10.7109375" style="186" customWidth="1"/>
    <col min="12034" max="12034" width="9.7109375" style="186" customWidth="1"/>
    <col min="12035" max="12035" width="12.42578125" style="186" customWidth="1"/>
    <col min="12036" max="12036" width="9.140625" style="186"/>
    <col min="12037" max="12037" width="12.42578125" style="186" customWidth="1"/>
    <col min="12038" max="12285" width="9.140625" style="186"/>
    <col min="12286" max="12286" width="7.28515625" style="186" bestFit="1" customWidth="1"/>
    <col min="12287" max="12287" width="45" style="186" customWidth="1"/>
    <col min="12288" max="12288" width="6" style="186" customWidth="1"/>
    <col min="12289" max="12289" width="10.7109375" style="186" customWidth="1"/>
    <col min="12290" max="12290" width="9.7109375" style="186" customWidth="1"/>
    <col min="12291" max="12291" width="12.42578125" style="186" customWidth="1"/>
    <col min="12292" max="12292" width="9.140625" style="186"/>
    <col min="12293" max="12293" width="12.42578125" style="186" customWidth="1"/>
    <col min="12294" max="12541" width="9.140625" style="186"/>
    <col min="12542" max="12542" width="7.28515625" style="186" bestFit="1" customWidth="1"/>
    <col min="12543" max="12543" width="45" style="186" customWidth="1"/>
    <col min="12544" max="12544" width="6" style="186" customWidth="1"/>
    <col min="12545" max="12545" width="10.7109375" style="186" customWidth="1"/>
    <col min="12546" max="12546" width="9.7109375" style="186" customWidth="1"/>
    <col min="12547" max="12547" width="12.42578125" style="186" customWidth="1"/>
    <col min="12548" max="12548" width="9.140625" style="186"/>
    <col min="12549" max="12549" width="12.42578125" style="186" customWidth="1"/>
    <col min="12550" max="12797" width="9.140625" style="186"/>
    <col min="12798" max="12798" width="7.28515625" style="186" bestFit="1" customWidth="1"/>
    <col min="12799" max="12799" width="45" style="186" customWidth="1"/>
    <col min="12800" max="12800" width="6" style="186" customWidth="1"/>
    <col min="12801" max="12801" width="10.7109375" style="186" customWidth="1"/>
    <col min="12802" max="12802" width="9.7109375" style="186" customWidth="1"/>
    <col min="12803" max="12803" width="12.42578125" style="186" customWidth="1"/>
    <col min="12804" max="12804" width="9.140625" style="186"/>
    <col min="12805" max="12805" width="12.42578125" style="186" customWidth="1"/>
    <col min="12806" max="13053" width="9.140625" style="186"/>
    <col min="13054" max="13054" width="7.28515625" style="186" bestFit="1" customWidth="1"/>
    <col min="13055" max="13055" width="45" style="186" customWidth="1"/>
    <col min="13056" max="13056" width="6" style="186" customWidth="1"/>
    <col min="13057" max="13057" width="10.7109375" style="186" customWidth="1"/>
    <col min="13058" max="13058" width="9.7109375" style="186" customWidth="1"/>
    <col min="13059" max="13059" width="12.42578125" style="186" customWidth="1"/>
    <col min="13060" max="13060" width="9.140625" style="186"/>
    <col min="13061" max="13061" width="12.42578125" style="186" customWidth="1"/>
    <col min="13062" max="13309" width="9.140625" style="186"/>
    <col min="13310" max="13310" width="7.28515625" style="186" bestFit="1" customWidth="1"/>
    <col min="13311" max="13311" width="45" style="186" customWidth="1"/>
    <col min="13312" max="13312" width="6" style="186" customWidth="1"/>
    <col min="13313" max="13313" width="10.7109375" style="186" customWidth="1"/>
    <col min="13314" max="13314" width="9.7109375" style="186" customWidth="1"/>
    <col min="13315" max="13315" width="12.42578125" style="186" customWidth="1"/>
    <col min="13316" max="13316" width="9.140625" style="186"/>
    <col min="13317" max="13317" width="12.42578125" style="186" customWidth="1"/>
    <col min="13318" max="13565" width="9.140625" style="186"/>
    <col min="13566" max="13566" width="7.28515625" style="186" bestFit="1" customWidth="1"/>
    <col min="13567" max="13567" width="45" style="186" customWidth="1"/>
    <col min="13568" max="13568" width="6" style="186" customWidth="1"/>
    <col min="13569" max="13569" width="10.7109375" style="186" customWidth="1"/>
    <col min="13570" max="13570" width="9.7109375" style="186" customWidth="1"/>
    <col min="13571" max="13571" width="12.42578125" style="186" customWidth="1"/>
    <col min="13572" max="13572" width="9.140625" style="186"/>
    <col min="13573" max="13573" width="12.42578125" style="186" customWidth="1"/>
    <col min="13574" max="13821" width="9.140625" style="186"/>
    <col min="13822" max="13822" width="7.28515625" style="186" bestFit="1" customWidth="1"/>
    <col min="13823" max="13823" width="45" style="186" customWidth="1"/>
    <col min="13824" max="13824" width="6" style="186" customWidth="1"/>
    <col min="13825" max="13825" width="10.7109375" style="186" customWidth="1"/>
    <col min="13826" max="13826" width="9.7109375" style="186" customWidth="1"/>
    <col min="13827" max="13827" width="12.42578125" style="186" customWidth="1"/>
    <col min="13828" max="13828" width="9.140625" style="186"/>
    <col min="13829" max="13829" width="12.42578125" style="186" customWidth="1"/>
    <col min="13830" max="14077" width="9.140625" style="186"/>
    <col min="14078" max="14078" width="7.28515625" style="186" bestFit="1" customWidth="1"/>
    <col min="14079" max="14079" width="45" style="186" customWidth="1"/>
    <col min="14080" max="14080" width="6" style="186" customWidth="1"/>
    <col min="14081" max="14081" width="10.7109375" style="186" customWidth="1"/>
    <col min="14082" max="14082" width="9.7109375" style="186" customWidth="1"/>
    <col min="14083" max="14083" width="12.42578125" style="186" customWidth="1"/>
    <col min="14084" max="14084" width="9.140625" style="186"/>
    <col min="14085" max="14085" width="12.42578125" style="186" customWidth="1"/>
    <col min="14086" max="14333" width="9.140625" style="186"/>
    <col min="14334" max="14334" width="7.28515625" style="186" bestFit="1" customWidth="1"/>
    <col min="14335" max="14335" width="45" style="186" customWidth="1"/>
    <col min="14336" max="14336" width="6" style="186" customWidth="1"/>
    <col min="14337" max="14337" width="10.7109375" style="186" customWidth="1"/>
    <col min="14338" max="14338" width="9.7109375" style="186" customWidth="1"/>
    <col min="14339" max="14339" width="12.42578125" style="186" customWidth="1"/>
    <col min="14340" max="14340" width="9.140625" style="186"/>
    <col min="14341" max="14341" width="12.42578125" style="186" customWidth="1"/>
    <col min="14342" max="14589" width="9.140625" style="186"/>
    <col min="14590" max="14590" width="7.28515625" style="186" bestFit="1" customWidth="1"/>
    <col min="14591" max="14591" width="45" style="186" customWidth="1"/>
    <col min="14592" max="14592" width="6" style="186" customWidth="1"/>
    <col min="14593" max="14593" width="10.7109375" style="186" customWidth="1"/>
    <col min="14594" max="14594" width="9.7109375" style="186" customWidth="1"/>
    <col min="14595" max="14595" width="12.42578125" style="186" customWidth="1"/>
    <col min="14596" max="14596" width="9.140625" style="186"/>
    <col min="14597" max="14597" width="12.42578125" style="186" customWidth="1"/>
    <col min="14598" max="14845" width="9.140625" style="186"/>
    <col min="14846" max="14846" width="7.28515625" style="186" bestFit="1" customWidth="1"/>
    <col min="14847" max="14847" width="45" style="186" customWidth="1"/>
    <col min="14848" max="14848" width="6" style="186" customWidth="1"/>
    <col min="14849" max="14849" width="10.7109375" style="186" customWidth="1"/>
    <col min="14850" max="14850" width="9.7109375" style="186" customWidth="1"/>
    <col min="14851" max="14851" width="12.42578125" style="186" customWidth="1"/>
    <col min="14852" max="14852" width="9.140625" style="186"/>
    <col min="14853" max="14853" width="12.42578125" style="186" customWidth="1"/>
    <col min="14854" max="15101" width="9.140625" style="186"/>
    <col min="15102" max="15102" width="7.28515625" style="186" bestFit="1" customWidth="1"/>
    <col min="15103" max="15103" width="45" style="186" customWidth="1"/>
    <col min="15104" max="15104" width="6" style="186" customWidth="1"/>
    <col min="15105" max="15105" width="10.7109375" style="186" customWidth="1"/>
    <col min="15106" max="15106" width="9.7109375" style="186" customWidth="1"/>
    <col min="15107" max="15107" width="12.42578125" style="186" customWidth="1"/>
    <col min="15108" max="15108" width="9.140625" style="186"/>
    <col min="15109" max="15109" width="12.42578125" style="186" customWidth="1"/>
    <col min="15110" max="15357" width="9.140625" style="186"/>
    <col min="15358" max="15358" width="7.28515625" style="186" bestFit="1" customWidth="1"/>
    <col min="15359" max="15359" width="45" style="186" customWidth="1"/>
    <col min="15360" max="15360" width="6" style="186" customWidth="1"/>
    <col min="15361" max="15361" width="10.7109375" style="186" customWidth="1"/>
    <col min="15362" max="15362" width="9.7109375" style="186" customWidth="1"/>
    <col min="15363" max="15363" width="12.42578125" style="186" customWidth="1"/>
    <col min="15364" max="15364" width="9.140625" style="186"/>
    <col min="15365" max="15365" width="12.42578125" style="186" customWidth="1"/>
    <col min="15366" max="15613" width="9.140625" style="186"/>
    <col min="15614" max="15614" width="7.28515625" style="186" bestFit="1" customWidth="1"/>
    <col min="15615" max="15615" width="45" style="186" customWidth="1"/>
    <col min="15616" max="15616" width="6" style="186" customWidth="1"/>
    <col min="15617" max="15617" width="10.7109375" style="186" customWidth="1"/>
    <col min="15618" max="15618" width="9.7109375" style="186" customWidth="1"/>
    <col min="15619" max="15619" width="12.42578125" style="186" customWidth="1"/>
    <col min="15620" max="15620" width="9.140625" style="186"/>
    <col min="15621" max="15621" width="12.42578125" style="186" customWidth="1"/>
    <col min="15622" max="15869" width="9.140625" style="186"/>
    <col min="15870" max="15870" width="7.28515625" style="186" bestFit="1" customWidth="1"/>
    <col min="15871" max="15871" width="45" style="186" customWidth="1"/>
    <col min="15872" max="15872" width="6" style="186" customWidth="1"/>
    <col min="15873" max="15873" width="10.7109375" style="186" customWidth="1"/>
    <col min="15874" max="15874" width="9.7109375" style="186" customWidth="1"/>
    <col min="15875" max="15875" width="12.42578125" style="186" customWidth="1"/>
    <col min="15876" max="15876" width="9.140625" style="186"/>
    <col min="15877" max="15877" width="12.42578125" style="186" customWidth="1"/>
    <col min="15878" max="16125" width="9.140625" style="186"/>
    <col min="16126" max="16126" width="7.28515625" style="186" bestFit="1" customWidth="1"/>
    <col min="16127" max="16127" width="45" style="186" customWidth="1"/>
    <col min="16128" max="16128" width="6" style="186" customWidth="1"/>
    <col min="16129" max="16129" width="10.7109375" style="186" customWidth="1"/>
    <col min="16130" max="16130" width="9.7109375" style="186" customWidth="1"/>
    <col min="16131" max="16131" width="12.42578125" style="186" customWidth="1"/>
    <col min="16132" max="16132" width="9.140625" style="186"/>
    <col min="16133" max="16133" width="12.42578125" style="186" customWidth="1"/>
    <col min="16134" max="16384" width="9.140625" style="186"/>
  </cols>
  <sheetData>
    <row r="1" spans="1:10">
      <c r="A1" s="185" t="s">
        <v>32</v>
      </c>
      <c r="B1" s="111" t="s">
        <v>359</v>
      </c>
      <c r="C1" s="111" t="s">
        <v>358</v>
      </c>
      <c r="D1" s="82"/>
      <c r="E1" s="98"/>
      <c r="F1" s="97"/>
      <c r="G1" s="97"/>
    </row>
    <row r="2" spans="1:10">
      <c r="A2" s="187"/>
      <c r="B2" s="187"/>
      <c r="C2" s="187"/>
      <c r="D2" s="188"/>
      <c r="E2" s="189"/>
      <c r="F2" s="190"/>
      <c r="G2" s="190"/>
    </row>
    <row r="3" spans="1:10" s="495" customFormat="1">
      <c r="A3" s="489" t="s">
        <v>3</v>
      </c>
      <c r="B3" s="490" t="s">
        <v>214</v>
      </c>
      <c r="C3" s="490" t="s">
        <v>13</v>
      </c>
      <c r="D3" s="491" t="s">
        <v>4</v>
      </c>
      <c r="E3" s="492" t="s">
        <v>5</v>
      </c>
      <c r="F3" s="493" t="s">
        <v>6</v>
      </c>
      <c r="G3" s="494" t="s">
        <v>14</v>
      </c>
    </row>
    <row r="4" spans="1:10" s="495" customFormat="1">
      <c r="A4" s="496"/>
      <c r="B4" s="497"/>
      <c r="C4" s="497"/>
      <c r="D4" s="334"/>
      <c r="E4" s="498"/>
      <c r="F4" s="378"/>
      <c r="G4" s="378"/>
    </row>
    <row r="5" spans="1:10" s="495" customFormat="1">
      <c r="A5" s="499" t="s">
        <v>7</v>
      </c>
      <c r="B5" s="500" t="s">
        <v>343</v>
      </c>
      <c r="C5" s="500" t="s">
        <v>357</v>
      </c>
      <c r="D5" s="334"/>
      <c r="E5" s="498"/>
      <c r="F5" s="378"/>
      <c r="G5" s="378"/>
    </row>
    <row r="6" spans="1:10" s="192" customFormat="1">
      <c r="A6" s="188"/>
      <c r="B6" s="188"/>
      <c r="C6" s="188"/>
      <c r="D6" s="188"/>
      <c r="E6" s="189"/>
      <c r="F6" s="190"/>
      <c r="G6" s="191"/>
    </row>
    <row r="7" spans="1:10" s="78" customFormat="1" ht="25.5">
      <c r="A7" s="361">
        <f>COUNT($A$6:A6)+1</f>
        <v>1</v>
      </c>
      <c r="B7" s="193" t="s">
        <v>449</v>
      </c>
      <c r="C7" s="193" t="s">
        <v>356</v>
      </c>
      <c r="D7" s="334" t="s">
        <v>456</v>
      </c>
      <c r="E7" s="82">
        <v>125</v>
      </c>
      <c r="F7" s="194"/>
      <c r="G7" s="79">
        <f>E7*F7</f>
        <v>0</v>
      </c>
      <c r="J7" s="379"/>
    </row>
    <row r="8" spans="1:10" s="95" customFormat="1">
      <c r="A8" s="188"/>
      <c r="B8" s="195"/>
      <c r="C8" s="195"/>
      <c r="D8" s="188"/>
      <c r="E8" s="82"/>
      <c r="F8" s="194"/>
      <c r="G8" s="79"/>
    </row>
    <row r="9" spans="1:10" s="78" customFormat="1" ht="126" customHeight="1">
      <c r="A9" s="361">
        <f>COUNT($A$6:A8)+1</f>
        <v>2</v>
      </c>
      <c r="B9" s="193" t="s">
        <v>354</v>
      </c>
      <c r="C9" s="193" t="s">
        <v>355</v>
      </c>
      <c r="D9" s="334" t="s">
        <v>456</v>
      </c>
      <c r="E9" s="82">
        <v>113</v>
      </c>
      <c r="F9" s="194"/>
      <c r="G9" s="79">
        <f>E9*F9</f>
        <v>0</v>
      </c>
      <c r="J9" s="379"/>
    </row>
    <row r="10" spans="1:10" s="78" customFormat="1">
      <c r="A10" s="361"/>
      <c r="B10" s="501"/>
      <c r="C10" s="501"/>
      <c r="D10" s="83"/>
      <c r="E10" s="82"/>
      <c r="F10" s="81"/>
      <c r="G10" s="79"/>
    </row>
    <row r="11" spans="1:10" s="78" customFormat="1" ht="121.5" customHeight="1">
      <c r="A11" s="361">
        <f>COUNT($A$6:A10)+1</f>
        <v>3</v>
      </c>
      <c r="B11" s="193" t="s">
        <v>354</v>
      </c>
      <c r="C11" s="193" t="s">
        <v>353</v>
      </c>
      <c r="D11" s="334" t="s">
        <v>456</v>
      </c>
      <c r="E11" s="82">
        <v>12</v>
      </c>
      <c r="F11" s="194"/>
      <c r="G11" s="79">
        <f>E11*F11</f>
        <v>0</v>
      </c>
      <c r="J11" s="379"/>
    </row>
    <row r="12" spans="1:10" s="95" customFormat="1">
      <c r="A12" s="502"/>
      <c r="B12" s="187"/>
      <c r="C12" s="187"/>
      <c r="D12" s="83"/>
      <c r="E12" s="82"/>
      <c r="F12" s="190"/>
      <c r="G12" s="79"/>
    </row>
    <row r="13" spans="1:10" s="95" customFormat="1" ht="76.5">
      <c r="A13" s="361">
        <f>COUNT($A$6:A12)+1</f>
        <v>4</v>
      </c>
      <c r="B13" s="96" t="s">
        <v>352</v>
      </c>
      <c r="C13" s="96" t="s">
        <v>351</v>
      </c>
      <c r="D13" s="83" t="s">
        <v>0</v>
      </c>
      <c r="E13" s="82">
        <v>6</v>
      </c>
      <c r="F13" s="190"/>
      <c r="G13" s="79">
        <f>E13*F13</f>
        <v>0</v>
      </c>
      <c r="J13" s="379"/>
    </row>
    <row r="14" spans="1:10" s="78" customFormat="1">
      <c r="A14" s="361"/>
      <c r="B14" s="501"/>
      <c r="C14" s="501"/>
      <c r="D14" s="83"/>
      <c r="E14" s="82"/>
      <c r="F14" s="81"/>
      <c r="G14" s="79"/>
    </row>
    <row r="15" spans="1:10" s="78" customFormat="1" ht="25.5">
      <c r="A15" s="361">
        <f>COUNT($A$6:A14)+1</f>
        <v>5</v>
      </c>
      <c r="B15" s="501"/>
      <c r="C15" s="501" t="s">
        <v>350</v>
      </c>
      <c r="D15" s="334" t="s">
        <v>456</v>
      </c>
      <c r="E15" s="82">
        <v>250</v>
      </c>
      <c r="F15" s="194"/>
      <c r="G15" s="79">
        <f>E15*F15</f>
        <v>0</v>
      </c>
    </row>
    <row r="16" spans="1:10" s="78" customFormat="1">
      <c r="A16" s="361"/>
      <c r="B16" s="501"/>
      <c r="C16" s="501"/>
      <c r="D16" s="83"/>
      <c r="E16" s="82"/>
      <c r="F16" s="81"/>
      <c r="G16" s="79"/>
    </row>
    <row r="17" spans="1:9" s="95" customFormat="1">
      <c r="A17" s="361"/>
      <c r="B17" s="193"/>
      <c r="C17" s="193"/>
      <c r="D17" s="188"/>
      <c r="E17" s="87"/>
      <c r="F17" s="503"/>
      <c r="G17" s="79"/>
    </row>
    <row r="18" spans="1:9" s="78" customFormat="1">
      <c r="A18" s="361"/>
      <c r="B18" s="501"/>
      <c r="C18" s="501"/>
      <c r="D18" s="83"/>
      <c r="E18" s="82"/>
      <c r="F18" s="85" t="s">
        <v>349</v>
      </c>
      <c r="G18" s="94">
        <f>SUM(G7:G17)</f>
        <v>0</v>
      </c>
    </row>
    <row r="19" spans="1:9" s="95" customFormat="1">
      <c r="A19" s="499" t="s">
        <v>8</v>
      </c>
      <c r="B19" s="500" t="s">
        <v>342</v>
      </c>
      <c r="C19" s="500" t="s">
        <v>341</v>
      </c>
      <c r="D19" s="504"/>
      <c r="E19" s="87"/>
      <c r="F19" s="194"/>
      <c r="G19" s="79"/>
      <c r="H19" s="84"/>
      <c r="I19" s="84"/>
    </row>
    <row r="20" spans="1:9" s="95" customFormat="1">
      <c r="A20" s="77"/>
      <c r="B20" s="193"/>
      <c r="C20" s="193"/>
      <c r="D20" s="83"/>
      <c r="E20" s="87"/>
      <c r="F20" s="194"/>
      <c r="G20" s="79"/>
      <c r="H20" s="93"/>
      <c r="I20" s="93"/>
    </row>
    <row r="21" spans="1:9" s="95" customFormat="1" ht="40.5" customHeight="1">
      <c r="A21" s="361">
        <f>COUNT($A$6:A20)+1</f>
        <v>6</v>
      </c>
      <c r="B21" s="193" t="s">
        <v>348</v>
      </c>
      <c r="C21" s="193" t="s">
        <v>347</v>
      </c>
      <c r="D21" s="83" t="s">
        <v>15</v>
      </c>
      <c r="E21" s="87">
        <v>1</v>
      </c>
      <c r="F21" s="194"/>
      <c r="G21" s="79">
        <f>+E21*F21</f>
        <v>0</v>
      </c>
      <c r="H21" s="84"/>
      <c r="I21" s="84"/>
    </row>
    <row r="22" spans="1:9" s="95" customFormat="1">
      <c r="A22" s="77"/>
      <c r="B22" s="89"/>
      <c r="C22" s="89"/>
      <c r="D22" s="88"/>
      <c r="E22" s="87"/>
      <c r="F22" s="196"/>
      <c r="G22" s="79"/>
      <c r="H22" s="84"/>
      <c r="I22" s="84"/>
    </row>
    <row r="23" spans="1:9" s="95" customFormat="1" ht="16.5" customHeight="1">
      <c r="A23" s="361">
        <f>COUNT($A$6:A22)+1</f>
        <v>7</v>
      </c>
      <c r="B23" s="92" t="s">
        <v>346</v>
      </c>
      <c r="C23" s="91" t="s">
        <v>345</v>
      </c>
      <c r="D23" s="88" t="s">
        <v>15</v>
      </c>
      <c r="E23" s="87">
        <v>1</v>
      </c>
      <c r="F23" s="196"/>
      <c r="G23" s="79">
        <f>+E23*F23</f>
        <v>0</v>
      </c>
      <c r="H23" s="84"/>
      <c r="I23" s="84"/>
    </row>
    <row r="24" spans="1:9" s="95" customFormat="1">
      <c r="A24" s="90"/>
      <c r="B24" s="89"/>
      <c r="C24" s="89"/>
      <c r="D24" s="88"/>
      <c r="E24" s="87"/>
      <c r="F24" s="197"/>
      <c r="G24" s="79"/>
      <c r="H24" s="84"/>
      <c r="I24" s="84"/>
    </row>
    <row r="25" spans="1:9" s="95" customFormat="1">
      <c r="A25" s="361"/>
      <c r="B25" s="198"/>
      <c r="C25" s="198"/>
      <c r="D25" s="83"/>
      <c r="E25" s="86"/>
      <c r="F25" s="85" t="s">
        <v>344</v>
      </c>
      <c r="G25" s="505">
        <f>SUM(G21:G23)</f>
        <v>0</v>
      </c>
      <c r="H25" s="84"/>
    </row>
    <row r="26" spans="1:9" s="78" customFormat="1">
      <c r="A26" s="361"/>
      <c r="B26" s="501"/>
      <c r="C26" s="501"/>
      <c r="D26" s="83"/>
      <c r="E26" s="82"/>
      <c r="F26" s="81"/>
      <c r="G26" s="79"/>
    </row>
    <row r="27" spans="1:9" s="78" customFormat="1" ht="14.25" customHeight="1">
      <c r="A27" s="386" t="s">
        <v>9</v>
      </c>
      <c r="B27" s="333" t="s">
        <v>206</v>
      </c>
      <c r="C27" s="333" t="s">
        <v>51</v>
      </c>
      <c r="D27" s="199"/>
      <c r="E27" s="506">
        <v>0.1</v>
      </c>
      <c r="F27" s="80"/>
      <c r="G27" s="507">
        <f>(SUM(G25,G18))*E27</f>
        <v>0</v>
      </c>
    </row>
    <row r="28" spans="1:9" s="78" customFormat="1">
      <c r="A28" s="386"/>
      <c r="B28" s="333"/>
      <c r="C28" s="333"/>
      <c r="D28" s="199"/>
      <c r="E28" s="506"/>
      <c r="F28" s="80"/>
      <c r="G28" s="508"/>
    </row>
    <row r="29" spans="1:9" s="78" customFormat="1">
      <c r="A29" s="509"/>
      <c r="B29" s="510" t="s">
        <v>428</v>
      </c>
      <c r="C29" s="510" t="s">
        <v>25</v>
      </c>
      <c r="D29" s="199"/>
      <c r="E29" s="200"/>
      <c r="F29" s="80"/>
      <c r="G29" s="508"/>
    </row>
    <row r="30" spans="1:9" s="78" customFormat="1">
      <c r="A30" s="511" t="s">
        <v>7</v>
      </c>
      <c r="B30" s="512" t="s">
        <v>343</v>
      </c>
      <c r="C30" s="513" t="str">
        <f>+C5</f>
        <v>GRADBENA DELA</v>
      </c>
      <c r="D30" s="199"/>
      <c r="E30" s="200"/>
      <c r="F30" s="80"/>
      <c r="G30" s="79">
        <f>+G18</f>
        <v>0</v>
      </c>
    </row>
    <row r="31" spans="1:9" s="78" customFormat="1">
      <c r="A31" s="511" t="s">
        <v>8</v>
      </c>
      <c r="B31" s="512" t="s">
        <v>342</v>
      </c>
      <c r="C31" s="512" t="s">
        <v>341</v>
      </c>
      <c r="D31" s="199"/>
      <c r="E31" s="200"/>
      <c r="F31" s="80"/>
      <c r="G31" s="79">
        <f>G25</f>
        <v>0</v>
      </c>
    </row>
    <row r="32" spans="1:9" s="78" customFormat="1">
      <c r="A32" s="511" t="s">
        <v>9</v>
      </c>
      <c r="B32" s="513" t="s">
        <v>206</v>
      </c>
      <c r="C32" s="513" t="str">
        <f>+C27</f>
        <v xml:space="preserve">DODATNA IN NEPREDVIDENA DELA </v>
      </c>
      <c r="G32" s="79">
        <f>+G27</f>
        <v>0</v>
      </c>
    </row>
    <row r="33" spans="1:7" s="95" customFormat="1">
      <c r="A33" s="188"/>
      <c r="B33" s="514" t="s">
        <v>340</v>
      </c>
      <c r="C33" s="514" t="s">
        <v>339</v>
      </c>
      <c r="D33" s="491"/>
      <c r="E33" s="515"/>
      <c r="F33" s="516"/>
      <c r="G33" s="507">
        <f>SUM(G30:G32)</f>
        <v>0</v>
      </c>
    </row>
    <row r="100" spans="1:7">
      <c r="A100" s="77"/>
      <c r="B100" s="193"/>
      <c r="C100" s="193"/>
      <c r="D100" s="188"/>
      <c r="E100" s="189"/>
      <c r="F100" s="190"/>
      <c r="G100" s="190"/>
    </row>
    <row r="101" spans="1:7">
      <c r="A101" s="188"/>
      <c r="B101" s="195"/>
      <c r="C101" s="195"/>
      <c r="D101" s="188"/>
      <c r="E101" s="189"/>
      <c r="F101" s="190"/>
      <c r="G101" s="190"/>
    </row>
    <row r="102" spans="1:7">
      <c r="A102" s="77"/>
      <c r="B102" s="193"/>
      <c r="C102" s="193"/>
      <c r="D102" s="188"/>
      <c r="E102" s="189"/>
      <c r="F102" s="190"/>
      <c r="G102" s="190"/>
    </row>
    <row r="103" spans="1:7">
      <c r="A103" s="188"/>
      <c r="B103" s="195"/>
      <c r="C103" s="195"/>
      <c r="D103" s="188"/>
      <c r="E103" s="189"/>
      <c r="F103" s="190"/>
      <c r="G103" s="190"/>
    </row>
    <row r="104" spans="1:7">
      <c r="A104" s="77"/>
      <c r="B104" s="193"/>
      <c r="C104" s="193"/>
      <c r="D104" s="188"/>
      <c r="E104" s="189"/>
      <c r="F104" s="190"/>
      <c r="G104" s="190"/>
    </row>
    <row r="105" spans="1:7">
      <c r="A105" s="188"/>
      <c r="B105" s="195"/>
      <c r="C105" s="195"/>
      <c r="D105" s="188"/>
      <c r="E105" s="189"/>
      <c r="F105" s="190"/>
      <c r="G105" s="190"/>
    </row>
    <row r="106" spans="1:7">
      <c r="A106" s="77"/>
      <c r="B106" s="193"/>
      <c r="C106" s="193"/>
      <c r="D106" s="188"/>
      <c r="E106" s="189"/>
      <c r="F106" s="190"/>
      <c r="G106" s="190"/>
    </row>
    <row r="107" spans="1:7">
      <c r="A107" s="188"/>
      <c r="B107" s="195"/>
      <c r="C107" s="195"/>
      <c r="D107" s="188"/>
      <c r="E107" s="189"/>
      <c r="F107" s="190"/>
      <c r="G107" s="190"/>
    </row>
    <row r="108" spans="1:7">
      <c r="A108" s="77"/>
      <c r="B108" s="193"/>
      <c r="C108" s="193"/>
      <c r="D108" s="188"/>
      <c r="E108" s="189"/>
      <c r="F108" s="190"/>
      <c r="G108" s="190"/>
    </row>
    <row r="109" spans="1:7">
      <c r="A109" s="188"/>
      <c r="B109" s="195"/>
      <c r="C109" s="195"/>
      <c r="D109" s="188"/>
      <c r="E109" s="189"/>
      <c r="F109" s="190"/>
      <c r="G109" s="190"/>
    </row>
    <row r="110" spans="1:7">
      <c r="A110" s="77"/>
      <c r="B110" s="193"/>
      <c r="C110" s="193"/>
      <c r="D110" s="188"/>
      <c r="E110" s="189"/>
      <c r="F110" s="190"/>
      <c r="G110" s="190"/>
    </row>
    <row r="111" spans="1:7">
      <c r="A111" s="188"/>
      <c r="B111" s="195"/>
      <c r="C111" s="195"/>
      <c r="D111" s="188"/>
      <c r="E111" s="189"/>
      <c r="F111" s="190"/>
      <c r="G111" s="190"/>
    </row>
    <row r="112" spans="1:7">
      <c r="A112" s="77"/>
      <c r="B112" s="195"/>
      <c r="C112" s="195"/>
      <c r="D112" s="188"/>
      <c r="E112" s="189"/>
      <c r="F112" s="190"/>
      <c r="G112" s="190"/>
    </row>
  </sheetData>
  <pageMargins left="0.98425196850393704" right="0.39370078740157483" top="0.98425196850393704" bottom="0.98425196850393704" header="0" footer="0"/>
  <pageSetup paperSize="9" orientation="portrait" horizontalDpi="300" verticalDpi="300" r:id="rId1"/>
  <headerFooter alignWithMargins="0"/>
  <rowBreaks count="1" manualBreakCount="1">
    <brk id="28"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BreakPreview" zoomScaleNormal="100" zoomScaleSheetLayoutView="100" workbookViewId="0"/>
  </sheetViews>
  <sheetFormatPr defaultRowHeight="12.75"/>
  <cols>
    <col min="1" max="1" width="6" style="186" customWidth="1"/>
    <col min="2" max="2" width="46" style="186" bestFit="1" customWidth="1"/>
    <col min="3" max="3" width="6" style="186" customWidth="1"/>
    <col min="4" max="4" width="10.7109375" style="186" customWidth="1"/>
    <col min="5" max="5" width="9.7109375" style="186" customWidth="1"/>
    <col min="6" max="6" width="12.42578125" style="186" customWidth="1"/>
    <col min="7" max="7" width="13.28515625" style="186" customWidth="1"/>
    <col min="8" max="256" width="9.140625" style="186"/>
    <col min="257" max="257" width="7.28515625" style="186" bestFit="1" customWidth="1"/>
    <col min="258" max="258" width="46" style="186" bestFit="1" customWidth="1"/>
    <col min="259" max="259" width="6" style="186" customWidth="1"/>
    <col min="260" max="260" width="10.7109375" style="186" customWidth="1"/>
    <col min="261" max="261" width="9.7109375" style="186" customWidth="1"/>
    <col min="262" max="262" width="12.42578125" style="186" customWidth="1"/>
    <col min="263" max="263" width="13.28515625" style="186" customWidth="1"/>
    <col min="264" max="512" width="9.140625" style="186"/>
    <col min="513" max="513" width="7.28515625" style="186" bestFit="1" customWidth="1"/>
    <col min="514" max="514" width="46" style="186" bestFit="1" customWidth="1"/>
    <col min="515" max="515" width="6" style="186" customWidth="1"/>
    <col min="516" max="516" width="10.7109375" style="186" customWidth="1"/>
    <col min="517" max="517" width="9.7109375" style="186" customWidth="1"/>
    <col min="518" max="518" width="12.42578125" style="186" customWidth="1"/>
    <col min="519" max="519" width="13.28515625" style="186" customWidth="1"/>
    <col min="520" max="768" width="9.140625" style="186"/>
    <col min="769" max="769" width="7.28515625" style="186" bestFit="1" customWidth="1"/>
    <col min="770" max="770" width="46" style="186" bestFit="1" customWidth="1"/>
    <col min="771" max="771" width="6" style="186" customWidth="1"/>
    <col min="772" max="772" width="10.7109375" style="186" customWidth="1"/>
    <col min="773" max="773" width="9.7109375" style="186" customWidth="1"/>
    <col min="774" max="774" width="12.42578125" style="186" customWidth="1"/>
    <col min="775" max="775" width="13.28515625" style="186" customWidth="1"/>
    <col min="776" max="1024" width="9.140625" style="186"/>
    <col min="1025" max="1025" width="7.28515625" style="186" bestFit="1" customWidth="1"/>
    <col min="1026" max="1026" width="46" style="186" bestFit="1" customWidth="1"/>
    <col min="1027" max="1027" width="6" style="186" customWidth="1"/>
    <col min="1028" max="1028" width="10.7109375" style="186" customWidth="1"/>
    <col min="1029" max="1029" width="9.7109375" style="186" customWidth="1"/>
    <col min="1030" max="1030" width="12.42578125" style="186" customWidth="1"/>
    <col min="1031" max="1031" width="13.28515625" style="186" customWidth="1"/>
    <col min="1032" max="1280" width="9.140625" style="186"/>
    <col min="1281" max="1281" width="7.28515625" style="186" bestFit="1" customWidth="1"/>
    <col min="1282" max="1282" width="46" style="186" bestFit="1" customWidth="1"/>
    <col min="1283" max="1283" width="6" style="186" customWidth="1"/>
    <col min="1284" max="1284" width="10.7109375" style="186" customWidth="1"/>
    <col min="1285" max="1285" width="9.7109375" style="186" customWidth="1"/>
    <col min="1286" max="1286" width="12.42578125" style="186" customWidth="1"/>
    <col min="1287" max="1287" width="13.28515625" style="186" customWidth="1"/>
    <col min="1288" max="1536" width="9.140625" style="186"/>
    <col min="1537" max="1537" width="7.28515625" style="186" bestFit="1" customWidth="1"/>
    <col min="1538" max="1538" width="46" style="186" bestFit="1" customWidth="1"/>
    <col min="1539" max="1539" width="6" style="186" customWidth="1"/>
    <col min="1540" max="1540" width="10.7109375" style="186" customWidth="1"/>
    <col min="1541" max="1541" width="9.7109375" style="186" customWidth="1"/>
    <col min="1542" max="1542" width="12.42578125" style="186" customWidth="1"/>
    <col min="1543" max="1543" width="13.28515625" style="186" customWidth="1"/>
    <col min="1544" max="1792" width="9.140625" style="186"/>
    <col min="1793" max="1793" width="7.28515625" style="186" bestFit="1" customWidth="1"/>
    <col min="1794" max="1794" width="46" style="186" bestFit="1" customWidth="1"/>
    <col min="1795" max="1795" width="6" style="186" customWidth="1"/>
    <col min="1796" max="1796" width="10.7109375" style="186" customWidth="1"/>
    <col min="1797" max="1797" width="9.7109375" style="186" customWidth="1"/>
    <col min="1798" max="1798" width="12.42578125" style="186" customWidth="1"/>
    <col min="1799" max="1799" width="13.28515625" style="186" customWidth="1"/>
    <col min="1800" max="2048" width="9.140625" style="186"/>
    <col min="2049" max="2049" width="7.28515625" style="186" bestFit="1" customWidth="1"/>
    <col min="2050" max="2050" width="46" style="186" bestFit="1" customWidth="1"/>
    <col min="2051" max="2051" width="6" style="186" customWidth="1"/>
    <col min="2052" max="2052" width="10.7109375" style="186" customWidth="1"/>
    <col min="2053" max="2053" width="9.7109375" style="186" customWidth="1"/>
    <col min="2054" max="2054" width="12.42578125" style="186" customWidth="1"/>
    <col min="2055" max="2055" width="13.28515625" style="186" customWidth="1"/>
    <col min="2056" max="2304" width="9.140625" style="186"/>
    <col min="2305" max="2305" width="7.28515625" style="186" bestFit="1" customWidth="1"/>
    <col min="2306" max="2306" width="46" style="186" bestFit="1" customWidth="1"/>
    <col min="2307" max="2307" width="6" style="186" customWidth="1"/>
    <col min="2308" max="2308" width="10.7109375" style="186" customWidth="1"/>
    <col min="2309" max="2309" width="9.7109375" style="186" customWidth="1"/>
    <col min="2310" max="2310" width="12.42578125" style="186" customWidth="1"/>
    <col min="2311" max="2311" width="13.28515625" style="186" customWidth="1"/>
    <col min="2312" max="2560" width="9.140625" style="186"/>
    <col min="2561" max="2561" width="7.28515625" style="186" bestFit="1" customWidth="1"/>
    <col min="2562" max="2562" width="46" style="186" bestFit="1" customWidth="1"/>
    <col min="2563" max="2563" width="6" style="186" customWidth="1"/>
    <col min="2564" max="2564" width="10.7109375" style="186" customWidth="1"/>
    <col min="2565" max="2565" width="9.7109375" style="186" customWidth="1"/>
    <col min="2566" max="2566" width="12.42578125" style="186" customWidth="1"/>
    <col min="2567" max="2567" width="13.28515625" style="186" customWidth="1"/>
    <col min="2568" max="2816" width="9.140625" style="186"/>
    <col min="2817" max="2817" width="7.28515625" style="186" bestFit="1" customWidth="1"/>
    <col min="2818" max="2818" width="46" style="186" bestFit="1" customWidth="1"/>
    <col min="2819" max="2819" width="6" style="186" customWidth="1"/>
    <col min="2820" max="2820" width="10.7109375" style="186" customWidth="1"/>
    <col min="2821" max="2821" width="9.7109375" style="186" customWidth="1"/>
    <col min="2822" max="2822" width="12.42578125" style="186" customWidth="1"/>
    <col min="2823" max="2823" width="13.28515625" style="186" customWidth="1"/>
    <col min="2824" max="3072" width="9.140625" style="186"/>
    <col min="3073" max="3073" width="7.28515625" style="186" bestFit="1" customWidth="1"/>
    <col min="3074" max="3074" width="46" style="186" bestFit="1" customWidth="1"/>
    <col min="3075" max="3075" width="6" style="186" customWidth="1"/>
    <col min="3076" max="3076" width="10.7109375" style="186" customWidth="1"/>
    <col min="3077" max="3077" width="9.7109375" style="186" customWidth="1"/>
    <col min="3078" max="3078" width="12.42578125" style="186" customWidth="1"/>
    <col min="3079" max="3079" width="13.28515625" style="186" customWidth="1"/>
    <col min="3080" max="3328" width="9.140625" style="186"/>
    <col min="3329" max="3329" width="7.28515625" style="186" bestFit="1" customWidth="1"/>
    <col min="3330" max="3330" width="46" style="186" bestFit="1" customWidth="1"/>
    <col min="3331" max="3331" width="6" style="186" customWidth="1"/>
    <col min="3332" max="3332" width="10.7109375" style="186" customWidth="1"/>
    <col min="3333" max="3333" width="9.7109375" style="186" customWidth="1"/>
    <col min="3334" max="3334" width="12.42578125" style="186" customWidth="1"/>
    <col min="3335" max="3335" width="13.28515625" style="186" customWidth="1"/>
    <col min="3336" max="3584" width="9.140625" style="186"/>
    <col min="3585" max="3585" width="7.28515625" style="186" bestFit="1" customWidth="1"/>
    <col min="3586" max="3586" width="46" style="186" bestFit="1" customWidth="1"/>
    <col min="3587" max="3587" width="6" style="186" customWidth="1"/>
    <col min="3588" max="3588" width="10.7109375" style="186" customWidth="1"/>
    <col min="3589" max="3589" width="9.7109375" style="186" customWidth="1"/>
    <col min="3590" max="3590" width="12.42578125" style="186" customWidth="1"/>
    <col min="3591" max="3591" width="13.28515625" style="186" customWidth="1"/>
    <col min="3592" max="3840" width="9.140625" style="186"/>
    <col min="3841" max="3841" width="7.28515625" style="186" bestFit="1" customWidth="1"/>
    <col min="3842" max="3842" width="46" style="186" bestFit="1" customWidth="1"/>
    <col min="3843" max="3843" width="6" style="186" customWidth="1"/>
    <col min="3844" max="3844" width="10.7109375" style="186" customWidth="1"/>
    <col min="3845" max="3845" width="9.7109375" style="186" customWidth="1"/>
    <col min="3846" max="3846" width="12.42578125" style="186" customWidth="1"/>
    <col min="3847" max="3847" width="13.28515625" style="186" customWidth="1"/>
    <col min="3848" max="4096" width="9.140625" style="186"/>
    <col min="4097" max="4097" width="7.28515625" style="186" bestFit="1" customWidth="1"/>
    <col min="4098" max="4098" width="46" style="186" bestFit="1" customWidth="1"/>
    <col min="4099" max="4099" width="6" style="186" customWidth="1"/>
    <col min="4100" max="4100" width="10.7109375" style="186" customWidth="1"/>
    <col min="4101" max="4101" width="9.7109375" style="186" customWidth="1"/>
    <col min="4102" max="4102" width="12.42578125" style="186" customWidth="1"/>
    <col min="4103" max="4103" width="13.28515625" style="186" customWidth="1"/>
    <col min="4104" max="4352" width="9.140625" style="186"/>
    <col min="4353" max="4353" width="7.28515625" style="186" bestFit="1" customWidth="1"/>
    <col min="4354" max="4354" width="46" style="186" bestFit="1" customWidth="1"/>
    <col min="4355" max="4355" width="6" style="186" customWidth="1"/>
    <col min="4356" max="4356" width="10.7109375" style="186" customWidth="1"/>
    <col min="4357" max="4357" width="9.7109375" style="186" customWidth="1"/>
    <col min="4358" max="4358" width="12.42578125" style="186" customWidth="1"/>
    <col min="4359" max="4359" width="13.28515625" style="186" customWidth="1"/>
    <col min="4360" max="4608" width="9.140625" style="186"/>
    <col min="4609" max="4609" width="7.28515625" style="186" bestFit="1" customWidth="1"/>
    <col min="4610" max="4610" width="46" style="186" bestFit="1" customWidth="1"/>
    <col min="4611" max="4611" width="6" style="186" customWidth="1"/>
    <col min="4612" max="4612" width="10.7109375" style="186" customWidth="1"/>
    <col min="4613" max="4613" width="9.7109375" style="186" customWidth="1"/>
    <col min="4614" max="4614" width="12.42578125" style="186" customWidth="1"/>
    <col min="4615" max="4615" width="13.28515625" style="186" customWidth="1"/>
    <col min="4616" max="4864" width="9.140625" style="186"/>
    <col min="4865" max="4865" width="7.28515625" style="186" bestFit="1" customWidth="1"/>
    <col min="4866" max="4866" width="46" style="186" bestFit="1" customWidth="1"/>
    <col min="4867" max="4867" width="6" style="186" customWidth="1"/>
    <col min="4868" max="4868" width="10.7109375" style="186" customWidth="1"/>
    <col min="4869" max="4869" width="9.7109375" style="186" customWidth="1"/>
    <col min="4870" max="4870" width="12.42578125" style="186" customWidth="1"/>
    <col min="4871" max="4871" width="13.28515625" style="186" customWidth="1"/>
    <col min="4872" max="5120" width="9.140625" style="186"/>
    <col min="5121" max="5121" width="7.28515625" style="186" bestFit="1" customWidth="1"/>
    <col min="5122" max="5122" width="46" style="186" bestFit="1" customWidth="1"/>
    <col min="5123" max="5123" width="6" style="186" customWidth="1"/>
    <col min="5124" max="5124" width="10.7109375" style="186" customWidth="1"/>
    <col min="5125" max="5125" width="9.7109375" style="186" customWidth="1"/>
    <col min="5126" max="5126" width="12.42578125" style="186" customWidth="1"/>
    <col min="5127" max="5127" width="13.28515625" style="186" customWidth="1"/>
    <col min="5128" max="5376" width="9.140625" style="186"/>
    <col min="5377" max="5377" width="7.28515625" style="186" bestFit="1" customWidth="1"/>
    <col min="5378" max="5378" width="46" style="186" bestFit="1" customWidth="1"/>
    <col min="5379" max="5379" width="6" style="186" customWidth="1"/>
    <col min="5380" max="5380" width="10.7109375" style="186" customWidth="1"/>
    <col min="5381" max="5381" width="9.7109375" style="186" customWidth="1"/>
    <col min="5382" max="5382" width="12.42578125" style="186" customWidth="1"/>
    <col min="5383" max="5383" width="13.28515625" style="186" customWidth="1"/>
    <col min="5384" max="5632" width="9.140625" style="186"/>
    <col min="5633" max="5633" width="7.28515625" style="186" bestFit="1" customWidth="1"/>
    <col min="5634" max="5634" width="46" style="186" bestFit="1" customWidth="1"/>
    <col min="5635" max="5635" width="6" style="186" customWidth="1"/>
    <col min="5636" max="5636" width="10.7109375" style="186" customWidth="1"/>
    <col min="5637" max="5637" width="9.7109375" style="186" customWidth="1"/>
    <col min="5638" max="5638" width="12.42578125" style="186" customWidth="1"/>
    <col min="5639" max="5639" width="13.28515625" style="186" customWidth="1"/>
    <col min="5640" max="5888" width="9.140625" style="186"/>
    <col min="5889" max="5889" width="7.28515625" style="186" bestFit="1" customWidth="1"/>
    <col min="5890" max="5890" width="46" style="186" bestFit="1" customWidth="1"/>
    <col min="5891" max="5891" width="6" style="186" customWidth="1"/>
    <col min="5892" max="5892" width="10.7109375" style="186" customWidth="1"/>
    <col min="5893" max="5893" width="9.7109375" style="186" customWidth="1"/>
    <col min="5894" max="5894" width="12.42578125" style="186" customWidth="1"/>
    <col min="5895" max="5895" width="13.28515625" style="186" customWidth="1"/>
    <col min="5896" max="6144" width="9.140625" style="186"/>
    <col min="6145" max="6145" width="7.28515625" style="186" bestFit="1" customWidth="1"/>
    <col min="6146" max="6146" width="46" style="186" bestFit="1" customWidth="1"/>
    <col min="6147" max="6147" width="6" style="186" customWidth="1"/>
    <col min="6148" max="6148" width="10.7109375" style="186" customWidth="1"/>
    <col min="6149" max="6149" width="9.7109375" style="186" customWidth="1"/>
    <col min="6150" max="6150" width="12.42578125" style="186" customWidth="1"/>
    <col min="6151" max="6151" width="13.28515625" style="186" customWidth="1"/>
    <col min="6152" max="6400" width="9.140625" style="186"/>
    <col min="6401" max="6401" width="7.28515625" style="186" bestFit="1" customWidth="1"/>
    <col min="6402" max="6402" width="46" style="186" bestFit="1" customWidth="1"/>
    <col min="6403" max="6403" width="6" style="186" customWidth="1"/>
    <col min="6404" max="6404" width="10.7109375" style="186" customWidth="1"/>
    <col min="6405" max="6405" width="9.7109375" style="186" customWidth="1"/>
    <col min="6406" max="6406" width="12.42578125" style="186" customWidth="1"/>
    <col min="6407" max="6407" width="13.28515625" style="186" customWidth="1"/>
    <col min="6408" max="6656" width="9.140625" style="186"/>
    <col min="6657" max="6657" width="7.28515625" style="186" bestFit="1" customWidth="1"/>
    <col min="6658" max="6658" width="46" style="186" bestFit="1" customWidth="1"/>
    <col min="6659" max="6659" width="6" style="186" customWidth="1"/>
    <col min="6660" max="6660" width="10.7109375" style="186" customWidth="1"/>
    <col min="6661" max="6661" width="9.7109375" style="186" customWidth="1"/>
    <col min="6662" max="6662" width="12.42578125" style="186" customWidth="1"/>
    <col min="6663" max="6663" width="13.28515625" style="186" customWidth="1"/>
    <col min="6664" max="6912" width="9.140625" style="186"/>
    <col min="6913" max="6913" width="7.28515625" style="186" bestFit="1" customWidth="1"/>
    <col min="6914" max="6914" width="46" style="186" bestFit="1" customWidth="1"/>
    <col min="6915" max="6915" width="6" style="186" customWidth="1"/>
    <col min="6916" max="6916" width="10.7109375" style="186" customWidth="1"/>
    <col min="6917" max="6917" width="9.7109375" style="186" customWidth="1"/>
    <col min="6918" max="6918" width="12.42578125" style="186" customWidth="1"/>
    <col min="6919" max="6919" width="13.28515625" style="186" customWidth="1"/>
    <col min="6920" max="7168" width="9.140625" style="186"/>
    <col min="7169" max="7169" width="7.28515625" style="186" bestFit="1" customWidth="1"/>
    <col min="7170" max="7170" width="46" style="186" bestFit="1" customWidth="1"/>
    <col min="7171" max="7171" width="6" style="186" customWidth="1"/>
    <col min="7172" max="7172" width="10.7109375" style="186" customWidth="1"/>
    <col min="7173" max="7173" width="9.7109375" style="186" customWidth="1"/>
    <col min="7174" max="7174" width="12.42578125" style="186" customWidth="1"/>
    <col min="7175" max="7175" width="13.28515625" style="186" customWidth="1"/>
    <col min="7176" max="7424" width="9.140625" style="186"/>
    <col min="7425" max="7425" width="7.28515625" style="186" bestFit="1" customWidth="1"/>
    <col min="7426" max="7426" width="46" style="186" bestFit="1" customWidth="1"/>
    <col min="7427" max="7427" width="6" style="186" customWidth="1"/>
    <col min="7428" max="7428" width="10.7109375" style="186" customWidth="1"/>
    <col min="7429" max="7429" width="9.7109375" style="186" customWidth="1"/>
    <col min="7430" max="7430" width="12.42578125" style="186" customWidth="1"/>
    <col min="7431" max="7431" width="13.28515625" style="186" customWidth="1"/>
    <col min="7432" max="7680" width="9.140625" style="186"/>
    <col min="7681" max="7681" width="7.28515625" style="186" bestFit="1" customWidth="1"/>
    <col min="7682" max="7682" width="46" style="186" bestFit="1" customWidth="1"/>
    <col min="7683" max="7683" width="6" style="186" customWidth="1"/>
    <col min="7684" max="7684" width="10.7109375" style="186" customWidth="1"/>
    <col min="7685" max="7685" width="9.7109375" style="186" customWidth="1"/>
    <col min="7686" max="7686" width="12.42578125" style="186" customWidth="1"/>
    <col min="7687" max="7687" width="13.28515625" style="186" customWidth="1"/>
    <col min="7688" max="7936" width="9.140625" style="186"/>
    <col min="7937" max="7937" width="7.28515625" style="186" bestFit="1" customWidth="1"/>
    <col min="7938" max="7938" width="46" style="186" bestFit="1" customWidth="1"/>
    <col min="7939" max="7939" width="6" style="186" customWidth="1"/>
    <col min="7940" max="7940" width="10.7109375" style="186" customWidth="1"/>
    <col min="7941" max="7941" width="9.7109375" style="186" customWidth="1"/>
    <col min="7942" max="7942" width="12.42578125" style="186" customWidth="1"/>
    <col min="7943" max="7943" width="13.28515625" style="186" customWidth="1"/>
    <col min="7944" max="8192" width="9.140625" style="186"/>
    <col min="8193" max="8193" width="7.28515625" style="186" bestFit="1" customWidth="1"/>
    <col min="8194" max="8194" width="46" style="186" bestFit="1" customWidth="1"/>
    <col min="8195" max="8195" width="6" style="186" customWidth="1"/>
    <col min="8196" max="8196" width="10.7109375" style="186" customWidth="1"/>
    <col min="8197" max="8197" width="9.7109375" style="186" customWidth="1"/>
    <col min="8198" max="8198" width="12.42578125" style="186" customWidth="1"/>
    <col min="8199" max="8199" width="13.28515625" style="186" customWidth="1"/>
    <col min="8200" max="8448" width="9.140625" style="186"/>
    <col min="8449" max="8449" width="7.28515625" style="186" bestFit="1" customWidth="1"/>
    <col min="8450" max="8450" width="46" style="186" bestFit="1" customWidth="1"/>
    <col min="8451" max="8451" width="6" style="186" customWidth="1"/>
    <col min="8452" max="8452" width="10.7109375" style="186" customWidth="1"/>
    <col min="8453" max="8453" width="9.7109375" style="186" customWidth="1"/>
    <col min="8454" max="8454" width="12.42578125" style="186" customWidth="1"/>
    <col min="8455" max="8455" width="13.28515625" style="186" customWidth="1"/>
    <col min="8456" max="8704" width="9.140625" style="186"/>
    <col min="8705" max="8705" width="7.28515625" style="186" bestFit="1" customWidth="1"/>
    <col min="8706" max="8706" width="46" style="186" bestFit="1" customWidth="1"/>
    <col min="8707" max="8707" width="6" style="186" customWidth="1"/>
    <col min="8708" max="8708" width="10.7109375" style="186" customWidth="1"/>
    <col min="8709" max="8709" width="9.7109375" style="186" customWidth="1"/>
    <col min="8710" max="8710" width="12.42578125" style="186" customWidth="1"/>
    <col min="8711" max="8711" width="13.28515625" style="186" customWidth="1"/>
    <col min="8712" max="8960" width="9.140625" style="186"/>
    <col min="8961" max="8961" width="7.28515625" style="186" bestFit="1" customWidth="1"/>
    <col min="8962" max="8962" width="46" style="186" bestFit="1" customWidth="1"/>
    <col min="8963" max="8963" width="6" style="186" customWidth="1"/>
    <col min="8964" max="8964" width="10.7109375" style="186" customWidth="1"/>
    <col min="8965" max="8965" width="9.7109375" style="186" customWidth="1"/>
    <col min="8966" max="8966" width="12.42578125" style="186" customWidth="1"/>
    <col min="8967" max="8967" width="13.28515625" style="186" customWidth="1"/>
    <col min="8968" max="9216" width="9.140625" style="186"/>
    <col min="9217" max="9217" width="7.28515625" style="186" bestFit="1" customWidth="1"/>
    <col min="9218" max="9218" width="46" style="186" bestFit="1" customWidth="1"/>
    <col min="9219" max="9219" width="6" style="186" customWidth="1"/>
    <col min="9220" max="9220" width="10.7109375" style="186" customWidth="1"/>
    <col min="9221" max="9221" width="9.7109375" style="186" customWidth="1"/>
    <col min="9222" max="9222" width="12.42578125" style="186" customWidth="1"/>
    <col min="9223" max="9223" width="13.28515625" style="186" customWidth="1"/>
    <col min="9224" max="9472" width="9.140625" style="186"/>
    <col min="9473" max="9473" width="7.28515625" style="186" bestFit="1" customWidth="1"/>
    <col min="9474" max="9474" width="46" style="186" bestFit="1" customWidth="1"/>
    <col min="9475" max="9475" width="6" style="186" customWidth="1"/>
    <col min="9476" max="9476" width="10.7109375" style="186" customWidth="1"/>
    <col min="9477" max="9477" width="9.7109375" style="186" customWidth="1"/>
    <col min="9478" max="9478" width="12.42578125" style="186" customWidth="1"/>
    <col min="9479" max="9479" width="13.28515625" style="186" customWidth="1"/>
    <col min="9480" max="9728" width="9.140625" style="186"/>
    <col min="9729" max="9729" width="7.28515625" style="186" bestFit="1" customWidth="1"/>
    <col min="9730" max="9730" width="46" style="186" bestFit="1" customWidth="1"/>
    <col min="9731" max="9731" width="6" style="186" customWidth="1"/>
    <col min="9732" max="9732" width="10.7109375" style="186" customWidth="1"/>
    <col min="9733" max="9733" width="9.7109375" style="186" customWidth="1"/>
    <col min="9734" max="9734" width="12.42578125" style="186" customWidth="1"/>
    <col min="9735" max="9735" width="13.28515625" style="186" customWidth="1"/>
    <col min="9736" max="9984" width="9.140625" style="186"/>
    <col min="9985" max="9985" width="7.28515625" style="186" bestFit="1" customWidth="1"/>
    <col min="9986" max="9986" width="46" style="186" bestFit="1" customWidth="1"/>
    <col min="9987" max="9987" width="6" style="186" customWidth="1"/>
    <col min="9988" max="9988" width="10.7109375" style="186" customWidth="1"/>
    <col min="9989" max="9989" width="9.7109375" style="186" customWidth="1"/>
    <col min="9990" max="9990" width="12.42578125" style="186" customWidth="1"/>
    <col min="9991" max="9991" width="13.28515625" style="186" customWidth="1"/>
    <col min="9992" max="10240" width="9.140625" style="186"/>
    <col min="10241" max="10241" width="7.28515625" style="186" bestFit="1" customWidth="1"/>
    <col min="10242" max="10242" width="46" style="186" bestFit="1" customWidth="1"/>
    <col min="10243" max="10243" width="6" style="186" customWidth="1"/>
    <col min="10244" max="10244" width="10.7109375" style="186" customWidth="1"/>
    <col min="10245" max="10245" width="9.7109375" style="186" customWidth="1"/>
    <col min="10246" max="10246" width="12.42578125" style="186" customWidth="1"/>
    <col min="10247" max="10247" width="13.28515625" style="186" customWidth="1"/>
    <col min="10248" max="10496" width="9.140625" style="186"/>
    <col min="10497" max="10497" width="7.28515625" style="186" bestFit="1" customWidth="1"/>
    <col min="10498" max="10498" width="46" style="186" bestFit="1" customWidth="1"/>
    <col min="10499" max="10499" width="6" style="186" customWidth="1"/>
    <col min="10500" max="10500" width="10.7109375" style="186" customWidth="1"/>
    <col min="10501" max="10501" width="9.7109375" style="186" customWidth="1"/>
    <col min="10502" max="10502" width="12.42578125" style="186" customWidth="1"/>
    <col min="10503" max="10503" width="13.28515625" style="186" customWidth="1"/>
    <col min="10504" max="10752" width="9.140625" style="186"/>
    <col min="10753" max="10753" width="7.28515625" style="186" bestFit="1" customWidth="1"/>
    <col min="10754" max="10754" width="46" style="186" bestFit="1" customWidth="1"/>
    <col min="10755" max="10755" width="6" style="186" customWidth="1"/>
    <col min="10756" max="10756" width="10.7109375" style="186" customWidth="1"/>
    <col min="10757" max="10757" width="9.7109375" style="186" customWidth="1"/>
    <col min="10758" max="10758" width="12.42578125" style="186" customWidth="1"/>
    <col min="10759" max="10759" width="13.28515625" style="186" customWidth="1"/>
    <col min="10760" max="11008" width="9.140625" style="186"/>
    <col min="11009" max="11009" width="7.28515625" style="186" bestFit="1" customWidth="1"/>
    <col min="11010" max="11010" width="46" style="186" bestFit="1" customWidth="1"/>
    <col min="11011" max="11011" width="6" style="186" customWidth="1"/>
    <col min="11012" max="11012" width="10.7109375" style="186" customWidth="1"/>
    <col min="11013" max="11013" width="9.7109375" style="186" customWidth="1"/>
    <col min="11014" max="11014" width="12.42578125" style="186" customWidth="1"/>
    <col min="11015" max="11015" width="13.28515625" style="186" customWidth="1"/>
    <col min="11016" max="11264" width="9.140625" style="186"/>
    <col min="11265" max="11265" width="7.28515625" style="186" bestFit="1" customWidth="1"/>
    <col min="11266" max="11266" width="46" style="186" bestFit="1" customWidth="1"/>
    <col min="11267" max="11267" width="6" style="186" customWidth="1"/>
    <col min="11268" max="11268" width="10.7109375" style="186" customWidth="1"/>
    <col min="11269" max="11269" width="9.7109375" style="186" customWidth="1"/>
    <col min="11270" max="11270" width="12.42578125" style="186" customWidth="1"/>
    <col min="11271" max="11271" width="13.28515625" style="186" customWidth="1"/>
    <col min="11272" max="11520" width="9.140625" style="186"/>
    <col min="11521" max="11521" width="7.28515625" style="186" bestFit="1" customWidth="1"/>
    <col min="11522" max="11522" width="46" style="186" bestFit="1" customWidth="1"/>
    <col min="11523" max="11523" width="6" style="186" customWidth="1"/>
    <col min="11524" max="11524" width="10.7109375" style="186" customWidth="1"/>
    <col min="11525" max="11525" width="9.7109375" style="186" customWidth="1"/>
    <col min="11526" max="11526" width="12.42578125" style="186" customWidth="1"/>
    <col min="11527" max="11527" width="13.28515625" style="186" customWidth="1"/>
    <col min="11528" max="11776" width="9.140625" style="186"/>
    <col min="11777" max="11777" width="7.28515625" style="186" bestFit="1" customWidth="1"/>
    <col min="11778" max="11778" width="46" style="186" bestFit="1" customWidth="1"/>
    <col min="11779" max="11779" width="6" style="186" customWidth="1"/>
    <col min="11780" max="11780" width="10.7109375" style="186" customWidth="1"/>
    <col min="11781" max="11781" width="9.7109375" style="186" customWidth="1"/>
    <col min="11782" max="11782" width="12.42578125" style="186" customWidth="1"/>
    <col min="11783" max="11783" width="13.28515625" style="186" customWidth="1"/>
    <col min="11784" max="12032" width="9.140625" style="186"/>
    <col min="12033" max="12033" width="7.28515625" style="186" bestFit="1" customWidth="1"/>
    <col min="12034" max="12034" width="46" style="186" bestFit="1" customWidth="1"/>
    <col min="12035" max="12035" width="6" style="186" customWidth="1"/>
    <col min="12036" max="12036" width="10.7109375" style="186" customWidth="1"/>
    <col min="12037" max="12037" width="9.7109375" style="186" customWidth="1"/>
    <col min="12038" max="12038" width="12.42578125" style="186" customWidth="1"/>
    <col min="12039" max="12039" width="13.28515625" style="186" customWidth="1"/>
    <col min="12040" max="12288" width="9.140625" style="186"/>
    <col min="12289" max="12289" width="7.28515625" style="186" bestFit="1" customWidth="1"/>
    <col min="12290" max="12290" width="46" style="186" bestFit="1" customWidth="1"/>
    <col min="12291" max="12291" width="6" style="186" customWidth="1"/>
    <col min="12292" max="12292" width="10.7109375" style="186" customWidth="1"/>
    <col min="12293" max="12293" width="9.7109375" style="186" customWidth="1"/>
    <col min="12294" max="12294" width="12.42578125" style="186" customWidth="1"/>
    <col min="12295" max="12295" width="13.28515625" style="186" customWidth="1"/>
    <col min="12296" max="12544" width="9.140625" style="186"/>
    <col min="12545" max="12545" width="7.28515625" style="186" bestFit="1" customWidth="1"/>
    <col min="12546" max="12546" width="46" style="186" bestFit="1" customWidth="1"/>
    <col min="12547" max="12547" width="6" style="186" customWidth="1"/>
    <col min="12548" max="12548" width="10.7109375" style="186" customWidth="1"/>
    <col min="12549" max="12549" width="9.7109375" style="186" customWidth="1"/>
    <col min="12550" max="12550" width="12.42578125" style="186" customWidth="1"/>
    <col min="12551" max="12551" width="13.28515625" style="186" customWidth="1"/>
    <col min="12552" max="12800" width="9.140625" style="186"/>
    <col min="12801" max="12801" width="7.28515625" style="186" bestFit="1" customWidth="1"/>
    <col min="12802" max="12802" width="46" style="186" bestFit="1" customWidth="1"/>
    <col min="12803" max="12803" width="6" style="186" customWidth="1"/>
    <col min="12804" max="12804" width="10.7109375" style="186" customWidth="1"/>
    <col min="12805" max="12805" width="9.7109375" style="186" customWidth="1"/>
    <col min="12806" max="12806" width="12.42578125" style="186" customWidth="1"/>
    <col min="12807" max="12807" width="13.28515625" style="186" customWidth="1"/>
    <col min="12808" max="13056" width="9.140625" style="186"/>
    <col min="13057" max="13057" width="7.28515625" style="186" bestFit="1" customWidth="1"/>
    <col min="13058" max="13058" width="46" style="186" bestFit="1" customWidth="1"/>
    <col min="13059" max="13059" width="6" style="186" customWidth="1"/>
    <col min="13060" max="13060" width="10.7109375" style="186" customWidth="1"/>
    <col min="13061" max="13061" width="9.7109375" style="186" customWidth="1"/>
    <col min="13062" max="13062" width="12.42578125" style="186" customWidth="1"/>
    <col min="13063" max="13063" width="13.28515625" style="186" customWidth="1"/>
    <col min="13064" max="13312" width="9.140625" style="186"/>
    <col min="13313" max="13313" width="7.28515625" style="186" bestFit="1" customWidth="1"/>
    <col min="13314" max="13314" width="46" style="186" bestFit="1" customWidth="1"/>
    <col min="13315" max="13315" width="6" style="186" customWidth="1"/>
    <col min="13316" max="13316" width="10.7109375" style="186" customWidth="1"/>
    <col min="13317" max="13317" width="9.7109375" style="186" customWidth="1"/>
    <col min="13318" max="13318" width="12.42578125" style="186" customWidth="1"/>
    <col min="13319" max="13319" width="13.28515625" style="186" customWidth="1"/>
    <col min="13320" max="13568" width="9.140625" style="186"/>
    <col min="13569" max="13569" width="7.28515625" style="186" bestFit="1" customWidth="1"/>
    <col min="13570" max="13570" width="46" style="186" bestFit="1" customWidth="1"/>
    <col min="13571" max="13571" width="6" style="186" customWidth="1"/>
    <col min="13572" max="13572" width="10.7109375" style="186" customWidth="1"/>
    <col min="13573" max="13573" width="9.7109375" style="186" customWidth="1"/>
    <col min="13574" max="13574" width="12.42578125" style="186" customWidth="1"/>
    <col min="13575" max="13575" width="13.28515625" style="186" customWidth="1"/>
    <col min="13576" max="13824" width="9.140625" style="186"/>
    <col min="13825" max="13825" width="7.28515625" style="186" bestFit="1" customWidth="1"/>
    <col min="13826" max="13826" width="46" style="186" bestFit="1" customWidth="1"/>
    <col min="13827" max="13827" width="6" style="186" customWidth="1"/>
    <col min="13828" max="13828" width="10.7109375" style="186" customWidth="1"/>
    <col min="13829" max="13829" width="9.7109375" style="186" customWidth="1"/>
    <col min="13830" max="13830" width="12.42578125" style="186" customWidth="1"/>
    <col min="13831" max="13831" width="13.28515625" style="186" customWidth="1"/>
    <col min="13832" max="14080" width="9.140625" style="186"/>
    <col min="14081" max="14081" width="7.28515625" style="186" bestFit="1" customWidth="1"/>
    <col min="14082" max="14082" width="46" style="186" bestFit="1" customWidth="1"/>
    <col min="14083" max="14083" width="6" style="186" customWidth="1"/>
    <col min="14084" max="14084" width="10.7109375" style="186" customWidth="1"/>
    <col min="14085" max="14085" width="9.7109375" style="186" customWidth="1"/>
    <col min="14086" max="14086" width="12.42578125" style="186" customWidth="1"/>
    <col min="14087" max="14087" width="13.28515625" style="186" customWidth="1"/>
    <col min="14088" max="14336" width="9.140625" style="186"/>
    <col min="14337" max="14337" width="7.28515625" style="186" bestFit="1" customWidth="1"/>
    <col min="14338" max="14338" width="46" style="186" bestFit="1" customWidth="1"/>
    <col min="14339" max="14339" width="6" style="186" customWidth="1"/>
    <col min="14340" max="14340" width="10.7109375" style="186" customWidth="1"/>
    <col min="14341" max="14341" width="9.7109375" style="186" customWidth="1"/>
    <col min="14342" max="14342" width="12.42578125" style="186" customWidth="1"/>
    <col min="14343" max="14343" width="13.28515625" style="186" customWidth="1"/>
    <col min="14344" max="14592" width="9.140625" style="186"/>
    <col min="14593" max="14593" width="7.28515625" style="186" bestFit="1" customWidth="1"/>
    <col min="14594" max="14594" width="46" style="186" bestFit="1" customWidth="1"/>
    <col min="14595" max="14595" width="6" style="186" customWidth="1"/>
    <col min="14596" max="14596" width="10.7109375" style="186" customWidth="1"/>
    <col min="14597" max="14597" width="9.7109375" style="186" customWidth="1"/>
    <col min="14598" max="14598" width="12.42578125" style="186" customWidth="1"/>
    <col min="14599" max="14599" width="13.28515625" style="186" customWidth="1"/>
    <col min="14600" max="14848" width="9.140625" style="186"/>
    <col min="14849" max="14849" width="7.28515625" style="186" bestFit="1" customWidth="1"/>
    <col min="14850" max="14850" width="46" style="186" bestFit="1" customWidth="1"/>
    <col min="14851" max="14851" width="6" style="186" customWidth="1"/>
    <col min="14852" max="14852" width="10.7109375" style="186" customWidth="1"/>
    <col min="14853" max="14853" width="9.7109375" style="186" customWidth="1"/>
    <col min="14854" max="14854" width="12.42578125" style="186" customWidth="1"/>
    <col min="14855" max="14855" width="13.28515625" style="186" customWidth="1"/>
    <col min="14856" max="15104" width="9.140625" style="186"/>
    <col min="15105" max="15105" width="7.28515625" style="186" bestFit="1" customWidth="1"/>
    <col min="15106" max="15106" width="46" style="186" bestFit="1" customWidth="1"/>
    <col min="15107" max="15107" width="6" style="186" customWidth="1"/>
    <col min="15108" max="15108" width="10.7109375" style="186" customWidth="1"/>
    <col min="15109" max="15109" width="9.7109375" style="186" customWidth="1"/>
    <col min="15110" max="15110" width="12.42578125" style="186" customWidth="1"/>
    <col min="15111" max="15111" width="13.28515625" style="186" customWidth="1"/>
    <col min="15112" max="15360" width="9.140625" style="186"/>
    <col min="15361" max="15361" width="7.28515625" style="186" bestFit="1" customWidth="1"/>
    <col min="15362" max="15362" width="46" style="186" bestFit="1" customWidth="1"/>
    <col min="15363" max="15363" width="6" style="186" customWidth="1"/>
    <col min="15364" max="15364" width="10.7109375" style="186" customWidth="1"/>
    <col min="15365" max="15365" width="9.7109375" style="186" customWidth="1"/>
    <col min="15366" max="15366" width="12.42578125" style="186" customWidth="1"/>
    <col min="15367" max="15367" width="13.28515625" style="186" customWidth="1"/>
    <col min="15368" max="15616" width="9.140625" style="186"/>
    <col min="15617" max="15617" width="7.28515625" style="186" bestFit="1" customWidth="1"/>
    <col min="15618" max="15618" width="46" style="186" bestFit="1" customWidth="1"/>
    <col min="15619" max="15619" width="6" style="186" customWidth="1"/>
    <col min="15620" max="15620" width="10.7109375" style="186" customWidth="1"/>
    <col min="15621" max="15621" width="9.7109375" style="186" customWidth="1"/>
    <col min="15622" max="15622" width="12.42578125" style="186" customWidth="1"/>
    <col min="15623" max="15623" width="13.28515625" style="186" customWidth="1"/>
    <col min="15624" max="15872" width="9.140625" style="186"/>
    <col min="15873" max="15873" width="7.28515625" style="186" bestFit="1" customWidth="1"/>
    <col min="15874" max="15874" width="46" style="186" bestFit="1" customWidth="1"/>
    <col min="15875" max="15875" width="6" style="186" customWidth="1"/>
    <col min="15876" max="15876" width="10.7109375" style="186" customWidth="1"/>
    <col min="15877" max="15877" width="9.7109375" style="186" customWidth="1"/>
    <col min="15878" max="15878" width="12.42578125" style="186" customWidth="1"/>
    <col min="15879" max="15879" width="13.28515625" style="186" customWidth="1"/>
    <col min="15880" max="16128" width="9.140625" style="186"/>
    <col min="16129" max="16129" width="7.28515625" style="186" bestFit="1" customWidth="1"/>
    <col min="16130" max="16130" width="46" style="186" bestFit="1" customWidth="1"/>
    <col min="16131" max="16131" width="6" style="186" customWidth="1"/>
    <col min="16132" max="16132" width="10.7109375" style="186" customWidth="1"/>
    <col min="16133" max="16133" width="9.7109375" style="186" customWidth="1"/>
    <col min="16134" max="16134" width="12.42578125" style="186" customWidth="1"/>
    <col min="16135" max="16135" width="13.28515625" style="186" customWidth="1"/>
    <col min="16136" max="16384" width="9.140625" style="186"/>
  </cols>
  <sheetData>
    <row r="1" spans="1:6">
      <c r="A1" s="185" t="s">
        <v>33</v>
      </c>
      <c r="B1" s="111" t="s">
        <v>358</v>
      </c>
      <c r="C1" s="82"/>
      <c r="D1" s="98"/>
      <c r="E1" s="97"/>
      <c r="F1" s="97"/>
    </row>
    <row r="2" spans="1:6">
      <c r="A2" s="187"/>
      <c r="B2" s="187"/>
      <c r="C2" s="188"/>
      <c r="D2" s="189"/>
      <c r="E2" s="190"/>
      <c r="F2" s="190"/>
    </row>
    <row r="3" spans="1:6" s="495" customFormat="1">
      <c r="A3" s="517" t="s">
        <v>3</v>
      </c>
      <c r="B3" s="518" t="s">
        <v>382</v>
      </c>
      <c r="C3" s="519" t="s">
        <v>4</v>
      </c>
      <c r="D3" s="520" t="s">
        <v>5</v>
      </c>
      <c r="E3" s="521" t="s">
        <v>6</v>
      </c>
      <c r="F3" s="522" t="s">
        <v>381</v>
      </c>
    </row>
    <row r="4" spans="1:6" s="495" customFormat="1">
      <c r="A4" s="523"/>
      <c r="B4" s="524"/>
      <c r="C4" s="525"/>
      <c r="D4" s="526"/>
      <c r="E4" s="527"/>
      <c r="F4" s="527"/>
    </row>
    <row r="5" spans="1:6" ht="25.5">
      <c r="A5" s="112" t="s">
        <v>7</v>
      </c>
      <c r="B5" s="111" t="s">
        <v>380</v>
      </c>
      <c r="C5" s="82"/>
      <c r="D5" s="98"/>
      <c r="E5" s="97"/>
      <c r="F5" s="97"/>
    </row>
    <row r="6" spans="1:6" s="495" customFormat="1">
      <c r="A6" s="188"/>
      <c r="B6" s="195"/>
      <c r="C6" s="188"/>
      <c r="D6" s="201"/>
      <c r="E6" s="194"/>
      <c r="F6" s="79"/>
    </row>
    <row r="7" spans="1:6" s="495" customFormat="1" ht="15" customHeight="1">
      <c r="A7" s="202">
        <f>A6+1</f>
        <v>1</v>
      </c>
      <c r="B7" s="193" t="s">
        <v>379</v>
      </c>
      <c r="C7" s="83" t="s">
        <v>366</v>
      </c>
      <c r="D7" s="86">
        <v>165</v>
      </c>
      <c r="E7" s="203"/>
      <c r="F7" s="79">
        <f>D7*E7</f>
        <v>0</v>
      </c>
    </row>
    <row r="8" spans="1:6">
      <c r="A8" s="202"/>
      <c r="B8" s="193"/>
      <c r="C8" s="83"/>
      <c r="D8" s="86"/>
      <c r="E8" s="203"/>
      <c r="F8" s="79"/>
    </row>
    <row r="9" spans="1:6" s="78" customFormat="1" ht="30.75" customHeight="1">
      <c r="A9" s="202">
        <f>A7+1</f>
        <v>2</v>
      </c>
      <c r="B9" s="193" t="s">
        <v>378</v>
      </c>
      <c r="C9" s="83" t="s">
        <v>15</v>
      </c>
      <c r="D9" s="86">
        <v>6</v>
      </c>
      <c r="E9" s="204"/>
      <c r="F9" s="79">
        <f>D9*E9</f>
        <v>0</v>
      </c>
    </row>
    <row r="10" spans="1:6" s="95" customFormat="1">
      <c r="A10" s="202"/>
      <c r="B10" s="193"/>
      <c r="C10" s="83"/>
      <c r="D10" s="86"/>
      <c r="E10" s="203"/>
      <c r="F10" s="79"/>
    </row>
    <row r="11" spans="1:6" s="78" customFormat="1" ht="76.5">
      <c r="A11" s="202">
        <f>A9+1</f>
        <v>3</v>
      </c>
      <c r="B11" s="195" t="s">
        <v>377</v>
      </c>
      <c r="C11" s="83" t="s">
        <v>0</v>
      </c>
      <c r="D11" s="86">
        <v>3</v>
      </c>
      <c r="E11" s="204"/>
      <c r="F11" s="79">
        <f>D11*E11</f>
        <v>0</v>
      </c>
    </row>
    <row r="12" spans="1:6" s="95" customFormat="1">
      <c r="A12" s="202"/>
      <c r="B12" s="193"/>
      <c r="C12" s="83"/>
      <c r="D12" s="86"/>
      <c r="E12" s="203"/>
      <c r="F12" s="79"/>
    </row>
    <row r="13" spans="1:6" s="78" customFormat="1" ht="81" customHeight="1">
      <c r="A13" s="202">
        <f>A11+1</f>
        <v>4</v>
      </c>
      <c r="B13" s="195" t="s">
        <v>376</v>
      </c>
      <c r="C13" s="83" t="s">
        <v>0</v>
      </c>
      <c r="D13" s="86">
        <v>2</v>
      </c>
      <c r="E13" s="204"/>
      <c r="F13" s="79">
        <f>D13*E13</f>
        <v>0</v>
      </c>
    </row>
    <row r="14" spans="1:6" s="78" customFormat="1">
      <c r="A14" s="202"/>
      <c r="B14" s="193"/>
      <c r="C14" s="83"/>
      <c r="D14" s="201"/>
      <c r="E14" s="203"/>
      <c r="F14" s="79"/>
    </row>
    <row r="15" spans="1:6" s="78" customFormat="1" ht="25.5">
      <c r="A15" s="202">
        <f>A13+1</f>
        <v>5</v>
      </c>
      <c r="B15" s="193" t="s">
        <v>375</v>
      </c>
      <c r="C15" s="83" t="s">
        <v>0</v>
      </c>
      <c r="D15" s="86">
        <v>10</v>
      </c>
      <c r="E15" s="203"/>
      <c r="F15" s="79">
        <f>D15*E15</f>
        <v>0</v>
      </c>
    </row>
    <row r="16" spans="1:6" s="95" customFormat="1">
      <c r="A16" s="202"/>
      <c r="B16" s="193"/>
      <c r="C16" s="83"/>
      <c r="D16" s="86"/>
      <c r="E16" s="203"/>
      <c r="F16" s="79"/>
    </row>
    <row r="17" spans="1:8" s="78" customFormat="1" ht="51">
      <c r="A17" s="202">
        <f>A15+1</f>
        <v>6</v>
      </c>
      <c r="B17" s="193" t="s">
        <v>374</v>
      </c>
      <c r="C17" s="83" t="s">
        <v>0</v>
      </c>
      <c r="D17" s="86">
        <v>5</v>
      </c>
      <c r="E17" s="203"/>
      <c r="F17" s="79">
        <f>D17*E17</f>
        <v>0</v>
      </c>
      <c r="G17" s="105" t="s">
        <v>372</v>
      </c>
    </row>
    <row r="18" spans="1:8" s="95" customFormat="1">
      <c r="A18" s="202"/>
      <c r="B18" s="193"/>
      <c r="C18" s="83"/>
      <c r="D18" s="86"/>
      <c r="E18" s="203"/>
      <c r="F18" s="79"/>
    </row>
    <row r="19" spans="1:8" s="78" customFormat="1" ht="43.5" customHeight="1">
      <c r="A19" s="202">
        <f>A17+1</f>
        <v>7</v>
      </c>
      <c r="B19" s="193" t="s">
        <v>373</v>
      </c>
      <c r="C19" s="83" t="s">
        <v>15</v>
      </c>
      <c r="D19" s="86">
        <v>1</v>
      </c>
      <c r="E19" s="203"/>
      <c r="F19" s="79">
        <f>D19*E19</f>
        <v>0</v>
      </c>
      <c r="G19" s="105" t="s">
        <v>372</v>
      </c>
    </row>
    <row r="20" spans="1:8" s="105" customFormat="1">
      <c r="A20" s="202"/>
      <c r="B20" s="110"/>
      <c r="C20" s="109"/>
      <c r="D20" s="108"/>
      <c r="E20" s="113"/>
      <c r="F20" s="107"/>
    </row>
    <row r="21" spans="1:8" s="78" customFormat="1" ht="38.25">
      <c r="A21" s="202">
        <f>A19+1</f>
        <v>8</v>
      </c>
      <c r="B21" s="528" t="s">
        <v>371</v>
      </c>
      <c r="C21" s="102" t="s">
        <v>370</v>
      </c>
      <c r="D21" s="106">
        <v>5</v>
      </c>
      <c r="E21" s="205"/>
      <c r="F21" s="79">
        <f>SUM(F6:F19)*D21/100</f>
        <v>0</v>
      </c>
    </row>
    <row r="22" spans="1:8" s="95" customFormat="1">
      <c r="A22" s="202"/>
      <c r="B22" s="193"/>
      <c r="C22" s="83"/>
      <c r="D22" s="86"/>
      <c r="E22" s="203"/>
      <c r="F22" s="79"/>
    </row>
    <row r="23" spans="1:8" s="78" customFormat="1" ht="25.5">
      <c r="A23" s="202">
        <f>A21+1</f>
        <v>9</v>
      </c>
      <c r="B23" s="198" t="s">
        <v>369</v>
      </c>
      <c r="C23" s="83" t="s">
        <v>15</v>
      </c>
      <c r="D23" s="529">
        <v>1</v>
      </c>
      <c r="E23" s="206"/>
      <c r="F23" s="79">
        <f>D23*E23</f>
        <v>0</v>
      </c>
    </row>
    <row r="24" spans="1:8" s="95" customFormat="1">
      <c r="A24" s="202"/>
      <c r="B24" s="207"/>
      <c r="C24" s="208"/>
      <c r="D24" s="209"/>
      <c r="E24" s="206"/>
      <c r="F24" s="79"/>
    </row>
    <row r="25" spans="1:8" s="78" customFormat="1" ht="25.5">
      <c r="A25" s="202">
        <f>A23+1</f>
        <v>10</v>
      </c>
      <c r="B25" s="198" t="s">
        <v>368</v>
      </c>
      <c r="C25" s="83" t="s">
        <v>15</v>
      </c>
      <c r="D25" s="529">
        <v>1</v>
      </c>
      <c r="E25" s="206"/>
      <c r="F25" s="79">
        <f>D25*E25</f>
        <v>0</v>
      </c>
      <c r="H25" s="105"/>
    </row>
    <row r="26" spans="1:8" s="95" customFormat="1">
      <c r="A26" s="202"/>
      <c r="B26" s="103"/>
      <c r="C26" s="102"/>
      <c r="D26" s="104"/>
      <c r="E26" s="204"/>
      <c r="F26" s="79"/>
    </row>
    <row r="27" spans="1:8" s="78" customFormat="1" ht="38.25" customHeight="1">
      <c r="A27" s="202">
        <f>A25+1</f>
        <v>11</v>
      </c>
      <c r="B27" s="198" t="s">
        <v>367</v>
      </c>
      <c r="C27" s="83" t="s">
        <v>366</v>
      </c>
      <c r="D27" s="86">
        <v>724</v>
      </c>
      <c r="E27" s="206"/>
      <c r="F27" s="79">
        <f>D27*E27</f>
        <v>0</v>
      </c>
      <c r="G27" s="210"/>
    </row>
    <row r="28" spans="1:8" s="95" customFormat="1">
      <c r="A28" s="202"/>
      <c r="B28" s="207"/>
      <c r="C28" s="208"/>
      <c r="D28" s="209"/>
      <c r="E28" s="206"/>
      <c r="F28" s="79"/>
    </row>
    <row r="29" spans="1:8" s="78" customFormat="1" ht="38.25">
      <c r="A29" s="202">
        <f>A27+1</f>
        <v>12</v>
      </c>
      <c r="B29" s="198" t="s">
        <v>365</v>
      </c>
      <c r="C29" s="83" t="s">
        <v>364</v>
      </c>
      <c r="D29" s="86">
        <v>8</v>
      </c>
      <c r="E29" s="206"/>
      <c r="F29" s="79">
        <f>D29*E29</f>
        <v>0</v>
      </c>
    </row>
    <row r="30" spans="1:8" s="78" customFormat="1">
      <c r="A30" s="202"/>
      <c r="B30" s="207"/>
      <c r="C30" s="208"/>
      <c r="D30" s="209"/>
      <c r="E30" s="206"/>
      <c r="F30" s="79"/>
    </row>
    <row r="31" spans="1:8" s="78" customFormat="1" ht="30.75" customHeight="1">
      <c r="A31" s="202">
        <f>A29+1</f>
        <v>13</v>
      </c>
      <c r="B31" s="103" t="s">
        <v>363</v>
      </c>
      <c r="C31" s="102" t="s">
        <v>15</v>
      </c>
      <c r="D31" s="529">
        <v>1</v>
      </c>
      <c r="E31" s="204"/>
      <c r="F31" s="79">
        <f>D31*E31</f>
        <v>0</v>
      </c>
    </row>
    <row r="32" spans="1:8" s="78" customFormat="1">
      <c r="A32" s="187"/>
      <c r="B32" s="187"/>
      <c r="C32" s="188"/>
      <c r="D32" s="189"/>
      <c r="E32" s="190"/>
      <c r="F32" s="191"/>
    </row>
    <row r="33" spans="1:7" s="78" customFormat="1">
      <c r="A33" s="101"/>
      <c r="B33" s="543" t="s">
        <v>360</v>
      </c>
      <c r="C33" s="544"/>
      <c r="D33" s="544"/>
      <c r="E33" s="544"/>
      <c r="F33" s="100">
        <f>SUM(F6:F32)</f>
        <v>0</v>
      </c>
    </row>
    <row r="34" spans="1:7" s="78" customFormat="1">
      <c r="A34" s="361"/>
      <c r="B34" s="501"/>
      <c r="C34" s="501"/>
      <c r="D34" s="83"/>
      <c r="E34" s="82"/>
      <c r="F34" s="81"/>
      <c r="G34" s="79"/>
    </row>
    <row r="35" spans="1:7" s="78" customFormat="1" ht="14.25" customHeight="1">
      <c r="A35" s="386" t="s">
        <v>8</v>
      </c>
      <c r="B35" s="333" t="s">
        <v>361</v>
      </c>
      <c r="C35" s="333"/>
      <c r="D35" s="199"/>
      <c r="E35" s="506">
        <v>0.1</v>
      </c>
      <c r="F35" s="99">
        <f>F33*E35</f>
        <v>0</v>
      </c>
      <c r="G35" s="508"/>
    </row>
    <row r="36" spans="1:7" s="78" customFormat="1">
      <c r="A36" s="511"/>
      <c r="B36" s="512"/>
      <c r="C36" s="513"/>
      <c r="D36" s="199"/>
      <c r="E36" s="200"/>
      <c r="F36" s="79"/>
    </row>
    <row r="37" spans="1:7" s="78" customFormat="1">
      <c r="A37" s="511" t="s">
        <v>7</v>
      </c>
      <c r="B37" s="512" t="s">
        <v>362</v>
      </c>
      <c r="C37" s="512"/>
      <c r="D37" s="199"/>
      <c r="E37" s="200"/>
      <c r="F37" s="79">
        <f>F33</f>
        <v>0</v>
      </c>
    </row>
    <row r="38" spans="1:7" s="78" customFormat="1">
      <c r="A38" s="511" t="s">
        <v>8</v>
      </c>
      <c r="B38" s="513" t="s">
        <v>361</v>
      </c>
      <c r="C38" s="513"/>
      <c r="F38" s="79">
        <f>+F35</f>
        <v>0</v>
      </c>
    </row>
    <row r="39" spans="1:7" s="95" customFormat="1">
      <c r="A39" s="188"/>
      <c r="B39" s="514" t="s">
        <v>360</v>
      </c>
      <c r="C39" s="530"/>
      <c r="D39" s="491"/>
      <c r="E39" s="531"/>
      <c r="F39" s="532">
        <f>SUM(F37:F38)</f>
        <v>0</v>
      </c>
      <c r="G39" s="186"/>
    </row>
    <row r="40" spans="1:7">
      <c r="A40" s="188"/>
      <c r="B40" s="195"/>
      <c r="C40" s="188"/>
      <c r="D40" s="189"/>
      <c r="E40" s="190"/>
      <c r="F40" s="190"/>
    </row>
    <row r="41" spans="1:7" s="95" customFormat="1" ht="13.5" customHeight="1">
      <c r="A41" s="361"/>
      <c r="B41" s="533"/>
      <c r="C41" s="334"/>
      <c r="D41" s="377"/>
      <c r="E41" s="378"/>
      <c r="F41" s="508"/>
    </row>
    <row r="42" spans="1:7">
      <c r="A42" s="534"/>
      <c r="B42" s="535"/>
      <c r="C42" s="535"/>
      <c r="D42" s="535"/>
      <c r="E42" s="535"/>
      <c r="F42" s="535"/>
    </row>
    <row r="43" spans="1:7">
      <c r="A43" s="534"/>
      <c r="B43" s="535"/>
      <c r="C43" s="535"/>
      <c r="D43" s="535"/>
      <c r="E43" s="535"/>
      <c r="F43" s="535"/>
    </row>
    <row r="44" spans="1:7">
      <c r="A44" s="202"/>
      <c r="B44" s="193"/>
      <c r="C44" s="188"/>
      <c r="D44" s="189"/>
      <c r="E44" s="190"/>
      <c r="F44" s="190"/>
    </row>
    <row r="45" spans="1:7">
      <c r="A45" s="211"/>
      <c r="B45" s="195"/>
      <c r="C45" s="188"/>
      <c r="D45" s="189"/>
      <c r="E45" s="190"/>
      <c r="F45" s="190"/>
    </row>
    <row r="46" spans="1:7">
      <c r="A46" s="202"/>
      <c r="B46" s="193"/>
      <c r="C46" s="188"/>
      <c r="D46" s="189"/>
      <c r="E46" s="190"/>
      <c r="F46" s="190"/>
    </row>
    <row r="47" spans="1:7">
      <c r="A47" s="211"/>
      <c r="B47" s="195"/>
      <c r="C47" s="188"/>
      <c r="D47" s="189"/>
      <c r="E47" s="190"/>
      <c r="F47" s="190"/>
    </row>
    <row r="48" spans="1:7">
      <c r="A48" s="202"/>
      <c r="B48" s="193"/>
      <c r="C48" s="188"/>
      <c r="D48" s="189"/>
      <c r="E48" s="190"/>
      <c r="F48" s="190"/>
    </row>
    <row r="49" spans="1:6">
      <c r="A49" s="211"/>
      <c r="B49" s="195"/>
      <c r="C49" s="188"/>
      <c r="D49" s="189"/>
      <c r="E49" s="190"/>
      <c r="F49" s="190"/>
    </row>
    <row r="50" spans="1:6">
      <c r="A50" s="202"/>
      <c r="B50" s="193"/>
      <c r="C50" s="188"/>
      <c r="D50" s="189"/>
      <c r="E50" s="190"/>
      <c r="F50" s="190"/>
    </row>
    <row r="51" spans="1:6">
      <c r="A51" s="211"/>
      <c r="B51" s="195"/>
      <c r="C51" s="188"/>
      <c r="D51" s="189"/>
      <c r="E51" s="190"/>
      <c r="F51" s="190"/>
    </row>
    <row r="52" spans="1:6">
      <c r="A52" s="202"/>
      <c r="B52" s="193"/>
      <c r="C52" s="188"/>
      <c r="D52" s="189"/>
      <c r="E52" s="190"/>
      <c r="F52" s="190"/>
    </row>
    <row r="53" spans="1:6">
      <c r="A53" s="211"/>
      <c r="B53" s="195"/>
      <c r="C53" s="188"/>
      <c r="D53" s="189"/>
      <c r="E53" s="190"/>
      <c r="F53" s="190"/>
    </row>
    <row r="54" spans="1:6">
      <c r="A54" s="202"/>
      <c r="B54" s="193"/>
      <c r="C54" s="188"/>
      <c r="D54" s="189"/>
      <c r="E54" s="190"/>
      <c r="F54" s="190"/>
    </row>
    <row r="55" spans="1:6">
      <c r="A55" s="211"/>
      <c r="B55" s="195"/>
      <c r="C55" s="188"/>
      <c r="D55" s="189"/>
      <c r="E55" s="190"/>
      <c r="F55" s="190"/>
    </row>
    <row r="56" spans="1:6">
      <c r="A56" s="202"/>
      <c r="B56" s="193"/>
      <c r="C56" s="188"/>
      <c r="D56" s="189"/>
      <c r="E56" s="190"/>
      <c r="F56" s="190"/>
    </row>
    <row r="57" spans="1:6">
      <c r="A57" s="211"/>
      <c r="B57" s="195"/>
      <c r="C57" s="188"/>
      <c r="D57" s="189"/>
      <c r="E57" s="190"/>
      <c r="F57" s="190"/>
    </row>
    <row r="58" spans="1:6">
      <c r="A58" s="202"/>
      <c r="B58" s="193"/>
      <c r="C58" s="188"/>
      <c r="D58" s="189"/>
      <c r="E58" s="190"/>
      <c r="F58" s="190"/>
    </row>
    <row r="59" spans="1:6">
      <c r="A59" s="211"/>
      <c r="B59" s="195"/>
      <c r="C59" s="188"/>
      <c r="D59" s="189"/>
      <c r="E59" s="190"/>
      <c r="F59" s="190"/>
    </row>
    <row r="60" spans="1:6">
      <c r="A60" s="77"/>
      <c r="B60" s="195"/>
      <c r="C60" s="188"/>
      <c r="D60" s="189"/>
      <c r="E60" s="190"/>
      <c r="F60" s="190"/>
    </row>
  </sheetData>
  <mergeCells count="1">
    <mergeCell ref="B33:E33"/>
  </mergeCells>
  <pageMargins left="0.98425196850393704" right="0.39370078740157483" top="0.98425196850393704" bottom="0.98425196850393704" header="0" footer="0"/>
  <pageSetup paperSize="9" scale="9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11</vt:i4>
      </vt:variant>
      <vt:variant>
        <vt:lpstr>Imenovani obsegi</vt:lpstr>
      </vt:variant>
      <vt:variant>
        <vt:i4>16</vt:i4>
      </vt:variant>
    </vt:vector>
  </HeadingPairs>
  <TitlesOfParts>
    <vt:vector size="27" baseType="lpstr">
      <vt:lpstr>Spremni list</vt:lpstr>
      <vt:lpstr>Splošni pogoji</vt:lpstr>
      <vt:lpstr>Rekapitulacija</vt:lpstr>
      <vt:lpstr>Preddela</vt:lpstr>
      <vt:lpstr>Zem.dela in zgornji ustroj</vt:lpstr>
      <vt:lpstr>Meteorna kanalizacija</vt:lpstr>
      <vt:lpstr>UVOZNA RAMPA</vt:lpstr>
      <vt:lpstr>JR-GRAD.DELA</vt:lpstr>
      <vt:lpstr>JR - MONT.DELA</vt:lpstr>
      <vt:lpstr>PEŠPOT DO CESTE</vt:lpstr>
      <vt:lpstr>Razna dela</vt:lpstr>
      <vt:lpstr>CESTA_slo</vt:lpstr>
      <vt:lpstr>METEORNA_KANALIZACIJA_slo</vt:lpstr>
      <vt:lpstr>'JR - MONT.DELA'!Področje_tiskanja</vt:lpstr>
      <vt:lpstr>'JR-GRAD.DELA'!Področje_tiskanja</vt:lpstr>
      <vt:lpstr>'Meteorna kanalizacija'!Področje_tiskanja</vt:lpstr>
      <vt:lpstr>Preddela!Področje_tiskanja</vt:lpstr>
      <vt:lpstr>'Razna dela'!Področje_tiskanja</vt:lpstr>
      <vt:lpstr>Rekapitulacija!Področje_tiskanja</vt:lpstr>
      <vt:lpstr>'Splošni pogoji'!Področje_tiskanja</vt:lpstr>
      <vt:lpstr>'Zem.dela in zgornji ustroj'!Področje_tiskanja</vt:lpstr>
      <vt:lpstr>PREDDELA_slo</vt:lpstr>
      <vt:lpstr>'JR-GRAD.DELA'!Tiskanje_naslovov</vt:lpstr>
      <vt:lpstr>'Meteorna kanalizacija'!Tiskanje_naslovov</vt:lpstr>
      <vt:lpstr>Preddela!Tiskanje_naslovov</vt:lpstr>
      <vt:lpstr>'Razna dela'!Tiskanje_naslovov</vt:lpstr>
      <vt:lpstr>'Zem.dela in zgornji ustroj'!Tiskanje_naslovov</vt:lpstr>
    </vt:vector>
  </TitlesOfParts>
  <Company>SCT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SCT Inženiring za podizvajalska dela</dc:creator>
  <cp:lastModifiedBy>Ana Gazvoda</cp:lastModifiedBy>
  <cp:lastPrinted>2021-08-02T13:03:05Z</cp:lastPrinted>
  <dcterms:created xsi:type="dcterms:W3CDTF">2007-12-10T08:32:03Z</dcterms:created>
  <dcterms:modified xsi:type="dcterms:W3CDTF">2021-11-17T06:09:23Z</dcterms:modified>
</cp:coreProperties>
</file>