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Moji dokumenti\PROJEKTI\Mesarski most garancija\"/>
    </mc:Choice>
  </mc:AlternateContent>
  <bookViews>
    <workbookView xWindow="0" yWindow="0" windowWidth="7476" windowHeight="2808"/>
  </bookViews>
  <sheets>
    <sheet name="List1" sheetId="1" r:id="rId1"/>
    <sheet name="List2" sheetId="2" r:id="rId2"/>
    <sheet name="List3" sheetId="3" r:id="rId3"/>
  </sheets>
  <calcPr calcId="162913"/>
</workbook>
</file>

<file path=xl/calcChain.xml><?xml version="1.0" encoding="utf-8"?>
<calcChain xmlns="http://schemas.openxmlformats.org/spreadsheetml/2006/main">
  <c r="F132" i="1" l="1"/>
  <c r="G132" i="1"/>
  <c r="G131" i="1"/>
  <c r="F131" i="1"/>
  <c r="F44" i="1"/>
  <c r="F119" i="1"/>
  <c r="H119" i="1" s="1"/>
  <c r="I119" i="1" s="1"/>
  <c r="G122" i="1"/>
  <c r="F122" i="1"/>
  <c r="H122" i="1" s="1"/>
  <c r="I122" i="1" s="1"/>
  <c r="F59" i="1"/>
  <c r="G59" i="1"/>
  <c r="F53" i="1"/>
  <c r="G53" i="1"/>
  <c r="G54" i="1"/>
  <c r="G118" i="1"/>
  <c r="F118" i="1"/>
  <c r="H118" i="1" s="1"/>
  <c r="I118" i="1" s="1"/>
  <c r="G125" i="1"/>
  <c r="F116" i="1"/>
  <c r="G116" i="1"/>
  <c r="F117" i="1"/>
  <c r="G117" i="1"/>
  <c r="F109" i="1"/>
  <c r="G109" i="1"/>
  <c r="F91" i="1"/>
  <c r="G91" i="1"/>
  <c r="F92" i="1"/>
  <c r="G92" i="1"/>
  <c r="C89" i="1"/>
  <c r="F89" i="1" s="1"/>
  <c r="G88" i="1"/>
  <c r="F88" i="1"/>
  <c r="H88" i="1" s="1"/>
  <c r="C80" i="1"/>
  <c r="F80" i="1" s="1"/>
  <c r="G115" i="1"/>
  <c r="F115" i="1"/>
  <c r="G114" i="1"/>
  <c r="F114" i="1"/>
  <c r="G113" i="1"/>
  <c r="F113" i="1"/>
  <c r="G112" i="1"/>
  <c r="F112" i="1"/>
  <c r="G108" i="1"/>
  <c r="F108" i="1"/>
  <c r="G107" i="1"/>
  <c r="F107" i="1"/>
  <c r="G106" i="1"/>
  <c r="F106" i="1"/>
  <c r="G105" i="1"/>
  <c r="F105" i="1"/>
  <c r="G104" i="1"/>
  <c r="F104" i="1"/>
  <c r="G103" i="1"/>
  <c r="F103" i="1"/>
  <c r="G102" i="1"/>
  <c r="F102" i="1"/>
  <c r="G101" i="1"/>
  <c r="F101" i="1"/>
  <c r="G100" i="1"/>
  <c r="F100" i="1"/>
  <c r="G99" i="1"/>
  <c r="F99" i="1"/>
  <c r="G98" i="1"/>
  <c r="F98" i="1"/>
  <c r="H98" i="1" s="1"/>
  <c r="I98" i="1" s="1"/>
  <c r="G97" i="1"/>
  <c r="F97" i="1"/>
  <c r="G96" i="1"/>
  <c r="F96" i="1"/>
  <c r="G95" i="1"/>
  <c r="F95" i="1"/>
  <c r="G94" i="1"/>
  <c r="F94" i="1"/>
  <c r="G93" i="1"/>
  <c r="F93" i="1"/>
  <c r="G90" i="1"/>
  <c r="F90" i="1"/>
  <c r="G89" i="1"/>
  <c r="G85" i="1"/>
  <c r="F85" i="1"/>
  <c r="G84" i="1"/>
  <c r="F84" i="1"/>
  <c r="H84" i="1" s="1"/>
  <c r="I84" i="1" s="1"/>
  <c r="G81" i="1"/>
  <c r="F81" i="1"/>
  <c r="G80" i="1"/>
  <c r="G77" i="1"/>
  <c r="F77" i="1"/>
  <c r="C73" i="1"/>
  <c r="F73" i="1" s="1"/>
  <c r="G74" i="1"/>
  <c r="F74" i="1"/>
  <c r="G73" i="1"/>
  <c r="C52" i="1"/>
  <c r="C56" i="1" s="1"/>
  <c r="F56" i="1" s="1"/>
  <c r="G70" i="1"/>
  <c r="F70" i="1"/>
  <c r="G67" i="1"/>
  <c r="F67" i="1"/>
  <c r="G66" i="1"/>
  <c r="F66" i="1"/>
  <c r="G63" i="1"/>
  <c r="F63" i="1"/>
  <c r="G62" i="1"/>
  <c r="F62" i="1"/>
  <c r="G58" i="1"/>
  <c r="F58" i="1"/>
  <c r="G57" i="1"/>
  <c r="F57" i="1"/>
  <c r="G56" i="1"/>
  <c r="G55" i="1"/>
  <c r="G52" i="1"/>
  <c r="F45" i="1"/>
  <c r="C46" i="1"/>
  <c r="F46" i="1" s="1"/>
  <c r="G44" i="1"/>
  <c r="F17" i="1"/>
  <c r="G17" i="1"/>
  <c r="G20" i="1"/>
  <c r="G21" i="1"/>
  <c r="G22" i="1"/>
  <c r="G25" i="1"/>
  <c r="G26" i="1"/>
  <c r="G27" i="1"/>
  <c r="G30" i="1"/>
  <c r="G31" i="1"/>
  <c r="G32" i="1"/>
  <c r="G35" i="1"/>
  <c r="G36" i="1"/>
  <c r="G37" i="1"/>
  <c r="G38" i="1"/>
  <c r="G41" i="1"/>
  <c r="G42" i="1"/>
  <c r="G43" i="1"/>
  <c r="G45" i="1"/>
  <c r="G46" i="1"/>
  <c r="G47" i="1"/>
  <c r="G48" i="1"/>
  <c r="G49" i="1"/>
  <c r="G13" i="1"/>
  <c r="G14" i="1"/>
  <c r="G15" i="1"/>
  <c r="G16" i="1"/>
  <c r="G12" i="1"/>
  <c r="F25" i="1"/>
  <c r="F26" i="1"/>
  <c r="F27" i="1"/>
  <c r="F30" i="1"/>
  <c r="F31" i="1"/>
  <c r="F32" i="1"/>
  <c r="H32" i="1" s="1"/>
  <c r="I32" i="1" s="1"/>
  <c r="F35" i="1"/>
  <c r="F36" i="1"/>
  <c r="F37" i="1"/>
  <c r="F38" i="1"/>
  <c r="F41" i="1"/>
  <c r="F42" i="1"/>
  <c r="H42" i="1" s="1"/>
  <c r="I42" i="1" s="1"/>
  <c r="F43" i="1"/>
  <c r="F47" i="1"/>
  <c r="F48" i="1"/>
  <c r="F49" i="1"/>
  <c r="F22" i="1"/>
  <c r="F21" i="1"/>
  <c r="F20" i="1"/>
  <c r="F12" i="1"/>
  <c r="F13" i="1"/>
  <c r="F14" i="1"/>
  <c r="F16" i="1"/>
  <c r="F15" i="1"/>
  <c r="H43" i="1"/>
  <c r="I43" i="1" s="1"/>
  <c r="F125" i="1"/>
  <c r="H107" i="1" l="1"/>
  <c r="I107" i="1" s="1"/>
  <c r="H109" i="1"/>
  <c r="H116" i="1"/>
  <c r="I116" i="1" s="1"/>
  <c r="H94" i="1"/>
  <c r="I94" i="1" s="1"/>
  <c r="H100" i="1"/>
  <c r="I100" i="1" s="1"/>
  <c r="H103" i="1"/>
  <c r="I103" i="1" s="1"/>
  <c r="H117" i="1"/>
  <c r="I117" i="1" s="1"/>
  <c r="H27" i="1"/>
  <c r="H67" i="1"/>
  <c r="I67" i="1" s="1"/>
  <c r="H81" i="1"/>
  <c r="I81" i="1" s="1"/>
  <c r="H31" i="1"/>
  <c r="I31" i="1" s="1"/>
  <c r="C55" i="1"/>
  <c r="F55" i="1" s="1"/>
  <c r="H22" i="1"/>
  <c r="I22" i="1" s="1"/>
  <c r="H41" i="1"/>
  <c r="I41" i="1" s="1"/>
  <c r="H49" i="1"/>
  <c r="C54" i="1"/>
  <c r="F54" i="1" s="1"/>
  <c r="H48" i="1"/>
  <c r="I48" i="1" s="1"/>
  <c r="H25" i="1"/>
  <c r="I25" i="1" s="1"/>
  <c r="H63" i="1"/>
  <c r="I63" i="1" s="1"/>
  <c r="H90" i="1"/>
  <c r="I90" i="1" s="1"/>
  <c r="H95" i="1"/>
  <c r="H38" i="1"/>
  <c r="I38" i="1" s="1"/>
  <c r="H73" i="1"/>
  <c r="I73" i="1" s="1"/>
  <c r="H91" i="1"/>
  <c r="I91" i="1" s="1"/>
  <c r="H66" i="1"/>
  <c r="I66" i="1" s="1"/>
  <c r="H93" i="1"/>
  <c r="I93" i="1" s="1"/>
  <c r="H26" i="1"/>
  <c r="I26" i="1" s="1"/>
  <c r="H54" i="1"/>
  <c r="H36" i="1"/>
  <c r="I36" i="1" s="1"/>
  <c r="H55" i="1"/>
  <c r="I55" i="1" s="1"/>
  <c r="H56" i="1"/>
  <c r="I56" i="1" s="1"/>
  <c r="H53" i="1"/>
  <c r="I53" i="1" s="1"/>
  <c r="H47" i="1"/>
  <c r="I47" i="1" s="1"/>
  <c r="H125" i="1"/>
  <c r="H59" i="1"/>
  <c r="I59" i="1" s="1"/>
  <c r="H44" i="1"/>
  <c r="I44" i="1" s="1"/>
  <c r="H132" i="1"/>
  <c r="I132" i="1" s="1"/>
  <c r="H57" i="1"/>
  <c r="I57" i="1" s="1"/>
  <c r="H115" i="1"/>
  <c r="I115" i="1" s="1"/>
  <c r="H30" i="1"/>
  <c r="I30" i="1" s="1"/>
  <c r="H20" i="1"/>
  <c r="I20" i="1" s="1"/>
  <c r="H37" i="1"/>
  <c r="I37" i="1" s="1"/>
  <c r="H45" i="1"/>
  <c r="I45" i="1" s="1"/>
  <c r="H58" i="1"/>
  <c r="I58" i="1" s="1"/>
  <c r="H80" i="1"/>
  <c r="I80" i="1" s="1"/>
  <c r="H92" i="1"/>
  <c r="I92" i="1" s="1"/>
  <c r="H12" i="1"/>
  <c r="I12" i="1" s="1"/>
  <c r="H15" i="1"/>
  <c r="I15" i="1" s="1"/>
  <c r="H113" i="1"/>
  <c r="I113" i="1" s="1"/>
  <c r="F52" i="1"/>
  <c r="H52" i="1" s="1"/>
  <c r="I52" i="1" s="1"/>
  <c r="H16" i="1"/>
  <c r="I16" i="1" s="1"/>
  <c r="H85" i="1"/>
  <c r="I85" i="1" s="1"/>
  <c r="H96" i="1"/>
  <c r="I96" i="1" s="1"/>
  <c r="H99" i="1"/>
  <c r="I99" i="1" s="1"/>
  <c r="H105" i="1"/>
  <c r="I105" i="1" s="1"/>
  <c r="H114" i="1"/>
  <c r="I114" i="1" s="1"/>
  <c r="I109" i="1"/>
  <c r="I125" i="1"/>
  <c r="H108" i="1"/>
  <c r="I108" i="1" s="1"/>
  <c r="H102" i="1"/>
  <c r="I102" i="1" s="1"/>
  <c r="H62" i="1"/>
  <c r="I62" i="1" s="1"/>
  <c r="H97" i="1"/>
  <c r="I97" i="1" s="1"/>
  <c r="H106" i="1"/>
  <c r="I106" i="1" s="1"/>
  <c r="H112" i="1"/>
  <c r="I112" i="1" s="1"/>
  <c r="H89" i="1"/>
  <c r="I89" i="1" s="1"/>
  <c r="H101" i="1"/>
  <c r="I101" i="1" s="1"/>
  <c r="H104" i="1"/>
  <c r="I104" i="1" s="1"/>
  <c r="H17" i="1"/>
  <c r="I17" i="1" s="1"/>
  <c r="I27" i="1"/>
  <c r="H70" i="1"/>
  <c r="I70" i="1" s="1"/>
  <c r="H74" i="1"/>
  <c r="I74" i="1" s="1"/>
  <c r="H131" i="1"/>
  <c r="I131" i="1" s="1"/>
  <c r="H14" i="1"/>
  <c r="I14" i="1" s="1"/>
  <c r="H46" i="1"/>
  <c r="I46" i="1" s="1"/>
  <c r="I49" i="1"/>
  <c r="H35" i="1"/>
  <c r="I35" i="1" s="1"/>
  <c r="I88" i="1"/>
  <c r="I54" i="1"/>
  <c r="H13" i="1"/>
  <c r="I13" i="1" s="1"/>
  <c r="I95" i="1"/>
  <c r="H21" i="1"/>
  <c r="I21" i="1" s="1"/>
  <c r="H77" i="1"/>
  <c r="I77" i="1" s="1"/>
  <c r="I134" i="1" l="1"/>
  <c r="I127" i="1"/>
  <c r="I128" i="1" l="1"/>
  <c r="I138" i="1"/>
  <c r="I129" i="1"/>
  <c r="I135" i="1"/>
  <c r="I136" i="1" s="1"/>
  <c r="I140" i="1" l="1"/>
  <c r="I139" i="1"/>
</calcChain>
</file>

<file path=xl/sharedStrings.xml><?xml version="1.0" encoding="utf-8"?>
<sst xmlns="http://schemas.openxmlformats.org/spreadsheetml/2006/main" count="290" uniqueCount="210">
  <si>
    <t>zap.št.</t>
  </si>
  <si>
    <t>Količina</t>
  </si>
  <si>
    <t>Enota</t>
  </si>
  <si>
    <t>Stopnja</t>
  </si>
  <si>
    <t>Znesek</t>
  </si>
  <si>
    <t>Davek na
dodano vrednost</t>
  </si>
  <si>
    <t>Opis blaga
 oz.storitve</t>
  </si>
  <si>
    <t>m2</t>
  </si>
  <si>
    <t>Vrednost
 (brez davka)</t>
  </si>
  <si>
    <t>Za plačilo:</t>
  </si>
  <si>
    <t>m1</t>
  </si>
  <si>
    <t>Cena na 
enoto</t>
  </si>
  <si>
    <t>kom</t>
  </si>
  <si>
    <t>kpl</t>
  </si>
  <si>
    <t>Dobava in izdelava priklopa hidroizolacije na obstoječo</t>
  </si>
  <si>
    <t>x</t>
  </si>
  <si>
    <t>osnova za DDV:</t>
  </si>
  <si>
    <t>SKUPAJ:</t>
  </si>
  <si>
    <t>Dobava in vgradnja visoko kvalitetne  hidroizolacije po sistemu: brezprašno peskanje površine, epoxidni penetracijski in parozaporni premaz  2x  z vmesnim posipom s kremenčevim peskom,  vroča lepilna masa Isovill Poly EM 2-3 kg/m2, bitumenski trak Isovill P5-AB, odporen za nadgradnjo z vročim asfaltom</t>
  </si>
  <si>
    <t>Dobava in polaganje ločilnega sloja iz plasti 1x PP polsti 300 g termično obdelane, 1x čepasta folija Tefond</t>
  </si>
  <si>
    <t xml:space="preserve">Demontaža odtočnega kotlička </t>
  </si>
  <si>
    <t>Odstranitev vertikalnih zaključkov hidroizolacije, odvoz na trajno deponijo</t>
  </si>
  <si>
    <t>Priprava podlage za hidroizolacijo z brezprašnim peskanjem ali štokanjem, ter odpraševanje</t>
  </si>
  <si>
    <t>Dobava in vgradnja  kotličkov iz inox pločevine 2,00 mm, s prirobnico in mrežico, premera 100 mm</t>
  </si>
  <si>
    <t>Rušenje asfaltnih slojev v debelini cca 10 cm, odvoz na trajno deponijo in plačilo dajatev na deponiji</t>
  </si>
  <si>
    <t>Zarez asfalta v skupni debelini cca 10 cm</t>
  </si>
  <si>
    <t>Dobava materiala in izdelava zalitja delovnh stikov v asfaltu z elastomerno bitumensko maso VMX Villas</t>
  </si>
  <si>
    <t>DDV 22 %:</t>
  </si>
  <si>
    <t>Dobava in vgraditev dilatacije po sistemu  npr. Flamline 40</t>
  </si>
  <si>
    <t>PRILOGA 1: POPIS DEL S PREDRAČUNOM</t>
  </si>
  <si>
    <t>0.1</t>
  </si>
  <si>
    <t>1.1</t>
  </si>
  <si>
    <t>1.2</t>
  </si>
  <si>
    <t>1.3</t>
  </si>
  <si>
    <t>2.1</t>
  </si>
  <si>
    <t>2.2</t>
  </si>
  <si>
    <t>2.3</t>
  </si>
  <si>
    <t>3.1</t>
  </si>
  <si>
    <t>m3</t>
  </si>
  <si>
    <t>3.2</t>
  </si>
  <si>
    <t>3.3</t>
  </si>
  <si>
    <t>Sanacija trajnoelastičnih fug na krovu objekta</t>
  </si>
  <si>
    <t>Sanacija fug med tonalitnimi ploščami v območju celotnega objekta</t>
  </si>
  <si>
    <t xml:space="preserve">Odstranitev obstoječih fug </t>
  </si>
  <si>
    <t>Odstranjevanje obstoječih poškodovanih fug med tonalitnimi ploščami z ročnim orodjem</t>
  </si>
  <si>
    <t>Čiščenje in priprava površine za namestitev novih trajnoelastičnih fug</t>
  </si>
  <si>
    <t>Vgradnja novih fugirnih mas z odpornostjo na zunanje vplive in soli XD3 in XF4 po EN 206 in EN 10992-1-1, s širino cca 1,5 cm v celotni globini kamnitih plošč</t>
  </si>
  <si>
    <t>0.2</t>
  </si>
  <si>
    <t>0.3</t>
  </si>
  <si>
    <t>0.4</t>
  </si>
  <si>
    <t>0.5</t>
  </si>
  <si>
    <t>Sanacija korodiranih jeklenih pločevin in profilov</t>
  </si>
  <si>
    <t>Odstranjevanje obstoječe AKZ in produktov korozije s peskanjem do stopnje Sa2,5 ali lokalno ročno do St2 (ISO (8501-1)</t>
  </si>
  <si>
    <t>Nanos novih premazov za stopnjo zaščite C5-I H po standardu SIST EN ISO 12944-5.</t>
  </si>
  <si>
    <t>Kontrola kvalitete (kontrola oprijema po ISO 2409 in kontrola debeline premazov po ISO 2178) z enim obiskom na terenu in pripravo poročila o kontroli</t>
  </si>
  <si>
    <t>Zamenjava svetilk</t>
  </si>
  <si>
    <t>0.6</t>
  </si>
  <si>
    <t>4.1</t>
  </si>
  <si>
    <t>4.2</t>
  </si>
  <si>
    <t>4.3</t>
  </si>
  <si>
    <t xml:space="preserve">Odstranitev dotrajanih uličnih svetilk na krovu objekta </t>
  </si>
  <si>
    <t>Odstranitev malih obstoječih reflektorskih svetilk v spodnjem delu prekladne konstrukcije nad podpornikom in namestitev novih reflektorskih svetilk z enako svetilnostjo in barvo svetlobe kot so obstoječi.</t>
  </si>
  <si>
    <t>Ureditev stopnišč STOP1 in STOP2</t>
  </si>
  <si>
    <t>5.1</t>
  </si>
  <si>
    <t>5.2</t>
  </si>
  <si>
    <t>4.4</t>
  </si>
  <si>
    <t>5.3</t>
  </si>
  <si>
    <t>5.4</t>
  </si>
  <si>
    <t>5.5</t>
  </si>
  <si>
    <t>5.6</t>
  </si>
  <si>
    <t>5.7</t>
  </si>
  <si>
    <t>Odstranitev vseh stopniščnih plošč in podestov iz teraca</t>
  </si>
  <si>
    <t>Odstranitev jeklenih plošč iz glavnih armiranobetonskih nosilcev s pnemvatskim orodjem in z žaganjem jekel</t>
  </si>
  <si>
    <t>kg</t>
  </si>
  <si>
    <t>Vijačni material (vijaki M16) za pritrjevanje nerjavne jeklene konstrukcije naj bo kakovostnega razreda A4</t>
  </si>
  <si>
    <t>5.8</t>
  </si>
  <si>
    <t>5.9</t>
  </si>
  <si>
    <t>Sanacija tlakov desnobrežno</t>
  </si>
  <si>
    <t>6.1</t>
  </si>
  <si>
    <t>6.2</t>
  </si>
  <si>
    <t>6.3</t>
  </si>
  <si>
    <t>6.4</t>
  </si>
  <si>
    <t>6.5</t>
  </si>
  <si>
    <t>6.6</t>
  </si>
  <si>
    <t>Odvoz vsega odpadnega materiala v naslednjih postavkah na trajno deponijo in plačilo dajatev na deponiji</t>
  </si>
  <si>
    <t>Nanos akrilne emulzije na podložne betone</t>
  </si>
  <si>
    <t>Vgradnja trajnoelastičnih fug sladno s SIST EN 15651-4 širine cca. 0,5 cm v celotni globini kamnitih in steklenih plošč</t>
  </si>
  <si>
    <t xml:space="preserve">Vgradnja novega teraco tlaka (z brušenjem) v debelini 10-12 cm. Potrebno je zagotoviti ustrezne dilatacije v obeh smereh. Dilatacije so z razmaki 3-4 m in se izvedejo z rezanjem z diamantno žago (s 5 mm širokim in 60 mm globokim rezom) v prvih 20 urah po polaganju teraca. </t>
  </si>
  <si>
    <t>Zamenjava podlitja pri ležišču LEŽ1_3</t>
  </si>
  <si>
    <t>7.1</t>
  </si>
  <si>
    <t>7.2</t>
  </si>
  <si>
    <t>8.1</t>
  </si>
  <si>
    <t>8.2</t>
  </si>
  <si>
    <t>Vstavitev nove elastomerne podloge pod steklene plošče</t>
  </si>
  <si>
    <t>Privzdiganje steklenih plošč in lepljenje novih elastomernih trakov na mestih, kjer so elastomerne podloge iztisnjene iz prvotne lege.</t>
  </si>
  <si>
    <t>Vgradnja novih vratc elektro omarice</t>
  </si>
  <si>
    <t>9.1</t>
  </si>
  <si>
    <t>Vgradnja novih vratc elektro omarice levobrežno</t>
  </si>
  <si>
    <t>Protizdrsne ploščice na steklenih pohodnih ploščah</t>
  </si>
  <si>
    <t>10.1</t>
  </si>
  <si>
    <t>10.2</t>
  </si>
  <si>
    <t>Čiščenje površine pred lepljenjem jeklenih ploščic</t>
  </si>
  <si>
    <t>11.1</t>
  </si>
  <si>
    <t>Zamenjava tonalitnih plošč kanalete</t>
  </si>
  <si>
    <t>12.1</t>
  </si>
  <si>
    <t>Čiščenje betonov treh stebrov in stene za ležišči na levem bregu z visokim pritiskom, cca. 75 bar</t>
  </si>
  <si>
    <t>12.2</t>
  </si>
  <si>
    <t>Impregnacija betonov levobrežnega podpornika (EN 1504-9: princip 1.2)</t>
  </si>
  <si>
    <t>Impregnacija betonov armiranobetonske plošče podesta desnobrežno</t>
  </si>
  <si>
    <t>13.1</t>
  </si>
  <si>
    <t>13.2</t>
  </si>
  <si>
    <t>Dobava in lepljenje protizdrsnih ploščic enake oblike, teksture in iz enakega (nerjavnega) materiala, kot so že obstoječe ploščice</t>
  </si>
  <si>
    <t>14.1</t>
  </si>
  <si>
    <t>14.5</t>
  </si>
  <si>
    <t>14.6</t>
  </si>
  <si>
    <t>14.3</t>
  </si>
  <si>
    <t>14.2</t>
  </si>
  <si>
    <t>14.4</t>
  </si>
  <si>
    <t>14.7</t>
  </si>
  <si>
    <t>14.8</t>
  </si>
  <si>
    <t>14.9</t>
  </si>
  <si>
    <t>14.10</t>
  </si>
  <si>
    <t>14.11</t>
  </si>
  <si>
    <t>14.12</t>
  </si>
  <si>
    <t>14.13</t>
  </si>
  <si>
    <t>14.14</t>
  </si>
  <si>
    <t>14.15</t>
  </si>
  <si>
    <t>14.16</t>
  </si>
  <si>
    <t>14.17</t>
  </si>
  <si>
    <t>14.18</t>
  </si>
  <si>
    <t>14.19</t>
  </si>
  <si>
    <t>14.20</t>
  </si>
  <si>
    <t>14.21</t>
  </si>
  <si>
    <t>14.22</t>
  </si>
  <si>
    <t>15.1</t>
  </si>
  <si>
    <t>15.2</t>
  </si>
  <si>
    <t>15.3</t>
  </si>
  <si>
    <t>15.4</t>
  </si>
  <si>
    <t>15.5</t>
  </si>
  <si>
    <t>15.6</t>
  </si>
  <si>
    <t>Demontaža obstoječih svetilk in deponiranje za ponovno vgradnjo</t>
  </si>
  <si>
    <t>Čiščenje obstoječih svetilk</t>
  </si>
  <si>
    <t>Čiščenje območja poškodovane hidroizolacije z izpihavanjem z zrakom pod visokim pritiskom</t>
  </si>
  <si>
    <t>Sušenje prebojev z vpihavanjem vročega zraka</t>
  </si>
  <si>
    <t>Ponovno pritrjevanje svetilk (brez poškodovanja hidroizolacije)</t>
  </si>
  <si>
    <t>16.1</t>
  </si>
  <si>
    <t>Popis del s predračunom je priloga k poročilu Igmat, 441-KON-20: ELABORAT SANACIJE PREMOSTITVENEGA OBJEKTA S PREDRAČUNOM IN POPISOM SANACIJSKIH DEL</t>
  </si>
  <si>
    <t>Pripravljalna in rušitvena dela</t>
  </si>
  <si>
    <t>Nepredvidena dela, skupaj 10 %</t>
  </si>
  <si>
    <t>Nepredvidena dela</t>
  </si>
  <si>
    <t>Stroški zapore in dovoljenj, za zaporo javnih površin in dostopov do obekta ob tržnici, za čas trajanja del - izvedba va dveh fazah - ocena in  obračun po dejanskih stroških</t>
  </si>
  <si>
    <t>Geodetski posnetek višin obstoječega stanja,  ter  označevanje - podajanje  višin  med izvajanjem  sanacije</t>
  </si>
  <si>
    <t>Čiščenje reg na mestih odstranjenih fug s pranjem z vodnim curkom pod pritiskom in ročnim orodjem</t>
  </si>
  <si>
    <t>Vgradnja trajnoelastičnih fug sladno s SIST EN 15651-4 PW EXT-INT CC 25HM širine cca. 2,0 cm v celotni globini kamnitih in steklenih plošč</t>
  </si>
  <si>
    <t>Ureditev in zamenjava dotrajanih električnih vodov reflektorskih svetilk. Čiščenje večjih refllektorskih svetilk v spodnjem delu objekta.</t>
  </si>
  <si>
    <t>Dobava, vgradnja in priključitev novih uličnih svetilk</t>
  </si>
  <si>
    <t>Razrez, varjenje in vgradnja jeklenih jarmov (iz jekel 1.4301, 1.4404 ali 1.4436 ali drugih nerjavnih jekel odpornih na pričakovane atmosferske pogoje), ki bodo izvedeni iz 8 mm debele nerjavne pločevine. Jarmi bodo pritrjeni na glavne nosilce z vijačenimi spoji. Na jarm jeklene konstrukcije bodo kasneje privijačene tudi pohodne plošče iz teraca (z vbetonirano nerjavno jekleno ploščo).</t>
  </si>
  <si>
    <t>Teraco stopniščne plošče naj bodo izvedene v prvotnih dimenzijah in v prvotnem barvnem tonu. Teraco plošče naj imajo predvideno vbetonirano nerjavno ploščo za pritrjevanje na jeklene jarme. Nerjavna jekla so upoštevana že v točki 5.5.</t>
  </si>
  <si>
    <t>Podestne plošče naj bodo izvedene v prvotnih dimenzijah in v prvotnem barvnem tonu.Teraco plošče naj imajo predvideno vbetonirano nerjavno ploščo za pritrjevanje na jeklene jarme. Nerjavna jekla so upoštevana že v točki 5.5.</t>
  </si>
  <si>
    <t>Jeklena armatura B500 vgrajena v podestih in stopniščnih ploščah (3 palice 3 FI 16 v vsaki posamezni stopniščni plošči in po 10 palic, ki so položene v 2 pravokotnih si smereh v vsakem podestu)</t>
  </si>
  <si>
    <t>Odstranitev obstoječih elastomernih podlog in čiščenje naležnih površin</t>
  </si>
  <si>
    <t>Odstranitev prelomljenih tonalitnih plošč in vgradnja ter montaža novih tonalitnih plošč enakega izgleda in dimenzij</t>
  </si>
  <si>
    <t>Impregnacija betonov levobrežnega podpornika PO1</t>
  </si>
  <si>
    <t>Čiščenje betonov armiranobetonske plošče na zamočenih mestih ob jaških za drevesa in ob dilataciji na desnem bregu z visokim pritiskom, cca. 75 bar</t>
  </si>
  <si>
    <t>Impregnacija betonov desnobrežne plošče v območju jaškov (EN 1504-9: princip 1.2)</t>
  </si>
  <si>
    <t>Odstranitev vseh podložnih slojev pod asfaltom in tlakom iz tonalita, naklonski beton, čepasta folija, XPS v skupni debelini predvideno 20 cm, odvoz na trajno deponijo in plačilom dajatev na deponiji</t>
  </si>
  <si>
    <t>Odstranitev obstoječe hidroizolacije, odvoz na trajno deponijo</t>
  </si>
  <si>
    <t>Dobava in izdelava vertikalnega zaključka na vse vertikalne zaključke na način: hladni elastobitumenski premaz, elasto-bit. trak Elastovill EKV- 4  2x, rš 30 cm</t>
  </si>
  <si>
    <t>Ponovno asfaltiranje slojev v debelini 6 + 4 cm s predhodnim pobrizgom</t>
  </si>
  <si>
    <t>Dobava in vgradnja podlage iz armirano betonskega  zmrzlinsko odpornega neskrčljivega betona  debeline cca. 10 cm,  dilatiranega oziroma razrez do 1/3 globine na polja max  4,5/4,5 m1, armatura rebrasta mreža Q136, ter dodatno armirana s polipropilenskimi  vlakni</t>
  </si>
  <si>
    <t>Ponovna montaža stopnice iz Tonalita  dim. 35/19</t>
  </si>
  <si>
    <t>Sanacija zamakanj armiranobetonske plošče ABPL ob jaških za rast dreves</t>
  </si>
  <si>
    <t xml:space="preserve">Odstranitev spomenika, pazljiva prestavitev poleg sanirane površine, ter po sanaciji ponovna postavitev </t>
  </si>
  <si>
    <t>Odstranitev  kanalete in odvoz na trajno deponijo</t>
  </si>
  <si>
    <t>15.7</t>
  </si>
  <si>
    <t>Tesnenje mokrih razpok v stropu in stenah s poliuretansko injekcisko smolo, 3-4 čepe na/m1, vključno z egalizacujo površine po injektaži</t>
  </si>
  <si>
    <t>Tesnenje suhih razpok v stropu in stenah s epoxidno injekcisko maso, 3-4 čepe /m1, vključno z egalizacijo površine po injektaži</t>
  </si>
  <si>
    <t>Dobava dodatnih ( ocena 50 % nadomestilo zlomljenih pločš pri demontaži) in vgradnja tlaka iz obstoječih in novih granitnih plošč debeline 3,00 cm vključno z podlogo v debelini cca 7-8 cm</t>
  </si>
  <si>
    <t>Dobava in vgradnja nove betonske podlage, dvojno armiran  v debelini 16,00 cm, beton kvalitete C 25/30</t>
  </si>
  <si>
    <t xml:space="preserve">Dela zajemajo sanacijska dela, ki so potrebna za vzpostavitev prvotnega stanja. </t>
  </si>
  <si>
    <t>Opomba: V spodnji preglednici so navedene ocenjene količine posameznih enot. Pred izvedbo del je potrebno dejanske mere in količine natančno izmeriti. Za natančna navodila o vgradnji materialov je potrebno pridobiti podatke o vgradnji od proizvajalca. Popis del je potrebno uporabljati skupaj s elaboratom IGMAT: 344-KON-20, Elaborat o detajlnem pregledu premostitvenega objekta s popisom poškodb</t>
  </si>
  <si>
    <t>Priprava gradbišča za čas trajanja del, postavitev polne zaščitne ograje, ter prestavitve na 2 fazne izvedbe,  gradbiščne označitve, ureditev  dostopov,  ter odstranitev po končani sanaciji. Skupna dolžina 60 m1, ureditev ustrezne signalizacije dostopov od Zmajskega mosta do objekta. Čas trajanja del 60 dni.</t>
  </si>
  <si>
    <t>Uporaba in najem transportnega splava za izvajanje del spodaj pod mostom - čas tarjanja del  pod mostom 60 dni - vključno z upravljalcem splava</t>
  </si>
  <si>
    <t>Čiščenje in priprava površine za izvedbo novih trajno elastičnih fug</t>
  </si>
  <si>
    <t>Priprava, čiščenje in izravnava naležnih površin stopniščnih plošč na glavnih armiranobetonskih nosilcih z epoxidno malto, debelina cca do 6,00 cm (odvisno od stopnje poškodovanosti betonov, ki se bo pojavila pri ekstrakciji jeklenih pločevin). Posamezna površina stika stopnice znaša cca. 0,21 m2. Malta oz. premaz naj ustreza postopku 2.3, 5.1,5.3 in 8.3 iz standarda EN1504-9.</t>
  </si>
  <si>
    <t>Priprava, čiščenje in izravnava naležnih površin podestov na glavnih armiranobetonskih nosilcih z epoxidno malto do debeline cca 6,00 cm (odvisno od stopnje poškodovanosti betonov, ki se bo pojavila pri ekstrakciji jeklenih pločevin). Posamezna površina stika podesta znaša cca. 0,981 m2.</t>
  </si>
  <si>
    <t>Odstranitev obstoječega betona/malte podlitja z visokotlačnim pranjem s cca. 300-400 bar. Cca 1,50 m3 ali m2</t>
  </si>
  <si>
    <t>Zamenjava poškodovanega dela podlitja s podlivno maso (ekspanzijska masa) C45/55, Dmax=4mm, XC4, XD3, XF4. Cca 1,50 m3, ali m2</t>
  </si>
  <si>
    <t>Sanacija površine celotnega območja med dilatacijami</t>
  </si>
  <si>
    <t>Odstranitev tonalitnih plošč iz kanalet in deponiranje plošč za ponovno vgradnjo po zaključku del</t>
  </si>
  <si>
    <t>Odstranitev tlaka in stopnic iz tonalitnih plošč debeline 3,00 cm vključno s podložnim estrihom v debelini cca. 7-8 cm, odvoz ruševin cementnega estriha na trajno deponijo in plačilo dajatev na deponiji</t>
  </si>
  <si>
    <t>Čiščenje ostankov betona in deponiranje tonalitnih plošč tlaka in stopnic</t>
  </si>
  <si>
    <t>6.7</t>
  </si>
  <si>
    <t>Odstranitev ograje ob rečnem bregu ter deponiranje le te</t>
  </si>
  <si>
    <t>6.8</t>
  </si>
  <si>
    <t>m</t>
  </si>
  <si>
    <t>Ponovno nameščanje, čiščenje in montaža ograje ob rečnem bregu</t>
  </si>
  <si>
    <t>17</t>
  </si>
  <si>
    <t>17.1</t>
  </si>
  <si>
    <t>Čiščenje celotnega objekta po končanih delih</t>
  </si>
  <si>
    <t>Odstranitev vseh odpadnih materialov in čiščenje celotnega objekta po končanih delih (spodnje strani prekladne konstrukcije v območju vodotoka ni potrebno čistiti)</t>
  </si>
  <si>
    <t>Odstranitev teraco tlakov z betonsko podlago s pnevmatskim orodjem v celotni debelini tlaka (cca. 24,00 cm) in rušenje v manjše dele, izravnava tamponske podlage ter utrjevanje</t>
  </si>
  <si>
    <t>15.8</t>
  </si>
  <si>
    <t>Injektiranje zalednih betonskih zidov, tal i brežin z razteznimi geotehničnimi smolami na osnovi poliuretana za utrjevanje tal in zaledja zidov</t>
  </si>
  <si>
    <t>Projektantski nadzor nad izvedbo del z reševanjem morebitnih potrebnih modifikacij načrtovanih rešitev</t>
  </si>
  <si>
    <t>18</t>
  </si>
  <si>
    <t>Izdelava tehnične dokumentacije s tehnološkim opisom in pozicijami izvedbe vseh sanacijsko ojačitvenih posegov (faza PZI, PID)</t>
  </si>
  <si>
    <t>SKUPAJ 1-17</t>
  </si>
  <si>
    <t>SKUPAJ 18, 19</t>
  </si>
  <si>
    <t>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</si>
</sst>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4" formatCode="dd/mm/yy"/>
    <numFmt numFmtId="180" formatCode="0.0"/>
    <numFmt numFmtId="183" formatCode="dd/mm/yyyy"/>
  </numFmts>
  <fonts count="14" x14ac:knownFonts="1">
    <font>
      <sz val="10"/>
      <name val="Arial CE"/>
      <charset val="238"/>
    </font>
    <font>
      <i/>
      <sz val="10"/>
      <name val="Arial"/>
      <family val="2"/>
      <charset val="238"/>
    </font>
    <font>
      <b/>
      <i/>
      <sz val="16"/>
      <name val="Arial"/>
      <family val="2"/>
      <charset val="238"/>
    </font>
    <font>
      <b/>
      <i/>
      <sz val="14"/>
      <name val="Arial"/>
      <family val="2"/>
      <charset val="238"/>
    </font>
    <font>
      <i/>
      <sz val="8"/>
      <name val="Arial"/>
      <family val="2"/>
      <charset val="238"/>
    </font>
    <font>
      <b/>
      <i/>
      <sz val="12"/>
      <name val="Arial"/>
      <family val="2"/>
      <charset val="238"/>
    </font>
    <font>
      <i/>
      <sz val="7"/>
      <name val="Arial"/>
      <family val="2"/>
      <charset val="238"/>
    </font>
    <font>
      <b/>
      <i/>
      <sz val="10"/>
      <name val="Arial"/>
      <family val="2"/>
      <charset val="238"/>
    </font>
    <font>
      <i/>
      <sz val="10"/>
      <name val="Arial"/>
      <family val="2"/>
    </font>
    <font>
      <b/>
      <i/>
      <sz val="9"/>
      <name val="Arial"/>
      <family val="2"/>
      <charset val="238"/>
    </font>
    <font>
      <b/>
      <i/>
      <sz val="8"/>
      <name val="Arial"/>
      <family val="2"/>
      <charset val="238"/>
    </font>
    <font>
      <i/>
      <sz val="11"/>
      <name val="Arial"/>
      <family val="2"/>
      <charset val="238"/>
    </font>
    <font>
      <i/>
      <sz val="8"/>
      <name val="Arial"/>
      <family val="2"/>
    </font>
    <font>
      <b/>
      <i/>
      <sz val="8"/>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183">
    <xf numFmtId="0" fontId="0" fillId="0" borderId="0" xfId="0"/>
    <xf numFmtId="0" fontId="1" fillId="0" borderId="0" xfId="0" applyFont="1"/>
    <xf numFmtId="0" fontId="3" fillId="0" borderId="0" xfId="0" applyFont="1"/>
    <xf numFmtId="0" fontId="4" fillId="0" borderId="0" xfId="0" applyFont="1"/>
    <xf numFmtId="0" fontId="5" fillId="0" borderId="0" xfId="0" applyFont="1"/>
    <xf numFmtId="14" fontId="1" fillId="0" borderId="0" xfId="0" applyNumberFormat="1" applyFont="1" applyAlignment="1">
      <alignment horizontal="left"/>
    </xf>
    <xf numFmtId="0" fontId="4" fillId="0" borderId="1" xfId="0" applyFont="1" applyBorder="1" applyAlignment="1">
      <alignment horizontal="right"/>
    </xf>
    <xf numFmtId="0" fontId="4" fillId="0" borderId="1" xfId="0" applyFont="1" applyBorder="1"/>
    <xf numFmtId="0" fontId="2" fillId="0" borderId="0" xfId="0" applyFont="1" applyAlignment="1">
      <alignment horizontal="center"/>
    </xf>
    <xf numFmtId="0" fontId="3" fillId="0" borderId="0" xfId="0" applyFont="1" applyAlignment="1">
      <alignment horizontal="center"/>
    </xf>
    <xf numFmtId="0" fontId="4" fillId="0" borderId="2" xfId="0" applyFont="1" applyBorder="1" applyAlignment="1">
      <alignment horizontal="center"/>
    </xf>
    <xf numFmtId="0" fontId="4" fillId="0" borderId="3" xfId="0" applyFont="1" applyBorder="1"/>
    <xf numFmtId="0" fontId="7" fillId="0" borderId="0" xfId="0" applyFont="1"/>
    <xf numFmtId="17" fontId="7" fillId="0" borderId="0" xfId="0" applyNumberFormat="1" applyFont="1"/>
    <xf numFmtId="0" fontId="8" fillId="0" borderId="0" xfId="0" applyFont="1"/>
    <xf numFmtId="4" fontId="4" fillId="0" borderId="1" xfId="0" applyNumberFormat="1" applyFont="1" applyBorder="1" applyAlignment="1">
      <alignment horizontal="right"/>
    </xf>
    <xf numFmtId="49" fontId="4" fillId="0" borderId="1" xfId="0" applyNumberFormat="1" applyFont="1" applyBorder="1" applyAlignment="1">
      <alignment horizontal="right"/>
    </xf>
    <xf numFmtId="4" fontId="4" fillId="0" borderId="3" xfId="0" applyNumberFormat="1" applyFont="1" applyBorder="1" applyAlignment="1">
      <alignment horizontal="right"/>
    </xf>
    <xf numFmtId="183" fontId="1" fillId="0" borderId="0" xfId="0" applyNumberFormat="1" applyFont="1" applyAlignment="1">
      <alignment horizontal="left"/>
    </xf>
    <xf numFmtId="0" fontId="4" fillId="0" borderId="0" xfId="0" applyFont="1" applyFill="1"/>
    <xf numFmtId="0" fontId="1" fillId="0" borderId="0" xfId="0" applyFont="1" applyFill="1"/>
    <xf numFmtId="4" fontId="9" fillId="0" borderId="0" xfId="0" applyNumberFormat="1" applyFont="1"/>
    <xf numFmtId="14" fontId="7" fillId="0" borderId="0" xfId="0" applyNumberFormat="1" applyFont="1" applyAlignment="1">
      <alignment horizontal="left"/>
    </xf>
    <xf numFmtId="11" fontId="6" fillId="2" borderId="1" xfId="0" applyNumberFormat="1" applyFont="1" applyFill="1" applyBorder="1" applyAlignment="1">
      <alignment horizontal="left" wrapText="1"/>
    </xf>
    <xf numFmtId="4" fontId="4" fillId="2" borderId="1" xfId="0" applyNumberFormat="1" applyFont="1" applyFill="1" applyBorder="1" applyAlignment="1">
      <alignment horizontal="right"/>
    </xf>
    <xf numFmtId="49" fontId="4" fillId="2" borderId="1" xfId="0" applyNumberFormat="1" applyFont="1" applyFill="1" applyBorder="1" applyAlignment="1">
      <alignment horizontal="right"/>
    </xf>
    <xf numFmtId="4" fontId="4" fillId="2" borderId="3" xfId="0" applyNumberFormat="1" applyFont="1" applyFill="1" applyBorder="1" applyAlignment="1">
      <alignment horizontal="right"/>
    </xf>
    <xf numFmtId="0" fontId="4" fillId="2" borderId="0" xfId="0" applyFont="1" applyFill="1"/>
    <xf numFmtId="0" fontId="10" fillId="0" borderId="0" xfId="0" applyFont="1"/>
    <xf numFmtId="4" fontId="8" fillId="0" borderId="0" xfId="0" applyNumberFormat="1" applyFont="1"/>
    <xf numFmtId="1" fontId="4" fillId="0" borderId="0" xfId="0" applyNumberFormat="1" applyFont="1" applyBorder="1" applyAlignment="1">
      <alignment horizontal="center"/>
    </xf>
    <xf numFmtId="4" fontId="4" fillId="0" borderId="0" xfId="0" applyNumberFormat="1" applyFont="1" applyBorder="1" applyAlignment="1">
      <alignment horizontal="right"/>
    </xf>
    <xf numFmtId="49" fontId="4" fillId="0" borderId="0" xfId="0" applyNumberFormat="1" applyFont="1" applyBorder="1" applyAlignment="1">
      <alignment horizontal="left"/>
    </xf>
    <xf numFmtId="4" fontId="4" fillId="0" borderId="4" xfId="0" applyNumberFormat="1" applyFont="1" applyBorder="1" applyAlignment="1">
      <alignment horizontal="right"/>
    </xf>
    <xf numFmtId="0" fontId="4" fillId="0" borderId="0" xfId="0" applyFont="1" applyFill="1" applyBorder="1"/>
    <xf numFmtId="180" fontId="4" fillId="2" borderId="1" xfId="0" applyNumberFormat="1" applyFont="1" applyFill="1" applyBorder="1" applyAlignment="1">
      <alignment horizontal="center"/>
    </xf>
    <xf numFmtId="4" fontId="4" fillId="0" borderId="5" xfId="0" applyNumberFormat="1" applyFont="1" applyBorder="1" applyAlignment="1">
      <alignment horizontal="right"/>
    </xf>
    <xf numFmtId="49" fontId="4" fillId="0" borderId="5" xfId="0" applyNumberFormat="1" applyFont="1" applyBorder="1" applyAlignment="1">
      <alignment horizontal="right"/>
    </xf>
    <xf numFmtId="4" fontId="4" fillId="0" borderId="6" xfId="0" applyNumberFormat="1" applyFont="1" applyBorder="1" applyAlignment="1">
      <alignment horizontal="right"/>
    </xf>
    <xf numFmtId="174" fontId="5" fillId="0" borderId="0" xfId="0" applyNumberFormat="1" applyFont="1" applyAlignment="1">
      <alignment horizontal="left"/>
    </xf>
    <xf numFmtId="4" fontId="4" fillId="2" borderId="1" xfId="0" applyNumberFormat="1" applyFont="1" applyFill="1" applyBorder="1" applyAlignment="1">
      <alignment horizontal="right" wrapText="1"/>
    </xf>
    <xf numFmtId="49" fontId="4" fillId="2" borderId="1" xfId="0" applyNumberFormat="1" applyFont="1" applyFill="1" applyBorder="1" applyAlignment="1">
      <alignment horizontal="right" wrapText="1"/>
    </xf>
    <xf numFmtId="180" fontId="4" fillId="2" borderId="1" xfId="0" applyNumberFormat="1" applyFont="1" applyFill="1" applyBorder="1" applyAlignment="1">
      <alignment horizontal="center" wrapText="1"/>
    </xf>
    <xf numFmtId="4" fontId="4" fillId="2" borderId="3" xfId="0" applyNumberFormat="1" applyFont="1" applyFill="1" applyBorder="1" applyAlignment="1">
      <alignment horizontal="right" wrapText="1"/>
    </xf>
    <xf numFmtId="0" fontId="4" fillId="2" borderId="0" xfId="0" applyFont="1" applyFill="1" applyAlignment="1">
      <alignment wrapText="1"/>
    </xf>
    <xf numFmtId="49" fontId="4" fillId="2" borderId="7" xfId="0" applyNumberFormat="1" applyFont="1" applyFill="1" applyBorder="1" applyAlignment="1">
      <alignment horizontal="center"/>
    </xf>
    <xf numFmtId="0" fontId="4" fillId="0" borderId="1" xfId="0" applyFont="1" applyBorder="1" applyAlignment="1">
      <alignment wrapText="1"/>
    </xf>
    <xf numFmtId="0" fontId="4" fillId="0" borderId="8" xfId="0" applyFont="1" applyBorder="1" applyAlignment="1">
      <alignment horizontal="left" vertical="center" wrapText="1"/>
    </xf>
    <xf numFmtId="0" fontId="4" fillId="0" borderId="8" xfId="0" applyFont="1" applyBorder="1" applyAlignment="1">
      <alignment horizontal="center" vertical="center"/>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xf>
    <xf numFmtId="0" fontId="3" fillId="0" borderId="0" xfId="0" applyFont="1" applyAlignment="1"/>
    <xf numFmtId="0" fontId="1" fillId="0" borderId="0" xfId="0" applyFont="1" applyAlignment="1"/>
    <xf numFmtId="0" fontId="11" fillId="0" borderId="0" xfId="0" applyFont="1" applyAlignment="1"/>
    <xf numFmtId="0" fontId="5" fillId="0" borderId="0" xfId="0" applyFont="1" applyAlignment="1"/>
    <xf numFmtId="0" fontId="7" fillId="0" borderId="0" xfId="0" applyFont="1" applyAlignment="1"/>
    <xf numFmtId="0" fontId="4" fillId="0" borderId="7" xfId="0" applyFont="1" applyBorder="1" applyAlignment="1"/>
    <xf numFmtId="0" fontId="8" fillId="0" borderId="0" xfId="0" applyFont="1" applyAlignment="1"/>
    <xf numFmtId="0" fontId="4" fillId="0" borderId="0" xfId="0" applyFont="1" applyFill="1" applyBorder="1" applyAlignment="1"/>
    <xf numFmtId="49" fontId="4" fillId="2" borderId="7" xfId="0" applyNumberFormat="1" applyFont="1" applyFill="1" applyBorder="1" applyAlignment="1">
      <alignment horizontal="center" wrapText="1"/>
    </xf>
    <xf numFmtId="0" fontId="4" fillId="2" borderId="0" xfId="0" applyFont="1" applyFill="1" applyAlignment="1"/>
    <xf numFmtId="0" fontId="4" fillId="0" borderId="1" xfId="0" applyFont="1" applyBorder="1" applyAlignment="1">
      <alignment horizontal="left" wrapText="1"/>
    </xf>
    <xf numFmtId="0" fontId="4" fillId="0" borderId="1" xfId="0" applyFont="1" applyBorder="1" applyAlignment="1" applyProtection="1">
      <alignment wrapText="1" readingOrder="1"/>
      <protection locked="0"/>
    </xf>
    <xf numFmtId="11" fontId="4" fillId="2" borderId="1" xfId="0" applyNumberFormat="1" applyFont="1" applyFill="1" applyBorder="1" applyAlignment="1">
      <alignment horizontal="left" wrapText="1"/>
    </xf>
    <xf numFmtId="0" fontId="12" fillId="0" borderId="0" xfId="0" applyFont="1"/>
    <xf numFmtId="0" fontId="13" fillId="0" borderId="0" xfId="0" applyFont="1"/>
    <xf numFmtId="0" fontId="12" fillId="0" borderId="1" xfId="0" applyFont="1" applyBorder="1" applyAlignment="1">
      <alignment horizontal="right"/>
    </xf>
    <xf numFmtId="4" fontId="12" fillId="2" borderId="1" xfId="0" applyNumberFormat="1" applyFont="1" applyFill="1" applyBorder="1" applyAlignment="1">
      <alignment horizontal="right"/>
    </xf>
    <xf numFmtId="4" fontId="12" fillId="2" borderId="1" xfId="0" applyNumberFormat="1" applyFont="1" applyFill="1" applyBorder="1" applyAlignment="1">
      <alignment horizontal="right" wrapText="1"/>
    </xf>
    <xf numFmtId="4" fontId="12" fillId="2" borderId="5" xfId="0" applyNumberFormat="1" applyFont="1" applyFill="1" applyBorder="1" applyAlignment="1">
      <alignment horizontal="right"/>
    </xf>
    <xf numFmtId="3" fontId="4" fillId="0" borderId="1" xfId="0" applyNumberFormat="1" applyFont="1" applyBorder="1" applyAlignment="1">
      <alignment horizontal="right"/>
    </xf>
    <xf numFmtId="11" fontId="4" fillId="0" borderId="1" xfId="0" applyNumberFormat="1" applyFont="1" applyBorder="1" applyAlignment="1">
      <alignment horizontal="left" wrapText="1"/>
    </xf>
    <xf numFmtId="0" fontId="4" fillId="0" borderId="9" xfId="0" applyFont="1" applyBorder="1" applyAlignment="1">
      <alignment wrapText="1"/>
    </xf>
    <xf numFmtId="4" fontId="4" fillId="0" borderId="9" xfId="0" applyNumberFormat="1" applyFont="1" applyBorder="1" applyAlignment="1">
      <alignment horizontal="right"/>
    </xf>
    <xf numFmtId="49" fontId="4" fillId="0" borderId="9" xfId="0" applyNumberFormat="1" applyFont="1" applyBorder="1" applyAlignment="1">
      <alignment horizontal="right"/>
    </xf>
    <xf numFmtId="4" fontId="12" fillId="2" borderId="9" xfId="0" applyNumberFormat="1" applyFont="1" applyFill="1" applyBorder="1" applyAlignment="1">
      <alignment horizontal="right"/>
    </xf>
    <xf numFmtId="4" fontId="4" fillId="0" borderId="10" xfId="0" applyNumberFormat="1" applyFont="1" applyBorder="1" applyAlignment="1">
      <alignment horizontal="right"/>
    </xf>
    <xf numFmtId="49" fontId="4" fillId="2" borderId="11" xfId="0" applyNumberFormat="1" applyFont="1" applyFill="1" applyBorder="1" applyAlignment="1">
      <alignment horizontal="center"/>
    </xf>
    <xf numFmtId="11" fontId="4" fillId="2" borderId="12" xfId="0" applyNumberFormat="1" applyFont="1" applyFill="1" applyBorder="1" applyAlignment="1">
      <alignment horizontal="left" wrapText="1"/>
    </xf>
    <xf numFmtId="4" fontId="4" fillId="2" borderId="12" xfId="0" applyNumberFormat="1" applyFont="1" applyFill="1" applyBorder="1" applyAlignment="1">
      <alignment horizontal="right"/>
    </xf>
    <xf numFmtId="49" fontId="4" fillId="2" borderId="12" xfId="0" applyNumberFormat="1" applyFont="1" applyFill="1" applyBorder="1" applyAlignment="1">
      <alignment horizontal="right"/>
    </xf>
    <xf numFmtId="180" fontId="4" fillId="2" borderId="12" xfId="0" applyNumberFormat="1" applyFont="1" applyFill="1" applyBorder="1" applyAlignment="1">
      <alignment horizontal="center"/>
    </xf>
    <xf numFmtId="4" fontId="12" fillId="2" borderId="12" xfId="0" applyNumberFormat="1" applyFont="1" applyFill="1" applyBorder="1" applyAlignment="1">
      <alignment horizontal="right"/>
    </xf>
    <xf numFmtId="4" fontId="4" fillId="2" borderId="13" xfId="0" applyNumberFormat="1" applyFont="1" applyFill="1" applyBorder="1" applyAlignment="1">
      <alignment horizontal="right"/>
    </xf>
    <xf numFmtId="0" fontId="10" fillId="0" borderId="14" xfId="0" applyFont="1" applyBorder="1" applyAlignment="1">
      <alignment horizontal="center"/>
    </xf>
    <xf numFmtId="0" fontId="10" fillId="0" borderId="5" xfId="0" applyFont="1" applyBorder="1"/>
    <xf numFmtId="0" fontId="10" fillId="0" borderId="5" xfId="0" applyFont="1" applyBorder="1" applyAlignment="1">
      <alignment horizontal="right"/>
    </xf>
    <xf numFmtId="0" fontId="13" fillId="0" borderId="5" xfId="0" applyFont="1" applyBorder="1" applyAlignment="1">
      <alignment horizontal="right"/>
    </xf>
    <xf numFmtId="0" fontId="10" fillId="0" borderId="6" xfId="0" applyFont="1" applyBorder="1"/>
    <xf numFmtId="0" fontId="4" fillId="0" borderId="12" xfId="0" applyFont="1" applyBorder="1" applyAlignment="1">
      <alignment wrapText="1"/>
    </xf>
    <xf numFmtId="180" fontId="4" fillId="2" borderId="5" xfId="0" applyNumberFormat="1" applyFont="1" applyFill="1" applyBorder="1" applyAlignment="1">
      <alignment horizontal="center"/>
    </xf>
    <xf numFmtId="4" fontId="4" fillId="2" borderId="5" xfId="0" applyNumberFormat="1" applyFont="1" applyFill="1" applyBorder="1" applyAlignment="1">
      <alignment horizontal="right"/>
    </xf>
    <xf numFmtId="49" fontId="4" fillId="2" borderId="5" xfId="0" applyNumberFormat="1" applyFont="1" applyFill="1" applyBorder="1" applyAlignment="1">
      <alignment horizontal="right"/>
    </xf>
    <xf numFmtId="4" fontId="4" fillId="2" borderId="6" xfId="0" applyNumberFormat="1" applyFont="1" applyFill="1" applyBorder="1" applyAlignment="1">
      <alignment horizontal="right"/>
    </xf>
    <xf numFmtId="4" fontId="4" fillId="0" borderId="12" xfId="0" applyNumberFormat="1" applyFont="1" applyBorder="1" applyAlignment="1">
      <alignment horizontal="right"/>
    </xf>
    <xf numFmtId="49" fontId="4" fillId="0" borderId="12" xfId="0" applyNumberFormat="1" applyFont="1" applyBorder="1" applyAlignment="1">
      <alignment horizontal="right"/>
    </xf>
    <xf numFmtId="4" fontId="4" fillId="0" borderId="13" xfId="0" applyNumberFormat="1" applyFont="1" applyBorder="1" applyAlignment="1">
      <alignment horizontal="right"/>
    </xf>
    <xf numFmtId="3" fontId="4" fillId="0" borderId="12" xfId="0" applyNumberFormat="1" applyFont="1" applyBorder="1" applyAlignment="1">
      <alignment horizontal="right"/>
    </xf>
    <xf numFmtId="49" fontId="4" fillId="2" borderId="15" xfId="0" applyNumberFormat="1" applyFont="1" applyFill="1" applyBorder="1" applyAlignment="1">
      <alignment horizontal="center"/>
    </xf>
    <xf numFmtId="4" fontId="4" fillId="0" borderId="16" xfId="0" applyNumberFormat="1" applyFont="1" applyBorder="1" applyAlignment="1">
      <alignment horizontal="right"/>
    </xf>
    <xf numFmtId="49" fontId="4" fillId="0" borderId="16" xfId="0" applyNumberFormat="1" applyFont="1" applyBorder="1" applyAlignment="1">
      <alignment horizontal="right"/>
    </xf>
    <xf numFmtId="4" fontId="12" fillId="2" borderId="16" xfId="0" applyNumberFormat="1" applyFont="1" applyFill="1" applyBorder="1" applyAlignment="1">
      <alignment horizontal="right"/>
    </xf>
    <xf numFmtId="49" fontId="4" fillId="2" borderId="18" xfId="0" applyNumberFormat="1" applyFont="1" applyFill="1" applyBorder="1" applyAlignment="1">
      <alignment horizontal="center"/>
    </xf>
    <xf numFmtId="180" fontId="4" fillId="2" borderId="9" xfId="0" applyNumberFormat="1" applyFont="1" applyFill="1" applyBorder="1" applyAlignment="1">
      <alignment horizontal="center"/>
    </xf>
    <xf numFmtId="0" fontId="10" fillId="0" borderId="5" xfId="0" applyFont="1" applyBorder="1" applyAlignment="1">
      <alignment wrapText="1"/>
    </xf>
    <xf numFmtId="49" fontId="4" fillId="0" borderId="16" xfId="0" applyNumberFormat="1" applyFont="1" applyBorder="1" applyAlignment="1">
      <alignment horizontal="left" wrapText="1"/>
    </xf>
    <xf numFmtId="49" fontId="10" fillId="2" borderId="14" xfId="0" applyNumberFormat="1" applyFont="1" applyFill="1" applyBorder="1" applyAlignment="1">
      <alignment horizontal="center"/>
    </xf>
    <xf numFmtId="4" fontId="4" fillId="0" borderId="6" xfId="0" applyNumberFormat="1" applyFont="1" applyFill="1" applyBorder="1"/>
    <xf numFmtId="4" fontId="10" fillId="0" borderId="17" xfId="0" applyNumberFormat="1" applyFont="1" applyFill="1" applyBorder="1" applyAlignment="1">
      <alignment horizontal="right"/>
    </xf>
    <xf numFmtId="0" fontId="4" fillId="3" borderId="0" xfId="0" applyFont="1" applyFill="1"/>
    <xf numFmtId="4" fontId="4" fillId="0" borderId="12" xfId="0" applyNumberFormat="1" applyFont="1" applyFill="1" applyBorder="1" applyAlignment="1">
      <alignment horizontal="right"/>
    </xf>
    <xf numFmtId="4" fontId="4" fillId="0" borderId="1" xfId="0" applyNumberFormat="1" applyFont="1" applyFill="1" applyBorder="1" applyAlignment="1">
      <alignment horizontal="right"/>
    </xf>
    <xf numFmtId="11" fontId="4" fillId="0" borderId="1" xfId="0" applyNumberFormat="1" applyFont="1" applyFill="1" applyBorder="1" applyAlignment="1">
      <alignment horizontal="left" wrapText="1"/>
    </xf>
    <xf numFmtId="0" fontId="4" fillId="0" borderId="1" xfId="0" applyFont="1" applyFill="1" applyBorder="1" applyAlignment="1">
      <alignment wrapText="1"/>
    </xf>
    <xf numFmtId="49" fontId="4" fillId="0" borderId="1" xfId="0" applyNumberFormat="1" applyFont="1" applyFill="1" applyBorder="1" applyAlignment="1">
      <alignment horizontal="right"/>
    </xf>
    <xf numFmtId="4" fontId="12" fillId="0" borderId="1" xfId="0" applyNumberFormat="1" applyFont="1" applyFill="1" applyBorder="1" applyAlignment="1">
      <alignment horizontal="right"/>
    </xf>
    <xf numFmtId="49" fontId="12" fillId="0" borderId="7" xfId="0" applyNumberFormat="1" applyFont="1" applyFill="1" applyBorder="1" applyAlignment="1">
      <alignment horizontal="center"/>
    </xf>
    <xf numFmtId="0" fontId="12" fillId="0" borderId="1" xfId="0" applyFont="1" applyFill="1" applyBorder="1" applyAlignment="1">
      <alignment wrapText="1"/>
    </xf>
    <xf numFmtId="49" fontId="12" fillId="0" borderId="1" xfId="0" applyNumberFormat="1" applyFont="1" applyFill="1" applyBorder="1" applyAlignment="1">
      <alignment horizontal="right"/>
    </xf>
    <xf numFmtId="180" fontId="12" fillId="0" borderId="1" xfId="0" applyNumberFormat="1" applyFont="1" applyFill="1" applyBorder="1" applyAlignment="1">
      <alignment horizontal="center"/>
    </xf>
    <xf numFmtId="4" fontId="12" fillId="0" borderId="3" xfId="0" applyNumberFormat="1" applyFont="1" applyFill="1" applyBorder="1" applyAlignment="1">
      <alignment horizontal="right"/>
    </xf>
    <xf numFmtId="0" fontId="4" fillId="0" borderId="12" xfId="0" applyFont="1" applyFill="1" applyBorder="1" applyAlignment="1">
      <alignment wrapText="1"/>
    </xf>
    <xf numFmtId="4" fontId="12" fillId="0" borderId="12" xfId="0" applyNumberFormat="1" applyFont="1" applyFill="1" applyBorder="1" applyAlignment="1">
      <alignment horizontal="right"/>
    </xf>
    <xf numFmtId="49" fontId="12" fillId="0" borderId="11" xfId="0" applyNumberFormat="1" applyFont="1" applyFill="1" applyBorder="1" applyAlignment="1">
      <alignment horizontal="center"/>
    </xf>
    <xf numFmtId="0" fontId="12" fillId="0" borderId="12" xfId="0" applyFont="1" applyFill="1" applyBorder="1" applyAlignment="1">
      <alignment wrapText="1"/>
    </xf>
    <xf numFmtId="49" fontId="12" fillId="0" borderId="12" xfId="0" applyNumberFormat="1" applyFont="1" applyFill="1" applyBorder="1" applyAlignment="1">
      <alignment horizontal="right"/>
    </xf>
    <xf numFmtId="180" fontId="12" fillId="0" borderId="12" xfId="0" applyNumberFormat="1" applyFont="1" applyFill="1" applyBorder="1" applyAlignment="1">
      <alignment horizontal="center"/>
    </xf>
    <xf numFmtId="4" fontId="12" fillId="0" borderId="13" xfId="0" applyNumberFormat="1" applyFont="1" applyFill="1" applyBorder="1" applyAlignment="1">
      <alignment horizontal="right"/>
    </xf>
    <xf numFmtId="0" fontId="12" fillId="0" borderId="0" xfId="0" applyFont="1" applyFill="1"/>
    <xf numFmtId="0" fontId="10" fillId="0" borderId="5" xfId="0" applyFont="1" applyFill="1" applyBorder="1"/>
    <xf numFmtId="4" fontId="4" fillId="0" borderId="1" xfId="0" applyNumberFormat="1" applyFont="1" applyFill="1" applyBorder="1" applyAlignment="1">
      <alignment horizontal="right" wrapText="1"/>
    </xf>
    <xf numFmtId="49" fontId="4" fillId="2" borderId="19" xfId="0" applyNumberFormat="1" applyFont="1" applyFill="1" applyBorder="1" applyAlignment="1">
      <alignment horizontal="center"/>
    </xf>
    <xf numFmtId="0" fontId="4" fillId="0" borderId="20" xfId="0" applyFont="1" applyBorder="1" applyAlignment="1">
      <alignment wrapText="1"/>
    </xf>
    <xf numFmtId="4" fontId="4" fillId="2" borderId="20" xfId="0" applyNumberFormat="1" applyFont="1" applyFill="1" applyBorder="1" applyAlignment="1">
      <alignment horizontal="right"/>
    </xf>
    <xf numFmtId="49" fontId="4" fillId="2" borderId="20" xfId="0" applyNumberFormat="1" applyFont="1" applyFill="1" applyBorder="1" applyAlignment="1">
      <alignment horizontal="right"/>
    </xf>
    <xf numFmtId="180" fontId="4" fillId="2" borderId="20" xfId="0" applyNumberFormat="1" applyFont="1" applyFill="1" applyBorder="1" applyAlignment="1">
      <alignment horizontal="center"/>
    </xf>
    <xf numFmtId="4" fontId="12" fillId="2" borderId="20" xfId="0" applyNumberFormat="1" applyFont="1" applyFill="1" applyBorder="1" applyAlignment="1">
      <alignment horizontal="right"/>
    </xf>
    <xf numFmtId="0" fontId="11" fillId="0" borderId="0" xfId="0" applyFont="1" applyAlignment="1">
      <alignment horizontal="left"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4" fontId="4" fillId="0" borderId="2" xfId="0" applyNumberFormat="1" applyFont="1" applyBorder="1" applyAlignment="1">
      <alignment horizontal="left"/>
    </xf>
    <xf numFmtId="4" fontId="4" fillId="0" borderId="8" xfId="0" applyNumberFormat="1" applyFont="1" applyBorder="1" applyAlignment="1">
      <alignment horizontal="left"/>
    </xf>
    <xf numFmtId="0" fontId="4" fillId="0" borderId="14" xfId="0" applyFont="1" applyFill="1" applyBorder="1" applyAlignment="1">
      <alignment horizontal="left" wrapText="1"/>
    </xf>
    <xf numFmtId="0" fontId="4" fillId="0" borderId="5" xfId="0" applyFont="1" applyFill="1" applyBorder="1" applyAlignment="1">
      <alignment horizontal="left" wrapText="1"/>
    </xf>
    <xf numFmtId="4" fontId="10" fillId="0" borderId="15" xfId="0" applyNumberFormat="1" applyFont="1" applyFill="1" applyBorder="1" applyAlignment="1">
      <alignment horizontal="left"/>
    </xf>
    <xf numFmtId="4" fontId="10" fillId="0" borderId="16" xfId="0" applyNumberFormat="1" applyFont="1" applyFill="1" applyBorder="1" applyAlignment="1">
      <alignment horizontal="left"/>
    </xf>
    <xf numFmtId="4" fontId="12" fillId="2" borderId="0" xfId="0" applyNumberFormat="1" applyFont="1" applyFill="1" applyBorder="1" applyAlignment="1">
      <alignment horizontal="right"/>
    </xf>
    <xf numFmtId="49" fontId="10" fillId="2" borderId="14" xfId="0" applyNumberFormat="1" applyFont="1" applyFill="1" applyBorder="1" applyAlignment="1">
      <alignment horizontal="center" vertical="top"/>
    </xf>
    <xf numFmtId="0" fontId="10" fillId="0" borderId="0" xfId="0" applyFont="1" applyBorder="1" applyAlignment="1">
      <alignment wrapText="1"/>
    </xf>
    <xf numFmtId="4" fontId="4" fillId="2" borderId="0" xfId="0" applyNumberFormat="1" applyFont="1" applyFill="1" applyBorder="1" applyAlignment="1">
      <alignment horizontal="right"/>
    </xf>
    <xf numFmtId="49" fontId="4" fillId="2" borderId="0" xfId="0" applyNumberFormat="1" applyFont="1" applyFill="1" applyBorder="1" applyAlignment="1">
      <alignment horizontal="right"/>
    </xf>
    <xf numFmtId="180" fontId="4" fillId="2" borderId="0" xfId="0" applyNumberFormat="1" applyFont="1" applyFill="1" applyBorder="1" applyAlignment="1">
      <alignment horizontal="center"/>
    </xf>
    <xf numFmtId="4" fontId="4" fillId="2" borderId="21" xfId="0" applyNumberFormat="1" applyFont="1" applyFill="1" applyBorder="1" applyAlignment="1">
      <alignment horizontal="right"/>
    </xf>
    <xf numFmtId="4" fontId="4" fillId="2" borderId="22" xfId="0" applyNumberFormat="1" applyFont="1" applyFill="1" applyBorder="1" applyAlignment="1">
      <alignment horizontal="right"/>
    </xf>
    <xf numFmtId="4" fontId="4" fillId="0" borderId="23" xfId="0" applyNumberFormat="1" applyFont="1" applyBorder="1" applyAlignment="1">
      <alignment horizontal="right"/>
    </xf>
    <xf numFmtId="4" fontId="4" fillId="0" borderId="24" xfId="0" applyNumberFormat="1" applyFont="1" applyBorder="1" applyAlignment="1">
      <alignment horizontal="right"/>
    </xf>
    <xf numFmtId="4" fontId="4" fillId="0" borderId="25" xfId="0" applyNumberFormat="1" applyFont="1" applyBorder="1" applyAlignment="1">
      <alignment horizontal="right"/>
    </xf>
    <xf numFmtId="4" fontId="4" fillId="2" borderId="26" xfId="0" applyNumberFormat="1" applyFont="1" applyFill="1" applyBorder="1" applyAlignment="1">
      <alignment horizontal="right"/>
    </xf>
    <xf numFmtId="4" fontId="10" fillId="0" borderId="0" xfId="0" applyNumberFormat="1" applyFont="1" applyFill="1" applyBorder="1" applyAlignment="1">
      <alignment horizontal="left"/>
    </xf>
    <xf numFmtId="4" fontId="10" fillId="0" borderId="0" xfId="0" applyNumberFormat="1" applyFont="1" applyFill="1" applyBorder="1" applyAlignment="1">
      <alignment horizontal="right"/>
    </xf>
    <xf numFmtId="49" fontId="10" fillId="2" borderId="0" xfId="0" applyNumberFormat="1" applyFont="1" applyFill="1" applyBorder="1" applyAlignment="1">
      <alignment horizontal="center" vertical="top"/>
    </xf>
    <xf numFmtId="0" fontId="10" fillId="0" borderId="0" xfId="0" applyFont="1" applyFill="1" applyBorder="1"/>
    <xf numFmtId="4" fontId="10" fillId="0" borderId="27" xfId="0" applyNumberFormat="1" applyFont="1" applyFill="1" applyBorder="1" applyAlignment="1">
      <alignment horizontal="left"/>
    </xf>
    <xf numFmtId="0" fontId="8" fillId="0" borderId="1" xfId="0" applyFont="1" applyBorder="1"/>
    <xf numFmtId="4" fontId="4" fillId="0" borderId="28" xfId="0" applyNumberFormat="1" applyFont="1" applyBorder="1" applyAlignment="1">
      <alignment horizontal="left"/>
    </xf>
    <xf numFmtId="0" fontId="4" fillId="0" borderId="29" xfId="0" applyFont="1" applyFill="1" applyBorder="1" applyAlignment="1">
      <alignment horizontal="left" wrapText="1"/>
    </xf>
    <xf numFmtId="0" fontId="4" fillId="0" borderId="1" xfId="0" applyFont="1" applyFill="1" applyBorder="1" applyAlignment="1"/>
    <xf numFmtId="0" fontId="10" fillId="0" borderId="1" xfId="0" applyFont="1" applyFill="1" applyBorder="1"/>
    <xf numFmtId="0" fontId="4" fillId="0" borderId="1" xfId="0" applyFont="1" applyFill="1" applyBorder="1"/>
    <xf numFmtId="49" fontId="10" fillId="2" borderId="1" xfId="0" applyNumberFormat="1" applyFont="1" applyFill="1" applyBorder="1" applyAlignment="1">
      <alignment horizontal="center" vertical="top"/>
    </xf>
    <xf numFmtId="0" fontId="10" fillId="0" borderId="1" xfId="0" applyFont="1" applyBorder="1" applyAlignment="1">
      <alignment wrapText="1"/>
    </xf>
    <xf numFmtId="0" fontId="8" fillId="0" borderId="1" xfId="0" applyFont="1" applyBorder="1" applyAlignment="1"/>
    <xf numFmtId="4" fontId="8" fillId="0" borderId="26" xfId="0" applyNumberFormat="1" applyFont="1" applyBorder="1"/>
    <xf numFmtId="4" fontId="10" fillId="0" borderId="2" xfId="0" applyNumberFormat="1" applyFont="1" applyFill="1" applyBorder="1" applyAlignment="1">
      <alignment horizontal="left"/>
    </xf>
    <xf numFmtId="4" fontId="10" fillId="0" borderId="7" xfId="0" applyNumberFormat="1" applyFont="1" applyFill="1" applyBorder="1" applyAlignment="1">
      <alignment horizontal="left"/>
    </xf>
    <xf numFmtId="0" fontId="8" fillId="0" borderId="14" xfId="0" applyFont="1" applyBorder="1"/>
    <xf numFmtId="4" fontId="10" fillId="0" borderId="4" xfId="0" applyNumberFormat="1" applyFont="1" applyFill="1" applyBorder="1" applyAlignment="1">
      <alignment horizontal="left"/>
    </xf>
    <xf numFmtId="4" fontId="10" fillId="0" borderId="3" xfId="0" applyNumberFormat="1" applyFont="1" applyFill="1" applyBorder="1" applyAlignment="1">
      <alignment horizontal="left"/>
    </xf>
    <xf numFmtId="0" fontId="12" fillId="0" borderId="6" xfId="0" applyFont="1" applyBorder="1"/>
    <xf numFmtId="4" fontId="10" fillId="0" borderId="30" xfId="0" applyNumberFormat="1" applyFont="1" applyFill="1" applyBorder="1" applyAlignment="1">
      <alignment horizontal="right"/>
    </xf>
    <xf numFmtId="4" fontId="10" fillId="0" borderId="31" xfId="0" applyNumberFormat="1" applyFont="1" applyFill="1" applyBorder="1" applyAlignment="1">
      <alignment horizontal="right"/>
    </xf>
    <xf numFmtId="4" fontId="7" fillId="0" borderId="32" xfId="0" applyNumberFormat="1" applyFont="1" applyBorder="1"/>
  </cellXfs>
  <cellStyles count="1">
    <cellStyle name="Navad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abSelected="1" view="pageBreakPreview" topLeftCell="A128" zoomScale="175" zoomScaleNormal="175" zoomScaleSheetLayoutView="175" workbookViewId="0">
      <selection activeCell="K137" sqref="K137"/>
    </sheetView>
  </sheetViews>
  <sheetFormatPr defaultColWidth="9.109375" defaultRowHeight="13.2" x14ac:dyDescent="0.25"/>
  <cols>
    <col min="1" max="1" width="6.33203125" style="53" customWidth="1"/>
    <col min="2" max="2" width="32" style="1" customWidth="1"/>
    <col min="3" max="3" width="7.44140625" style="1" customWidth="1"/>
    <col min="4" max="4" width="4.6640625" style="1" customWidth="1"/>
    <col min="5" max="6" width="9.109375" style="1" customWidth="1"/>
    <col min="7" max="7" width="6.88671875" style="1" customWidth="1"/>
    <col min="8" max="8" width="9.44140625" style="65" customWidth="1"/>
    <col min="9" max="9" width="11.5546875" style="1" customWidth="1"/>
    <col min="10" max="16384" width="9.109375" style="1"/>
  </cols>
  <sheetData>
    <row r="1" spans="1:9" ht="20.399999999999999" x14ac:dyDescent="0.35">
      <c r="A1" s="52" t="s">
        <v>29</v>
      </c>
      <c r="E1" s="8"/>
      <c r="F1" s="8"/>
    </row>
    <row r="2" spans="1:9" ht="17.399999999999999" x14ac:dyDescent="0.3">
      <c r="E2" s="9"/>
      <c r="F2" s="9"/>
      <c r="G2" s="2"/>
      <c r="I2" s="18"/>
    </row>
    <row r="3" spans="1:9" ht="17.399999999999999" x14ac:dyDescent="0.3">
      <c r="A3" s="54" t="s">
        <v>179</v>
      </c>
      <c r="E3" s="9"/>
      <c r="F3" s="9"/>
      <c r="G3" s="2"/>
      <c r="I3" s="18"/>
    </row>
    <row r="4" spans="1:9" s="4" customFormat="1" ht="30" customHeight="1" x14ac:dyDescent="0.3">
      <c r="A4" s="138" t="s">
        <v>146</v>
      </c>
      <c r="B4" s="138"/>
      <c r="C4" s="138"/>
      <c r="D4" s="138"/>
      <c r="E4" s="138"/>
      <c r="F4" s="138"/>
      <c r="G4" s="138"/>
      <c r="H4" s="138"/>
      <c r="I4" s="138"/>
    </row>
    <row r="5" spans="1:9" s="4" customFormat="1" ht="15.6" x14ac:dyDescent="0.3">
      <c r="A5" s="55"/>
      <c r="H5" s="66"/>
      <c r="I5" s="39"/>
    </row>
    <row r="6" spans="1:9" s="4" customFormat="1" ht="75" customHeight="1" x14ac:dyDescent="0.3">
      <c r="A6" s="138" t="s">
        <v>180</v>
      </c>
      <c r="B6" s="138"/>
      <c r="C6" s="138"/>
      <c r="D6" s="138"/>
      <c r="E6" s="138"/>
      <c r="F6" s="138"/>
      <c r="G6" s="138"/>
      <c r="H6" s="138"/>
      <c r="I6" s="138"/>
    </row>
    <row r="7" spans="1:9" s="12" customFormat="1" x14ac:dyDescent="0.25">
      <c r="A7" s="56"/>
      <c r="C7" s="13"/>
      <c r="H7" s="66"/>
      <c r="I7" s="22"/>
    </row>
    <row r="8" spans="1:9" ht="13.8" thickBot="1" x14ac:dyDescent="0.3">
      <c r="A8" s="56"/>
      <c r="C8" s="13"/>
      <c r="I8" s="5"/>
    </row>
    <row r="9" spans="1:9" s="51" customFormat="1" ht="30.6" x14ac:dyDescent="0.2">
      <c r="A9" s="10" t="s">
        <v>0</v>
      </c>
      <c r="B9" s="47" t="s">
        <v>6</v>
      </c>
      <c r="C9" s="48" t="s">
        <v>1</v>
      </c>
      <c r="D9" s="48" t="s">
        <v>2</v>
      </c>
      <c r="E9" s="49" t="s">
        <v>11</v>
      </c>
      <c r="F9" s="49" t="s">
        <v>8</v>
      </c>
      <c r="G9" s="139" t="s">
        <v>5</v>
      </c>
      <c r="H9" s="140"/>
      <c r="I9" s="50" t="s">
        <v>9</v>
      </c>
    </row>
    <row r="10" spans="1:9" s="3" customFormat="1" ht="10.199999999999999" x14ac:dyDescent="0.2">
      <c r="A10" s="57"/>
      <c r="B10" s="7"/>
      <c r="C10" s="7"/>
      <c r="D10" s="7"/>
      <c r="E10" s="7"/>
      <c r="F10" s="7"/>
      <c r="G10" s="6" t="s">
        <v>3</v>
      </c>
      <c r="H10" s="67" t="s">
        <v>4</v>
      </c>
      <c r="I10" s="11"/>
    </row>
    <row r="11" spans="1:9" s="28" customFormat="1" ht="10.8" thickBot="1" x14ac:dyDescent="0.25">
      <c r="A11" s="85">
        <v>0</v>
      </c>
      <c r="B11" s="86" t="s">
        <v>147</v>
      </c>
      <c r="C11" s="86"/>
      <c r="D11" s="86"/>
      <c r="E11" s="86"/>
      <c r="F11" s="86"/>
      <c r="G11" s="87"/>
      <c r="H11" s="88"/>
      <c r="I11" s="89"/>
    </row>
    <row r="12" spans="1:9" s="27" customFormat="1" ht="40.799999999999997" x14ac:dyDescent="0.2">
      <c r="A12" s="78" t="s">
        <v>30</v>
      </c>
      <c r="B12" s="79" t="s">
        <v>150</v>
      </c>
      <c r="C12" s="80">
        <v>1</v>
      </c>
      <c r="D12" s="81" t="s">
        <v>13</v>
      </c>
      <c r="E12" s="111"/>
      <c r="F12" s="80">
        <f t="shared" ref="F12:F17" si="0">+C12*E12</f>
        <v>0</v>
      </c>
      <c r="G12" s="82">
        <f>22</f>
        <v>22</v>
      </c>
      <c r="H12" s="83">
        <f t="shared" ref="H12:H17" si="1">+F12*G12/100</f>
        <v>0</v>
      </c>
      <c r="I12" s="84">
        <f t="shared" ref="I12:I17" si="2">+F12+H12</f>
        <v>0</v>
      </c>
    </row>
    <row r="13" spans="1:9" s="27" customFormat="1" ht="71.400000000000006" x14ac:dyDescent="0.2">
      <c r="A13" s="45" t="s">
        <v>47</v>
      </c>
      <c r="B13" s="64" t="s">
        <v>181</v>
      </c>
      <c r="C13" s="24">
        <v>1</v>
      </c>
      <c r="D13" s="25" t="s">
        <v>13</v>
      </c>
      <c r="E13" s="112"/>
      <c r="F13" s="24">
        <f t="shared" si="0"/>
        <v>0</v>
      </c>
      <c r="G13" s="35">
        <f>22</f>
        <v>22</v>
      </c>
      <c r="H13" s="68">
        <f t="shared" si="1"/>
        <v>0</v>
      </c>
      <c r="I13" s="26">
        <f t="shared" si="2"/>
        <v>0</v>
      </c>
    </row>
    <row r="14" spans="1:9" s="27" customFormat="1" ht="40.799999999999997" x14ac:dyDescent="0.2">
      <c r="A14" s="45" t="s">
        <v>48</v>
      </c>
      <c r="B14" s="64" t="s">
        <v>182</v>
      </c>
      <c r="C14" s="24">
        <v>1</v>
      </c>
      <c r="D14" s="25" t="s">
        <v>13</v>
      </c>
      <c r="E14" s="112"/>
      <c r="F14" s="24">
        <f t="shared" si="0"/>
        <v>0</v>
      </c>
      <c r="G14" s="35">
        <f>22</f>
        <v>22</v>
      </c>
      <c r="H14" s="68">
        <f t="shared" si="1"/>
        <v>0</v>
      </c>
      <c r="I14" s="26">
        <f t="shared" si="2"/>
        <v>0</v>
      </c>
    </row>
    <row r="15" spans="1:9" s="27" customFormat="1" ht="30.6" x14ac:dyDescent="0.2">
      <c r="A15" s="45" t="s">
        <v>49</v>
      </c>
      <c r="B15" s="64" t="s">
        <v>151</v>
      </c>
      <c r="C15" s="24">
        <v>1</v>
      </c>
      <c r="D15" s="25" t="s">
        <v>13</v>
      </c>
      <c r="E15" s="112"/>
      <c r="F15" s="24">
        <f t="shared" si="0"/>
        <v>0</v>
      </c>
      <c r="G15" s="35">
        <f>22</f>
        <v>22</v>
      </c>
      <c r="H15" s="68">
        <f t="shared" si="1"/>
        <v>0</v>
      </c>
      <c r="I15" s="26">
        <f t="shared" si="2"/>
        <v>0</v>
      </c>
    </row>
    <row r="16" spans="1:9" s="27" customFormat="1" ht="30.6" x14ac:dyDescent="0.2">
      <c r="A16" s="45" t="s">
        <v>50</v>
      </c>
      <c r="B16" s="113" t="s">
        <v>172</v>
      </c>
      <c r="C16" s="24">
        <v>1</v>
      </c>
      <c r="D16" s="25" t="s">
        <v>12</v>
      </c>
      <c r="E16" s="24"/>
      <c r="F16" s="24">
        <f t="shared" si="0"/>
        <v>0</v>
      </c>
      <c r="G16" s="35">
        <f>22</f>
        <v>22</v>
      </c>
      <c r="H16" s="68">
        <f t="shared" si="1"/>
        <v>0</v>
      </c>
      <c r="I16" s="26">
        <f t="shared" si="2"/>
        <v>0</v>
      </c>
    </row>
    <row r="17" spans="1:9" s="27" customFormat="1" ht="30.6" x14ac:dyDescent="0.2">
      <c r="A17" s="45" t="s">
        <v>56</v>
      </c>
      <c r="B17" s="64" t="s">
        <v>84</v>
      </c>
      <c r="C17" s="24">
        <v>55.1</v>
      </c>
      <c r="D17" s="25" t="s">
        <v>38</v>
      </c>
      <c r="E17" s="24"/>
      <c r="F17" s="24">
        <f t="shared" si="0"/>
        <v>0</v>
      </c>
      <c r="G17" s="35">
        <f>22</f>
        <v>22</v>
      </c>
      <c r="H17" s="68">
        <f t="shared" si="1"/>
        <v>0</v>
      </c>
      <c r="I17" s="26">
        <f t="shared" si="2"/>
        <v>0</v>
      </c>
    </row>
    <row r="18" spans="1:9" s="27" customFormat="1" ht="10.199999999999999" x14ac:dyDescent="0.2">
      <c r="A18" s="45"/>
      <c r="B18" s="23"/>
      <c r="C18" s="24"/>
      <c r="D18" s="25"/>
      <c r="E18" s="24"/>
      <c r="F18" s="24"/>
      <c r="G18" s="35"/>
      <c r="H18" s="68"/>
      <c r="I18" s="26"/>
    </row>
    <row r="19" spans="1:9" s="27" customFormat="1" ht="10.8" thickBot="1" x14ac:dyDescent="0.25">
      <c r="A19" s="85">
        <v>1</v>
      </c>
      <c r="B19" s="86" t="s">
        <v>42</v>
      </c>
      <c r="C19" s="86"/>
      <c r="D19" s="86"/>
      <c r="E19" s="86"/>
      <c r="F19" s="86"/>
      <c r="G19" s="91"/>
      <c r="H19" s="88"/>
      <c r="I19" s="89"/>
    </row>
    <row r="20" spans="1:9" s="27" customFormat="1" ht="20.399999999999999" x14ac:dyDescent="0.2">
      <c r="A20" s="78" t="s">
        <v>31</v>
      </c>
      <c r="B20" s="90" t="s">
        <v>44</v>
      </c>
      <c r="C20" s="80">
        <v>45</v>
      </c>
      <c r="D20" s="81" t="s">
        <v>10</v>
      </c>
      <c r="E20" s="80"/>
      <c r="F20" s="80">
        <f>+C20*E20</f>
        <v>0</v>
      </c>
      <c r="G20" s="82">
        <f>22</f>
        <v>22</v>
      </c>
      <c r="H20" s="83">
        <f>+F20*G20/100</f>
        <v>0</v>
      </c>
      <c r="I20" s="84">
        <f>+F20+H20</f>
        <v>0</v>
      </c>
    </row>
    <row r="21" spans="1:9" s="27" customFormat="1" ht="30.6" x14ac:dyDescent="0.2">
      <c r="A21" s="45" t="s">
        <v>32</v>
      </c>
      <c r="B21" s="46" t="s">
        <v>152</v>
      </c>
      <c r="C21" s="24">
        <v>45</v>
      </c>
      <c r="D21" s="25" t="s">
        <v>10</v>
      </c>
      <c r="E21" s="24"/>
      <c r="F21" s="24">
        <f>+C21*E21</f>
        <v>0</v>
      </c>
      <c r="G21" s="35">
        <f>22</f>
        <v>22</v>
      </c>
      <c r="H21" s="68">
        <f>+F21*G21/100</f>
        <v>0</v>
      </c>
      <c r="I21" s="26">
        <f>+F21+H21</f>
        <v>0</v>
      </c>
    </row>
    <row r="22" spans="1:9" s="27" customFormat="1" ht="40.799999999999997" x14ac:dyDescent="0.2">
      <c r="A22" s="45" t="s">
        <v>33</v>
      </c>
      <c r="B22" s="46" t="s">
        <v>46</v>
      </c>
      <c r="C22" s="24">
        <v>45</v>
      </c>
      <c r="D22" s="25" t="s">
        <v>10</v>
      </c>
      <c r="E22" s="24"/>
      <c r="F22" s="24">
        <f>+C22*E22</f>
        <v>0</v>
      </c>
      <c r="G22" s="35">
        <f>22</f>
        <v>22</v>
      </c>
      <c r="H22" s="68">
        <f>+F22*G22/100</f>
        <v>0</v>
      </c>
      <c r="I22" s="26">
        <f>+F22+H22</f>
        <v>0</v>
      </c>
    </row>
    <row r="23" spans="1:9" s="27" customFormat="1" ht="10.199999999999999" x14ac:dyDescent="0.2">
      <c r="A23" s="45"/>
      <c r="B23" s="23"/>
      <c r="C23" s="24"/>
      <c r="D23" s="25"/>
      <c r="E23" s="24"/>
      <c r="F23" s="24"/>
      <c r="G23" s="35"/>
      <c r="H23" s="68"/>
      <c r="I23" s="26"/>
    </row>
    <row r="24" spans="1:9" s="27" customFormat="1" ht="10.8" thickBot="1" x14ac:dyDescent="0.25">
      <c r="A24" s="85">
        <v>2</v>
      </c>
      <c r="B24" s="86" t="s">
        <v>41</v>
      </c>
      <c r="C24" s="92"/>
      <c r="D24" s="93"/>
      <c r="E24" s="92"/>
      <c r="F24" s="92"/>
      <c r="G24" s="91"/>
      <c r="H24" s="70"/>
      <c r="I24" s="94"/>
    </row>
    <row r="25" spans="1:9" s="27" customFormat="1" ht="10.199999999999999" x14ac:dyDescent="0.2">
      <c r="A25" s="78" t="s">
        <v>34</v>
      </c>
      <c r="B25" s="90" t="s">
        <v>43</v>
      </c>
      <c r="C25" s="80">
        <v>15</v>
      </c>
      <c r="D25" s="81" t="s">
        <v>10</v>
      </c>
      <c r="E25" s="80"/>
      <c r="F25" s="80">
        <f t="shared" ref="F25:F49" si="3">+C25*E25</f>
        <v>0</v>
      </c>
      <c r="G25" s="82">
        <f>22</f>
        <v>22</v>
      </c>
      <c r="H25" s="83">
        <f t="shared" ref="H25:H49" si="4">+F25*G25/100</f>
        <v>0</v>
      </c>
      <c r="I25" s="84">
        <f t="shared" ref="I25:I49" si="5">+F25+H25</f>
        <v>0</v>
      </c>
    </row>
    <row r="26" spans="1:9" s="27" customFormat="1" ht="20.399999999999999" x14ac:dyDescent="0.2">
      <c r="A26" s="45" t="s">
        <v>35</v>
      </c>
      <c r="B26" s="46" t="s">
        <v>183</v>
      </c>
      <c r="C26" s="24">
        <v>15</v>
      </c>
      <c r="D26" s="25" t="s">
        <v>10</v>
      </c>
      <c r="E26" s="24"/>
      <c r="F26" s="24">
        <f t="shared" si="3"/>
        <v>0</v>
      </c>
      <c r="G26" s="35">
        <f>22</f>
        <v>22</v>
      </c>
      <c r="H26" s="68">
        <f t="shared" si="4"/>
        <v>0</v>
      </c>
      <c r="I26" s="26">
        <f t="shared" si="5"/>
        <v>0</v>
      </c>
    </row>
    <row r="27" spans="1:9" s="27" customFormat="1" ht="30.6" x14ac:dyDescent="0.2">
      <c r="A27" s="45" t="s">
        <v>36</v>
      </c>
      <c r="B27" s="46" t="s">
        <v>153</v>
      </c>
      <c r="C27" s="24">
        <v>15</v>
      </c>
      <c r="D27" s="25" t="s">
        <v>10</v>
      </c>
      <c r="E27" s="24"/>
      <c r="F27" s="24">
        <f t="shared" si="3"/>
        <v>0</v>
      </c>
      <c r="G27" s="35">
        <f>22</f>
        <v>22</v>
      </c>
      <c r="H27" s="68">
        <f t="shared" si="4"/>
        <v>0</v>
      </c>
      <c r="I27" s="26">
        <f t="shared" si="5"/>
        <v>0</v>
      </c>
    </row>
    <row r="28" spans="1:9" s="27" customFormat="1" ht="10.199999999999999" x14ac:dyDescent="0.2">
      <c r="A28" s="45"/>
      <c r="B28" s="46"/>
      <c r="C28" s="24"/>
      <c r="D28" s="25"/>
      <c r="E28" s="24"/>
      <c r="F28" s="24"/>
      <c r="G28" s="35"/>
      <c r="H28" s="68"/>
      <c r="I28" s="26"/>
    </row>
    <row r="29" spans="1:9" s="27" customFormat="1" ht="10.8" thickBot="1" x14ac:dyDescent="0.25">
      <c r="A29" s="85">
        <v>3</v>
      </c>
      <c r="B29" s="86" t="s">
        <v>51</v>
      </c>
      <c r="C29" s="92"/>
      <c r="D29" s="93"/>
      <c r="E29" s="92"/>
      <c r="F29" s="92"/>
      <c r="G29" s="91"/>
      <c r="H29" s="70"/>
      <c r="I29" s="94"/>
    </row>
    <row r="30" spans="1:9" s="27" customFormat="1" ht="30.6" x14ac:dyDescent="0.2">
      <c r="A30" s="78" t="s">
        <v>37</v>
      </c>
      <c r="B30" s="90" t="s">
        <v>52</v>
      </c>
      <c r="C30" s="80">
        <v>22</v>
      </c>
      <c r="D30" s="81" t="s">
        <v>7</v>
      </c>
      <c r="E30" s="80"/>
      <c r="F30" s="80">
        <f t="shared" si="3"/>
        <v>0</v>
      </c>
      <c r="G30" s="82">
        <f>22</f>
        <v>22</v>
      </c>
      <c r="H30" s="83">
        <f t="shared" si="4"/>
        <v>0</v>
      </c>
      <c r="I30" s="84">
        <f t="shared" si="5"/>
        <v>0</v>
      </c>
    </row>
    <row r="31" spans="1:9" s="27" customFormat="1" ht="20.399999999999999" x14ac:dyDescent="0.2">
      <c r="A31" s="45" t="s">
        <v>39</v>
      </c>
      <c r="B31" s="46" t="s">
        <v>53</v>
      </c>
      <c r="C31" s="24">
        <v>22</v>
      </c>
      <c r="D31" s="25" t="s">
        <v>7</v>
      </c>
      <c r="E31" s="24"/>
      <c r="F31" s="24">
        <f t="shared" si="3"/>
        <v>0</v>
      </c>
      <c r="G31" s="35">
        <f>22</f>
        <v>22</v>
      </c>
      <c r="H31" s="68">
        <f t="shared" si="4"/>
        <v>0</v>
      </c>
      <c r="I31" s="26">
        <f t="shared" si="5"/>
        <v>0</v>
      </c>
    </row>
    <row r="32" spans="1:9" s="27" customFormat="1" ht="40.799999999999997" x14ac:dyDescent="0.2">
      <c r="A32" s="45" t="s">
        <v>40</v>
      </c>
      <c r="B32" s="46" t="s">
        <v>54</v>
      </c>
      <c r="C32" s="24">
        <v>1</v>
      </c>
      <c r="D32" s="25" t="s">
        <v>12</v>
      </c>
      <c r="E32" s="24"/>
      <c r="F32" s="24">
        <f t="shared" si="3"/>
        <v>0</v>
      </c>
      <c r="G32" s="35">
        <f>22</f>
        <v>22</v>
      </c>
      <c r="H32" s="68">
        <f t="shared" si="4"/>
        <v>0</v>
      </c>
      <c r="I32" s="26">
        <f t="shared" si="5"/>
        <v>0</v>
      </c>
    </row>
    <row r="33" spans="1:9" s="27" customFormat="1" ht="10.199999999999999" x14ac:dyDescent="0.2">
      <c r="A33" s="45"/>
      <c r="B33" s="46"/>
      <c r="C33" s="24"/>
      <c r="D33" s="25"/>
      <c r="E33" s="24"/>
      <c r="F33" s="24"/>
      <c r="G33" s="35"/>
      <c r="H33" s="68"/>
      <c r="I33" s="26"/>
    </row>
    <row r="34" spans="1:9" s="27" customFormat="1" ht="10.8" thickBot="1" x14ac:dyDescent="0.25">
      <c r="A34" s="85">
        <v>4</v>
      </c>
      <c r="B34" s="86" t="s">
        <v>55</v>
      </c>
      <c r="C34" s="92"/>
      <c r="D34" s="93"/>
      <c r="E34" s="92"/>
      <c r="F34" s="92"/>
      <c r="G34" s="91"/>
      <c r="H34" s="70"/>
      <c r="I34" s="94"/>
    </row>
    <row r="35" spans="1:9" s="27" customFormat="1" ht="51" x14ac:dyDescent="0.2">
      <c r="A35" s="78" t="s">
        <v>57</v>
      </c>
      <c r="B35" s="90" t="s">
        <v>61</v>
      </c>
      <c r="C35" s="80">
        <v>8</v>
      </c>
      <c r="D35" s="81" t="s">
        <v>12</v>
      </c>
      <c r="E35" s="80"/>
      <c r="F35" s="80">
        <f t="shared" si="3"/>
        <v>0</v>
      </c>
      <c r="G35" s="82">
        <f>22</f>
        <v>22</v>
      </c>
      <c r="H35" s="83">
        <f t="shared" si="4"/>
        <v>0</v>
      </c>
      <c r="I35" s="84">
        <f t="shared" si="5"/>
        <v>0</v>
      </c>
    </row>
    <row r="36" spans="1:9" s="27" customFormat="1" ht="30.6" x14ac:dyDescent="0.2">
      <c r="A36" s="45" t="s">
        <v>58</v>
      </c>
      <c r="B36" s="46" t="s">
        <v>154</v>
      </c>
      <c r="C36" s="24">
        <v>12</v>
      </c>
      <c r="D36" s="25" t="s">
        <v>12</v>
      </c>
      <c r="E36" s="24"/>
      <c r="F36" s="24">
        <f t="shared" si="3"/>
        <v>0</v>
      </c>
      <c r="G36" s="35">
        <f>22</f>
        <v>22</v>
      </c>
      <c r="H36" s="68">
        <f t="shared" si="4"/>
        <v>0</v>
      </c>
      <c r="I36" s="26">
        <f t="shared" si="5"/>
        <v>0</v>
      </c>
    </row>
    <row r="37" spans="1:9" s="27" customFormat="1" ht="20.399999999999999" x14ac:dyDescent="0.2">
      <c r="A37" s="45" t="s">
        <v>59</v>
      </c>
      <c r="B37" s="46" t="s">
        <v>60</v>
      </c>
      <c r="C37" s="24">
        <v>16</v>
      </c>
      <c r="D37" s="25" t="s">
        <v>12</v>
      </c>
      <c r="E37" s="24"/>
      <c r="F37" s="24">
        <f t="shared" si="3"/>
        <v>0</v>
      </c>
      <c r="G37" s="35">
        <f>22</f>
        <v>22</v>
      </c>
      <c r="H37" s="68">
        <f t="shared" si="4"/>
        <v>0</v>
      </c>
      <c r="I37" s="26">
        <f t="shared" si="5"/>
        <v>0</v>
      </c>
    </row>
    <row r="38" spans="1:9" s="27" customFormat="1" ht="20.399999999999999" x14ac:dyDescent="0.2">
      <c r="A38" s="45" t="s">
        <v>65</v>
      </c>
      <c r="B38" s="46" t="s">
        <v>155</v>
      </c>
      <c r="C38" s="24">
        <v>16</v>
      </c>
      <c r="D38" s="25" t="s">
        <v>12</v>
      </c>
      <c r="E38" s="24"/>
      <c r="F38" s="24">
        <f t="shared" si="3"/>
        <v>0</v>
      </c>
      <c r="G38" s="35">
        <f>22</f>
        <v>22</v>
      </c>
      <c r="H38" s="68">
        <f t="shared" si="4"/>
        <v>0</v>
      </c>
      <c r="I38" s="26">
        <f t="shared" si="5"/>
        <v>0</v>
      </c>
    </row>
    <row r="39" spans="1:9" s="27" customFormat="1" ht="10.199999999999999" x14ac:dyDescent="0.2">
      <c r="A39" s="45"/>
      <c r="B39" s="46"/>
      <c r="C39" s="24"/>
      <c r="D39" s="25"/>
      <c r="E39" s="24"/>
      <c r="F39" s="24"/>
      <c r="G39" s="35"/>
      <c r="H39" s="68"/>
      <c r="I39" s="26"/>
    </row>
    <row r="40" spans="1:9" s="27" customFormat="1" ht="10.8" thickBot="1" x14ac:dyDescent="0.25">
      <c r="A40" s="85">
        <v>5</v>
      </c>
      <c r="B40" s="86" t="s">
        <v>62</v>
      </c>
      <c r="C40" s="92"/>
      <c r="D40" s="93"/>
      <c r="E40" s="92"/>
      <c r="F40" s="92"/>
      <c r="G40" s="91"/>
      <c r="H40" s="70"/>
      <c r="I40" s="94"/>
    </row>
    <row r="41" spans="1:9" s="27" customFormat="1" ht="20.399999999999999" x14ac:dyDescent="0.2">
      <c r="A41" s="78" t="s">
        <v>63</v>
      </c>
      <c r="B41" s="90" t="s">
        <v>71</v>
      </c>
      <c r="C41" s="80">
        <v>2.83</v>
      </c>
      <c r="D41" s="81" t="s">
        <v>38</v>
      </c>
      <c r="E41" s="80"/>
      <c r="F41" s="80">
        <f t="shared" si="3"/>
        <v>0</v>
      </c>
      <c r="G41" s="82">
        <f>22</f>
        <v>22</v>
      </c>
      <c r="H41" s="83">
        <f t="shared" si="4"/>
        <v>0</v>
      </c>
      <c r="I41" s="84">
        <f t="shared" si="5"/>
        <v>0</v>
      </c>
    </row>
    <row r="42" spans="1:9" s="27" customFormat="1" ht="30.6" x14ac:dyDescent="0.2">
      <c r="A42" s="45" t="s">
        <v>64</v>
      </c>
      <c r="B42" s="46" t="s">
        <v>72</v>
      </c>
      <c r="C42" s="24">
        <v>36</v>
      </c>
      <c r="D42" s="25" t="s">
        <v>12</v>
      </c>
      <c r="E42" s="24"/>
      <c r="F42" s="24">
        <f t="shared" si="3"/>
        <v>0</v>
      </c>
      <c r="G42" s="35">
        <f>22</f>
        <v>22</v>
      </c>
      <c r="H42" s="68">
        <f t="shared" si="4"/>
        <v>0</v>
      </c>
      <c r="I42" s="26">
        <f t="shared" si="5"/>
        <v>0</v>
      </c>
    </row>
    <row r="43" spans="1:9" s="44" customFormat="1" ht="91.8" x14ac:dyDescent="0.2">
      <c r="A43" s="60" t="s">
        <v>66</v>
      </c>
      <c r="B43" s="63" t="s">
        <v>184</v>
      </c>
      <c r="C43" s="40">
        <v>32</v>
      </c>
      <c r="D43" s="41" t="s">
        <v>12</v>
      </c>
      <c r="E43" s="40"/>
      <c r="F43" s="40">
        <f t="shared" si="3"/>
        <v>0</v>
      </c>
      <c r="G43" s="42">
        <f>22</f>
        <v>22</v>
      </c>
      <c r="H43" s="69">
        <f t="shared" si="4"/>
        <v>0</v>
      </c>
      <c r="I43" s="43">
        <f t="shared" si="5"/>
        <v>0</v>
      </c>
    </row>
    <row r="44" spans="1:9" s="27" customFormat="1" ht="71.400000000000006" x14ac:dyDescent="0.2">
      <c r="A44" s="45" t="s">
        <v>67</v>
      </c>
      <c r="B44" s="46" t="s">
        <v>185</v>
      </c>
      <c r="C44" s="24">
        <v>4</v>
      </c>
      <c r="D44" s="25" t="s">
        <v>12</v>
      </c>
      <c r="E44" s="24"/>
      <c r="F44" s="24">
        <f t="shared" si="3"/>
        <v>0</v>
      </c>
      <c r="G44" s="35">
        <f>22</f>
        <v>22</v>
      </c>
      <c r="H44" s="68">
        <f>+F44*G44/100</f>
        <v>0</v>
      </c>
      <c r="I44" s="26">
        <f>+F44+H44</f>
        <v>0</v>
      </c>
    </row>
    <row r="45" spans="1:9" s="110" customFormat="1" ht="91.8" x14ac:dyDescent="0.2">
      <c r="A45" s="117" t="s">
        <v>68</v>
      </c>
      <c r="B45" s="118" t="s">
        <v>156</v>
      </c>
      <c r="C45" s="116">
        <v>1450</v>
      </c>
      <c r="D45" s="119" t="s">
        <v>73</v>
      </c>
      <c r="E45" s="116"/>
      <c r="F45" s="116">
        <f t="shared" si="3"/>
        <v>0</v>
      </c>
      <c r="G45" s="120">
        <f>22</f>
        <v>22</v>
      </c>
      <c r="H45" s="116">
        <f t="shared" si="4"/>
        <v>0</v>
      </c>
      <c r="I45" s="121">
        <f t="shared" si="5"/>
        <v>0</v>
      </c>
    </row>
    <row r="46" spans="1:9" s="27" customFormat="1" ht="30.6" x14ac:dyDescent="0.2">
      <c r="A46" s="45" t="s">
        <v>69</v>
      </c>
      <c r="B46" s="46" t="s">
        <v>74</v>
      </c>
      <c r="C46" s="24">
        <f>4*36+40</f>
        <v>184</v>
      </c>
      <c r="D46" s="25" t="s">
        <v>12</v>
      </c>
      <c r="E46" s="24"/>
      <c r="F46" s="24">
        <f t="shared" si="3"/>
        <v>0</v>
      </c>
      <c r="G46" s="35">
        <f>22</f>
        <v>22</v>
      </c>
      <c r="H46" s="68">
        <f t="shared" si="4"/>
        <v>0</v>
      </c>
      <c r="I46" s="26">
        <f t="shared" si="5"/>
        <v>0</v>
      </c>
    </row>
    <row r="47" spans="1:9" s="27" customFormat="1" ht="69" customHeight="1" x14ac:dyDescent="0.2">
      <c r="A47" s="45" t="s">
        <v>70</v>
      </c>
      <c r="B47" s="46" t="s">
        <v>157</v>
      </c>
      <c r="C47" s="24">
        <v>32</v>
      </c>
      <c r="D47" s="25" t="s">
        <v>12</v>
      </c>
      <c r="E47" s="112"/>
      <c r="F47" s="24">
        <f t="shared" si="3"/>
        <v>0</v>
      </c>
      <c r="G47" s="35">
        <f>22</f>
        <v>22</v>
      </c>
      <c r="H47" s="68">
        <f t="shared" si="4"/>
        <v>0</v>
      </c>
      <c r="I47" s="26">
        <f t="shared" si="5"/>
        <v>0</v>
      </c>
    </row>
    <row r="48" spans="1:9" s="61" customFormat="1" ht="61.2" x14ac:dyDescent="0.2">
      <c r="A48" s="45" t="s">
        <v>75</v>
      </c>
      <c r="B48" s="62" t="s">
        <v>158</v>
      </c>
      <c r="C48" s="24">
        <v>4</v>
      </c>
      <c r="D48" s="25" t="s">
        <v>12</v>
      </c>
      <c r="E48" s="112"/>
      <c r="F48" s="24">
        <f t="shared" si="3"/>
        <v>0</v>
      </c>
      <c r="G48" s="35">
        <f>22</f>
        <v>22</v>
      </c>
      <c r="H48" s="68">
        <f t="shared" si="4"/>
        <v>0</v>
      </c>
      <c r="I48" s="26">
        <f t="shared" si="5"/>
        <v>0</v>
      </c>
    </row>
    <row r="49" spans="1:9" s="27" customFormat="1" ht="51" x14ac:dyDescent="0.2">
      <c r="A49" s="45" t="s">
        <v>76</v>
      </c>
      <c r="B49" s="46" t="s">
        <v>159</v>
      </c>
      <c r="C49" s="24">
        <v>451.5</v>
      </c>
      <c r="D49" s="25" t="s">
        <v>73</v>
      </c>
      <c r="E49" s="112"/>
      <c r="F49" s="24">
        <f t="shared" si="3"/>
        <v>0</v>
      </c>
      <c r="G49" s="35">
        <f>22</f>
        <v>22</v>
      </c>
      <c r="H49" s="68">
        <f t="shared" si="4"/>
        <v>0</v>
      </c>
      <c r="I49" s="26">
        <f t="shared" si="5"/>
        <v>0</v>
      </c>
    </row>
    <row r="50" spans="1:9" s="27" customFormat="1" ht="10.199999999999999" x14ac:dyDescent="0.2">
      <c r="A50" s="45"/>
      <c r="B50" s="46"/>
      <c r="C50" s="24"/>
      <c r="D50" s="25"/>
      <c r="E50" s="24"/>
      <c r="F50" s="24"/>
      <c r="G50" s="35"/>
      <c r="H50" s="68"/>
      <c r="I50" s="26"/>
    </row>
    <row r="51" spans="1:9" s="27" customFormat="1" ht="10.8" thickBot="1" x14ac:dyDescent="0.25">
      <c r="A51" s="85">
        <v>6</v>
      </c>
      <c r="B51" s="86" t="s">
        <v>77</v>
      </c>
      <c r="C51" s="92"/>
      <c r="D51" s="93"/>
      <c r="E51" s="92"/>
      <c r="F51" s="92"/>
      <c r="G51" s="91"/>
      <c r="H51" s="70"/>
      <c r="I51" s="94"/>
    </row>
    <row r="52" spans="1:9" s="27" customFormat="1" ht="40.799999999999997" x14ac:dyDescent="0.2">
      <c r="A52" s="78" t="s">
        <v>78</v>
      </c>
      <c r="B52" s="122" t="s">
        <v>201</v>
      </c>
      <c r="C52" s="80">
        <f>9*20.5</f>
        <v>184.5</v>
      </c>
      <c r="D52" s="81" t="s">
        <v>7</v>
      </c>
      <c r="E52" s="111"/>
      <c r="F52" s="80">
        <f t="shared" ref="F52:F63" si="6">+C52*E52</f>
        <v>0</v>
      </c>
      <c r="G52" s="82">
        <f>22</f>
        <v>22</v>
      </c>
      <c r="H52" s="83">
        <f t="shared" ref="H52:H63" si="7">+F52*G52/100</f>
        <v>0</v>
      </c>
      <c r="I52" s="84">
        <f t="shared" ref="I52:I63" si="8">+F52+H52</f>
        <v>0</v>
      </c>
    </row>
    <row r="53" spans="1:9" s="27" customFormat="1" ht="20.399999999999999" x14ac:dyDescent="0.2">
      <c r="A53" s="78" t="s">
        <v>79</v>
      </c>
      <c r="B53" s="122" t="s">
        <v>193</v>
      </c>
      <c r="C53" s="80">
        <v>25</v>
      </c>
      <c r="D53" s="81" t="s">
        <v>195</v>
      </c>
      <c r="E53" s="111"/>
      <c r="F53" s="80">
        <f>+C53*E53</f>
        <v>0</v>
      </c>
      <c r="G53" s="82">
        <f>22</f>
        <v>22</v>
      </c>
      <c r="H53" s="83">
        <f>+F53*G53/100</f>
        <v>0</v>
      </c>
      <c r="I53" s="84">
        <f>+F53+H53</f>
        <v>0</v>
      </c>
    </row>
    <row r="54" spans="1:9" s="27" customFormat="1" ht="30.6" x14ac:dyDescent="0.2">
      <c r="A54" s="78" t="s">
        <v>80</v>
      </c>
      <c r="B54" s="46" t="s">
        <v>178</v>
      </c>
      <c r="C54" s="24">
        <f>C52</f>
        <v>184.5</v>
      </c>
      <c r="D54" s="25" t="s">
        <v>7</v>
      </c>
      <c r="E54" s="112"/>
      <c r="F54" s="24">
        <f t="shared" si="6"/>
        <v>0</v>
      </c>
      <c r="G54" s="35">
        <f>22</f>
        <v>22</v>
      </c>
      <c r="H54" s="68">
        <f t="shared" si="7"/>
        <v>0</v>
      </c>
      <c r="I54" s="26">
        <f t="shared" si="8"/>
        <v>0</v>
      </c>
    </row>
    <row r="55" spans="1:9" s="27" customFormat="1" ht="10.199999999999999" x14ac:dyDescent="0.2">
      <c r="A55" s="78" t="s">
        <v>81</v>
      </c>
      <c r="B55" s="46" t="s">
        <v>85</v>
      </c>
      <c r="C55" s="24">
        <f>C52</f>
        <v>184.5</v>
      </c>
      <c r="D55" s="25" t="s">
        <v>7</v>
      </c>
      <c r="E55" s="24"/>
      <c r="F55" s="24">
        <f t="shared" si="6"/>
        <v>0</v>
      </c>
      <c r="G55" s="35">
        <f>22</f>
        <v>22</v>
      </c>
      <c r="H55" s="68">
        <f t="shared" si="7"/>
        <v>0</v>
      </c>
      <c r="I55" s="26">
        <f t="shared" si="8"/>
        <v>0</v>
      </c>
    </row>
    <row r="56" spans="1:9" s="27" customFormat="1" ht="71.400000000000006" x14ac:dyDescent="0.2">
      <c r="A56" s="78" t="s">
        <v>82</v>
      </c>
      <c r="B56" s="46" t="s">
        <v>87</v>
      </c>
      <c r="C56" s="24">
        <f>C52</f>
        <v>184.5</v>
      </c>
      <c r="D56" s="25" t="s">
        <v>7</v>
      </c>
      <c r="E56" s="112"/>
      <c r="F56" s="24">
        <f t="shared" si="6"/>
        <v>0</v>
      </c>
      <c r="G56" s="35">
        <f>22</f>
        <v>22</v>
      </c>
      <c r="H56" s="68">
        <f t="shared" si="7"/>
        <v>0</v>
      </c>
      <c r="I56" s="26">
        <f t="shared" si="8"/>
        <v>0</v>
      </c>
    </row>
    <row r="57" spans="1:9" s="27" customFormat="1" ht="20.399999999999999" x14ac:dyDescent="0.2">
      <c r="A57" s="78" t="s">
        <v>83</v>
      </c>
      <c r="B57" s="46" t="s">
        <v>45</v>
      </c>
      <c r="C57" s="24">
        <v>96</v>
      </c>
      <c r="D57" s="25" t="s">
        <v>10</v>
      </c>
      <c r="E57" s="24"/>
      <c r="F57" s="24">
        <f t="shared" si="6"/>
        <v>0</v>
      </c>
      <c r="G57" s="35">
        <f>22</f>
        <v>22</v>
      </c>
      <c r="H57" s="68">
        <f t="shared" si="7"/>
        <v>0</v>
      </c>
      <c r="I57" s="26">
        <f t="shared" si="8"/>
        <v>0</v>
      </c>
    </row>
    <row r="58" spans="1:9" s="27" customFormat="1" ht="30.6" x14ac:dyDescent="0.2">
      <c r="A58" s="78" t="s">
        <v>192</v>
      </c>
      <c r="B58" s="46" t="s">
        <v>86</v>
      </c>
      <c r="C58" s="24">
        <v>96</v>
      </c>
      <c r="D58" s="25" t="s">
        <v>10</v>
      </c>
      <c r="E58" s="24"/>
      <c r="F58" s="24">
        <f t="shared" si="6"/>
        <v>0</v>
      </c>
      <c r="G58" s="35">
        <f>22</f>
        <v>22</v>
      </c>
      <c r="H58" s="68">
        <f t="shared" si="7"/>
        <v>0</v>
      </c>
      <c r="I58" s="26">
        <f t="shared" si="8"/>
        <v>0</v>
      </c>
    </row>
    <row r="59" spans="1:9" s="27" customFormat="1" ht="20.399999999999999" x14ac:dyDescent="0.2">
      <c r="A59" s="78" t="s">
        <v>194</v>
      </c>
      <c r="B59" s="46" t="s">
        <v>196</v>
      </c>
      <c r="C59" s="24">
        <v>25</v>
      </c>
      <c r="D59" s="25" t="s">
        <v>195</v>
      </c>
      <c r="E59" s="24"/>
      <c r="F59" s="24">
        <f>+C59*E59</f>
        <v>0</v>
      </c>
      <c r="G59" s="35">
        <f>22</f>
        <v>22</v>
      </c>
      <c r="H59" s="68">
        <f>+F59*G59/100</f>
        <v>0</v>
      </c>
      <c r="I59" s="26">
        <f>+F59+H59</f>
        <v>0</v>
      </c>
    </row>
    <row r="60" spans="1:9" s="27" customFormat="1" ht="10.199999999999999" x14ac:dyDescent="0.2">
      <c r="A60" s="45"/>
      <c r="B60" s="46"/>
      <c r="C60" s="24"/>
      <c r="D60" s="25"/>
      <c r="E60" s="24"/>
      <c r="F60" s="24"/>
      <c r="G60" s="35"/>
      <c r="H60" s="68"/>
      <c r="I60" s="26"/>
    </row>
    <row r="61" spans="1:9" s="27" customFormat="1" ht="10.8" thickBot="1" x14ac:dyDescent="0.25">
      <c r="A61" s="85">
        <v>7</v>
      </c>
      <c r="B61" s="86" t="s">
        <v>88</v>
      </c>
      <c r="C61" s="92"/>
      <c r="D61" s="93"/>
      <c r="E61" s="92"/>
      <c r="F61" s="92"/>
      <c r="G61" s="91"/>
      <c r="H61" s="70"/>
      <c r="I61" s="94"/>
    </row>
    <row r="62" spans="1:9" s="129" customFormat="1" ht="30.6" x14ac:dyDescent="0.2">
      <c r="A62" s="124" t="s">
        <v>89</v>
      </c>
      <c r="B62" s="125" t="s">
        <v>186</v>
      </c>
      <c r="C62" s="123">
        <v>2</v>
      </c>
      <c r="D62" s="126" t="s">
        <v>12</v>
      </c>
      <c r="E62" s="123"/>
      <c r="F62" s="123">
        <f t="shared" si="6"/>
        <v>0</v>
      </c>
      <c r="G62" s="127">
        <f>22</f>
        <v>22</v>
      </c>
      <c r="H62" s="123">
        <f t="shared" si="7"/>
        <v>0</v>
      </c>
      <c r="I62" s="128">
        <f t="shared" si="8"/>
        <v>0</v>
      </c>
    </row>
    <row r="63" spans="1:9" s="129" customFormat="1" ht="40.799999999999997" x14ac:dyDescent="0.2">
      <c r="A63" s="117" t="s">
        <v>90</v>
      </c>
      <c r="B63" s="118" t="s">
        <v>187</v>
      </c>
      <c r="C63" s="116">
        <v>2</v>
      </c>
      <c r="D63" s="119" t="s">
        <v>12</v>
      </c>
      <c r="E63" s="116"/>
      <c r="F63" s="116">
        <f t="shared" si="6"/>
        <v>0</v>
      </c>
      <c r="G63" s="120">
        <f>22</f>
        <v>22</v>
      </c>
      <c r="H63" s="116">
        <f t="shared" si="7"/>
        <v>0</v>
      </c>
      <c r="I63" s="121">
        <f t="shared" si="8"/>
        <v>0</v>
      </c>
    </row>
    <row r="64" spans="1:9" s="27" customFormat="1" ht="10.199999999999999" x14ac:dyDescent="0.2">
      <c r="A64" s="45"/>
      <c r="B64" s="46"/>
      <c r="C64" s="24"/>
      <c r="D64" s="25"/>
      <c r="E64" s="24"/>
      <c r="F64" s="24"/>
      <c r="G64" s="35"/>
      <c r="H64" s="68"/>
      <c r="I64" s="26"/>
    </row>
    <row r="65" spans="1:9" s="27" customFormat="1" ht="10.8" thickBot="1" x14ac:dyDescent="0.25">
      <c r="A65" s="85">
        <v>8</v>
      </c>
      <c r="B65" s="86" t="s">
        <v>93</v>
      </c>
      <c r="C65" s="92"/>
      <c r="D65" s="93"/>
      <c r="E65" s="92"/>
      <c r="F65" s="92"/>
      <c r="G65" s="91"/>
      <c r="H65" s="70"/>
      <c r="I65" s="94"/>
    </row>
    <row r="66" spans="1:9" s="27" customFormat="1" ht="20.399999999999999" x14ac:dyDescent="0.2">
      <c r="A66" s="78" t="s">
        <v>91</v>
      </c>
      <c r="B66" s="90" t="s">
        <v>160</v>
      </c>
      <c r="C66" s="80">
        <v>12</v>
      </c>
      <c r="D66" s="81" t="s">
        <v>10</v>
      </c>
      <c r="E66" s="80"/>
      <c r="F66" s="80">
        <f>+C66*E66</f>
        <v>0</v>
      </c>
      <c r="G66" s="82">
        <f>22</f>
        <v>22</v>
      </c>
      <c r="H66" s="83">
        <f>+F66*G66/100</f>
        <v>0</v>
      </c>
      <c r="I66" s="84">
        <f>+F66+H66</f>
        <v>0</v>
      </c>
    </row>
    <row r="67" spans="1:9" s="27" customFormat="1" ht="30.6" x14ac:dyDescent="0.2">
      <c r="A67" s="45" t="s">
        <v>92</v>
      </c>
      <c r="B67" s="46" t="s">
        <v>94</v>
      </c>
      <c r="C67" s="24">
        <v>12</v>
      </c>
      <c r="D67" s="25" t="s">
        <v>10</v>
      </c>
      <c r="E67" s="24"/>
      <c r="F67" s="24">
        <f>+C67*E67</f>
        <v>0</v>
      </c>
      <c r="G67" s="35">
        <f>22</f>
        <v>22</v>
      </c>
      <c r="H67" s="68">
        <f>+F67*G67/100</f>
        <v>0</v>
      </c>
      <c r="I67" s="26">
        <f>+F67+H67</f>
        <v>0</v>
      </c>
    </row>
    <row r="68" spans="1:9" s="27" customFormat="1" ht="10.199999999999999" x14ac:dyDescent="0.2">
      <c r="A68" s="45"/>
      <c r="B68" s="46"/>
      <c r="C68" s="24"/>
      <c r="D68" s="25"/>
      <c r="E68" s="24"/>
      <c r="F68" s="24"/>
      <c r="G68" s="35"/>
      <c r="H68" s="68"/>
      <c r="I68" s="26"/>
    </row>
    <row r="69" spans="1:9" s="27" customFormat="1" ht="10.8" thickBot="1" x14ac:dyDescent="0.25">
      <c r="A69" s="85">
        <v>9</v>
      </c>
      <c r="B69" s="86" t="s">
        <v>95</v>
      </c>
      <c r="C69" s="36"/>
      <c r="D69" s="37"/>
      <c r="E69" s="36"/>
      <c r="F69" s="36"/>
      <c r="G69" s="91"/>
      <c r="H69" s="70"/>
      <c r="I69" s="38"/>
    </row>
    <row r="70" spans="1:9" s="27" customFormat="1" ht="20.399999999999999" x14ac:dyDescent="0.2">
      <c r="A70" s="78" t="s">
        <v>96</v>
      </c>
      <c r="B70" s="90" t="s">
        <v>97</v>
      </c>
      <c r="C70" s="95">
        <v>1</v>
      </c>
      <c r="D70" s="96" t="s">
        <v>12</v>
      </c>
      <c r="E70" s="95"/>
      <c r="F70" s="95">
        <f>+C70*E70</f>
        <v>0</v>
      </c>
      <c r="G70" s="82">
        <f>22</f>
        <v>22</v>
      </c>
      <c r="H70" s="83">
        <f>+F70*G70/100</f>
        <v>0</v>
      </c>
      <c r="I70" s="97">
        <f>+F70+H70</f>
        <v>0</v>
      </c>
    </row>
    <row r="71" spans="1:9" s="27" customFormat="1" ht="10.199999999999999" x14ac:dyDescent="0.2">
      <c r="A71" s="45"/>
      <c r="B71" s="46"/>
      <c r="C71" s="24"/>
      <c r="D71" s="25"/>
      <c r="E71" s="24"/>
      <c r="F71" s="24"/>
      <c r="G71" s="35"/>
      <c r="H71" s="68"/>
      <c r="I71" s="26"/>
    </row>
    <row r="72" spans="1:9" s="27" customFormat="1" ht="10.8" thickBot="1" x14ac:dyDescent="0.25">
      <c r="A72" s="85">
        <v>10</v>
      </c>
      <c r="B72" s="86" t="s">
        <v>98</v>
      </c>
      <c r="C72" s="92"/>
      <c r="D72" s="93"/>
      <c r="E72" s="92"/>
      <c r="F72" s="92"/>
      <c r="G72" s="91"/>
      <c r="H72" s="70"/>
      <c r="I72" s="94"/>
    </row>
    <row r="73" spans="1:9" s="27" customFormat="1" ht="20.399999999999999" x14ac:dyDescent="0.2">
      <c r="A73" s="78" t="s">
        <v>99</v>
      </c>
      <c r="B73" s="90" t="s">
        <v>101</v>
      </c>
      <c r="C73" s="98">
        <f>30*40</f>
        <v>1200</v>
      </c>
      <c r="D73" s="96" t="s">
        <v>12</v>
      </c>
      <c r="E73" s="95"/>
      <c r="F73" s="95">
        <f>+C73*E73</f>
        <v>0</v>
      </c>
      <c r="G73" s="82">
        <f>22</f>
        <v>22</v>
      </c>
      <c r="H73" s="83">
        <f>+F73*G73/100</f>
        <v>0</v>
      </c>
      <c r="I73" s="97">
        <f>+F73+H73</f>
        <v>0</v>
      </c>
    </row>
    <row r="74" spans="1:9" s="27" customFormat="1" ht="30.6" x14ac:dyDescent="0.2">
      <c r="A74" s="45" t="s">
        <v>100</v>
      </c>
      <c r="B74" s="46" t="s">
        <v>111</v>
      </c>
      <c r="C74" s="71">
        <v>1200</v>
      </c>
      <c r="D74" s="16" t="s">
        <v>12</v>
      </c>
      <c r="E74" s="15"/>
      <c r="F74" s="15">
        <f>+C74*E74</f>
        <v>0</v>
      </c>
      <c r="G74" s="35">
        <f>22</f>
        <v>22</v>
      </c>
      <c r="H74" s="68">
        <f>+F74*G74/100</f>
        <v>0</v>
      </c>
      <c r="I74" s="17">
        <f>+F74+H74</f>
        <v>0</v>
      </c>
    </row>
    <row r="75" spans="1:9" s="27" customFormat="1" ht="10.199999999999999" x14ac:dyDescent="0.2">
      <c r="A75" s="45"/>
      <c r="B75" s="46"/>
      <c r="C75" s="15"/>
      <c r="D75" s="16"/>
      <c r="E75" s="15"/>
      <c r="F75" s="15"/>
      <c r="G75" s="35"/>
      <c r="H75" s="68"/>
      <c r="I75" s="17"/>
    </row>
    <row r="76" spans="1:9" s="27" customFormat="1" ht="10.8" thickBot="1" x14ac:dyDescent="0.25">
      <c r="A76" s="85">
        <v>11</v>
      </c>
      <c r="B76" s="86" t="s">
        <v>103</v>
      </c>
      <c r="C76" s="92"/>
      <c r="D76" s="93"/>
      <c r="E76" s="92"/>
      <c r="F76" s="92"/>
      <c r="G76" s="91"/>
      <c r="H76" s="70"/>
      <c r="I76" s="94"/>
    </row>
    <row r="77" spans="1:9" s="27" customFormat="1" ht="30.6" x14ac:dyDescent="0.2">
      <c r="A77" s="78" t="s">
        <v>102</v>
      </c>
      <c r="B77" s="90" t="s">
        <v>161</v>
      </c>
      <c r="C77" s="95">
        <v>2</v>
      </c>
      <c r="D77" s="96" t="s">
        <v>12</v>
      </c>
      <c r="E77" s="95"/>
      <c r="F77" s="95">
        <f>+C77*E77</f>
        <v>0</v>
      </c>
      <c r="G77" s="82">
        <f>22</f>
        <v>22</v>
      </c>
      <c r="H77" s="83">
        <f>+F77*G77/100</f>
        <v>0</v>
      </c>
      <c r="I77" s="97">
        <f>+F77+H77</f>
        <v>0</v>
      </c>
    </row>
    <row r="78" spans="1:9" s="27" customFormat="1" ht="10.199999999999999" x14ac:dyDescent="0.2">
      <c r="A78" s="45"/>
      <c r="B78" s="46"/>
      <c r="C78" s="15"/>
      <c r="D78" s="16"/>
      <c r="E78" s="15"/>
      <c r="F78" s="15"/>
      <c r="G78" s="35"/>
      <c r="H78" s="68"/>
      <c r="I78" s="17"/>
    </row>
    <row r="79" spans="1:9" s="27" customFormat="1" ht="10.8" thickBot="1" x14ac:dyDescent="0.25">
      <c r="A79" s="85">
        <v>12</v>
      </c>
      <c r="B79" s="86" t="s">
        <v>162</v>
      </c>
      <c r="C79" s="36"/>
      <c r="D79" s="37"/>
      <c r="E79" s="36"/>
      <c r="F79" s="36"/>
      <c r="G79" s="91"/>
      <c r="H79" s="70"/>
      <c r="I79" s="38"/>
    </row>
    <row r="80" spans="1:9" s="27" customFormat="1" ht="30.6" x14ac:dyDescent="0.2">
      <c r="A80" s="78" t="s">
        <v>104</v>
      </c>
      <c r="B80" s="90" t="s">
        <v>105</v>
      </c>
      <c r="C80" s="80">
        <f>17*4</f>
        <v>68</v>
      </c>
      <c r="D80" s="81" t="s">
        <v>7</v>
      </c>
      <c r="E80" s="80"/>
      <c r="F80" s="80">
        <f t="shared" ref="F80:F90" si="9">+C80*E80</f>
        <v>0</v>
      </c>
      <c r="G80" s="82">
        <f>22</f>
        <v>22</v>
      </c>
      <c r="H80" s="83">
        <f t="shared" ref="H80:H90" si="10">+F80*G80/100</f>
        <v>0</v>
      </c>
      <c r="I80" s="84">
        <f t="shared" ref="I80:I90" si="11">+F80+H80</f>
        <v>0</v>
      </c>
    </row>
    <row r="81" spans="1:9" s="27" customFormat="1" ht="20.399999999999999" x14ac:dyDescent="0.2">
      <c r="A81" s="45" t="s">
        <v>106</v>
      </c>
      <c r="B81" s="46" t="s">
        <v>107</v>
      </c>
      <c r="C81" s="24">
        <v>68</v>
      </c>
      <c r="D81" s="25" t="s">
        <v>7</v>
      </c>
      <c r="E81" s="112"/>
      <c r="F81" s="24">
        <f t="shared" si="9"/>
        <v>0</v>
      </c>
      <c r="G81" s="35">
        <f>22</f>
        <v>22</v>
      </c>
      <c r="H81" s="68">
        <f t="shared" si="10"/>
        <v>0</v>
      </c>
      <c r="I81" s="26">
        <f t="shared" si="11"/>
        <v>0</v>
      </c>
    </row>
    <row r="82" spans="1:9" s="27" customFormat="1" ht="10.199999999999999" x14ac:dyDescent="0.2">
      <c r="A82" s="45"/>
      <c r="B82" s="46"/>
      <c r="C82" s="24"/>
      <c r="D82" s="25"/>
      <c r="E82" s="24"/>
      <c r="F82" s="24"/>
      <c r="G82" s="35"/>
      <c r="H82" s="68"/>
      <c r="I82" s="26"/>
    </row>
    <row r="83" spans="1:9" s="27" customFormat="1" ht="10.8" thickBot="1" x14ac:dyDescent="0.25">
      <c r="A83" s="85">
        <v>13</v>
      </c>
      <c r="B83" s="86" t="s">
        <v>108</v>
      </c>
      <c r="C83" s="92"/>
      <c r="D83" s="93"/>
      <c r="E83" s="92"/>
      <c r="F83" s="92"/>
      <c r="G83" s="91"/>
      <c r="H83" s="70"/>
      <c r="I83" s="94"/>
    </row>
    <row r="84" spans="1:9" s="27" customFormat="1" ht="40.799999999999997" x14ac:dyDescent="0.2">
      <c r="A84" s="78" t="s">
        <v>109</v>
      </c>
      <c r="B84" s="90" t="s">
        <v>163</v>
      </c>
      <c r="C84" s="80">
        <v>55.3</v>
      </c>
      <c r="D84" s="81" t="s">
        <v>7</v>
      </c>
      <c r="E84" s="80"/>
      <c r="F84" s="80">
        <f t="shared" si="9"/>
        <v>0</v>
      </c>
      <c r="G84" s="82">
        <f>22</f>
        <v>22</v>
      </c>
      <c r="H84" s="83">
        <f t="shared" si="10"/>
        <v>0</v>
      </c>
      <c r="I84" s="84">
        <f t="shared" si="11"/>
        <v>0</v>
      </c>
    </row>
    <row r="85" spans="1:9" s="27" customFormat="1" ht="20.399999999999999" x14ac:dyDescent="0.2">
      <c r="A85" s="45" t="s">
        <v>110</v>
      </c>
      <c r="B85" s="46" t="s">
        <v>164</v>
      </c>
      <c r="C85" s="24">
        <v>55.3</v>
      </c>
      <c r="D85" s="25" t="s">
        <v>7</v>
      </c>
      <c r="E85" s="112"/>
      <c r="F85" s="24">
        <f t="shared" si="9"/>
        <v>0</v>
      </c>
      <c r="G85" s="35">
        <f>22</f>
        <v>22</v>
      </c>
      <c r="H85" s="68">
        <f t="shared" si="10"/>
        <v>0</v>
      </c>
      <c r="I85" s="26">
        <f t="shared" si="11"/>
        <v>0</v>
      </c>
    </row>
    <row r="86" spans="1:9" s="27" customFormat="1" ht="10.199999999999999" x14ac:dyDescent="0.2">
      <c r="A86" s="45"/>
      <c r="B86" s="46"/>
      <c r="C86" s="24"/>
      <c r="D86" s="25"/>
      <c r="E86" s="24"/>
      <c r="F86" s="24"/>
      <c r="G86" s="35"/>
      <c r="H86" s="68"/>
      <c r="I86" s="26"/>
    </row>
    <row r="87" spans="1:9" s="27" customFormat="1" ht="10.8" thickBot="1" x14ac:dyDescent="0.25">
      <c r="A87" s="85">
        <v>14</v>
      </c>
      <c r="B87" s="130" t="s">
        <v>188</v>
      </c>
      <c r="C87" s="92"/>
      <c r="D87" s="93"/>
      <c r="E87" s="92"/>
      <c r="F87" s="92"/>
      <c r="G87" s="91"/>
      <c r="H87" s="70"/>
      <c r="I87" s="94"/>
    </row>
    <row r="88" spans="1:9" s="27" customFormat="1" ht="30.6" x14ac:dyDescent="0.2">
      <c r="A88" s="78" t="s">
        <v>112</v>
      </c>
      <c r="B88" s="90" t="s">
        <v>189</v>
      </c>
      <c r="C88" s="80">
        <v>36</v>
      </c>
      <c r="D88" s="81" t="s">
        <v>10</v>
      </c>
      <c r="E88" s="80"/>
      <c r="F88" s="80">
        <f>+C88*E88</f>
        <v>0</v>
      </c>
      <c r="G88" s="82">
        <f>22</f>
        <v>22</v>
      </c>
      <c r="H88" s="83">
        <f>+F88*G88/100</f>
        <v>0</v>
      </c>
      <c r="I88" s="84">
        <f>+F88+H88</f>
        <v>0</v>
      </c>
    </row>
    <row r="89" spans="1:9" s="27" customFormat="1" ht="10.199999999999999" x14ac:dyDescent="0.2">
      <c r="A89" s="45" t="s">
        <v>116</v>
      </c>
      <c r="B89" s="64" t="s">
        <v>25</v>
      </c>
      <c r="C89" s="24">
        <f>1.5*20</f>
        <v>30</v>
      </c>
      <c r="D89" s="25" t="s">
        <v>7</v>
      </c>
      <c r="E89" s="24"/>
      <c r="F89" s="24">
        <f t="shared" si="9"/>
        <v>0</v>
      </c>
      <c r="G89" s="35">
        <f>22</f>
        <v>22</v>
      </c>
      <c r="H89" s="68">
        <f t="shared" si="10"/>
        <v>0</v>
      </c>
      <c r="I89" s="26">
        <f t="shared" si="11"/>
        <v>0</v>
      </c>
    </row>
    <row r="90" spans="1:9" s="27" customFormat="1" ht="30.6" x14ac:dyDescent="0.2">
      <c r="A90" s="45" t="s">
        <v>115</v>
      </c>
      <c r="B90" s="64" t="s">
        <v>24</v>
      </c>
      <c r="C90" s="24">
        <v>30</v>
      </c>
      <c r="D90" s="25" t="s">
        <v>7</v>
      </c>
      <c r="E90" s="24"/>
      <c r="F90" s="24">
        <f t="shared" si="9"/>
        <v>0</v>
      </c>
      <c r="G90" s="35">
        <f>22</f>
        <v>22</v>
      </c>
      <c r="H90" s="68">
        <f t="shared" si="10"/>
        <v>0</v>
      </c>
      <c r="I90" s="26">
        <f t="shared" si="11"/>
        <v>0</v>
      </c>
    </row>
    <row r="91" spans="1:9" s="27" customFormat="1" ht="51" x14ac:dyDescent="0.2">
      <c r="A91" s="45" t="s">
        <v>117</v>
      </c>
      <c r="B91" s="64" t="s">
        <v>190</v>
      </c>
      <c r="C91" s="24">
        <v>152</v>
      </c>
      <c r="D91" s="25" t="s">
        <v>7</v>
      </c>
      <c r="E91" s="24"/>
      <c r="F91" s="24">
        <f t="shared" ref="F91:F97" si="12">+C91*E91</f>
        <v>0</v>
      </c>
      <c r="G91" s="35">
        <f>22</f>
        <v>22</v>
      </c>
      <c r="H91" s="68">
        <f t="shared" ref="H91:H97" si="13">+F91*G91/100</f>
        <v>0</v>
      </c>
      <c r="I91" s="26">
        <f t="shared" ref="I91:I97" si="14">+F91+H91</f>
        <v>0</v>
      </c>
    </row>
    <row r="92" spans="1:9" s="27" customFormat="1" ht="20.399999999999999" x14ac:dyDescent="0.2">
      <c r="A92" s="45" t="s">
        <v>113</v>
      </c>
      <c r="B92" s="64" t="s">
        <v>191</v>
      </c>
      <c r="C92" s="24">
        <v>152</v>
      </c>
      <c r="D92" s="25" t="s">
        <v>7</v>
      </c>
      <c r="E92" s="24"/>
      <c r="F92" s="24">
        <f t="shared" si="12"/>
        <v>0</v>
      </c>
      <c r="G92" s="35">
        <f>22</f>
        <v>22</v>
      </c>
      <c r="H92" s="68">
        <f t="shared" si="13"/>
        <v>0</v>
      </c>
      <c r="I92" s="26">
        <f t="shared" si="14"/>
        <v>0</v>
      </c>
    </row>
    <row r="93" spans="1:9" s="27" customFormat="1" ht="20.399999999999999" x14ac:dyDescent="0.2">
      <c r="A93" s="45" t="s">
        <v>114</v>
      </c>
      <c r="B93" s="113" t="s">
        <v>173</v>
      </c>
      <c r="C93" s="112">
        <v>40</v>
      </c>
      <c r="D93" s="25" t="s">
        <v>10</v>
      </c>
      <c r="E93" s="24"/>
      <c r="F93" s="24">
        <f t="shared" si="12"/>
        <v>0</v>
      </c>
      <c r="G93" s="35">
        <f>22</f>
        <v>22</v>
      </c>
      <c r="H93" s="68">
        <f t="shared" si="13"/>
        <v>0</v>
      </c>
      <c r="I93" s="26">
        <f t="shared" si="14"/>
        <v>0</v>
      </c>
    </row>
    <row r="94" spans="1:9" s="27" customFormat="1" ht="51" x14ac:dyDescent="0.2">
      <c r="A94" s="45" t="s">
        <v>118</v>
      </c>
      <c r="B94" s="64" t="s">
        <v>165</v>
      </c>
      <c r="C94" s="24">
        <v>152</v>
      </c>
      <c r="D94" s="25" t="s">
        <v>7</v>
      </c>
      <c r="E94" s="112"/>
      <c r="F94" s="24">
        <f t="shared" si="12"/>
        <v>0</v>
      </c>
      <c r="G94" s="35">
        <f>22</f>
        <v>22</v>
      </c>
      <c r="H94" s="68">
        <f t="shared" si="13"/>
        <v>0</v>
      </c>
      <c r="I94" s="26">
        <f t="shared" si="14"/>
        <v>0</v>
      </c>
    </row>
    <row r="95" spans="1:9" s="27" customFormat="1" ht="10.199999999999999" x14ac:dyDescent="0.2">
      <c r="A95" s="45" t="s">
        <v>119</v>
      </c>
      <c r="B95" s="64" t="s">
        <v>20</v>
      </c>
      <c r="C95" s="24">
        <v>8</v>
      </c>
      <c r="D95" s="25" t="s">
        <v>12</v>
      </c>
      <c r="E95" s="24"/>
      <c r="F95" s="24">
        <f t="shared" si="12"/>
        <v>0</v>
      </c>
      <c r="G95" s="35">
        <f>22</f>
        <v>22</v>
      </c>
      <c r="H95" s="68">
        <f t="shared" si="13"/>
        <v>0</v>
      </c>
      <c r="I95" s="26">
        <f t="shared" si="14"/>
        <v>0</v>
      </c>
    </row>
    <row r="96" spans="1:9" s="27" customFormat="1" ht="20.399999999999999" x14ac:dyDescent="0.2">
      <c r="A96" s="45" t="s">
        <v>120</v>
      </c>
      <c r="B96" s="64" t="s">
        <v>166</v>
      </c>
      <c r="C96" s="15">
        <v>152</v>
      </c>
      <c r="D96" s="16" t="s">
        <v>7</v>
      </c>
      <c r="E96" s="24"/>
      <c r="F96" s="15">
        <f t="shared" si="12"/>
        <v>0</v>
      </c>
      <c r="G96" s="35">
        <f>22</f>
        <v>22</v>
      </c>
      <c r="H96" s="68">
        <f t="shared" si="13"/>
        <v>0</v>
      </c>
      <c r="I96" s="17">
        <f t="shared" si="14"/>
        <v>0</v>
      </c>
    </row>
    <row r="97" spans="1:9" s="27" customFormat="1" ht="20.399999999999999" x14ac:dyDescent="0.2">
      <c r="A97" s="45" t="s">
        <v>121</v>
      </c>
      <c r="B97" s="64" t="s">
        <v>21</v>
      </c>
      <c r="C97" s="15">
        <v>15</v>
      </c>
      <c r="D97" s="16" t="s">
        <v>7</v>
      </c>
      <c r="E97" s="24"/>
      <c r="F97" s="15">
        <f t="shared" si="12"/>
        <v>0</v>
      </c>
      <c r="G97" s="35">
        <f>22</f>
        <v>22</v>
      </c>
      <c r="H97" s="68">
        <f t="shared" si="13"/>
        <v>0</v>
      </c>
      <c r="I97" s="17">
        <f t="shared" si="14"/>
        <v>0</v>
      </c>
    </row>
    <row r="98" spans="1:9" s="27" customFormat="1" ht="30.6" x14ac:dyDescent="0.2">
      <c r="A98" s="45" t="s">
        <v>122</v>
      </c>
      <c r="B98" s="64" t="s">
        <v>22</v>
      </c>
      <c r="C98" s="24">
        <v>152</v>
      </c>
      <c r="D98" s="25" t="s">
        <v>7</v>
      </c>
      <c r="E98" s="24"/>
      <c r="F98" s="24">
        <f t="shared" ref="F98:F108" si="15">+C98*E98</f>
        <v>0</v>
      </c>
      <c r="G98" s="35">
        <f>22</f>
        <v>22</v>
      </c>
      <c r="H98" s="68">
        <f t="shared" ref="H98:H108" si="16">+F98*G98/100</f>
        <v>0</v>
      </c>
      <c r="I98" s="26">
        <f t="shared" ref="I98:I108" si="17">+F98+H98</f>
        <v>0</v>
      </c>
    </row>
    <row r="99" spans="1:9" s="27" customFormat="1" ht="81.599999999999994" x14ac:dyDescent="0.2">
      <c r="A99" s="45" t="s">
        <v>123</v>
      </c>
      <c r="B99" s="64" t="s">
        <v>18</v>
      </c>
      <c r="C99" s="40">
        <v>152</v>
      </c>
      <c r="D99" s="41" t="s">
        <v>7</v>
      </c>
      <c r="E99" s="131"/>
      <c r="F99" s="24">
        <f t="shared" si="15"/>
        <v>0</v>
      </c>
      <c r="G99" s="35">
        <f>22</f>
        <v>22</v>
      </c>
      <c r="H99" s="68">
        <f t="shared" si="16"/>
        <v>0</v>
      </c>
      <c r="I99" s="26">
        <f t="shared" si="17"/>
        <v>0</v>
      </c>
    </row>
    <row r="100" spans="1:9" s="27" customFormat="1" ht="40.799999999999997" x14ac:dyDescent="0.2">
      <c r="A100" s="45" t="s">
        <v>124</v>
      </c>
      <c r="B100" s="72" t="s">
        <v>167</v>
      </c>
      <c r="C100" s="15">
        <v>58</v>
      </c>
      <c r="D100" s="16" t="s">
        <v>10</v>
      </c>
      <c r="E100" s="15"/>
      <c r="F100" s="24">
        <f t="shared" si="15"/>
        <v>0</v>
      </c>
      <c r="G100" s="35">
        <f>22</f>
        <v>22</v>
      </c>
      <c r="H100" s="68">
        <f t="shared" si="16"/>
        <v>0</v>
      </c>
      <c r="I100" s="26">
        <f t="shared" si="17"/>
        <v>0</v>
      </c>
    </row>
    <row r="101" spans="1:9" s="27" customFormat="1" ht="20.399999999999999" x14ac:dyDescent="0.2">
      <c r="A101" s="45" t="s">
        <v>125</v>
      </c>
      <c r="B101" s="72" t="s">
        <v>14</v>
      </c>
      <c r="C101" s="15">
        <v>45</v>
      </c>
      <c r="D101" s="16" t="s">
        <v>10</v>
      </c>
      <c r="E101" s="15"/>
      <c r="F101" s="24">
        <f t="shared" si="15"/>
        <v>0</v>
      </c>
      <c r="G101" s="35">
        <f>22</f>
        <v>22</v>
      </c>
      <c r="H101" s="68">
        <f t="shared" si="16"/>
        <v>0</v>
      </c>
      <c r="I101" s="26">
        <f t="shared" si="17"/>
        <v>0</v>
      </c>
    </row>
    <row r="102" spans="1:9" s="27" customFormat="1" ht="20.399999999999999" x14ac:dyDescent="0.2">
      <c r="A102" s="45" t="s">
        <v>126</v>
      </c>
      <c r="B102" s="72" t="s">
        <v>28</v>
      </c>
      <c r="C102" s="15">
        <v>40</v>
      </c>
      <c r="D102" s="16" t="s">
        <v>10</v>
      </c>
      <c r="E102" s="112"/>
      <c r="F102" s="24">
        <f t="shared" si="15"/>
        <v>0</v>
      </c>
      <c r="G102" s="35">
        <f>22</f>
        <v>22</v>
      </c>
      <c r="H102" s="68">
        <f t="shared" si="16"/>
        <v>0</v>
      </c>
      <c r="I102" s="26">
        <f t="shared" si="17"/>
        <v>0</v>
      </c>
    </row>
    <row r="103" spans="1:9" s="27" customFormat="1" ht="30.6" x14ac:dyDescent="0.2">
      <c r="A103" s="45" t="s">
        <v>127</v>
      </c>
      <c r="B103" s="72" t="s">
        <v>23</v>
      </c>
      <c r="C103" s="15">
        <v>8</v>
      </c>
      <c r="D103" s="16" t="s">
        <v>12</v>
      </c>
      <c r="E103" s="15"/>
      <c r="F103" s="24">
        <f t="shared" si="15"/>
        <v>0</v>
      </c>
      <c r="G103" s="35">
        <f>22</f>
        <v>22</v>
      </c>
      <c r="H103" s="68">
        <f t="shared" si="16"/>
        <v>0</v>
      </c>
      <c r="I103" s="26">
        <f t="shared" si="17"/>
        <v>0</v>
      </c>
    </row>
    <row r="104" spans="1:9" s="27" customFormat="1" ht="30.6" x14ac:dyDescent="0.2">
      <c r="A104" s="45" t="s">
        <v>128</v>
      </c>
      <c r="B104" s="64" t="s">
        <v>19</v>
      </c>
      <c r="C104" s="24">
        <v>152</v>
      </c>
      <c r="D104" s="25" t="s">
        <v>7</v>
      </c>
      <c r="E104" s="24"/>
      <c r="F104" s="24">
        <f t="shared" si="15"/>
        <v>0</v>
      </c>
      <c r="G104" s="35">
        <f>22</f>
        <v>22</v>
      </c>
      <c r="H104" s="68">
        <f t="shared" si="16"/>
        <v>0</v>
      </c>
      <c r="I104" s="26">
        <f t="shared" si="17"/>
        <v>0</v>
      </c>
    </row>
    <row r="105" spans="1:9" s="27" customFormat="1" ht="71.400000000000006" x14ac:dyDescent="0.2">
      <c r="A105" s="45" t="s">
        <v>129</v>
      </c>
      <c r="B105" s="64" t="s">
        <v>169</v>
      </c>
      <c r="C105" s="24">
        <v>30</v>
      </c>
      <c r="D105" s="25" t="s">
        <v>7</v>
      </c>
      <c r="E105" s="24"/>
      <c r="F105" s="24">
        <f t="shared" si="15"/>
        <v>0</v>
      </c>
      <c r="G105" s="35">
        <f>22</f>
        <v>22</v>
      </c>
      <c r="H105" s="68">
        <f t="shared" si="16"/>
        <v>0</v>
      </c>
      <c r="I105" s="26">
        <f t="shared" si="17"/>
        <v>0</v>
      </c>
    </row>
    <row r="106" spans="1:9" s="27" customFormat="1" ht="20.399999999999999" x14ac:dyDescent="0.2">
      <c r="A106" s="45" t="s">
        <v>130</v>
      </c>
      <c r="B106" s="64" t="s">
        <v>168</v>
      </c>
      <c r="C106" s="24">
        <v>30</v>
      </c>
      <c r="D106" s="25" t="s">
        <v>7</v>
      </c>
      <c r="E106" s="24"/>
      <c r="F106" s="24">
        <f t="shared" si="15"/>
        <v>0</v>
      </c>
      <c r="G106" s="35">
        <f>22</f>
        <v>22</v>
      </c>
      <c r="H106" s="68">
        <f t="shared" si="16"/>
        <v>0</v>
      </c>
      <c r="I106" s="26">
        <f t="shared" si="17"/>
        <v>0</v>
      </c>
    </row>
    <row r="107" spans="1:9" s="27" customFormat="1" ht="51" x14ac:dyDescent="0.2">
      <c r="A107" s="45" t="s">
        <v>131</v>
      </c>
      <c r="B107" s="64" t="s">
        <v>177</v>
      </c>
      <c r="C107" s="24">
        <v>122</v>
      </c>
      <c r="D107" s="25" t="s">
        <v>7</v>
      </c>
      <c r="E107" s="112"/>
      <c r="F107" s="24">
        <f t="shared" si="15"/>
        <v>0</v>
      </c>
      <c r="G107" s="35">
        <f>22</f>
        <v>22</v>
      </c>
      <c r="H107" s="68">
        <f t="shared" si="16"/>
        <v>0</v>
      </c>
      <c r="I107" s="26">
        <f t="shared" si="17"/>
        <v>0</v>
      </c>
    </row>
    <row r="108" spans="1:9" s="27" customFormat="1" ht="20.399999999999999" x14ac:dyDescent="0.2">
      <c r="A108" s="45" t="s">
        <v>132</v>
      </c>
      <c r="B108" s="64" t="s">
        <v>170</v>
      </c>
      <c r="C108" s="24">
        <v>20.100000000000001</v>
      </c>
      <c r="D108" s="25" t="s">
        <v>10</v>
      </c>
      <c r="E108" s="24"/>
      <c r="F108" s="24">
        <f t="shared" si="15"/>
        <v>0</v>
      </c>
      <c r="G108" s="35">
        <f>22</f>
        <v>22</v>
      </c>
      <c r="H108" s="68">
        <f t="shared" si="16"/>
        <v>0</v>
      </c>
      <c r="I108" s="26">
        <f t="shared" si="17"/>
        <v>0</v>
      </c>
    </row>
    <row r="109" spans="1:9" s="27" customFormat="1" ht="30.6" x14ac:dyDescent="0.2">
      <c r="A109" s="45" t="s">
        <v>133</v>
      </c>
      <c r="B109" s="64" t="s">
        <v>26</v>
      </c>
      <c r="C109" s="24">
        <v>195</v>
      </c>
      <c r="D109" s="25" t="s">
        <v>10</v>
      </c>
      <c r="E109" s="24"/>
      <c r="F109" s="24">
        <f>+C109*E109</f>
        <v>0</v>
      </c>
      <c r="G109" s="35">
        <f>22</f>
        <v>22</v>
      </c>
      <c r="H109" s="68">
        <f>+F109*G109/100</f>
        <v>0</v>
      </c>
      <c r="I109" s="26">
        <f>+F109+H109</f>
        <v>0</v>
      </c>
    </row>
    <row r="110" spans="1:9" s="27" customFormat="1" ht="10.199999999999999" x14ac:dyDescent="0.2">
      <c r="A110" s="45"/>
      <c r="B110" s="46"/>
      <c r="C110" s="24"/>
      <c r="D110" s="25"/>
      <c r="E110" s="24"/>
      <c r="F110" s="24"/>
      <c r="G110" s="35"/>
      <c r="H110" s="68"/>
      <c r="I110" s="26"/>
    </row>
    <row r="111" spans="1:9" s="27" customFormat="1" ht="10.8" thickBot="1" x14ac:dyDescent="0.25">
      <c r="A111" s="85">
        <v>15</v>
      </c>
      <c r="B111" s="86" t="s">
        <v>171</v>
      </c>
      <c r="C111" s="92"/>
      <c r="D111" s="93"/>
      <c r="E111" s="92"/>
      <c r="F111" s="92"/>
      <c r="G111" s="91"/>
      <c r="H111" s="70"/>
      <c r="I111" s="94"/>
    </row>
    <row r="112" spans="1:9" s="27" customFormat="1" ht="20.399999999999999" x14ac:dyDescent="0.2">
      <c r="A112" s="78" t="s">
        <v>134</v>
      </c>
      <c r="B112" s="90" t="s">
        <v>140</v>
      </c>
      <c r="C112" s="80">
        <v>16</v>
      </c>
      <c r="D112" s="81" t="s">
        <v>12</v>
      </c>
      <c r="E112" s="80"/>
      <c r="F112" s="80">
        <f t="shared" ref="F112:F117" si="18">+C112*E112</f>
        <v>0</v>
      </c>
      <c r="G112" s="82">
        <f>22</f>
        <v>22</v>
      </c>
      <c r="H112" s="83">
        <f t="shared" ref="H112:H117" si="19">+F112*G112/100</f>
        <v>0</v>
      </c>
      <c r="I112" s="84">
        <f t="shared" ref="I112:I117" si="20">+F112+H112</f>
        <v>0</v>
      </c>
    </row>
    <row r="113" spans="1:9" s="27" customFormat="1" ht="10.199999999999999" x14ac:dyDescent="0.2">
      <c r="A113" s="45" t="s">
        <v>135</v>
      </c>
      <c r="B113" s="46" t="s">
        <v>141</v>
      </c>
      <c r="C113" s="24">
        <v>16</v>
      </c>
      <c r="D113" s="25" t="s">
        <v>12</v>
      </c>
      <c r="E113" s="24"/>
      <c r="F113" s="24">
        <f t="shared" si="18"/>
        <v>0</v>
      </c>
      <c r="G113" s="35">
        <f>22</f>
        <v>22</v>
      </c>
      <c r="H113" s="68">
        <f t="shared" si="19"/>
        <v>0</v>
      </c>
      <c r="I113" s="26">
        <f t="shared" si="20"/>
        <v>0</v>
      </c>
    </row>
    <row r="114" spans="1:9" s="27" customFormat="1" ht="20.399999999999999" x14ac:dyDescent="0.2">
      <c r="A114" s="45" t="s">
        <v>136</v>
      </c>
      <c r="B114" s="46" t="s">
        <v>142</v>
      </c>
      <c r="C114" s="15">
        <v>16</v>
      </c>
      <c r="D114" s="16" t="s">
        <v>12</v>
      </c>
      <c r="E114" s="15"/>
      <c r="F114" s="15">
        <f t="shared" si="18"/>
        <v>0</v>
      </c>
      <c r="G114" s="35">
        <f>22</f>
        <v>22</v>
      </c>
      <c r="H114" s="68">
        <f t="shared" si="19"/>
        <v>0</v>
      </c>
      <c r="I114" s="17">
        <f t="shared" si="20"/>
        <v>0</v>
      </c>
    </row>
    <row r="115" spans="1:9" s="27" customFormat="1" ht="10.199999999999999" x14ac:dyDescent="0.2">
      <c r="A115" s="45" t="s">
        <v>137</v>
      </c>
      <c r="B115" s="46" t="s">
        <v>143</v>
      </c>
      <c r="C115" s="15">
        <v>32</v>
      </c>
      <c r="D115" s="16" t="s">
        <v>12</v>
      </c>
      <c r="E115" s="15"/>
      <c r="F115" s="15">
        <f t="shared" si="18"/>
        <v>0</v>
      </c>
      <c r="G115" s="35">
        <f>22</f>
        <v>22</v>
      </c>
      <c r="H115" s="68">
        <f t="shared" si="19"/>
        <v>0</v>
      </c>
      <c r="I115" s="17">
        <f t="shared" si="20"/>
        <v>0</v>
      </c>
    </row>
    <row r="116" spans="1:9" s="27" customFormat="1" ht="40.799999999999997" x14ac:dyDescent="0.2">
      <c r="A116" s="45" t="s">
        <v>138</v>
      </c>
      <c r="B116" s="114" t="s">
        <v>175</v>
      </c>
      <c r="C116" s="112">
        <v>65</v>
      </c>
      <c r="D116" s="115" t="s">
        <v>10</v>
      </c>
      <c r="E116" s="112"/>
      <c r="F116" s="15">
        <f t="shared" si="18"/>
        <v>0</v>
      </c>
      <c r="G116" s="35">
        <f>22</f>
        <v>22</v>
      </c>
      <c r="H116" s="68">
        <f t="shared" si="19"/>
        <v>0</v>
      </c>
      <c r="I116" s="17">
        <f t="shared" si="20"/>
        <v>0</v>
      </c>
    </row>
    <row r="117" spans="1:9" s="27" customFormat="1" ht="30.6" x14ac:dyDescent="0.2">
      <c r="A117" s="45" t="s">
        <v>139</v>
      </c>
      <c r="B117" s="114" t="s">
        <v>176</v>
      </c>
      <c r="C117" s="112">
        <v>90</v>
      </c>
      <c r="D117" s="115" t="s">
        <v>10</v>
      </c>
      <c r="E117" s="112"/>
      <c r="F117" s="15">
        <f t="shared" si="18"/>
        <v>0</v>
      </c>
      <c r="G117" s="35">
        <f>22</f>
        <v>22</v>
      </c>
      <c r="H117" s="68">
        <f t="shared" si="19"/>
        <v>0</v>
      </c>
      <c r="I117" s="17">
        <f t="shared" si="20"/>
        <v>0</v>
      </c>
    </row>
    <row r="118" spans="1:9" s="27" customFormat="1" ht="20.399999999999999" x14ac:dyDescent="0.2">
      <c r="A118" s="45" t="s">
        <v>174</v>
      </c>
      <c r="B118" s="46" t="s">
        <v>144</v>
      </c>
      <c r="C118" s="15">
        <v>16</v>
      </c>
      <c r="D118" s="16" t="s">
        <v>12</v>
      </c>
      <c r="E118" s="15"/>
      <c r="F118" s="15">
        <f>+C118*E118</f>
        <v>0</v>
      </c>
      <c r="G118" s="35">
        <f>22</f>
        <v>22</v>
      </c>
      <c r="H118" s="68">
        <f>+F118*G118/100</f>
        <v>0</v>
      </c>
      <c r="I118" s="17">
        <f>+F118+H118</f>
        <v>0</v>
      </c>
    </row>
    <row r="119" spans="1:9" s="27" customFormat="1" ht="40.799999999999997" x14ac:dyDescent="0.2">
      <c r="A119" s="103" t="s">
        <v>202</v>
      </c>
      <c r="B119" s="73" t="s">
        <v>203</v>
      </c>
      <c r="C119" s="74">
        <v>250</v>
      </c>
      <c r="D119" s="75" t="s">
        <v>7</v>
      </c>
      <c r="E119" s="74"/>
      <c r="F119" s="74">
        <f>+C119*E119</f>
        <v>0</v>
      </c>
      <c r="G119" s="104">
        <v>22</v>
      </c>
      <c r="H119" s="68">
        <f>+F119*G119/100</f>
        <v>0</v>
      </c>
      <c r="I119" s="17">
        <f>+F119+H119</f>
        <v>0</v>
      </c>
    </row>
    <row r="120" spans="1:9" s="27" customFormat="1" ht="10.199999999999999" x14ac:dyDescent="0.2">
      <c r="A120" s="103"/>
      <c r="B120" s="73"/>
      <c r="C120" s="74"/>
      <c r="D120" s="75"/>
      <c r="E120" s="74"/>
      <c r="F120" s="74"/>
      <c r="G120" s="104"/>
      <c r="H120" s="76"/>
      <c r="I120" s="77"/>
    </row>
    <row r="121" spans="1:9" s="27" customFormat="1" ht="10.8" thickBot="1" x14ac:dyDescent="0.25">
      <c r="A121" s="85">
        <v>16</v>
      </c>
      <c r="B121" s="86" t="s">
        <v>199</v>
      </c>
      <c r="C121" s="92"/>
      <c r="D121" s="93"/>
      <c r="E121" s="92"/>
      <c r="F121" s="92"/>
      <c r="G121" s="91"/>
      <c r="H121" s="70"/>
      <c r="I121" s="94"/>
    </row>
    <row r="122" spans="1:9" s="27" customFormat="1" ht="40.799999999999997" x14ac:dyDescent="0.2">
      <c r="A122" s="78" t="s">
        <v>145</v>
      </c>
      <c r="B122" s="90" t="s">
        <v>200</v>
      </c>
      <c r="C122" s="80">
        <v>1522</v>
      </c>
      <c r="D122" s="81" t="s">
        <v>7</v>
      </c>
      <c r="E122" s="80"/>
      <c r="F122" s="80">
        <f>+C122*E122</f>
        <v>0</v>
      </c>
      <c r="G122" s="82">
        <f>22</f>
        <v>22</v>
      </c>
      <c r="H122" s="83">
        <f>+F122*G122/100</f>
        <v>0</v>
      </c>
      <c r="I122" s="153">
        <f>+F122+H122</f>
        <v>0</v>
      </c>
    </row>
    <row r="123" spans="1:9" s="27" customFormat="1" ht="10.199999999999999" x14ac:dyDescent="0.2">
      <c r="A123" s="132"/>
      <c r="B123" s="133"/>
      <c r="C123" s="134"/>
      <c r="D123" s="135"/>
      <c r="E123" s="134"/>
      <c r="F123" s="134"/>
      <c r="G123" s="136"/>
      <c r="H123" s="137"/>
      <c r="I123" s="154"/>
    </row>
    <row r="124" spans="1:9" s="27" customFormat="1" ht="10.8" thickBot="1" x14ac:dyDescent="0.25">
      <c r="A124" s="107" t="s">
        <v>197</v>
      </c>
      <c r="B124" s="105" t="s">
        <v>149</v>
      </c>
      <c r="C124" s="36"/>
      <c r="D124" s="37"/>
      <c r="E124" s="36"/>
      <c r="F124" s="36"/>
      <c r="G124" s="91"/>
      <c r="H124" s="70"/>
      <c r="I124" s="155"/>
    </row>
    <row r="125" spans="1:9" s="14" customFormat="1" ht="13.8" thickBot="1" x14ac:dyDescent="0.3">
      <c r="A125" s="99" t="s">
        <v>198</v>
      </c>
      <c r="B125" s="106" t="s">
        <v>148</v>
      </c>
      <c r="C125" s="100">
        <v>0.1</v>
      </c>
      <c r="D125" s="101" t="s">
        <v>15</v>
      </c>
      <c r="E125" s="100"/>
      <c r="F125" s="100">
        <f>+C125*E125</f>
        <v>0</v>
      </c>
      <c r="G125" s="102">
        <f>22</f>
        <v>22</v>
      </c>
      <c r="H125" s="102">
        <f>+F125*G125/100</f>
        <v>0</v>
      </c>
      <c r="I125" s="156">
        <f>+F125+H125</f>
        <v>0</v>
      </c>
    </row>
    <row r="126" spans="1:9" s="14" customFormat="1" ht="13.8" thickBot="1" x14ac:dyDescent="0.3">
      <c r="A126" s="58"/>
      <c r="F126" s="29"/>
      <c r="H126" s="65"/>
      <c r="I126" s="1"/>
    </row>
    <row r="127" spans="1:9" s="14" customFormat="1" ht="13.8" customHeight="1" x14ac:dyDescent="0.25">
      <c r="A127" s="30"/>
      <c r="B127" s="32"/>
      <c r="C127" s="31"/>
      <c r="D127" s="32"/>
      <c r="E127" s="31"/>
      <c r="F127" s="31"/>
      <c r="G127" s="141" t="s">
        <v>16</v>
      </c>
      <c r="H127" s="142"/>
      <c r="I127" s="33">
        <f>SUM(F12:F125)</f>
        <v>0</v>
      </c>
    </row>
    <row r="128" spans="1:9" ht="13.2" customHeight="1" thickBot="1" x14ac:dyDescent="0.3">
      <c r="A128" s="59"/>
      <c r="B128" s="34"/>
      <c r="C128" s="34"/>
      <c r="D128" s="34"/>
      <c r="E128" s="34"/>
      <c r="F128" s="34"/>
      <c r="G128" s="143" t="s">
        <v>27</v>
      </c>
      <c r="H128" s="144"/>
      <c r="I128" s="108">
        <f>+ROUND(I127*0.22,2)</f>
        <v>0</v>
      </c>
    </row>
    <row r="129" spans="1:9" ht="13.8" thickBot="1" x14ac:dyDescent="0.3">
      <c r="A129" s="59"/>
      <c r="B129" s="162" t="s">
        <v>207</v>
      </c>
      <c r="C129" s="34"/>
      <c r="D129" s="34"/>
      <c r="E129" s="34"/>
      <c r="F129" s="34"/>
      <c r="G129" s="145" t="s">
        <v>17</v>
      </c>
      <c r="H129" s="146"/>
      <c r="I129" s="109">
        <f>SUM(I127:I128)</f>
        <v>0</v>
      </c>
    </row>
    <row r="130" spans="1:9" x14ac:dyDescent="0.25">
      <c r="A130" s="103"/>
      <c r="B130" s="73"/>
      <c r="C130" s="74"/>
      <c r="D130" s="75"/>
      <c r="E130" s="74"/>
      <c r="F130" s="74"/>
      <c r="G130" s="104"/>
      <c r="H130" s="76"/>
      <c r="I130" s="157"/>
    </row>
    <row r="131" spans="1:9" s="14" customFormat="1" ht="31.8" thickBot="1" x14ac:dyDescent="0.3">
      <c r="A131" s="148" t="s">
        <v>205</v>
      </c>
      <c r="B131" s="105" t="s">
        <v>204</v>
      </c>
      <c r="C131" s="24">
        <v>1</v>
      </c>
      <c r="D131" s="25" t="s">
        <v>13</v>
      </c>
      <c r="E131" s="24">
        <v>9940</v>
      </c>
      <c r="F131" s="24">
        <f t="shared" ref="F131" si="21">+C131*E131</f>
        <v>9940</v>
      </c>
      <c r="G131" s="35">
        <f>22</f>
        <v>22</v>
      </c>
      <c r="H131" s="68">
        <f t="shared" ref="H131" si="22">+F131*G131/100</f>
        <v>2186.8000000000002</v>
      </c>
      <c r="I131" s="158">
        <f t="shared" ref="I131" si="23">+F131+H131</f>
        <v>12126.8</v>
      </c>
    </row>
    <row r="132" spans="1:9" ht="42" thickBot="1" x14ac:dyDescent="0.3">
      <c r="A132" s="148">
        <v>19</v>
      </c>
      <c r="B132" s="105" t="s">
        <v>206</v>
      </c>
      <c r="C132" s="80">
        <v>1</v>
      </c>
      <c r="D132" s="81" t="s">
        <v>13</v>
      </c>
      <c r="E132" s="80">
        <v>8500</v>
      </c>
      <c r="F132" s="80">
        <f t="shared" ref="F132" si="24">+C132*E132</f>
        <v>8500</v>
      </c>
      <c r="G132" s="82">
        <f>22</f>
        <v>22</v>
      </c>
      <c r="H132" s="83">
        <f t="shared" ref="H132" si="25">+F132*G132/100</f>
        <v>1870</v>
      </c>
      <c r="I132" s="153">
        <f t="shared" ref="I132" si="26">+F132+H132</f>
        <v>10370</v>
      </c>
    </row>
    <row r="133" spans="1:9" ht="13.8" thickBot="1" x14ac:dyDescent="0.3">
      <c r="A133" s="161"/>
      <c r="B133" s="149"/>
      <c r="C133" s="150"/>
      <c r="D133" s="151"/>
      <c r="E133" s="150"/>
      <c r="F133" s="150"/>
      <c r="G133" s="152"/>
      <c r="H133" s="147"/>
      <c r="I133" s="150"/>
    </row>
    <row r="134" spans="1:9" x14ac:dyDescent="0.25">
      <c r="A134" s="167"/>
      <c r="C134" s="169"/>
      <c r="D134" s="169"/>
      <c r="E134" s="169"/>
      <c r="F134" s="169"/>
      <c r="G134" s="165" t="s">
        <v>16</v>
      </c>
      <c r="H134" s="142"/>
      <c r="I134" s="33">
        <f>SUM(F19:F132)</f>
        <v>18440</v>
      </c>
    </row>
    <row r="135" spans="1:9" ht="13.8" customHeight="1" thickBot="1" x14ac:dyDescent="0.3">
      <c r="A135" s="170"/>
      <c r="B135" s="171"/>
      <c r="C135" s="24"/>
      <c r="D135" s="25"/>
      <c r="E135" s="24"/>
      <c r="F135" s="24"/>
      <c r="G135" s="166" t="s">
        <v>27</v>
      </c>
      <c r="H135" s="144"/>
      <c r="I135" s="108">
        <f>+ROUND(I134*0.22,2)</f>
        <v>4056.8</v>
      </c>
    </row>
    <row r="136" spans="1:9" ht="13.8" thickBot="1" x14ac:dyDescent="0.3">
      <c r="A136" s="170"/>
      <c r="B136" s="168" t="s">
        <v>208</v>
      </c>
      <c r="C136" s="24"/>
      <c r="D136" s="25"/>
      <c r="E136" s="24"/>
      <c r="F136" s="24"/>
      <c r="G136" s="163" t="s">
        <v>17</v>
      </c>
      <c r="H136" s="146"/>
      <c r="I136" s="109">
        <f>SUM(I134:I135)</f>
        <v>22496.799999999999</v>
      </c>
    </row>
    <row r="137" spans="1:9" ht="13.8" thickBot="1" x14ac:dyDescent="0.3">
      <c r="A137" s="170"/>
      <c r="B137" s="171"/>
      <c r="C137" s="24"/>
      <c r="D137" s="25"/>
      <c r="E137" s="24"/>
      <c r="F137" s="24"/>
      <c r="G137" s="159"/>
      <c r="H137" s="159"/>
      <c r="I137" s="160"/>
    </row>
    <row r="138" spans="1:9" x14ac:dyDescent="0.25">
      <c r="A138" s="170"/>
      <c r="C138" s="24"/>
      <c r="D138" s="25"/>
      <c r="E138" s="24"/>
      <c r="F138" s="158"/>
      <c r="G138" s="174" t="s">
        <v>16</v>
      </c>
      <c r="H138" s="177"/>
      <c r="I138" s="180">
        <f>I127+I134</f>
        <v>18440</v>
      </c>
    </row>
    <row r="139" spans="1:9" x14ac:dyDescent="0.25">
      <c r="A139" s="170"/>
      <c r="B139" s="171"/>
      <c r="C139" s="24"/>
      <c r="D139" s="25"/>
      <c r="E139" s="24"/>
      <c r="F139" s="158"/>
      <c r="G139" s="175" t="s">
        <v>27</v>
      </c>
      <c r="H139" s="178"/>
      <c r="I139" s="181">
        <f>I128+I135</f>
        <v>4056.8</v>
      </c>
    </row>
    <row r="140" spans="1:9" ht="13.8" thickBot="1" x14ac:dyDescent="0.3">
      <c r="A140" s="172"/>
      <c r="B140" s="171" t="s">
        <v>209</v>
      </c>
      <c r="C140" s="164"/>
      <c r="D140" s="164"/>
      <c r="E140" s="164"/>
      <c r="F140" s="173"/>
      <c r="G140" s="176" t="s">
        <v>17</v>
      </c>
      <c r="H140" s="179"/>
      <c r="I140" s="182">
        <f>I129+I136</f>
        <v>22496.799999999999</v>
      </c>
    </row>
    <row r="141" spans="1:9" x14ac:dyDescent="0.25">
      <c r="A141" s="56"/>
      <c r="B141" s="14"/>
    </row>
    <row r="150" spans="1:9" x14ac:dyDescent="0.25">
      <c r="A150" s="56"/>
    </row>
    <row r="151" spans="1:9" ht="15.6" x14ac:dyDescent="0.3">
      <c r="G151" s="4"/>
    </row>
    <row r="153" spans="1:9" x14ac:dyDescent="0.25">
      <c r="C153" s="3"/>
      <c r="D153" s="3"/>
      <c r="E153" s="19"/>
      <c r="F153" s="3"/>
      <c r="I153" s="21"/>
    </row>
    <row r="154" spans="1:9" x14ac:dyDescent="0.25">
      <c r="E154" s="20"/>
      <c r="I154" s="3"/>
    </row>
  </sheetData>
  <mergeCells count="9">
    <mergeCell ref="G134:H134"/>
    <mergeCell ref="G135:H135"/>
    <mergeCell ref="G136:H136"/>
    <mergeCell ref="A4:I4"/>
    <mergeCell ref="G9:H9"/>
    <mergeCell ref="G127:H127"/>
    <mergeCell ref="G128:H128"/>
    <mergeCell ref="G129:H129"/>
    <mergeCell ref="A6:I6"/>
  </mergeCells>
  <phoneticPr fontId="0" type="noConversion"/>
  <pageMargins left="0.59055118110236227" right="0.23" top="0.98425196850393704" bottom="1.58" header="0" footer="0"/>
  <pageSetup paperSize="9" orientation="portrait" r:id="rId1"/>
  <headerFooter alignWithMargins="0">
    <oddHeader>&amp;LPoročilo IGMAT: 441-KON-20&amp;CPriloga 1
&amp;R&amp;P/&amp;N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0" type="noConversion"/>
  <pageMargins left="0.75" right="0.75" top="1" bottom="1" header="0" footer="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0"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List1</vt:lpstr>
      <vt:lpstr>List2</vt:lpstr>
      <vt:lpstr>List3</vt:lpstr>
    </vt:vector>
  </TitlesOfParts>
  <Company>HIPOX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DARKO DROLE</dc:creator>
  <cp:lastModifiedBy>Darko Drole</cp:lastModifiedBy>
  <cp:lastPrinted>2020-10-19T08:39:26Z</cp:lastPrinted>
  <dcterms:created xsi:type="dcterms:W3CDTF">1999-06-01T05:35:19Z</dcterms:created>
  <dcterms:modified xsi:type="dcterms:W3CDTF">2021-08-20T08:11:18Z</dcterms:modified>
</cp:coreProperties>
</file>