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jeglic\Desktop\23_ACL\03_Razpis\JN popis\"/>
    </mc:Choice>
  </mc:AlternateContent>
  <bookViews>
    <workbookView xWindow="0" yWindow="0" windowWidth="28770" windowHeight="8145" tabRatio="741" activeTab="3"/>
  </bookViews>
  <sheets>
    <sheet name="SKUPNA_REKAPITULACIJA_ZA_RAZPIS" sheetId="29" r:id="rId1"/>
    <sheet name="REKAPITULACIJA_GOI_ZA_RAZPIS" sheetId="30" r:id="rId2"/>
    <sheet name="Rekapitulacija" sheetId="1" r:id="rId3"/>
    <sheet name="0.Pripravljalna in Raznadela" sheetId="33" r:id="rId4"/>
    <sheet name="1.KOLEKTOR" sheetId="2" r:id="rId5"/>
    <sheet name="2. KANALIZACIJA_Odpadna" sheetId="3" r:id="rId6"/>
    <sheet name="3. EKK" sheetId="4" r:id="rId7"/>
    <sheet name="4. VODOVOD" sheetId="5" r:id="rId8"/>
    <sheet name="5. VODOVOD_Vodovodna cesta" sheetId="6" r:id="rId9"/>
    <sheet name="6.GORIŠKA_ulica" sheetId="7" r:id="rId10"/>
    <sheet name="6a_VRTINA" sheetId="28" r:id="rId11"/>
    <sheet name="6b_Cestna_Razsvetljava_G_Ul" sheetId="8" r:id="rId12"/>
    <sheet name="7.MAGISTROVA_ulica" sheetId="9" r:id="rId13"/>
    <sheet name="7a_Cestna_Razsvetljava_M_Ul" sheetId="10" r:id="rId14"/>
    <sheet name="8_EL_TP_ŽAK_SN" sheetId="22" r:id="rId15"/>
    <sheet name="9_Telekom" sheetId="26" r:id="rId16"/>
    <sheet name="10_Javna_razsv_JAVNA POT C2 " sheetId="27" r:id="rId17"/>
  </sheets>
  <externalReferences>
    <externalReference r:id="rId18"/>
    <externalReference r:id="rId19"/>
    <externalReference r:id="rId20"/>
  </externalReferences>
  <definedNames>
    <definedName name="\c" localSheetId="10">#REF!</definedName>
    <definedName name="\c">#REF!</definedName>
    <definedName name="\d" localSheetId="10">#REF!</definedName>
    <definedName name="\d">#REF!</definedName>
    <definedName name="__xlnm.Print_Area_1" localSheetId="4">#REF!</definedName>
    <definedName name="__xlnm.Print_Area_1" localSheetId="2">#REF!</definedName>
    <definedName name="__xlnm.Print_Area_1">#REF!</definedName>
    <definedName name="__xlnm.Print_Titles_1" localSheetId="2">#REF!</definedName>
    <definedName name="__xlnm.Print_Titles_1">#REF!</definedName>
    <definedName name="_Excel_BuiltIn_Print_Area_1_1_1_1_1_1" localSheetId="2">#REF!</definedName>
    <definedName name="_Excel_BuiltIn_Print_Area_1_1_1_1_1_1">#REF!</definedName>
    <definedName name="_Excel_BuiltIn_Print_Area_1_1_1_1_1_1_1_1_1_1_1_1_1_1">#REF!</definedName>
    <definedName name="_Excel_BuiltIn_Print_Area_1_1_1_1_1_1_1_1_1_1_1_1_1_1_1">#REF!</definedName>
    <definedName name="_Excel_BuiltIn_Print_Area_1_1_1_1_1_1_1_1_1_1_1_1_1_1_1_1">#REF!</definedName>
    <definedName name="_Excel_BuiltIn_Print_Area_11_1_1_1_1_1">#REF!</definedName>
    <definedName name="_Excel_BuiltIn_Print_Area_12_1_1_1_1_1_1">#REF!</definedName>
    <definedName name="_Excel_BuiltIn_Print_Area_14_1_1_1_1_1_1">#REF!</definedName>
    <definedName name="_Excel_BuiltIn_Print_Area_2_1_1_1_1_1_1">#REF!</definedName>
    <definedName name="_Excel_BuiltIn_Print_Area_3_1_1_1_1_1_1">#REF!</definedName>
    <definedName name="_Excel_BuiltIn_Print_Area_3_1_1_1_1_1_1_1">#REF!</definedName>
    <definedName name="_Excel_BuiltIn_Print_Area_5_1_1_1_1_1_1">#REF!</definedName>
    <definedName name="_Excel_BuiltIn_Print_Area_5_1_1_1_1_1_1_1">#REF!</definedName>
    <definedName name="_Excel_BuiltIn_Print_Area_6_1_1_1_1_1">#REF!</definedName>
    <definedName name="_Excel_BuiltIn_Print_Area_6_1_1_1_1_1_1">#REF!</definedName>
    <definedName name="_Excel_BuiltIn_Print_Area_6_1_1_1_1_1_1_1">#REF!</definedName>
    <definedName name="_Excel_BuiltIn_Print_Area_8_1_1_1_1_1_1">#REF!</definedName>
    <definedName name="_Excel_BuiltIn_Print_Area_8_1_1_1_1_1_1_1">#REF!</definedName>
    <definedName name="_xlnm._FilterDatabase" localSheetId="14" hidden="1">'8_EL_TP_ŽAK_SN'!$A$2:$K$42</definedName>
    <definedName name="_Toc315432761" localSheetId="10">'[1]4.3_EE-T'!#REF!</definedName>
    <definedName name="_Toc315432761">#NAME?</definedName>
    <definedName name="_Toc315432762" localSheetId="10">'[1]4.3_EE-T'!#REF!</definedName>
    <definedName name="_Toc315432762">#NAME?</definedName>
    <definedName name="_Toc315969419" localSheetId="10">'[1]4.3_EE-T'!#REF!</definedName>
    <definedName name="_Toc315969419">#NAME?</definedName>
    <definedName name="agregat" localSheetId="5">#REF!</definedName>
    <definedName name="agregat" localSheetId="6">#REF!</definedName>
    <definedName name="agregat" localSheetId="7">#REF!</definedName>
    <definedName name="agregat" localSheetId="8">#REF!</definedName>
    <definedName name="agregat" localSheetId="9">#REF!</definedName>
    <definedName name="agregat" localSheetId="12">#REF!</definedName>
    <definedName name="agregat" localSheetId="2">#REF!</definedName>
    <definedName name="agregat">#REF!</definedName>
    <definedName name="CENA1">#REF!</definedName>
    <definedName name="DER">#REF!</definedName>
    <definedName name="EKK" localSheetId="5">#REF!</definedName>
    <definedName name="EKK" localSheetId="6">#REF!</definedName>
    <definedName name="EKK" localSheetId="7">#REF!</definedName>
    <definedName name="EKK" localSheetId="8">#REF!</definedName>
    <definedName name="EKK" localSheetId="9">#REF!</definedName>
    <definedName name="EKK" localSheetId="12">#REF!</definedName>
    <definedName name="EKK" localSheetId="2">#REF!</definedName>
    <definedName name="EKK">#REF!</definedName>
    <definedName name="Excel_BuiltIn_Database" localSheetId="2">#REF!</definedName>
    <definedName name="Excel_BuiltIn_Database">#REF!</definedName>
    <definedName name="Excel_BuiltIn_Database_1" localSheetId="10">'[1]3.5_EKK'!#REF!</definedName>
    <definedName name="Excel_BuiltIn_Database_1" localSheetId="2">#NAME?</definedName>
    <definedName name="Excel_BuiltIn_Database_1">#NAME?</definedName>
    <definedName name="Excel_BuiltIn_Print_Area" localSheetId="10">#REF!</definedName>
    <definedName name="Excel_BuiltIn_Print_Area" localSheetId="2">#REF!</definedName>
    <definedName name="Excel_BuiltIn_Print_Area">#REF!</definedName>
    <definedName name="Excel_BuiltIn_Print_Area_1" localSheetId="10">#REF!</definedName>
    <definedName name="Excel_BuiltIn_Print_Area_1">#REF!</definedName>
    <definedName name="Excel_BuiltIn_Print_Area_1_1">#REF!</definedName>
    <definedName name="Excel_BuiltIn_Print_Area_1_1_1">#REF!</definedName>
    <definedName name="Excel_BuiltIn_Print_Area_1_1_1_1">#REF!</definedName>
    <definedName name="Excel_BuiltIn_Print_Area_1_1_1_1_1">#REF!</definedName>
    <definedName name="Excel_BuiltIn_Print_Area_1_1_1_1_1_1">#REF!</definedName>
    <definedName name="Excel_BuiltIn_Print_Area_1_1_1_1_1_1_1">#REF!</definedName>
    <definedName name="Excel_BuiltIn_Print_Area_1_1_1_1_1_1_1_1">#REF!</definedName>
    <definedName name="Excel_BuiltIn_Print_Area_1_1_1_1_1_1_1_1_1">#REF!</definedName>
    <definedName name="Excel_BuiltIn_Print_Area_1_1_1_1_1_1_1_1_1_1">#REF!</definedName>
    <definedName name="Excel_BuiltIn_Print_Area_1_1_1_1_1_1_1_1_1_1_1">#REF!</definedName>
    <definedName name="Excel_BuiltIn_Print_Area_1_1_1_1_1_1_1_1_1_1_1_1">#REF!</definedName>
    <definedName name="Excel_BuiltIn_Print_Area_1_1_1_1_1_1_1_1_1_1_1_1_1">#REF!</definedName>
    <definedName name="Excel_BuiltIn_Print_Area_1_1_1_1_1_1_1_1_1_1_1_1_1_1">#REF!</definedName>
    <definedName name="Excel_BuiltIn_Print_Area_1_1_1_1_1_1_1_1_1_1_1_1_1_1_1">#REF!</definedName>
    <definedName name="Excel_BuiltIn_Print_Area_1_1_1_1_1_1_1_1_1_1_2">#REF!</definedName>
    <definedName name="Excel_BuiltIn_Print_Area_1_1_1_1_1_1_1_1_1_1_3">#REF!</definedName>
    <definedName name="Excel_BuiltIn_Print_Area_10">#REF!</definedName>
    <definedName name="Excel_BuiltIn_Print_Area_10_1">#REF!</definedName>
    <definedName name="Excel_BuiltIn_Print_Area_10_1_1">#REF!</definedName>
    <definedName name="Excel_BuiltIn_Print_Area_10_1_1_1">#REF!</definedName>
    <definedName name="Excel_BuiltIn_Print_Area_10_1_1_1_1">#REF!</definedName>
    <definedName name="Excel_BuiltIn_Print_Area_10_1_1_1_1_1">#REF!</definedName>
    <definedName name="Excel_BuiltIn_Print_Area_11">#REF!</definedName>
    <definedName name="Excel_BuiltIn_Print_Area_11_1">#REF!</definedName>
    <definedName name="Excel_BuiltIn_Print_Area_11_1_1">#REF!</definedName>
    <definedName name="Excel_BuiltIn_Print_Area_11_1_1_1">#REF!</definedName>
    <definedName name="Excel_BuiltIn_Print_Area_11_1_1_1_1">#REF!</definedName>
    <definedName name="Excel_BuiltIn_Print_Area_12">#REF!</definedName>
    <definedName name="Excel_BuiltIn_Print_Area_12_1">#REF!</definedName>
    <definedName name="Excel_BuiltIn_Print_Area_12_1_1">#REF!</definedName>
    <definedName name="Excel_BuiltIn_Print_Area_12_1_1_1">#REF!</definedName>
    <definedName name="Excel_BuiltIn_Print_Area_12_1_1_1_1">#REF!</definedName>
    <definedName name="Excel_BuiltIn_Print_Area_12_1_1_1_1_1">#REF!</definedName>
    <definedName name="Excel_BuiltIn_Print_Area_13">#REF!</definedName>
    <definedName name="Excel_BuiltIn_Print_Area_13_1">#REF!</definedName>
    <definedName name="Excel_BuiltIn_Print_Area_13_1_1">#REF!</definedName>
    <definedName name="Excel_BuiltIn_Print_Area_13_1_1_1">#REF!</definedName>
    <definedName name="Excel_BuiltIn_Print_Area_13_1_1_1_1">#REF!</definedName>
    <definedName name="Excel_BuiltIn_Print_Area_14">0</definedName>
    <definedName name="Excel_BuiltIn_Print_Area_14_1">#REF!</definedName>
    <definedName name="Excel_BuiltIn_Print_Area_14_1_1">#REF!</definedName>
    <definedName name="Excel_BuiltIn_Print_Area_14_1_1_1">#REF!</definedName>
    <definedName name="Excel_BuiltIn_Print_Area_14_1_1_1_1">#REF!</definedName>
    <definedName name="Excel_BuiltIn_Print_Area_14_1_1_1_1_1">#REF!</definedName>
    <definedName name="Excel_BuiltIn_Print_Area_15">0</definedName>
    <definedName name="Excel_BuiltIn_Print_Area_15_1">#REF!</definedName>
    <definedName name="Excel_BuiltIn_Print_Area_15_1_1">#REF!</definedName>
    <definedName name="Excel_BuiltIn_Print_Area_18_1">#REF!</definedName>
    <definedName name="Excel_BuiltIn_Print_Area_18_1_1">#REF!</definedName>
    <definedName name="Excel_BuiltIn_Print_Area_18_1_1_1">#REF!</definedName>
    <definedName name="Excel_BuiltIn_Print_Area_18_1_1_1_1">#REF!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2_1_1_1_1">#REF!</definedName>
    <definedName name="Excel_BuiltIn_Print_Area_2_1_1_1_1_1">#REF!</definedName>
    <definedName name="Excel_BuiltIn_Print_Area_20_1">#REF!</definedName>
    <definedName name="Excel_BuiltIn_Print_Area_20_1_1">#REF!</definedName>
    <definedName name="Excel_BuiltIn_Print_Area_26">#REF!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3_1_1_1_1_1_1">#REF!</definedName>
    <definedName name="Excel_BuiltIn_Print_Area_4">#REF!</definedName>
    <definedName name="Excel_BuiltIn_Print_Area_4_1">#REF!</definedName>
    <definedName name="Excel_BuiltIn_Print_Area_4_1_1">#REF!</definedName>
    <definedName name="Excel_BuiltIn_Print_Area_4_1_1_1">#REF!</definedName>
    <definedName name="Excel_BuiltIn_Print_Area_4_1_1_1_1">#REF!</definedName>
    <definedName name="Excel_BuiltIn_Print_Area_5">#REF!</definedName>
    <definedName name="Excel_BuiltIn_Print_Area_5_1" localSheetId="10">'[1]1.1_GO-P'!#REF!</definedName>
    <definedName name="Excel_BuiltIn_Print_Area_5_1">#NAME?</definedName>
    <definedName name="Excel_BuiltIn_Print_Area_5_1_1" localSheetId="10">'[1]1.1_GO-P'!#REF!</definedName>
    <definedName name="Excel_BuiltIn_Print_Area_5_1_1">#NAME?</definedName>
    <definedName name="Excel_BuiltIn_Print_Area_5_1_1_1" localSheetId="10">#REF!</definedName>
    <definedName name="Excel_BuiltIn_Print_Area_5_1_1_1">#REF!</definedName>
    <definedName name="Excel_BuiltIn_Print_Area_5_1_1_1_1" localSheetId="10">#REF!</definedName>
    <definedName name="Excel_BuiltIn_Print_Area_5_1_1_1_1">#REF!</definedName>
    <definedName name="Excel_BuiltIn_Print_Area_5_1_1_1_1_1" localSheetId="10">#REF!</definedName>
    <definedName name="Excel_BuiltIn_Print_Area_5_1_1_1_1_1">#REF!</definedName>
    <definedName name="Excel_BuiltIn_Print_Area_5_1_1_1_1_1_1">#REF!</definedName>
    <definedName name="Excel_BuiltIn_Print_Area_6">#REF!</definedName>
    <definedName name="Excel_BuiltIn_Print_Area_6_1">#REF!</definedName>
    <definedName name="Excel_BuiltIn_Print_Area_6_1_1">#REF!</definedName>
    <definedName name="Excel_BuiltIn_Print_Area_6_1_1_1">#REF!</definedName>
    <definedName name="Excel_BuiltIn_Print_Area_6_1_1_1_1">#REF!</definedName>
    <definedName name="Excel_BuiltIn_Print_Area_6_1_1_1_1_1">#REF!</definedName>
    <definedName name="Excel_BuiltIn_Print_Area_6_1_1_1_1_1_1">#REF!</definedName>
    <definedName name="Excel_BuiltIn_Print_Area_7">#REF!</definedName>
    <definedName name="Excel_BuiltIn_Print_Area_7_1">#REF!</definedName>
    <definedName name="Excel_BuiltIn_Print_Area_7_1_1">#REF!</definedName>
    <definedName name="Excel_BuiltIn_Print_Area_7_1_1_1">#REF!</definedName>
    <definedName name="Excel_BuiltIn_Print_Area_7_1_1_1_1">#REF!</definedName>
    <definedName name="Excel_BuiltIn_Print_Area_8">#REF!</definedName>
    <definedName name="Excel_BuiltIn_Print_Area_8_1">#REF!</definedName>
    <definedName name="Excel_BuiltIn_Print_Area_8_1_1">#REF!</definedName>
    <definedName name="Excel_BuiltIn_Print_Area_8_1_1_1">#REF!</definedName>
    <definedName name="Excel_BuiltIn_Print_Area_8_1_1_1_1">#REF!</definedName>
    <definedName name="Excel_BuiltIn_Print_Area_8_1_1_1_1_1">#REF!</definedName>
    <definedName name="Excel_BuiltIn_Print_Area_8_1_1_1_1_1_1">#REF!</definedName>
    <definedName name="Excel_BuiltIn_Print_Area_9">#REF!</definedName>
    <definedName name="Excel_BuiltIn_Print_Area_9_1">#REF!</definedName>
    <definedName name="Excel_BuiltIn_Print_Area_9_1_1">#REF!</definedName>
    <definedName name="Excel_BuiltIn_Print_Area_9_1_1_1">#REF!</definedName>
    <definedName name="Excel_BuiltIn_Print_Area_9_1_1_1_1">#REF!</definedName>
    <definedName name="Excel_BuiltIn_Print_Area_9_1_1_1_1_1">#REF!</definedName>
    <definedName name="Excel_BuiltIn_Print_Titles">#REF!</definedName>
    <definedName name="Excel_BuiltIn_Print_Titles_1_1">"#REF!"</definedName>
    <definedName name="Excel_BuiltIn_Print_Titles_1_1_1">"#REF!"</definedName>
    <definedName name="Excel_BuiltIn_Print_Titles_1_1_1_1">"#REF!"</definedName>
    <definedName name="Excel_BuiltIn_Print_Titles_4" localSheetId="4">#NAME?</definedName>
    <definedName name="Excel_BuiltIn_Print_Titles_4" localSheetId="5">#NAME?</definedName>
    <definedName name="Excel_BuiltIn_Print_Titles_4" localSheetId="6">#NAME?</definedName>
    <definedName name="Excel_BuiltIn_Print_Titles_4" localSheetId="7">#NAME?</definedName>
    <definedName name="Excel_BuiltIn_Print_Titles_4" localSheetId="8">#NAME?</definedName>
    <definedName name="Excel_BuiltIn_Print_Titles_4" localSheetId="9">#NAME?</definedName>
    <definedName name="Excel_BuiltIn_Print_Titles_4" localSheetId="10">'[2]NEPREDVIDENA GR.DELA'!#REF!</definedName>
    <definedName name="Excel_BuiltIn_Print_Titles_4" localSheetId="12">#NAME?</definedName>
    <definedName name="Excel_BuiltIn_Print_Titles_4" localSheetId="2">#NAME?</definedName>
    <definedName name="Excel_BuiltIn_Print_Titles_4">#NAME?</definedName>
    <definedName name="investicija">#REF!</definedName>
    <definedName name="izvesek" localSheetId="4">#REF!</definedName>
    <definedName name="izvesek" localSheetId="5">#REF!</definedName>
    <definedName name="izvesek" localSheetId="6">#REF!</definedName>
    <definedName name="izvesek" localSheetId="7">#REF!</definedName>
    <definedName name="izvesek" localSheetId="8">#REF!</definedName>
    <definedName name="izvesek" localSheetId="9">#REF!</definedName>
    <definedName name="izvesek" localSheetId="12">#REF!</definedName>
    <definedName name="izvesek" localSheetId="2">#REF!</definedName>
    <definedName name="izvesek">#REF!</definedName>
    <definedName name="l" localSheetId="5">#REF!</definedName>
    <definedName name="l" localSheetId="6">#REF!</definedName>
    <definedName name="l" localSheetId="7">#REF!</definedName>
    <definedName name="l" localSheetId="8">#REF!</definedName>
    <definedName name="l" localSheetId="9">#REF!</definedName>
    <definedName name="l" localSheetId="12">#REF!</definedName>
    <definedName name="l" localSheetId="2">#REF!</definedName>
    <definedName name="l">#REF!</definedName>
    <definedName name="oddusek" localSheetId="5">#REF!</definedName>
    <definedName name="oddusek" localSheetId="6">#REF!</definedName>
    <definedName name="oddusek" localSheetId="7">#REF!</definedName>
    <definedName name="oddusek" localSheetId="8">#REF!</definedName>
    <definedName name="oddusek" localSheetId="9">#REF!</definedName>
    <definedName name="oddusek" localSheetId="12">#REF!</definedName>
    <definedName name="oddusek" localSheetId="2">#REF!</definedName>
    <definedName name="oddusek">#REF!</definedName>
    <definedName name="oprema" localSheetId="5">#REF!</definedName>
    <definedName name="oprema" localSheetId="6">#REF!</definedName>
    <definedName name="oprema" localSheetId="7">#REF!</definedName>
    <definedName name="oprema" localSheetId="8">#REF!</definedName>
    <definedName name="oprema" localSheetId="9">#REF!</definedName>
    <definedName name="oprema" localSheetId="12">#REF!</definedName>
    <definedName name="oprema" localSheetId="2">#REF!</definedName>
    <definedName name="oprema">#REF!</definedName>
    <definedName name="_xlnm.Print_Area" localSheetId="4">'1.KOLEKTOR'!$A$1:$F$279</definedName>
    <definedName name="_xlnm.Print_Area" localSheetId="16">'10_Javna_razsv_JAVNA POT C2 '!$A$1:$F$73</definedName>
    <definedName name="_xlnm.Print_Area" localSheetId="5">'2. KANALIZACIJA_Odpadna'!$A$1:$F$79</definedName>
    <definedName name="_xlnm.Print_Area" localSheetId="6">'3. EKK'!$A$1:$F$81</definedName>
    <definedName name="_xlnm.Print_Area" localSheetId="7">'4. VODOVOD'!$A$1:$F$240</definedName>
    <definedName name="_xlnm.Print_Area" localSheetId="8">'5. VODOVOD_Vodovodna cesta'!$A$1:$F$91</definedName>
    <definedName name="_xlnm.Print_Area" localSheetId="9">'6.GORIŠKA_ulica'!$A$1:$F$136</definedName>
    <definedName name="_xlnm.Print_Area" localSheetId="11">'6b_Cestna_Razsvetljava_G_Ul'!$A$1:$F$102</definedName>
    <definedName name="_xlnm.Print_Area" localSheetId="12">'7.MAGISTROVA_ulica'!$A$1:$F$186</definedName>
    <definedName name="_xlnm.Print_Area" localSheetId="13">'7a_Cestna_Razsvetljava_M_Ul'!$A$1:$F$97</definedName>
    <definedName name="_xlnm.Print_Area" localSheetId="14">'8_EL_TP_ŽAK_SN'!$A$1:$H$43</definedName>
    <definedName name="_xlnm.Print_Area" localSheetId="2">Rekapitulacija!$A$1:$E$69</definedName>
    <definedName name="_xlnm.Print_Area" localSheetId="1">REKAPITULACIJA_GOI_ZA_RAZPIS!$A$1:$E$160</definedName>
    <definedName name="_xlnm.Print_Area" localSheetId="0">SKUPNA_REKAPITULACIJA_ZA_RAZPIS!$A$1:$E$59</definedName>
    <definedName name="Print_A">#REF!</definedName>
    <definedName name="Print_Area_MI" localSheetId="4">#REF!</definedName>
    <definedName name="Print_Area_MI" localSheetId="5">#REF!</definedName>
    <definedName name="Print_Area_MI" localSheetId="6">#REF!</definedName>
    <definedName name="Print_Area_MI" localSheetId="7">#REF!</definedName>
    <definedName name="Print_Area_MI" localSheetId="8">#REF!</definedName>
    <definedName name="Print_Area_MI" localSheetId="9">#REF!</definedName>
    <definedName name="Print_Area_MI" localSheetId="12">#REF!</definedName>
    <definedName name="Print_Area_MI" localSheetId="2">#REF!</definedName>
    <definedName name="Print_Area_MI">#REF!</definedName>
    <definedName name="Print_Titles" localSheetId="4">'1.KOLEKTOR'!$1:$1</definedName>
    <definedName name="Print_Titles" localSheetId="5">'2. KANALIZACIJA_Odpadna'!$1:$1</definedName>
    <definedName name="Print_Titles" localSheetId="6">'3. EKK'!$1:$1</definedName>
    <definedName name="Print_Titles" localSheetId="7">'4. VODOVOD'!$1:$1</definedName>
    <definedName name="Print_Titles" localSheetId="8">'5. VODOVOD_Vodovodna cesta'!$1:$1</definedName>
    <definedName name="Print_Titles" localSheetId="9">'6.GORIŠKA_ulica'!$1:$1</definedName>
    <definedName name="Print_Titles" localSheetId="12">'7.MAGISTROVA_ulica'!$1:$1</definedName>
    <definedName name="Print_Titles_MI" localSheetId="5">#REF!</definedName>
    <definedName name="Print_Titles_MI" localSheetId="6">#REF!</definedName>
    <definedName name="Print_Titles_MI" localSheetId="7">#REF!</definedName>
    <definedName name="Print_Titles_MI" localSheetId="8">#REF!</definedName>
    <definedName name="Print_Titles_MI" localSheetId="9">#REF!</definedName>
    <definedName name="Print_Titles_MI" localSheetId="12">#REF!</definedName>
    <definedName name="Print_Titles_MI" localSheetId="2">#REF!</definedName>
    <definedName name="Print_Titles_MI">#REF!</definedName>
    <definedName name="QWE">[3]HORTIKULTURA!#REF!</definedName>
    <definedName name="REKAPPITULACIJAZD">#REF!</definedName>
    <definedName name="svetilka" localSheetId="5">#REF!</definedName>
    <definedName name="svetilka" localSheetId="6">#REF!</definedName>
    <definedName name="svetilka" localSheetId="7">#REF!</definedName>
    <definedName name="svetilka" localSheetId="8">#REF!</definedName>
    <definedName name="svetilka" localSheetId="9">#REF!</definedName>
    <definedName name="svetilka" localSheetId="12">#REF!</definedName>
    <definedName name="svetilka" localSheetId="2">#REF!</definedName>
    <definedName name="svetilka">#REF!</definedName>
    <definedName name="TABLE_1">"#REF!"</definedName>
    <definedName name="TABLE_2_1">"#REF!"</definedName>
    <definedName name="TABLE_3_1">"#REF!"</definedName>
    <definedName name="TABLE_4_1">"#REF!"</definedName>
    <definedName name="TABLE_5_1">"#REF!"</definedName>
    <definedName name="TABLE_6_1">"#REF!"</definedName>
    <definedName name="totem" localSheetId="4">#REF!</definedName>
    <definedName name="totem" localSheetId="5">#REF!</definedName>
    <definedName name="totem" localSheetId="6">#REF!</definedName>
    <definedName name="totem" localSheetId="7">#REF!</definedName>
    <definedName name="totem" localSheetId="8">#REF!</definedName>
    <definedName name="totem" localSheetId="9">#REF!</definedName>
    <definedName name="totem" localSheetId="12">#REF!</definedName>
    <definedName name="totem" localSheetId="2">#REF!</definedName>
    <definedName name="totem">#REF!</definedName>
    <definedName name="totm" localSheetId="5">#REF!</definedName>
    <definedName name="totm" localSheetId="6">#REF!</definedName>
    <definedName name="totm" localSheetId="7">#REF!</definedName>
    <definedName name="totm" localSheetId="8">#REF!</definedName>
    <definedName name="totm" localSheetId="9">#REF!</definedName>
    <definedName name="totm" localSheetId="12">#REF!</definedName>
    <definedName name="totm" localSheetId="2">#REF!</definedName>
    <definedName name="totm">#REF!</definedName>
    <definedName name="VROC">#REF!</definedName>
    <definedName name="zastavka" localSheetId="5">#REF!</definedName>
    <definedName name="zastavka" localSheetId="6">#REF!</definedName>
    <definedName name="zastavka" localSheetId="7">#REF!</definedName>
    <definedName name="zastavka" localSheetId="8">#REF!</definedName>
    <definedName name="zastavka" localSheetId="9">#REF!</definedName>
    <definedName name="zastavka" localSheetId="12">#REF!</definedName>
    <definedName name="zastavka" localSheetId="2">#REF!</definedName>
    <definedName name="zastavka">#REF!</definedName>
    <definedName name="ZEMD">#REF!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8" i="26" l="1"/>
  <c r="G27" i="26"/>
  <c r="G26" i="26"/>
  <c r="G25" i="26"/>
  <c r="G24" i="26"/>
  <c r="G14" i="26"/>
  <c r="G13" i="26"/>
  <c r="G9" i="26"/>
  <c r="H6" i="22"/>
  <c r="F13" i="28"/>
  <c r="F14" i="28"/>
  <c r="F15" i="28"/>
  <c r="F16" i="28"/>
  <c r="F17" i="28"/>
  <c r="F18" i="28"/>
  <c r="F19" i="28"/>
  <c r="F20" i="28"/>
  <c r="F21" i="28"/>
  <c r="F12" i="28"/>
  <c r="F80" i="5"/>
  <c r="F83" i="7"/>
  <c r="F77" i="9"/>
  <c r="F95" i="7"/>
  <c r="F115" i="9"/>
  <c r="F114" i="9"/>
  <c r="F113" i="9"/>
  <c r="F112" i="9"/>
  <c r="F110" i="9"/>
  <c r="F109" i="9"/>
  <c r="F108" i="9"/>
  <c r="F107" i="9"/>
  <c r="F105" i="9"/>
  <c r="F104" i="9"/>
  <c r="F102" i="9"/>
  <c r="F100" i="9"/>
  <c r="F99" i="9"/>
  <c r="F98" i="9"/>
  <c r="F97" i="9"/>
  <c r="F96" i="9"/>
  <c r="F94" i="9"/>
  <c r="F93" i="9"/>
  <c r="F84" i="7"/>
  <c r="F84" i="9"/>
  <c r="F80" i="9"/>
  <c r="F91" i="9"/>
  <c r="F90" i="9"/>
  <c r="F89" i="9"/>
  <c r="F88" i="9"/>
  <c r="F86" i="9"/>
  <c r="F83" i="9"/>
  <c r="F82" i="9"/>
  <c r="F81" i="9"/>
  <c r="F79" i="9"/>
  <c r="F89" i="7"/>
  <c r="F86" i="7"/>
  <c r="F75" i="7"/>
  <c r="F108" i="7"/>
  <c r="F109" i="7"/>
  <c r="F107" i="7"/>
  <c r="F106" i="7"/>
  <c r="F104" i="7"/>
  <c r="F103" i="7"/>
  <c r="F102" i="7"/>
  <c r="F101" i="7"/>
  <c r="F99" i="7"/>
  <c r="F8" i="28" l="1"/>
  <c r="F3" i="28" s="1"/>
  <c r="F97" i="7"/>
  <c r="F94" i="7"/>
  <c r="F92" i="7"/>
  <c r="F93" i="7"/>
  <c r="F91" i="7"/>
  <c r="F85" i="7" l="1"/>
  <c r="F88" i="7" l="1"/>
  <c r="F76" i="7"/>
  <c r="F82" i="7" l="1"/>
  <c r="F81" i="7"/>
  <c r="F79" i="7"/>
  <c r="F77" i="7"/>
  <c r="F74" i="7"/>
  <c r="F72" i="7"/>
  <c r="F132" i="2"/>
  <c r="F131" i="2"/>
  <c r="D44" i="7" l="1"/>
  <c r="D56" i="7"/>
  <c r="D57" i="7"/>
  <c r="F67" i="33"/>
  <c r="F66" i="33"/>
  <c r="F59" i="27"/>
  <c r="F58" i="27"/>
  <c r="F57" i="27"/>
  <c r="F56" i="27"/>
  <c r="F60" i="27" s="1"/>
  <c r="F69" i="27" s="1"/>
  <c r="F51" i="27"/>
  <c r="F50" i="27"/>
  <c r="F49" i="27"/>
  <c r="F52" i="27" s="1"/>
  <c r="F45" i="27"/>
  <c r="F44" i="27"/>
  <c r="F43" i="27"/>
  <c r="F42" i="27"/>
  <c r="F41" i="27"/>
  <c r="F36" i="27"/>
  <c r="F35" i="27"/>
  <c r="F30" i="27"/>
  <c r="F31" i="27" s="1"/>
  <c r="F65" i="27" s="1"/>
  <c r="F25" i="27"/>
  <c r="F26" i="27" s="1"/>
  <c r="F64" i="27" s="1"/>
  <c r="F18" i="27"/>
  <c r="F17" i="27"/>
  <c r="F16" i="27"/>
  <c r="F15" i="27"/>
  <c r="F14" i="27"/>
  <c r="F13" i="27"/>
  <c r="F12" i="27"/>
  <c r="F10" i="27"/>
  <c r="F19" i="27" s="1"/>
  <c r="H40" i="22"/>
  <c r="F95" i="10"/>
  <c r="F94" i="10"/>
  <c r="F96" i="10" s="1"/>
  <c r="F100" i="8"/>
  <c r="F99" i="8"/>
  <c r="F54" i="33"/>
  <c r="F53" i="33"/>
  <c r="F55" i="33"/>
  <c r="F52" i="33"/>
  <c r="F51" i="33"/>
  <c r="F50" i="33"/>
  <c r="F49" i="33"/>
  <c r="F48" i="33"/>
  <c r="F44" i="33"/>
  <c r="F45" i="33"/>
  <c r="F41" i="33"/>
  <c r="F57" i="33" s="1"/>
  <c r="F33" i="33"/>
  <c r="F31" i="33"/>
  <c r="F29" i="33"/>
  <c r="F46" i="27" l="1"/>
  <c r="F37" i="27"/>
  <c r="F66" i="27" s="1"/>
  <c r="F7" i="33"/>
  <c r="F68" i="27"/>
  <c r="F67" i="27"/>
  <c r="F63" i="27"/>
  <c r="F69" i="33"/>
  <c r="F12" i="33" s="1"/>
  <c r="D62" i="1" s="1"/>
  <c r="E159" i="30" s="1"/>
  <c r="E41" i="29" s="1"/>
  <c r="F35" i="33"/>
  <c r="F5" i="33" s="1"/>
  <c r="F70" i="27" l="1"/>
  <c r="D56" i="1" s="1"/>
  <c r="E134" i="30" s="1"/>
  <c r="E138" i="30" s="1"/>
  <c r="E140" i="30" s="1"/>
  <c r="F9" i="33"/>
  <c r="D30" i="1" l="1"/>
  <c r="E13" i="30" s="1"/>
  <c r="E17" i="30" s="1"/>
  <c r="E19" i="30" s="1"/>
  <c r="F240" i="5" l="1"/>
  <c r="F238" i="5" s="1"/>
  <c r="F237" i="5"/>
  <c r="F236" i="5"/>
  <c r="F233" i="5"/>
  <c r="F232" i="5"/>
  <c r="F230" i="5"/>
  <c r="F229" i="5"/>
  <c r="F228" i="5"/>
  <c r="F225" i="5"/>
  <c r="F223" i="5"/>
  <c r="F219" i="5"/>
  <c r="F217" i="5"/>
  <c r="F215" i="5" s="1"/>
  <c r="F214" i="5"/>
  <c r="F213" i="5"/>
  <c r="F212" i="5"/>
  <c r="F211" i="5"/>
  <c r="F209" i="5"/>
  <c r="F208" i="5"/>
  <c r="F207" i="5"/>
  <c r="F205" i="5"/>
  <c r="F204" i="5"/>
  <c r="F203" i="5"/>
  <c r="F202" i="5"/>
  <c r="F201" i="5"/>
  <c r="F200" i="5"/>
  <c r="F199" i="5"/>
  <c r="F198" i="5"/>
  <c r="F197" i="5"/>
  <c r="F195" i="5"/>
  <c r="F194" i="5"/>
  <c r="F193" i="5"/>
  <c r="F191" i="5"/>
  <c r="F189" i="5"/>
  <c r="F187" i="5"/>
  <c r="F185" i="5"/>
  <c r="F184" i="5"/>
  <c r="F182" i="5"/>
  <c r="F180" i="5"/>
  <c r="F179" i="5"/>
  <c r="F178" i="5"/>
  <c r="F176" i="5"/>
  <c r="F175" i="5"/>
  <c r="F174" i="5"/>
  <c r="F172" i="5"/>
  <c r="F170" i="5"/>
  <c r="F169" i="5"/>
  <c r="F168" i="5"/>
  <c r="F167" i="5"/>
  <c r="F164" i="5"/>
  <c r="F163" i="5"/>
  <c r="F162" i="5"/>
  <c r="F161" i="5"/>
  <c r="F160" i="5"/>
  <c r="F159" i="5"/>
  <c r="F158" i="5"/>
  <c r="F157" i="5"/>
  <c r="F156" i="5"/>
  <c r="F155" i="5"/>
  <c r="F154" i="5"/>
  <c r="F153" i="5"/>
  <c r="F152" i="5"/>
  <c r="F151" i="5"/>
  <c r="F147" i="5"/>
  <c r="F146" i="5"/>
  <c r="F145" i="5"/>
  <c r="F144" i="5"/>
  <c r="F143" i="5"/>
  <c r="F142" i="5"/>
  <c r="F141" i="5"/>
  <c r="F140" i="5"/>
  <c r="F138" i="5"/>
  <c r="F137" i="5"/>
  <c r="F136" i="5"/>
  <c r="F135" i="5"/>
  <c r="F134" i="5"/>
  <c r="F133" i="5"/>
  <c r="F132" i="5"/>
  <c r="F131" i="5"/>
  <c r="F130" i="5"/>
  <c r="F129" i="5"/>
  <c r="F128" i="5"/>
  <c r="F127" i="5"/>
  <c r="F126" i="5"/>
  <c r="F125" i="5"/>
  <c r="F124" i="5"/>
  <c r="F123" i="5"/>
  <c r="F122" i="5"/>
  <c r="F121" i="5"/>
  <c r="F120" i="5"/>
  <c r="F119" i="5"/>
  <c r="F118" i="5"/>
  <c r="F117" i="5"/>
  <c r="F116" i="5"/>
  <c r="F115" i="5"/>
  <c r="F114" i="5"/>
  <c r="F113" i="5"/>
  <c r="F112" i="5"/>
  <c r="F111" i="5"/>
  <c r="F110" i="5"/>
  <c r="F109" i="5"/>
  <c r="F108" i="5"/>
  <c r="F106" i="5"/>
  <c r="F105" i="5"/>
  <c r="F104" i="5"/>
  <c r="F103" i="5"/>
  <c r="F101" i="5"/>
  <c r="F100" i="5"/>
  <c r="F99" i="5"/>
  <c r="F98" i="5"/>
  <c r="F97" i="5"/>
  <c r="F95" i="5"/>
  <c r="F94" i="5"/>
  <c r="F93" i="5"/>
  <c r="F92" i="5"/>
  <c r="F91" i="5"/>
  <c r="F90" i="5"/>
  <c r="F89" i="5"/>
  <c r="F88" i="5"/>
  <c r="F87" i="5"/>
  <c r="F86" i="5"/>
  <c r="F84" i="5"/>
  <c r="F83" i="5"/>
  <c r="F82" i="5"/>
  <c r="F79" i="5"/>
  <c r="F78" i="5"/>
  <c r="F74" i="5"/>
  <c r="F73" i="5"/>
  <c r="F72" i="5"/>
  <c r="F71" i="5"/>
  <c r="F70" i="5"/>
  <c r="F69" i="5"/>
  <c r="F68" i="5"/>
  <c r="F65" i="5"/>
  <c r="F64" i="5"/>
  <c r="F63" i="5"/>
  <c r="F61" i="5"/>
  <c r="F60" i="5"/>
  <c r="F59" i="5"/>
  <c r="F58" i="5"/>
  <c r="F56" i="5"/>
  <c r="F54" i="5"/>
  <c r="F53" i="5"/>
  <c r="F52" i="5"/>
  <c r="F51" i="5"/>
  <c r="F49" i="5"/>
  <c r="F48" i="5"/>
  <c r="F47" i="5"/>
  <c r="F46" i="5"/>
  <c r="F45" i="5"/>
  <c r="F44" i="5"/>
  <c r="F41" i="5"/>
  <c r="F40" i="5"/>
  <c r="F39" i="5"/>
  <c r="F38" i="5"/>
  <c r="F37" i="5"/>
  <c r="F36" i="5"/>
  <c r="F35" i="5"/>
  <c r="F34" i="5"/>
  <c r="F33" i="5"/>
  <c r="F32" i="5"/>
  <c r="F31" i="5"/>
  <c r="F30" i="5"/>
  <c r="F29" i="5"/>
  <c r="F28" i="5"/>
  <c r="F27" i="5"/>
  <c r="F22" i="5"/>
  <c r="F21" i="5"/>
  <c r="F19" i="5"/>
  <c r="F4" i="28"/>
  <c r="D43" i="1" s="1"/>
  <c r="E80" i="30" s="1"/>
  <c r="F272" i="2"/>
  <c r="F264" i="2"/>
  <c r="F258" i="2"/>
  <c r="F252" i="2"/>
  <c r="F246" i="2"/>
  <c r="F240" i="2"/>
  <c r="F234" i="2"/>
  <c r="F228" i="2"/>
  <c r="F222" i="2"/>
  <c r="F216" i="2"/>
  <c r="F208" i="2"/>
  <c r="F204" i="2"/>
  <c r="F226" i="5" l="1"/>
  <c r="F76" i="5"/>
  <c r="F75" i="5" s="1"/>
  <c r="F10" i="5" s="1"/>
  <c r="F221" i="5"/>
  <c r="E84" i="30"/>
  <c r="E86" i="30" s="1"/>
  <c r="F173" i="2"/>
  <c r="F13" i="2" s="1"/>
  <c r="F17" i="5"/>
  <c r="F23" i="5"/>
  <c r="F234" i="5"/>
  <c r="F42" i="5"/>
  <c r="F102" i="2"/>
  <c r="F125" i="2"/>
  <c r="F154" i="2"/>
  <c r="F220" i="5" l="1"/>
  <c r="F11" i="5"/>
  <c r="F16" i="5"/>
  <c r="F9" i="5" s="1"/>
  <c r="F172" i="2"/>
  <c r="F171" i="2"/>
  <c r="F170" i="2"/>
  <c r="F169" i="2"/>
  <c r="F168" i="2"/>
  <c r="F167" i="2"/>
  <c r="F166" i="2"/>
  <c r="F165" i="2"/>
  <c r="F161" i="9"/>
  <c r="F166" i="9"/>
  <c r="F165" i="9"/>
  <c r="F164" i="9"/>
  <c r="F163" i="9"/>
  <c r="F183" i="9"/>
  <c r="F181" i="9"/>
  <c r="F180" i="9"/>
  <c r="F178" i="9"/>
  <c r="F177" i="9"/>
  <c r="F176" i="9"/>
  <c r="F174" i="9"/>
  <c r="F173" i="9"/>
  <c r="F171" i="9"/>
  <c r="F170" i="9"/>
  <c r="F169" i="9"/>
  <c r="F168" i="9"/>
  <c r="F76" i="3"/>
  <c r="F74" i="3"/>
  <c r="F71" i="3"/>
  <c r="F69" i="3"/>
  <c r="F67" i="3"/>
  <c r="F65" i="3"/>
  <c r="F63" i="3"/>
  <c r="F61" i="3"/>
  <c r="F59" i="3"/>
  <c r="F57" i="3"/>
  <c r="F56" i="3"/>
  <c r="F54" i="3"/>
  <c r="F53" i="3"/>
  <c r="F51" i="3"/>
  <c r="F50" i="3"/>
  <c r="F49" i="3"/>
  <c r="F48" i="3"/>
  <c r="F46" i="3"/>
  <c r="F44" i="3"/>
  <c r="F42" i="3"/>
  <c r="F39" i="3"/>
  <c r="F37" i="3"/>
  <c r="F35" i="3"/>
  <c r="F33" i="3"/>
  <c r="F31" i="3"/>
  <c r="F29" i="3"/>
  <c r="F27" i="3"/>
  <c r="F25" i="3"/>
  <c r="F24" i="3"/>
  <c r="F22" i="3"/>
  <c r="F158" i="2"/>
  <c r="F157" i="2"/>
  <c r="F155" i="2"/>
  <c r="F153" i="2"/>
  <c r="F146" i="2"/>
  <c r="F144" i="2"/>
  <c r="F142" i="2"/>
  <c r="F140" i="2"/>
  <c r="F139" i="2"/>
  <c r="F138" i="2"/>
  <c r="F135" i="2"/>
  <c r="F134" i="2"/>
  <c r="F133" i="2"/>
  <c r="F129" i="2"/>
  <c r="F128" i="2"/>
  <c r="F127" i="2"/>
  <c r="F126" i="2"/>
  <c r="F124" i="2"/>
  <c r="F123" i="2"/>
  <c r="F122" i="2"/>
  <c r="F121" i="2"/>
  <c r="F120" i="2"/>
  <c r="F119" i="2"/>
  <c r="F118" i="2"/>
  <c r="F116" i="2"/>
  <c r="F114" i="2"/>
  <c r="F111" i="2"/>
  <c r="F110" i="2"/>
  <c r="F109" i="2"/>
  <c r="F105" i="2"/>
  <c r="F104" i="2"/>
  <c r="F103" i="2"/>
  <c r="F101" i="2"/>
  <c r="F100" i="2"/>
  <c r="F99" i="2"/>
  <c r="F98" i="2"/>
  <c r="F97" i="2"/>
  <c r="F96" i="2"/>
  <c r="F95" i="2"/>
  <c r="F94" i="2"/>
  <c r="F93" i="2"/>
  <c r="F92" i="2"/>
  <c r="F91" i="2"/>
  <c r="F90" i="2"/>
  <c r="F74" i="2"/>
  <c r="F73" i="2"/>
  <c r="F72" i="2"/>
  <c r="F71" i="2"/>
  <c r="F68" i="2"/>
  <c r="F67" i="2"/>
  <c r="F65" i="2"/>
  <c r="F63" i="2"/>
  <c r="F62" i="2"/>
  <c r="F61" i="2"/>
  <c r="F60" i="2"/>
  <c r="F57" i="2"/>
  <c r="F56" i="2"/>
  <c r="F55" i="2"/>
  <c r="F54" i="2"/>
  <c r="F53" i="2"/>
  <c r="F52" i="2"/>
  <c r="F51" i="2"/>
  <c r="F50" i="2"/>
  <c r="F49" i="2"/>
  <c r="F48" i="2"/>
  <c r="F47" i="2"/>
  <c r="F46" i="2"/>
  <c r="F45" i="2"/>
  <c r="F44" i="2"/>
  <c r="F43" i="2"/>
  <c r="F42" i="2"/>
  <c r="F41" i="2"/>
  <c r="F40" i="2"/>
  <c r="F39" i="2"/>
  <c r="F38" i="2"/>
  <c r="F37" i="2"/>
  <c r="F36" i="2"/>
  <c r="F35" i="2"/>
  <c r="F34" i="2"/>
  <c r="F33" i="2"/>
  <c r="F31" i="2"/>
  <c r="G23" i="26"/>
  <c r="G22" i="26"/>
  <c r="G21" i="26"/>
  <c r="G20" i="26"/>
  <c r="G19" i="26"/>
  <c r="G18" i="26"/>
  <c r="G12" i="26"/>
  <c r="G11" i="26"/>
  <c r="G10" i="26"/>
  <c r="G15" i="26" s="1"/>
  <c r="G5" i="26"/>
  <c r="G4" i="26"/>
  <c r="G6" i="26" s="1"/>
  <c r="G32" i="26" s="1"/>
  <c r="H42" i="22"/>
  <c r="H41" i="22"/>
  <c r="H39" i="22"/>
  <c r="H38" i="22"/>
  <c r="H36" i="22"/>
  <c r="H35" i="22"/>
  <c r="H34" i="22"/>
  <c r="H33" i="22"/>
  <c r="H31" i="22"/>
  <c r="H30" i="22"/>
  <c r="H29" i="22"/>
  <c r="H28" i="22"/>
  <c r="H27" i="22"/>
  <c r="H26" i="22"/>
  <c r="H24" i="22"/>
  <c r="H23" i="22"/>
  <c r="H22" i="22"/>
  <c r="H21" i="22"/>
  <c r="H20" i="22"/>
  <c r="H19" i="22"/>
  <c r="H17" i="22"/>
  <c r="H16" i="22"/>
  <c r="H15" i="22"/>
  <c r="H14" i="22"/>
  <c r="H13" i="22"/>
  <c r="H11" i="22"/>
  <c r="H10" i="22" s="1"/>
  <c r="H8" i="22"/>
  <c r="H7" i="22"/>
  <c r="H5" i="22" s="1"/>
  <c r="F19" i="10"/>
  <c r="F88" i="10"/>
  <c r="F87" i="10"/>
  <c r="F86" i="10"/>
  <c r="F85" i="10"/>
  <c r="F84" i="10"/>
  <c r="F83" i="10"/>
  <c r="F82" i="10"/>
  <c r="F81" i="10"/>
  <c r="F75" i="10"/>
  <c r="F74" i="10"/>
  <c r="F73" i="10"/>
  <c r="F67" i="10"/>
  <c r="F66" i="10"/>
  <c r="F65" i="10"/>
  <c r="F57" i="10"/>
  <c r="F58" i="10" s="1"/>
  <c r="F11" i="10" s="1"/>
  <c r="F51" i="10"/>
  <c r="F50" i="10"/>
  <c r="F49" i="10"/>
  <c r="F43" i="10"/>
  <c r="F42" i="10"/>
  <c r="F41" i="10"/>
  <c r="F40" i="10"/>
  <c r="F39" i="10"/>
  <c r="F38" i="10"/>
  <c r="F37" i="10"/>
  <c r="F36" i="10"/>
  <c r="F35" i="10"/>
  <c r="F34" i="10"/>
  <c r="F33" i="10"/>
  <c r="F157" i="9"/>
  <c r="D156" i="9"/>
  <c r="F156" i="9" s="1"/>
  <c r="F155" i="9"/>
  <c r="F154" i="9"/>
  <c r="F153" i="9"/>
  <c r="D151" i="9"/>
  <c r="F151" i="9" s="1"/>
  <c r="D150" i="9"/>
  <c r="F150" i="9" s="1"/>
  <c r="F148" i="9"/>
  <c r="D147" i="9"/>
  <c r="F147" i="9" s="1"/>
  <c r="D146" i="9"/>
  <c r="F146" i="9" s="1"/>
  <c r="D145" i="9"/>
  <c r="F145" i="9" s="1"/>
  <c r="F144" i="9"/>
  <c r="F143" i="9"/>
  <c r="F142" i="9"/>
  <c r="F141" i="9"/>
  <c r="F140" i="9"/>
  <c r="F139" i="9"/>
  <c r="F138" i="9"/>
  <c r="F137" i="9"/>
  <c r="F136" i="9"/>
  <c r="D135" i="9"/>
  <c r="F135" i="9" s="1"/>
  <c r="F134" i="9"/>
  <c r="D133" i="9"/>
  <c r="F133" i="9" s="1"/>
  <c r="F132" i="9"/>
  <c r="F131" i="9"/>
  <c r="F128" i="9"/>
  <c r="F127" i="9"/>
  <c r="F126" i="9"/>
  <c r="F125" i="9"/>
  <c r="F124" i="9"/>
  <c r="F123" i="9"/>
  <c r="F122" i="9"/>
  <c r="F120" i="9"/>
  <c r="F119" i="9"/>
  <c r="F118" i="9"/>
  <c r="F117" i="9"/>
  <c r="F74" i="9"/>
  <c r="F73" i="9"/>
  <c r="F72" i="9"/>
  <c r="F71" i="9"/>
  <c r="F70" i="9"/>
  <c r="F69" i="9"/>
  <c r="F66" i="9"/>
  <c r="F65" i="9"/>
  <c r="F64" i="9"/>
  <c r="F62" i="9" s="1"/>
  <c r="F61" i="9"/>
  <c r="D60" i="9"/>
  <c r="F60" i="9" s="1"/>
  <c r="D59" i="9"/>
  <c r="F59" i="9" s="1"/>
  <c r="D58" i="9"/>
  <c r="F58" i="9" s="1"/>
  <c r="F55" i="9"/>
  <c r="F54" i="9"/>
  <c r="F53" i="9"/>
  <c r="F52" i="9"/>
  <c r="F51" i="9"/>
  <c r="D50" i="9"/>
  <c r="F50" i="9" s="1"/>
  <c r="D49" i="9"/>
  <c r="F49" i="9" s="1"/>
  <c r="D48" i="9"/>
  <c r="F48" i="9" s="1"/>
  <c r="F47" i="9"/>
  <c r="F46" i="9"/>
  <c r="F45" i="9"/>
  <c r="F44" i="9"/>
  <c r="F43" i="9"/>
  <c r="F42" i="9"/>
  <c r="F41" i="9"/>
  <c r="F40" i="9"/>
  <c r="F39" i="9"/>
  <c r="F38" i="9"/>
  <c r="F37" i="9"/>
  <c r="F36" i="9"/>
  <c r="F33" i="9"/>
  <c r="F32" i="9"/>
  <c r="F93" i="8"/>
  <c r="F92" i="8"/>
  <c r="F91" i="8"/>
  <c r="F90" i="8"/>
  <c r="F89" i="8"/>
  <c r="F88" i="8"/>
  <c r="F87" i="8"/>
  <c r="F86" i="8"/>
  <c r="F80" i="8"/>
  <c r="F79" i="8"/>
  <c r="F78" i="8"/>
  <c r="F77" i="8"/>
  <c r="F81" i="8" s="1"/>
  <c r="F71" i="8"/>
  <c r="F70" i="8"/>
  <c r="F69" i="8"/>
  <c r="F68" i="8"/>
  <c r="F62" i="8"/>
  <c r="F63" i="8" s="1"/>
  <c r="F13" i="8" s="1"/>
  <c r="F56" i="8"/>
  <c r="F55" i="8"/>
  <c r="F54" i="8"/>
  <c r="F53" i="8"/>
  <c r="F52" i="8"/>
  <c r="F46" i="8"/>
  <c r="F45" i="8"/>
  <c r="F44" i="8"/>
  <c r="F43" i="8"/>
  <c r="F42" i="8"/>
  <c r="F41" i="8"/>
  <c r="F40" i="8"/>
  <c r="F39" i="8"/>
  <c r="F38" i="8"/>
  <c r="F37" i="8"/>
  <c r="F36" i="8"/>
  <c r="F35" i="8"/>
  <c r="F34" i="8"/>
  <c r="F132" i="7"/>
  <c r="F131" i="7"/>
  <c r="F130" i="7"/>
  <c r="F129" i="7"/>
  <c r="F128" i="7"/>
  <c r="F127" i="7"/>
  <c r="F126" i="7"/>
  <c r="F125" i="7"/>
  <c r="F124" i="7"/>
  <c r="F121" i="7"/>
  <c r="F120" i="7"/>
  <c r="F119" i="7"/>
  <c r="F118" i="7"/>
  <c r="F117" i="7"/>
  <c r="F116" i="7"/>
  <c r="F115" i="7"/>
  <c r="F112" i="7"/>
  <c r="F111" i="7"/>
  <c r="F70" i="7" s="1"/>
  <c r="F69" i="7"/>
  <c r="F68" i="7"/>
  <c r="F67" i="7"/>
  <c r="F66" i="7"/>
  <c r="F63" i="7"/>
  <c r="F62" i="7"/>
  <c r="F61" i="7"/>
  <c r="F58" i="7"/>
  <c r="F57" i="7"/>
  <c r="F56" i="7"/>
  <c r="F55" i="7"/>
  <c r="F52" i="7"/>
  <c r="F51" i="7"/>
  <c r="F50" i="7"/>
  <c r="F49" i="7"/>
  <c r="F48" i="7"/>
  <c r="F47" i="7"/>
  <c r="F46" i="7"/>
  <c r="F45" i="7"/>
  <c r="F44" i="7"/>
  <c r="F43" i="7"/>
  <c r="F42" i="7"/>
  <c r="D41" i="7"/>
  <c r="F41" i="7" s="1"/>
  <c r="F40" i="7"/>
  <c r="F39" i="7"/>
  <c r="F38" i="7"/>
  <c r="F37" i="7"/>
  <c r="F36" i="7"/>
  <c r="F35" i="7"/>
  <c r="F32" i="7"/>
  <c r="F31" i="7"/>
  <c r="F29" i="7"/>
  <c r="F82" i="6"/>
  <c r="F80" i="6" s="1"/>
  <c r="F79" i="6"/>
  <c r="F77" i="6" s="1"/>
  <c r="F76" i="6"/>
  <c r="F74" i="6"/>
  <c r="F73" i="6"/>
  <c r="F72" i="6"/>
  <c r="F69" i="6"/>
  <c r="F67" i="6"/>
  <c r="F63" i="6"/>
  <c r="F61" i="6"/>
  <c r="F58" i="6"/>
  <c r="F56" i="6"/>
  <c r="F54" i="6"/>
  <c r="F52" i="6"/>
  <c r="F51" i="6"/>
  <c r="F50" i="6"/>
  <c r="F49" i="6"/>
  <c r="F47" i="6"/>
  <c r="F44" i="6"/>
  <c r="F43" i="6"/>
  <c r="F42" i="6"/>
  <c r="F40" i="6"/>
  <c r="F38" i="6"/>
  <c r="F36" i="6"/>
  <c r="F34" i="6"/>
  <c r="F33" i="6"/>
  <c r="F31" i="6"/>
  <c r="F28" i="6"/>
  <c r="F27" i="6"/>
  <c r="F26" i="6"/>
  <c r="F25" i="6"/>
  <c r="F24" i="6"/>
  <c r="F19" i="6"/>
  <c r="F18" i="6"/>
  <c r="F16" i="6"/>
  <c r="F78" i="4"/>
  <c r="F77" i="4"/>
  <c r="F75" i="4"/>
  <c r="F73" i="4"/>
  <c r="F71" i="4"/>
  <c r="F69" i="4"/>
  <c r="F67" i="4"/>
  <c r="F65" i="4"/>
  <c r="F63" i="4"/>
  <c r="F61" i="4"/>
  <c r="F60" i="4"/>
  <c r="F59" i="4"/>
  <c r="F57" i="4"/>
  <c r="F55" i="4"/>
  <c r="F53" i="4"/>
  <c r="F51" i="4"/>
  <c r="F49" i="4"/>
  <c r="F48" i="4"/>
  <c r="F47" i="4"/>
  <c r="F45" i="4"/>
  <c r="F43" i="4"/>
  <c r="F42" i="4"/>
  <c r="F41" i="4"/>
  <c r="F40" i="4"/>
  <c r="F39" i="4"/>
  <c r="F38" i="4"/>
  <c r="F37" i="4"/>
  <c r="F35" i="4"/>
  <c r="F30" i="4"/>
  <c r="F29" i="4"/>
  <c r="F28" i="4"/>
  <c r="F27" i="4"/>
  <c r="F26" i="4"/>
  <c r="F25" i="4"/>
  <c r="F20" i="4"/>
  <c r="F19" i="4"/>
  <c r="F17" i="4"/>
  <c r="F75" i="9" l="1"/>
  <c r="F33" i="7"/>
  <c r="F34" i="9"/>
  <c r="F67" i="9"/>
  <c r="F56" i="9"/>
  <c r="F159" i="9"/>
  <c r="F158" i="9" s="1"/>
  <c r="F8" i="9" s="1"/>
  <c r="F129" i="9"/>
  <c r="F121" i="9"/>
  <c r="F28" i="9"/>
  <c r="F149" i="9"/>
  <c r="H12" i="22"/>
  <c r="H32" i="22"/>
  <c r="H25" i="22"/>
  <c r="H18" i="22"/>
  <c r="H37" i="22"/>
  <c r="G33" i="26"/>
  <c r="G29" i="26"/>
  <c r="G34" i="26" s="1"/>
  <c r="G35" i="26" s="1"/>
  <c r="D54" i="1" s="1"/>
  <c r="E125" i="30" s="1"/>
  <c r="E129" i="30" s="1"/>
  <c r="E131" i="30" s="1"/>
  <c r="F12" i="5"/>
  <c r="F8" i="5" s="1"/>
  <c r="F122" i="7"/>
  <c r="F113" i="7"/>
  <c r="F27" i="7"/>
  <c r="F130" i="2"/>
  <c r="F52" i="10"/>
  <c r="F9" i="10" s="1"/>
  <c r="F76" i="10"/>
  <c r="F15" i="10" s="1"/>
  <c r="F44" i="10"/>
  <c r="F7" i="10" s="1"/>
  <c r="F68" i="10"/>
  <c r="F13" i="10" s="1"/>
  <c r="F89" i="10"/>
  <c r="F17" i="10" s="1"/>
  <c r="F17" i="8"/>
  <c r="F72" i="8"/>
  <c r="F15" i="8" s="1"/>
  <c r="F47" i="8"/>
  <c r="F9" i="8" s="1"/>
  <c r="F57" i="8"/>
  <c r="F11" i="8" s="1"/>
  <c r="F94" i="8"/>
  <c r="F19" i="8" s="1"/>
  <c r="F101" i="8"/>
  <c r="F21" i="8" s="1"/>
  <c r="F59" i="7"/>
  <c r="F64" i="7"/>
  <c r="F53" i="7"/>
  <c r="F59" i="6"/>
  <c r="F65" i="6"/>
  <c r="F45" i="6"/>
  <c r="F70" i="6"/>
  <c r="F20" i="3"/>
  <c r="F8" i="3" s="1"/>
  <c r="F40" i="3"/>
  <c r="F9" i="3" s="1"/>
  <c r="F14" i="6"/>
  <c r="F29" i="6"/>
  <c r="F20" i="6"/>
  <c r="F15" i="4"/>
  <c r="F21" i="4"/>
  <c r="F31" i="4"/>
  <c r="F72" i="3"/>
  <c r="F10" i="3" s="1"/>
  <c r="F88" i="2"/>
  <c r="F147" i="2"/>
  <c r="F159" i="2"/>
  <c r="F12" i="2" s="1"/>
  <c r="F28" i="2"/>
  <c r="F8" i="2" s="1"/>
  <c r="F106" i="2"/>
  <c r="F112" i="2"/>
  <c r="F69" i="2"/>
  <c r="F10" i="2" s="1"/>
  <c r="F58" i="2"/>
  <c r="F9" i="2" s="1"/>
  <c r="F136" i="2"/>
  <c r="F11" i="3" l="1"/>
  <c r="F7" i="3" s="1"/>
  <c r="D33" i="1" s="1"/>
  <c r="E31" i="30" s="1"/>
  <c r="E35" i="30" s="1"/>
  <c r="E37" i="30" s="1"/>
  <c r="H9" i="22"/>
  <c r="F64" i="6"/>
  <c r="F9" i="6" s="1"/>
  <c r="F21" i="10"/>
  <c r="D49" i="1" s="1"/>
  <c r="E107" i="30" s="1"/>
  <c r="F23" i="8"/>
  <c r="F25" i="8" s="1"/>
  <c r="F27" i="8" s="1"/>
  <c r="F14" i="7"/>
  <c r="F7" i="7" s="1"/>
  <c r="F8" i="7" s="1"/>
  <c r="D41" i="1" s="1"/>
  <c r="F13" i="6"/>
  <c r="F8" i="6" s="1"/>
  <c r="F10" i="6" s="1"/>
  <c r="F7" i="6" s="1"/>
  <c r="D39" i="1" s="1"/>
  <c r="E61" i="30" s="1"/>
  <c r="E65" i="30" s="1"/>
  <c r="E67" i="30" s="1"/>
  <c r="F12" i="4"/>
  <c r="F8" i="4" s="1"/>
  <c r="F9" i="4" s="1"/>
  <c r="F7" i="4" s="1"/>
  <c r="F75" i="2"/>
  <c r="F11" i="2" s="1"/>
  <c r="F14" i="2" s="1"/>
  <c r="F15" i="9"/>
  <c r="F7" i="9" l="1"/>
  <c r="F9" i="9" s="1"/>
  <c r="D47" i="1" s="1"/>
  <c r="E98" i="30" s="1"/>
  <c r="E102" i="30" s="1"/>
  <c r="E104" i="30" s="1"/>
  <c r="E71" i="30"/>
  <c r="E75" i="30" s="1"/>
  <c r="E77" i="30" s="1"/>
  <c r="E111" i="30"/>
  <c r="E113" i="30" s="1"/>
  <c r="D35" i="1"/>
  <c r="E41" i="30" s="1"/>
  <c r="E45" i="30" s="1"/>
  <c r="E47" i="30" s="1"/>
  <c r="H4" i="22"/>
  <c r="H3" i="22" s="1"/>
  <c r="D52" i="1" s="1"/>
  <c r="D45" i="1"/>
  <c r="E89" i="30" s="1"/>
  <c r="E93" i="30" s="1"/>
  <c r="E95" i="30" s="1"/>
  <c r="D37" i="1"/>
  <c r="E51" i="30" s="1"/>
  <c r="E55" i="30" s="1"/>
  <c r="E57" i="30" s="1"/>
  <c r="E116" i="30" l="1"/>
  <c r="E120" i="30" s="1"/>
  <c r="E122" i="30" s="1"/>
  <c r="F7" i="2"/>
  <c r="D31" i="1" s="1"/>
  <c r="E22" i="30" l="1"/>
  <c r="E26" i="30" s="1"/>
  <c r="E28" i="30" s="1"/>
  <c r="D58" i="1"/>
  <c r="D60" i="1" s="1"/>
  <c r="E142" i="30" l="1"/>
  <c r="E146" i="30" s="1"/>
  <c r="E148" i="30" s="1"/>
  <c r="E150" i="30" s="1"/>
  <c r="E37" i="29" s="1"/>
  <c r="E38" i="29" s="1"/>
  <c r="E39" i="29" s="1"/>
  <c r="E43" i="29" s="1"/>
  <c r="E45" i="29" s="1"/>
  <c r="E47" i="29" s="1"/>
  <c r="D64" i="1"/>
  <c r="D65" i="1" s="1"/>
  <c r="D66" i="1" s="1"/>
</calcChain>
</file>

<file path=xl/sharedStrings.xml><?xml version="1.0" encoding="utf-8"?>
<sst xmlns="http://schemas.openxmlformats.org/spreadsheetml/2006/main" count="3493" uniqueCount="1985">
  <si>
    <t>investitor - naročnik:</t>
  </si>
  <si>
    <t>Mestna občina Ljubljana</t>
  </si>
  <si>
    <t>Mestni trg 1, 1000 Ljubljana</t>
  </si>
  <si>
    <t>projekt:</t>
  </si>
  <si>
    <t>ACL Ljubljana</t>
  </si>
  <si>
    <t>vrsta gradnje:</t>
  </si>
  <si>
    <t>novogradnja, rekonstrukcija, vzdrževalna dela v javno korist</t>
  </si>
  <si>
    <t>lokacija:</t>
  </si>
  <si>
    <t>Ljubljana</t>
  </si>
  <si>
    <t>št.: 200126 - NGR, maj 2023; faza IZN</t>
  </si>
  <si>
    <t>projektant:</t>
  </si>
  <si>
    <t>ELEA iC projektiranje in svetovanje d.o.o.</t>
  </si>
  <si>
    <t>Dunajska 21, 1000 Ljubljana</t>
  </si>
  <si>
    <t>vodja projekta:</t>
  </si>
  <si>
    <t>dr. Jaka Zevnik, univ.dipl.inž.grad. (IZS G-2925)</t>
  </si>
  <si>
    <t>pooblaščeni inženirji:</t>
  </si>
  <si>
    <t>Andrej Pogačnik, univ.dipl.inž.grad. (IZS G-0187)</t>
  </si>
  <si>
    <t>Matjaž Beltram, univ.dipl.inž.grad. (IZS G-4229)</t>
  </si>
  <si>
    <t>projektni del:</t>
  </si>
  <si>
    <t>PROJEKTANTSKI  POPIS  DEL
INFRASTRUKTURA</t>
  </si>
  <si>
    <t>SKUPNA  REKAPITULACIJA  DEL</t>
  </si>
  <si>
    <t>1.</t>
  </si>
  <si>
    <t>Kolektor</t>
  </si>
  <si>
    <t>€</t>
  </si>
  <si>
    <t>2.</t>
  </si>
  <si>
    <t>Kanalizacija - odpadna</t>
  </si>
  <si>
    <t>3.</t>
  </si>
  <si>
    <t>EKK</t>
  </si>
  <si>
    <t>4.</t>
  </si>
  <si>
    <t>Vodovod</t>
  </si>
  <si>
    <t>5.</t>
  </si>
  <si>
    <t>Vodovod na Vodovodni cesti</t>
  </si>
  <si>
    <t>6.</t>
  </si>
  <si>
    <t>Goriška ulica</t>
  </si>
  <si>
    <t>6a.</t>
  </si>
  <si>
    <t>Cestna razsvetljava Goriška ulica</t>
  </si>
  <si>
    <t>7.</t>
  </si>
  <si>
    <t>Magistrova ulica</t>
  </si>
  <si>
    <t>7a.</t>
  </si>
  <si>
    <t>Cestna razsvetljava 'Magistrova ulica</t>
  </si>
  <si>
    <t>8.</t>
  </si>
  <si>
    <t>9.</t>
  </si>
  <si>
    <t>ELR2 1837-20 Vključitev TP ŽAK v SN omrežje</t>
  </si>
  <si>
    <t>10.</t>
  </si>
  <si>
    <t>11.</t>
  </si>
  <si>
    <t>Telekom</t>
  </si>
  <si>
    <t>Javna razsvetljava CR Javna pot C2</t>
  </si>
  <si>
    <t>∑</t>
  </si>
  <si>
    <t>SKUPAJ (osnova za DDV)</t>
  </si>
  <si>
    <t>DDV v višini 22%:</t>
  </si>
  <si>
    <t>∑∑</t>
  </si>
  <si>
    <t>SKUPAJ  z  vključenim DDV:</t>
  </si>
  <si>
    <t>ŠT.</t>
  </si>
  <si>
    <t>OPIS POSTAVKE / VRSTE DEL</t>
  </si>
  <si>
    <t>EM</t>
  </si>
  <si>
    <t>KOLIČINA</t>
  </si>
  <si>
    <t>CENA [€/EM]</t>
  </si>
  <si>
    <t>VREDNOST  [€]</t>
  </si>
  <si>
    <t>ACL INFRASTRUKTURA IN KOMUNALA</t>
  </si>
  <si>
    <t/>
  </si>
  <si>
    <t>EKSTERNI KOMUNALNI VODI</t>
  </si>
  <si>
    <t>REKAPITULACIJA GRADBENO-OBRTNIŠKIH IN INSTALACIJSKIH DEL</t>
  </si>
  <si>
    <t>1.1.</t>
  </si>
  <si>
    <t>PREDDELA</t>
  </si>
  <si>
    <t>1.2.</t>
  </si>
  <si>
    <t>1.2.2</t>
  </si>
  <si>
    <t>VAROVANJE GRADBENE JAME</t>
  </si>
  <si>
    <t>1.3.</t>
  </si>
  <si>
    <t>GRADBENA IN OBRTNIŠKA DELA</t>
  </si>
  <si>
    <t>SKUPAJ KOLEKTOR:</t>
  </si>
  <si>
    <t>1.0.</t>
  </si>
  <si>
    <t>SPLOŠNA DOLOČILA</t>
  </si>
  <si>
    <t>1.1.0.01.</t>
  </si>
  <si>
    <t>Splošna določila veljajo skupno za vse postavke! Upoštevati jih v cenah na enoto pri izdelavi ponudbe in kasneje pri samem izvajanju del - veljajo kot sestavni del postavk.</t>
  </si>
  <si>
    <t>1.1.0.01.01</t>
  </si>
  <si>
    <t>Ureditev gradbišča/delovišča:
- če gradbišče ni zajeto v kakšni posebni postavki, je treba stroške priprave gradbišča in odstranitve gradbišča, dobavo in vzdrževanje vseh za obseg in vrsto dela potrebnih naprav, orodij, priprav, vozil, transportnih sistemov in strojev (vključno z gorivi), odrov, podpornikov, zaščitnih in varnostnih ukrepov ter opremljanje gradbišča z varnostnimi oznakami vračunati v enoten strošek.
- izvajalec se zavezuje, da bo ves čas skrbel za čistočo dovoznih in odvoznih poti. Izvajalec mora pridobiti dovoljenje za uporabo javnih in zasebnih površin (pločniki, ceste, parcele, ipd.), ki ga mora predložiti lokalnemu gradbenemu nadzoru; stroški pristojbin, najema in podobni stroški bremenijo IZV.
- po opravljeni storitvi je treba gradbišče zapustiti v brezhibnem stanju.
- med izvajanjem del je treba preprečiti morebitno onesnaževanje okolja zaradi transporta, skladiščenja ali uporabe tekočih goriv in drugih nevarnih snovi.
- po končani gradnji je treba vse površine, prizadete med gradnjo, ustrezno urediti oz. povrniti v obstoječe stanje.</t>
  </si>
  <si>
    <t>1.1.0.01.02</t>
  </si>
  <si>
    <t xml:space="preserve">Ogled lokacije:
Od ponudnika se pričakuje, da bo o lastnostih zemljišča pridobil informacije na lokaciji. Kasnejše terjatve zaradi nepoznavanja lastnosti zemljišča ali drugih pogojev lokacije ne bodo upoštevane. </t>
  </si>
  <si>
    <t>1.1.0.01.03</t>
  </si>
  <si>
    <t>Izvesti vse potrebne zaščite obstoječih objektov, ki se nahajajo v neposredni bližini in zavarovanje le-teh v času izvajanja del vse do dokončanja del.</t>
  </si>
  <si>
    <t>1.1.0.01.04</t>
  </si>
  <si>
    <t>Obračun izkopanih, nasutih, zasutih in odpeljanih materialov se obračunava v raščenem stanju. Stalne koeficiente razrahljivosti je upoštevati v ceni za E.M. posamezne postavke.</t>
  </si>
  <si>
    <t>1.1.0.01.05</t>
  </si>
  <si>
    <t>Dela se izvajajo v skladu s PZI projektom 200126-ACL - infrastruktura, ki ga je izdelal projektant Elea iC d.o.o. 
Vse nejasnosti mora izvajalec pravočasno uskladiti s projektantom! V primeru kakršnihkoli odstopanj od projektne dokumentacije se je treba predhodno posvetovati s projektantom</t>
  </si>
  <si>
    <t>1.1.0.02.</t>
  </si>
  <si>
    <t>Splošna določila glede cene na enoto mere posameznih postavk.</t>
  </si>
  <si>
    <t>1.1.0.02.01</t>
  </si>
  <si>
    <t xml:space="preserve">Cena na enoto mere posamezne postavke mora vsebovati:
- stroške zahtev pri izvedbi, ki so navedeni v  ˝SPLOŠNIH DOLOČILIH˝ za dela v tem sklopu popisa in zahtev / opomb pri posameznih pripadajočih podsklopih znotraj tega sklopa;
- vse stroške z dobavo vsega potrebnega materiala in delom za izvedbo posameznih postavk po opisu, vključno z vsemi varovalnimi ukrepi, ki so potrebni za izvajanje osnovnih del in varnega dela;
</t>
  </si>
  <si>
    <t>1.1.01.</t>
  </si>
  <si>
    <t>Geodetsko zakoličenje</t>
  </si>
  <si>
    <t>1.1.01.01</t>
  </si>
  <si>
    <t>kpl</t>
  </si>
  <si>
    <t>1.1.01.02</t>
  </si>
  <si>
    <t>Geodetsko zakoličenje trase kolektorja‐ pavšal ‐ fiksni znesek.
* površina trase = ca 1500m2
* 25 zakoličbenih točk</t>
  </si>
  <si>
    <t>1.1.02.</t>
  </si>
  <si>
    <t>Posebni stroški pripravljalnih del za potrebe ureditve gradbišča in zaradi organizacije del - po predhodnem dogovoru z naročnikom.</t>
  </si>
  <si>
    <t>1.1.02.01</t>
  </si>
  <si>
    <t>KPL</t>
  </si>
  <si>
    <t>1.1.02.02</t>
  </si>
  <si>
    <t>1.1.02.03</t>
  </si>
  <si>
    <t>Zagotoviti 24 urno varovanje, 7 dni v tednu za celotno trajanje izvedbe razpisanih del</t>
  </si>
  <si>
    <t>1.1.02.04</t>
  </si>
  <si>
    <t>Za potrebe izvedbe razpisanih del zagotoviti lasten priključek za vodo in elektriko. Upoštevati je potrebno pridobitev ustreznih dovoljenj in soglasij za priklop.</t>
  </si>
  <si>
    <t>1.1.02.05</t>
  </si>
  <si>
    <t>1.1.02.06</t>
  </si>
  <si>
    <t>1.1.02.07</t>
  </si>
  <si>
    <t>Odstranitev grmovja in dreves z debli premera do 10 cm ter vej na redko porasli površini - ročno z odvozom na stalno deponijo</t>
  </si>
  <si>
    <t>m2</t>
  </si>
  <si>
    <t>1.1.02.08</t>
  </si>
  <si>
    <t xml:space="preserve">Posek in odstranitev drevesa z deblom premera 11 do 30 cm ter odstranitev vej z odvozom na stalno deponijo </t>
  </si>
  <si>
    <t>kos</t>
  </si>
  <si>
    <t>1.1.02.09</t>
  </si>
  <si>
    <t>Posek in odstranitev drevesa z deblom premera 31 do 50 cm ter odstranitev vej z odvozom na stalno deponijo</t>
  </si>
  <si>
    <t>1.1.02.10</t>
  </si>
  <si>
    <t>Odstranitev panja s premerom 11 do 30 cm z odvozom na stalno deponijo</t>
  </si>
  <si>
    <t>1.1.02.11</t>
  </si>
  <si>
    <t>Porušitev in odstranitev betonskih ograj na parcelah zasebnih hiš (Magistrova ulica) ob kineti, komplet z izkopom temeljev in nakladanjem na prevozno sredstvo.</t>
  </si>
  <si>
    <t>m3</t>
  </si>
  <si>
    <t>1.1.02.12</t>
  </si>
  <si>
    <t>Porušitev in odstranitev raznih žičnih ograj z jeklenimi stebrički višine 1,8m na parcelah zasebnih hiš (Magistrova ulica) ob kineti komplet s strojnim izkopom temeljev</t>
  </si>
  <si>
    <t>1.1.02.13</t>
  </si>
  <si>
    <t>Porušitev in odstranitev ograje iz žične mreže ob tenis igrišču</t>
  </si>
  <si>
    <t>1.1.02.14</t>
  </si>
  <si>
    <t xml:space="preserve">Rezanje asfaltne plasti s talno diamantno žago, debele do 5 cm </t>
  </si>
  <si>
    <t>m1</t>
  </si>
  <si>
    <t>1.1.02.15</t>
  </si>
  <si>
    <t xml:space="preserve">Rezanje asfaltne plasti s talno diamantno žago, debele 6 do10 cm </t>
  </si>
  <si>
    <t>1.1.02.16</t>
  </si>
  <si>
    <t>Porušitev in odstranitev asfaltne plasti v debelini do 5 cm strojno, pločniki in poti na stadionu</t>
  </si>
  <si>
    <t>1.1.02.17</t>
  </si>
  <si>
    <t>Porušitev in odstranitev asfaltne plasti v debelini 6 do 10 cm strojno, ceste</t>
  </si>
  <si>
    <t>1.1.02.18</t>
  </si>
  <si>
    <t>Porušitev in odstranitev cestnih robnikov iz cementnega betona 12x25 cm</t>
  </si>
  <si>
    <t>1.1.02.19</t>
  </si>
  <si>
    <t>Porušitev in odstranitev cestnih robnikov iz cementnega betona 10x15 cm</t>
  </si>
  <si>
    <t>1.1.02.20</t>
  </si>
  <si>
    <t>Porušitev in odstranitev robnikov iz granitnih kock 8x8 cm s shranjevanjem za ponovno uporabo</t>
  </si>
  <si>
    <t>1.1.02.21</t>
  </si>
  <si>
    <t>Porušitev in odstranitev armirano betonskih ograj na meji območja del komplet s temelji, strojno s pnevmatskim kladivom</t>
  </si>
  <si>
    <t>1.1.02.22</t>
  </si>
  <si>
    <t xml:space="preserve">Zavarovanje gradbišča v času gradnje s polovično zaporo prometa in ročnim usmerjanjem  </t>
  </si>
  <si>
    <t>DNI</t>
  </si>
  <si>
    <t>1.1.02.23</t>
  </si>
  <si>
    <t>nakladanje in odvoz materiala na stalno deponijo
- drevesa odpelje izvajalec in jih po postopku R5 preda pooblaščenem predelovalcu kar je zajeti v ceni postavke</t>
  </si>
  <si>
    <t>1.1.02.24</t>
  </si>
  <si>
    <t>nakladanje in odvoz materiala na stalno deponijo
- asfalt odpelje izvajalec in ga po postopku R5 preda pooblaščenem predelovalcu kar je zajeti v ceni postavke</t>
  </si>
  <si>
    <t>1.1.02.25</t>
  </si>
  <si>
    <t>nakladanje in odvoz materiala na stalno deponijo
- beton odpelje izvajalec in ga po postopku R5 preda pooblaščenem predelovalcu kar je zajeti v ceni postavke</t>
  </si>
  <si>
    <t>nakladanje in odvoz materiala na stalno deponijo
- železo odpelje izvajalec in ga po postopku R5 preda pooblaščenem predelovalcu kar je zajeti v ceni postavke</t>
  </si>
  <si>
    <t>kg</t>
  </si>
  <si>
    <t>1.2.01.</t>
  </si>
  <si>
    <t>Površinski odkop - 3.ktg. vezljive zemljine ali zrnate kamnine
* izmera količin po prostornini izkopa v raščenem terenu.</t>
  </si>
  <si>
    <t>1.2.01.01</t>
  </si>
  <si>
    <t>1.2.01.02</t>
  </si>
  <si>
    <t>Izkop vezljive zemljine/zrnate kamnine - 3. kategorije za gradbene jame za objekte, globine do 5,0 m strojno, planiranje dna ročno</t>
  </si>
  <si>
    <t>1.2.01.03</t>
  </si>
  <si>
    <t>1.2.02.</t>
  </si>
  <si>
    <t>Nakladanje izkopnega materiala na kamion in odvoz na stalno deponijo, vključno s stroški deponiranja.
* izmera količin po prostornini izkopa v raščenem terenu.</t>
  </si>
  <si>
    <t>1.2.02.01</t>
  </si>
  <si>
    <t>nakladanje in odvoz zemeljskega izkopanega materiala na stalno deponijo
- zemljino odpelje izvajalec in jo po postopku R5 preda pooblaščenem predelovalcu kar je zajeti v ceni postavke</t>
  </si>
  <si>
    <t>1.2.03.</t>
  </si>
  <si>
    <t>Izvedba zgornje nevezane nosilne plasti za utrjene površine (tamponska posteljica), z zrnatim drobljencem iz kamnine ustrezne granulacije, vključno z utrjevanjem po predpisanih slojih in ureditvijo zgornjega planuma s končnim planiranjem z natančnostjo ±2cm
- tamponska posteljica iz zrnatega materiala, enakomerne zrnavosti (TD= 0-32mm) - brez dobave, v ceni zajeti tudi nakladanje in prevoz predelane-drobljene zrnate kamnine iz kamnoloma;
* izmera količin za obračun je po prostornini utrjenega/zbitega nasipa/zasipa (končno zbito stanje), faktor začasne in trajne povečave prostornine pri transportih, je potrebno upoštevati v kalkulaciji cene na enoto posamezne postavke;</t>
  </si>
  <si>
    <t>1.2.03.01</t>
  </si>
  <si>
    <t>nevezana nosilna plast-tamponska posteljica, skupne deb. 43cm
- zmrzlinsko odporen in atestiran material: TD 0-32mm;
-  vgrajevanje v plasteh d= 2x15cm;
- zahteve: Ev2 ≥ 100MPa oz. Evd ≥ 45 Mpa (skladno s TSC 06.200:2003), stopnja zbitosti po Proctorju min. 98%;
- podlaga temeljne plošče</t>
  </si>
  <si>
    <t>1.2.03.02</t>
  </si>
  <si>
    <r>
      <t xml:space="preserve">fino planiranje podlage z natančnostjo </t>
    </r>
    <r>
      <rPr>
        <sz val="9"/>
        <rFont val="Calibri"/>
        <family val="2"/>
        <charset val="238"/>
      </rPr>
      <t>±</t>
    </r>
    <r>
      <rPr>
        <sz val="9"/>
        <rFont val="Arial"/>
        <family val="2"/>
        <charset val="238"/>
      </rPr>
      <t>2cm, vključno  z izdelavo nagibov po načrtu in uvaljanjem površine;</t>
    </r>
  </si>
  <si>
    <t>1.2.1.</t>
  </si>
  <si>
    <t>Transport, postavitev in odstranitev opreme in stroja za izdelao pilotov in JG ter vzdrževanje in odstranitev opreme (strojna mehanizacija, zaščitni odri, ograde in drugi potrebni ukrepi za varno delo). Vključno z čiščenjem gradbišča po končanih delih.</t>
  </si>
  <si>
    <t>KOS</t>
  </si>
  <si>
    <t>1.2.1.02</t>
  </si>
  <si>
    <t>Izvedba Jet grauting slopov premera 60 cm z regulacijo moči, vključno s transportom. Vzhodno od trase plinovoda. Osni odmik JG slopov od plinovoda znaša 140 cm.
* količina - izmere po številu slopov;
* varovanje gradbene jame na strani plinovoda
* varovanje gradbene jame na strani sosednjih privatnih parcel kjer je to potrebno</t>
  </si>
  <si>
    <t>1.2.1.02.01</t>
  </si>
  <si>
    <t>1.2.1.02.02</t>
  </si>
  <si>
    <t xml:space="preserve">Izdelava Jet grauting slopov premera 60 cm iz ojačenega cementnega betona, kompletno uvrtanje, injektiranje, betonska armatura Φ32, premera 60 cm, dolžine 6 m </t>
  </si>
  <si>
    <t>1.2.1.02.03</t>
  </si>
  <si>
    <t xml:space="preserve">Izdelava Jet grauting slopov premera 60 cm iz ojačenega cementnega betona, kompletno uvrtanje, injektiranje, betonska armatura Φ32, premera 60 cm, dolžine 7 m </t>
  </si>
  <si>
    <t>1.2.1.02.04</t>
  </si>
  <si>
    <t xml:space="preserve">Izdelava Jet grauting slopov premera 60 cm iz ojačenega cementnega betona, kompletno uvrtanje, injektiranje, betonska armatura Φ32, premera 60 cm, dolžine 8 m </t>
  </si>
  <si>
    <t>1.3</t>
  </si>
  <si>
    <t>1.3.0.</t>
  </si>
  <si>
    <t>1.3.0.01.</t>
  </si>
  <si>
    <t>Splošna in tehnična določila za izvajanje betonskih, AB in tesarskih del, ki so zajeta v cenah izvedbe posameznih postavk predmetnih del:</t>
  </si>
  <si>
    <t>1.3.0.01.01</t>
  </si>
  <si>
    <t>Dela se morajo izvajati v skladu z veljavnimi tehničnimi predpisi, standardi, normativi in z upoštevanjem predpisov iz varstva pri delu ter projektno dokumentacijo, ki je sestavni del popisa! Pred vgrajevanjem posameznih nosilnih elementov iz armiranega betona je obvezna kompletna seznanitev izvedbe po projektni dokumentaciji (načrti, tehnično poročilo in navodila projektanta statike).</t>
  </si>
  <si>
    <t>1.3.0.01.02</t>
  </si>
  <si>
    <t>Pred začetkom izvajanja pogodbenih del mora izvajalec predložiti tehnološki elaborat s tehnologijo gradnje, katerega mora potrditi tako projektant gradbenih konstrukcij, kakor tudi nadzorni organ! V kolikor so karkšne koli nejasnosti glede izvedbe nosilne AB konstrukcije, je obvezno pridobiti navodila projektanta statike!
Upoštevati je faznost del ob obstoječi plinski napeljavi! Glej tehnično poročilo.</t>
  </si>
  <si>
    <t>1.3.0.01.03</t>
  </si>
  <si>
    <t>Izvajanje betonskih oz. AB konstrukcij mora biti v skladu s standardom SIST EN 13670:2010. Dopustna odstopanja za pravokotnost, površinsko ravnost in dimenzije gradbenih elementov veljajo določila DIN 18202.</t>
  </si>
  <si>
    <t>1.3.0.01.04</t>
  </si>
  <si>
    <t>V vse betone, ki ostanejo vidni oz. so obdelani samo s premazi, je potrebno uporabiti ustrezno granulacijo agregata in dodati ustrezne dodatke k betonski mešanici (plastifikatorje) kar je potrebno zajeti v ceni postavke. Vidne površine betonov morajo ustrezati vsaj razredu VB3 po dopolnilu standarda SIST EN 13670:2010/A101 ali kot je navedeno v posamezni postavki.</t>
  </si>
  <si>
    <t>1.3.0.01.05</t>
  </si>
  <si>
    <t>Izvajalec mora pred izdelavo in vgradnjo betonskih mešanic izdelati Projekt betona, v katerem mora biti med drugim opisana tehnologija priprave betona-certificiranje, transport in vgradnja, z upoštevanjem vseh zahtev po PZI projektni dokumentaciji, glede razredov trdnostni in razredov izpostavljenosti betonov, zaščitne plasti, preiskušanje mešanic, negovanje betonov, razopaženje, dodatki betonom...
Projekt betona mora potrditi nadzorni organ.</t>
  </si>
  <si>
    <t>1.3.0.01.06</t>
  </si>
  <si>
    <t>Tesnost in stabilnost opažev mora biti brezpogojno zagotovljena. Opaž mora biti pripravljen tako, da so po razopaženju betonske ploskve brez deformacij, gladke oziroma v strukturi določeni s projektom in popolnoma zalite brez gnezd ter iztekajočega cementnge mleka. Izvajalec jamči za trdnost, varnost in stabilnost uporabljenih opažev. V kolikor je z načrtom/detajlom predvideno, da se določene izpostavljene robove zaključnih konstrukcijskih elementov izvede kot posnete robove (s trikotnimi letvicami dim. 3x3cm - lesene ali iz umetne mase), se mora strošek le-teh zajeti v postavki opažev.</t>
  </si>
  <si>
    <t>1.3.0.01.07</t>
  </si>
  <si>
    <t xml:space="preserve">Splošne zahteve za vidne betone:
- uporabi se opažni sistem z vsemi sistemskimi elementi, vključno s tesnili;
- opaži morajo biti pred izvedbo čisti in nepoškodovani;
- pri opaženju je potrebno uporabiti ustrezna olja, ki ne smejo kakorkoli vplivati na površine (npr. različna obarvanost površine, še posebej pri razredu VB3);
- armatura mora imeti zadostno betonsko kritje (na vidni površini ne sme biti vidnih delov armature, veznega materiala, ki bi lahko povzročalo sledove korozije in vidnih distančnikov armature);
- v primeru zatekanja cementnega mleka je predvideno brušenje betona, kar se ne zaračunava posebej oz. je zajeto v ceni postavk izvedbe betonskih in AB elementov;
- v primeru slabe kvalitete betonov je predvidena sanacija betonske površine s sanacijskimi materiali, vključno s predpripravo podlage, kar se ne zaračunava posebej oz. je zajeto v ceni postavk izvedbe betonskih in AB elementov;
- v primeru slabe kvalitete betonov in pri višjih/visokih zahtevah glede vidnosti (VB3) razne sanacije površin s sanacijsko malto niso dopustne, zato je potrebno take AB elemente odstraniti in jih nadomestiti z novimi ustrezne kvalitete ter izgleda, stroške v zvezi s tem v celoti bremenijo izvajalca;
</t>
  </si>
  <si>
    <t>1.3.0.01.08</t>
  </si>
  <si>
    <t>Betonska jeklena armatura mora biti pred vgradnjo armature oz. betona ustrezno očiščena in mora ustrezati zahtevam projektne dokumentacije (dimenzije, kvaliteta in vgradnja po PZI načrtu armature) ter veljavnim standardom. Pri vgradnji armature je potrebno izvesti:
- zadostne odmike armature od opaža (za zagotovitev zadostnega zaščitnega/krovnega sloja betona) s primernim podložnim materialom;
- z načrtom predvidene medsebojne odmike posameznih slojev armature in zagotoviti stabilnost (pravilna pozicioniranost) vgrajene armature med betoniranjem, ter pri tem uporabiti ustrezen montažni in vezni material, vključno z deli, ki so potrebna za montažo konstruktivne armature.</t>
  </si>
  <si>
    <t>1.3.0.01.09</t>
  </si>
  <si>
    <t>* opombe h prikazanimi količinami jeklene armature v popisu:
- v količini postavke za jekleno rebrasto armaturo je upoštevana masa gladkih palic brez reber – skladno z določili standarda SIST EN 10080;
- v količini postavke za mrežno armaturo iz varjenih jeklenih palic je upoštevana masa vgrajenih mrež (neto masa, brez rezanih delov), morebitni kalo je potrebno zajeti v ceni na enoto neto mase;</t>
  </si>
  <si>
    <t>1.3.0.01.10</t>
  </si>
  <si>
    <t xml:space="preserve">Pri izvedbi upoštevati:
- izvedbo potrebnih prebojev in odprtin (glej ustrezne načrte), naknadna vrtanja in dolbenja niso dovoljena brez predhodnega soglasja projektanta;
- pred pričetkom betoniranja AB konstrukcijskih elementov morata biti opaž in armatura popolnoma pripravljena in armatura pregledana/prevzeta s strani nadzornika;
- višina prostega pada betona pri betoniranju ne sme biti večja od 1m;
- ustrezno negovanje vgrajenega betona, vključno z morebitno zaščito pred škodljivimi vremenskimi vplivi, za dosego ustrezne kvalitete betona;
- zahteve iz projektne dokumentacije, ki je sestavni del popisa, zahteve splošnih določil za betonska dela in zahteve po opisih posameznih postavk;
</t>
  </si>
  <si>
    <t>1.3.1.</t>
  </si>
  <si>
    <t>TESARSKA DELA</t>
  </si>
  <si>
    <t>1.3.1.01.</t>
  </si>
  <si>
    <t>Opaži po opažnem načrtu - dobava ter montaža po opažnem načrtu</t>
  </si>
  <si>
    <t>1.3.1.01.01</t>
  </si>
  <si>
    <t>.1.3.1.01.02</t>
  </si>
  <si>
    <t>Izdelava dvostranskega vezanega opaža za raven temelj
* povezovalna greda 60/50cm na JET GRAUTING KOLIH;</t>
  </si>
  <si>
    <t>1.3.1.01.03</t>
  </si>
  <si>
    <t>1.3.1.01.04</t>
  </si>
  <si>
    <t>Doplačilo za izdelavo opažev  v naklonu</t>
  </si>
  <si>
    <t>1.3.1.01.05</t>
  </si>
  <si>
    <t>Izdelava dvostranskega vezanega opaža za raven zid, visok 2,1 do 4 m
* stene kolektorja;</t>
  </si>
  <si>
    <t>1.3.1.01.06</t>
  </si>
  <si>
    <t>1.3.1.01.07</t>
  </si>
  <si>
    <t xml:space="preserve">Doplačilo za izdelavo opažev  v naklonu, stene </t>
  </si>
  <si>
    <t>1.3.1.01.08</t>
  </si>
  <si>
    <t>1.3.1.01.09</t>
  </si>
  <si>
    <t>1.3.1.01.10</t>
  </si>
  <si>
    <t>Izdelava dvostranskega vezanega opaža za raven zid, visok do 1 m
* stene vhodnih jaškov;</t>
  </si>
  <si>
    <t>1.3.1.01.11</t>
  </si>
  <si>
    <t>Izdelava podprtega opaža za čelne stranice ravnih stopnic v območju poglobitev
* stopnice v kineti 15 cm  v območju poglobitev</t>
  </si>
  <si>
    <t>1.3.1.01.12</t>
  </si>
  <si>
    <t>izdelava škatlastega opaža za izdelavo odprtin v stenah kolektorja
* za vhod in izhod inštalacijkih vodov odprtine vel. do 60x60cm;</t>
  </si>
  <si>
    <t>1.3.1.01.13</t>
  </si>
  <si>
    <t>1.3.1.01.14</t>
  </si>
  <si>
    <t>1.3.1.01.15</t>
  </si>
  <si>
    <t>izdelava škatlastega opaža za izdelavo odprtin v stropni plošči kolektorja
* za vhod in izhod inštalacijkih vodov-prezračevanje, odprtine vel. do fi 30cm;</t>
  </si>
  <si>
    <t>Izdelava delavnega odra, visokega do 4 m</t>
  </si>
  <si>
    <t>1.3.2</t>
  </si>
  <si>
    <t>DELA Z JEKLOM ZA OJAČITEV</t>
  </si>
  <si>
    <t>1.3.2.01.</t>
  </si>
  <si>
    <t>Armatura po armaturnem načrtu - dobava, rezanje in krivljenje armaturnih palic ali mrež iz jekla kvalitete B 500-A/B ter polaganje z vezanjem po projektu armature (srednje komplicirana armatura). 
V ceni zajeti tudi vezni, distančni in podložni material, za zagotovitev projektiranega rastra medsebojne armature in odmik od opaža. 
* izmere količin po armaturnem izvlečku;</t>
  </si>
  <si>
    <t>1.3.2.01.00</t>
  </si>
  <si>
    <t>Opombe za izvedbo armature:
* Distančniki morajo biti točkovni in izdelani iz vlaknocementa.
* Zaradi pravilnega delovanja katodne zaščite objekta pred blodečimi tokovi s strani železnice (glej Načrt zaščite objekta pred stresanimi tokovi), je potrebno zagotoviti tokovno povezanost armaturnih palic, zato je potrebno armaturne palice na mestu križanj in preklopov povezati z zvari ali križnimi spojkami in to zajeti v ceni armature;</t>
  </si>
  <si>
    <t>1.3.2.01.01</t>
  </si>
  <si>
    <t>armatura B 500-B - palice RA Φ≤12mm</t>
  </si>
  <si>
    <t>1.3.2.01.02</t>
  </si>
  <si>
    <t>armatura B 500-B - palice RA Φ≥14mm</t>
  </si>
  <si>
    <t>1.3.2.01.03</t>
  </si>
  <si>
    <t>1.3.3.</t>
  </si>
  <si>
    <t>DELA S CEMENTNIM BETONOM</t>
  </si>
  <si>
    <t>1.3.3.01.</t>
  </si>
  <si>
    <t>Podložni beton</t>
  </si>
  <si>
    <t>1.3.3.01.01</t>
  </si>
  <si>
    <t>Dobava in vgraditev podložnega cementnega betona C12/15 v prerez do 0,15 m3/m2</t>
  </si>
  <si>
    <t>1.3.3.02.</t>
  </si>
  <si>
    <t>Dobava in vgraditev zaščitnega / izravnalnega / nagibnega cementnega betona C12/15 v prerez do 0,15 m3/m2</t>
  </si>
  <si>
    <t>1.3.3.02.01</t>
  </si>
  <si>
    <t>1.3.3.03.</t>
  </si>
  <si>
    <t>Izvedba AB konstrukcije iz litega betona. V postavki betona je potrebno zajeti tudi vse stroške za dosego zahtevanega razreda odpornosti na okolje in drugih posebnih lastnosti zahtevanih iz načrta.</t>
  </si>
  <si>
    <t>1.3.3.03.01</t>
  </si>
  <si>
    <t>Dobava in vgraditev ojačenega cementnega betona C30/37 v pilotno gredo
* greda nad piloti in Jet-Grauting slopi
* XC4, PV-II, dodatek za vodotesnost kot npr. Penetron</t>
  </si>
  <si>
    <t>1.3.3.03.02</t>
  </si>
  <si>
    <t>1.3.3.03.03</t>
  </si>
  <si>
    <t>Dobava in vgraditev ojačenega cementnega betona C30/37 v stopnice temeljnih plošč 
* stopnice v temeljni plošči, premostitev višinske razlike pri poglobitvah 
* XC4, PV-II, dodatek za vodotesnost kot npr. Penetron</t>
  </si>
  <si>
    <t>1.3.3.03.04</t>
  </si>
  <si>
    <t>1.3.3.03.05</t>
  </si>
  <si>
    <t xml:space="preserve">Dobava in vgraditev ojačenega cementnega betona C30/37 v stene vstopnih jaškov
* vstopni jaški
* XC4, PV-II, dodatek za vodotesnost kot npr. Penetron    </t>
  </si>
  <si>
    <t>1.3.3.03.06</t>
  </si>
  <si>
    <t>1.3.3.03.07</t>
  </si>
  <si>
    <t>Doplačilo za vgradnjo cementnega betona v naklonu</t>
  </si>
  <si>
    <t>1.3.3.03.08</t>
  </si>
  <si>
    <t>1.3.3.03.09</t>
  </si>
  <si>
    <t>Izdelava delovnega stika stene............... po načrtu
- horizontalni stik med AB gredo pilotov in steno, AB talno ploščo in steno,  AB stropno ploščo in steno</t>
  </si>
  <si>
    <t>1.3.3.03.10</t>
  </si>
  <si>
    <t>dilatacije v stenah;
- izvedba z vgradnjo iniciatorjev razpok-tesnilne cevi kot npr. Besaflex S1, za ustvarjanje naprej določenih razpok, ki jih hkrati tudi že zatesnimo na razdalji 6m1</t>
  </si>
  <si>
    <t>1.3.3.03.11</t>
  </si>
  <si>
    <t>dilatacije v stenah in ploščah širine 10 mm, z mozničenjem na razdalji 30m1;
- izvedba z izvlekom lesene (gladke) deske š=10 mm, h=20 do 30 cm
- zapolnitev rege s polnilom iz ekspandiranega polietilena, zapolnitev fuge s trajnoelastičnim vodotesnim kitom z zunanjim izolacijskim trakom
- rega zapolnjena s trdo penasto ploščo (kot npr. XPS), d=10mm
- vgrajevanje moznikov iz gladkih jeklenih palic Φ20 mm/50 cm, dolžina moznikov 500mm (jeklo 1.4401 v skladu s SIST EN 10088-3). Moznik je izoliran, oblečen v bužirke.
* dilatacija po celotni debelini plošč in sten</t>
  </si>
  <si>
    <t>1.3.4.</t>
  </si>
  <si>
    <t>ZIDARSKA DELA</t>
  </si>
  <si>
    <t>1.3.4.01</t>
  </si>
  <si>
    <t>izdelava betonskega polkrožnega ležišča za vodovodno cev zunanjega premera 500 mm, beton C20/25, XC1, prereza do 0,3 m3/m1, komplet z opažem po shemi.</t>
  </si>
  <si>
    <t>1.3.4.02</t>
  </si>
  <si>
    <t>izdelava novih betonskih ograj na parcelah zasebnih hiš (Magistrova ulica) ob kineti, komplet z izkopi, temelji in ograjo višine 2m po obstoječi oz. projektu</t>
  </si>
  <si>
    <t>1.3.5.</t>
  </si>
  <si>
    <t>KLJUČAVNIČARSKA DELA IN DELA V JEKLU</t>
  </si>
  <si>
    <t>1.3.5.01.</t>
  </si>
  <si>
    <t xml:space="preserve">Dobava in vgradnja nosilnih elementov inštalacijskih vodov v kolektor
* po navodilih upravljalca </t>
  </si>
  <si>
    <t>1.3.5.01.01</t>
  </si>
  <si>
    <t>obešala in podpore za komunalne vode v kolektorju , izdelane iz nerjavnega jekla AISI 314;  
* izvedba po načrtu za vročevod</t>
  </si>
  <si>
    <t>Kg</t>
  </si>
  <si>
    <t>1.3.5.01.02</t>
  </si>
  <si>
    <t>obešala, konzolne police za elektroinštalacije v kolektorju , izdelane iz nerjavnega jekla AISI 314;  
* izvedba po načrtu za Ei.</t>
  </si>
  <si>
    <t>1.3.5.01.03</t>
  </si>
  <si>
    <t>obešala, nosilne konzolne za vodovodne cevi v kolektorju , izdelane iz nerjavnega jekla AISI 314;  
* izvedba po načrtu za vodovod</t>
  </si>
  <si>
    <t>Dobava in vgradnja vstopnih lestev v kolektor preko jaškov
* po navodilih upravljalca 
* navedena količina je za 4 jaške;</t>
  </si>
  <si>
    <t>1.3.5.01.04</t>
  </si>
  <si>
    <t>1.3.5.02.</t>
  </si>
  <si>
    <t>Dobava in vgradnja ročajev v pokrov jaška
* vsak pokrov jaška ima dva ročaja za dvig, 
* navedena količina je za 4 jaške;</t>
  </si>
  <si>
    <t>1.3.5.02.01</t>
  </si>
  <si>
    <t>ročaj prijemne dolžine cca. 12cm, izdelan iz nerjavnega jekla (AISI 314; krivljena palica D= 10mm, podložke in matice ter prehodnih puš za vgradnjo v beton) - izvedba po načrtu</t>
  </si>
  <si>
    <t>1.3.5.03.</t>
  </si>
  <si>
    <t>Dobava in namestitev merskih točk</t>
  </si>
  <si>
    <t>1.3.5.03.01</t>
  </si>
  <si>
    <t>Dobava in namestitev treh merskih točk na objektih
* vgradnja na vrh jaškov;</t>
  </si>
  <si>
    <t>1.3.6.</t>
  </si>
  <si>
    <t xml:space="preserve"> ZAŠČITNA DELA</t>
  </si>
  <si>
    <t>1.3.6.00.</t>
  </si>
  <si>
    <t>Splošne opombe za izvedbo izolacij:</t>
  </si>
  <si>
    <t>1.3.6.00.01</t>
  </si>
  <si>
    <t>Kvaliteta dela in vgrajeni materjali morajo ustrezati določilom veljavnih tehničnih predpisov, normativov in standardov.
Standardi za izolacijska dela vsebujejo poleg izdelave, opisane v posamezni postavki, še:
- vsa dela in ukrepe po določilih veljavnih predpisov varstva pri delu;
- pripravo izolacijskega materjala s prenosom do mesta vgraditve;
- napravo izolacij po opisu in tehničnih pogojih proizvajalca;</t>
  </si>
  <si>
    <t>1.3.6.00.02</t>
  </si>
  <si>
    <t>Vsa dela morajo biti izvršena tako, da je zagotovljena funkcionalnost, stabilnost, varnost, natančnost in življenjska doba posameznih elementov.</t>
  </si>
  <si>
    <t>1.3.6.00.03</t>
  </si>
  <si>
    <t>V primeru da posamezne postavke v popisu ne zajemajo celotnega opisa predhodnih in/ali zaključnih del, potrebnih za funkcionalno dokončanje predmetne posamezne postavke, mora ponudnik izvedbo teh del vključiti v ceno na enoto!</t>
  </si>
  <si>
    <t>1.3.6.01.</t>
  </si>
  <si>
    <t>1.3.6.01.01</t>
  </si>
  <si>
    <t>izdelava sprijemne plasti z bitumenskim premazom</t>
  </si>
  <si>
    <t>1.3.6.01.02</t>
  </si>
  <si>
    <t>Izdelava hidroizolacije z bitumenskimi trakovi, debelimi 4,5 ali 5 mm, sprijemna plast iz hladnega bitumenskega veziva</t>
  </si>
  <si>
    <t>1.3.6.02.</t>
  </si>
  <si>
    <t>Izvedba tesnenja delovnih stikov med posameznimi AB elementi oz. fazami betoniranja, vključno z vsemi preddeli (čiščenje in potrebnimi pripravami in prednamazi stičnih površin) in zaključnimi deli po navodilih proizvajalca tesnilnega sistema
* vertikalni in horizontalni stiki na dilatacijah - po načrtu;</t>
  </si>
  <si>
    <t>1.3.6.02.01</t>
  </si>
  <si>
    <t>tesnenje delovnega stika z vgradnjo tesnilnega traku v notranjosti prereza konstrukcije (npr. Pentaflex KB167 ali enakovredno)
* delovni stik med AB steno in AB temelji-temeljno ploščo;</t>
  </si>
  <si>
    <t>1.3.6.02.02</t>
  </si>
  <si>
    <t>tesnenje delovnega stika z vgradnjo tesnilnega traku v notranjosti prereza konstrukcije (npr. Pentaflex KB80 ali enakovredno)
* delovni stik med AB steno in AB prekladno ploščo;</t>
  </si>
  <si>
    <t>KOMUNALNI VODI ODPADNA KANALIZACIJA - (osnova za DDV):</t>
  </si>
  <si>
    <t>2.1.</t>
  </si>
  <si>
    <t>ODPADNA KANALIZACIJA (fekalna)</t>
  </si>
  <si>
    <t>2.2.</t>
  </si>
  <si>
    <t>PRIKLJUČEK KANALIZACIJE objekt na javni KANAL - Milčinskega Ul.</t>
  </si>
  <si>
    <t>2.3.</t>
  </si>
  <si>
    <t>ZAČASNA PREVEZAVA VODOVODA - BY-PASS</t>
  </si>
  <si>
    <t>SKUPAJ KANALIZACIJA :</t>
  </si>
  <si>
    <t>2.0.</t>
  </si>
  <si>
    <t>2.0.01.</t>
  </si>
  <si>
    <t xml:space="preserve">Splošna in tehnična določila za izvajanje del, ki so zajeti v cenah izvedbe posameznih postavk predmetnih del  </t>
  </si>
  <si>
    <t>2.0.01.01</t>
  </si>
  <si>
    <t>Dela se morajo izvajati v skladu z veljavnimi tehničnimi predpisi, standardi, normativi in z upoštevanjem predpisov iz varstva pri delu ter projektno dokumentacijo, ki je sestavni del popisa!</t>
  </si>
  <si>
    <t>2.0.01.02</t>
  </si>
  <si>
    <t>2.0.02.</t>
  </si>
  <si>
    <t>2.0.02.01</t>
  </si>
  <si>
    <t>Cena na enoto mere posamezne postavke mora vsebovati:
- stroške zahtev pri izvedbi, ki so navedeni v sklopu "0. UVODNI DEL - SPLOŠNO", katere sestavni del je tudi opis  ˝0.3. SPLOŠNO O CENI NA MERSKO ENOTO POSAMEZNE POSTAVKE˝;
- stroške zahtev pri izvedbi, ki so navedeni v  ˝SPLOŠNIH DOLOČILIH˝ za dela v tem sklopu popisa in zahtev / opomb pri posameznih pripadajočih podsklopih znotraj tega sklopa;
- vse stroške za izvedbo posameznih postavk po opisu, vključno z vsemi varovalnimi ukrepi, ki so potrebni za izvajanje osnovnih del in varnega dela;</t>
  </si>
  <si>
    <t>2.1.01.</t>
  </si>
  <si>
    <t>Zakoličba osi kanala, postavitev in zavarovanje prečnih profilov</t>
  </si>
  <si>
    <t>2.1.01.01</t>
  </si>
  <si>
    <t>zakoličba fekalnih kanalov</t>
  </si>
  <si>
    <t>2.1.02.</t>
  </si>
  <si>
    <t>Izkop za kanalizacijo (cevovod, jaški)</t>
  </si>
  <si>
    <t>2.1.02.01</t>
  </si>
  <si>
    <t>2.1.02.02</t>
  </si>
  <si>
    <t>Strojni izkop III. ktg z nakladanjem in transportom v stalno deponijo, globina izkopa do 7m</t>
  </si>
  <si>
    <t>2.1.03.</t>
  </si>
  <si>
    <t>Planum</t>
  </si>
  <si>
    <t>2.1.03.01</t>
  </si>
  <si>
    <t>Planiranje dna jarka v terenu III. Ktg.z utrjevanjem</t>
  </si>
  <si>
    <t>2.1.04.</t>
  </si>
  <si>
    <t>Dobava in polaganje GPR kanalizacijskih cevi, z vsemi fazonskimi kosi, tesnili ter priključki na jaške in obstoječo kanalizacijsko cev z vsemi potrebnimi deli</t>
  </si>
  <si>
    <t>2.1.04.01</t>
  </si>
  <si>
    <t>GPR DN 500 mm</t>
  </si>
  <si>
    <t>2.1.05.</t>
  </si>
  <si>
    <t>2.1.05.01</t>
  </si>
  <si>
    <t>ur</t>
  </si>
  <si>
    <t>2.1.06.</t>
  </si>
  <si>
    <t>Dobava in vgradnja GPR revizijskih jaškov z muldo in izdelavo podložnega betona C16/20.</t>
  </si>
  <si>
    <t>2.1..06.01</t>
  </si>
  <si>
    <t>GPR DN 1000 mm, globine 6,7 m</t>
  </si>
  <si>
    <t>2.1.07.</t>
  </si>
  <si>
    <t>Dobava in montaža LTŽ pokrovov jaškov</t>
  </si>
  <si>
    <t>2.1.07.01</t>
  </si>
  <si>
    <t xml:space="preserve">premera fi 60 cm, nosilnost 250 kN </t>
  </si>
  <si>
    <t>2.1.08.</t>
  </si>
  <si>
    <t>Dobava in izdelava zasipa iz drobljenih kamnitih zrn granulacije 0-60 mm, komplet s planiranjem in sprotnim utrjevanjem po plasteh.
* priprava terena do kote -80 cm;</t>
  </si>
  <si>
    <t>2.1.08.01</t>
  </si>
  <si>
    <t>nasutje v plasteh v debelini 30 cm;
- zmrzlinsko odporen in atestiran material!;
-  vgrajevanje v plasteh d≤30cm;
- zahteve: Ev2&gt;80 MPa; Evd&gt;40 MPa, stopnja zbitosti po Proctorju min. 98%;
* v količini upoštevana deb. 30cm (povp. deb.=60cm) po vseh pohodnih površinah in povoznih površinah;</t>
  </si>
  <si>
    <t>2.1.09.</t>
  </si>
  <si>
    <t>Preizkusi, pregledi</t>
  </si>
  <si>
    <t>2.1.09.01</t>
  </si>
  <si>
    <t>Pregled s TV kamero, preizkus vodotesnosti kanalizacije ter izdelava poročila</t>
  </si>
  <si>
    <t>PRIKLJUČEK KANALIZACIJE OBJEKT NA JAVNI KANAL - MILČINSKEGA ULICA</t>
  </si>
  <si>
    <t>2.2.01.</t>
  </si>
  <si>
    <t>Zakoličba obstoječih vodov</t>
  </si>
  <si>
    <t>2.2.01.01</t>
  </si>
  <si>
    <t>Zakoličba obstoječih komunalnih in inštalacijskih vodov</t>
  </si>
  <si>
    <t>2.2.02.</t>
  </si>
  <si>
    <t>Zakoličba novopredvidenih vodov in postavitev profilov</t>
  </si>
  <si>
    <t>2.2.02.01</t>
  </si>
  <si>
    <t>Zakoličba kanalizacije</t>
  </si>
  <si>
    <t>2.2.03.</t>
  </si>
  <si>
    <t>Rušitve obstoječih manipulativnih površin (privat parcela 111 Milčinskega ulica) komplet z odvozom odpadnega materiala na stalno deponijo, vključujoč stroške deponije.</t>
  </si>
  <si>
    <t>2.2.03.01</t>
  </si>
  <si>
    <t>Odstranjevanje betonskih tlakovcev debeline 8 cm, s čiščenjem in shranjevanjem za ponovno vgradnjo</t>
  </si>
  <si>
    <t>2.2.04.</t>
  </si>
  <si>
    <t>2.2.04.01</t>
  </si>
  <si>
    <t>Površinski izkop humusa v debelini 20 cm, z odmetom</t>
  </si>
  <si>
    <t>2.2.04.02</t>
  </si>
  <si>
    <t>Strojni izkop III. ktg, z nakladanjem in transportom v začasno gradbiščno deponijo</t>
  </si>
  <si>
    <t>2.2.04.03</t>
  </si>
  <si>
    <t>Doplačilo za ročni izkop  (5%)</t>
  </si>
  <si>
    <t>2.2.04.04</t>
  </si>
  <si>
    <t>Delno ali polno razpiranje kanala na mestih kjer ni mogoče drugače izvesti potrebna dela.</t>
  </si>
  <si>
    <t>2.2.05.</t>
  </si>
  <si>
    <t>2.2.05.01</t>
  </si>
  <si>
    <t>Planiranje dna jarka v terenu III. Ktg.</t>
  </si>
  <si>
    <t>2.2.05.02</t>
  </si>
  <si>
    <t>Dobava in izdelava posteljice v debelini 10 cm iz peska gran. 4-8 mm, z utrjevanjem po standardardnem Proctorjevem postopku</t>
  </si>
  <si>
    <t>2.2.06.</t>
  </si>
  <si>
    <t>Zasipi</t>
  </si>
  <si>
    <t>2.2.06.01</t>
  </si>
  <si>
    <t>Dobava peska gran. 8-16 mm ter obsip cevi, z utrjevanjem  po standardardnem Proctorjevem postopku</t>
  </si>
  <si>
    <t>2.2.06.02</t>
  </si>
  <si>
    <t>Zasip jarka z izkopanim materialom s transportom iz začasne gradbiščne deponije, s komprimacijo v slojih do 20 cm</t>
  </si>
  <si>
    <t>2.2.07.</t>
  </si>
  <si>
    <t>2.2.07.01</t>
  </si>
  <si>
    <t>2.2.08.</t>
  </si>
  <si>
    <t>2.2.08.01</t>
  </si>
  <si>
    <t>2.2.09.</t>
  </si>
  <si>
    <t>Priključitve na obstoječ kanalizacijski sistem, jašek</t>
  </si>
  <si>
    <t>2.2.9.01</t>
  </si>
  <si>
    <t>Priključitev na obstoječo kanalizacijo BJ 1000, izdelava preboja in dobava ter vgradnja potrebnih fazonskih kosov in tesnil.</t>
  </si>
  <si>
    <t>2.2.10.</t>
  </si>
  <si>
    <t>Humuziranje zelenic, s predhodnim razbijanjem večjih grud, planiranjem, sejanjem travnega semena ter valjanjem z lahkim ročnim valjarjem</t>
  </si>
  <si>
    <t>2.2.10.01</t>
  </si>
  <si>
    <t>Obstoječ humus, deb 20 cm</t>
  </si>
  <si>
    <t>2.2.11.</t>
  </si>
  <si>
    <t>Dobava, razgrinjanje, planiranje in utrjevanje tamponskega materiala granulacije 0-32 planiranje ter utrjevanje (sloji do 20 cm), do potrebne zbitosti.</t>
  </si>
  <si>
    <t>2.2.11.01</t>
  </si>
  <si>
    <t xml:space="preserve">Tampon 0-32 mm v debelini 25-30 cm </t>
  </si>
  <si>
    <t>2.2.12.</t>
  </si>
  <si>
    <t>Dobava in izdelava nosilne plasti bituminizirane zmesi:</t>
  </si>
  <si>
    <t>2.2.12.01</t>
  </si>
  <si>
    <t xml:space="preserve">Polaganje obstoječih betonskih tlakovcev, krpanje obstoječih tlakov (nosilna plast - privat  parkirišče)
</t>
  </si>
  <si>
    <t>2.2.13.</t>
  </si>
  <si>
    <t>2.2.13.01</t>
  </si>
  <si>
    <t>2.3.01.</t>
  </si>
  <si>
    <t>Gradbena dela</t>
  </si>
  <si>
    <t>2.3.01.01</t>
  </si>
  <si>
    <t>Komplet gradbena dela za izvedbo začasnih prevezav vodovoda-by-pass, Kombiniran izkop III.-IV.ktg, planiranje, zasipi, utrjevanje, odvozi, dovozi in deponiranje materiala, eventualna razpiranja.</t>
  </si>
  <si>
    <t>2.3.02.</t>
  </si>
  <si>
    <t>Material in montaža - strojni del</t>
  </si>
  <si>
    <t>2.3.02.01</t>
  </si>
  <si>
    <t>Komplet dobava in montaža vodovodnega materiala:
Dobava polietilenske vodovodne cevi PE 200 dimenzije DN 200 mm, vključno z vsemi spojnimi elementi ter z vijačnim in tesnilnim materialom, montažna dela pri izvedbi by-passa, vključno z vsemi prevezavami (na obstoječi vodovod), z izvedbo zahtevanih preizkusov in izpiranja ter potreben material in dela pri ukinitvi by-passa po končanju del.</t>
  </si>
  <si>
    <t>projektantski nadzor</t>
  </si>
  <si>
    <t>geomehanski nadzor</t>
  </si>
  <si>
    <t xml:space="preserve"> EKSTERNI KOMUNALNI VODI - EKK (osnova za DDV):</t>
  </si>
  <si>
    <t>3.1</t>
  </si>
  <si>
    <t>OSKRBA Z ELEKTRO ENERGIJO EKK</t>
  </si>
  <si>
    <t xml:space="preserve"> SKUPAJ KOMUNALNI VODI (PRIKLJUČKI) - EKK:</t>
  </si>
  <si>
    <t>3.1.</t>
  </si>
  <si>
    <t>EKSTERNI KOMUNALNI VODI (PRIKLJUČKI)</t>
  </si>
  <si>
    <t>3.1.00.</t>
  </si>
  <si>
    <t>Opomba:</t>
  </si>
  <si>
    <t>3.1.00.01</t>
  </si>
  <si>
    <t>popis elektro instalacijskih del in opreme je prikazan na ločenem listu</t>
  </si>
  <si>
    <t>3.1.01.</t>
  </si>
  <si>
    <t>GEODETSKA DELA</t>
  </si>
  <si>
    <t>3.1.01.01.</t>
  </si>
  <si>
    <t>3.1.01.01.01</t>
  </si>
  <si>
    <t>3.1.01.02.</t>
  </si>
  <si>
    <t>3.1.01.02.01</t>
  </si>
  <si>
    <t>3.1.01.02.02</t>
  </si>
  <si>
    <t>Prečni profili kanalizacija</t>
  </si>
  <si>
    <t>3.1.2.</t>
  </si>
  <si>
    <t>RUŠITVE</t>
  </si>
  <si>
    <t>3.1.2.01.</t>
  </si>
  <si>
    <t>Rušitve obstoječih manipulativnih površin, strojno z nakladanjem na prevozno sredstvo (Magistrova/Verovškova cesta) komplet z odvozom odpadnega materiala na stalno deponijo, vključujoč stroške deponije.</t>
  </si>
  <si>
    <t>3.1.2.01.01</t>
  </si>
  <si>
    <t>Rezanje asfalta debeline do 5 cm</t>
  </si>
  <si>
    <t>3.1.2.01.02</t>
  </si>
  <si>
    <t>Rezanje asfalta debeline 15-25 cm</t>
  </si>
  <si>
    <t>3.1.2.01.03</t>
  </si>
  <si>
    <t>Rušenje asfalta debeline do 5 cm</t>
  </si>
  <si>
    <t>3.1.2.01.04</t>
  </si>
  <si>
    <t>Rušenje asfalta debeline 15-25 cm</t>
  </si>
  <si>
    <t>3.1.2.01.05</t>
  </si>
  <si>
    <t>Rušenje cestnih betonskih robnikov</t>
  </si>
  <si>
    <t>3.1.2.01.06</t>
  </si>
  <si>
    <t>Odstranjevanje granitnih kock 8x8cm s čiščenjem in shranjevanjem za ponovno vgradnjo</t>
  </si>
  <si>
    <t>3.1.3.</t>
  </si>
  <si>
    <t>GRADBENA DELA ZA ELEKTRO PRIKLJUČEK (EKK)</t>
  </si>
  <si>
    <t>3.1.3.00.</t>
  </si>
  <si>
    <t>Splošno</t>
  </si>
  <si>
    <t>3.1.3.00.01</t>
  </si>
  <si>
    <t>dela izvajati skladno s PZI načrtom ˝EE napajanje za ACL (TP), ki ga je izdelalo podjetje ELEKTRI LJUBLJANA d.d., Ljubljana in s PZI načrtom ˝NAČRT INFRASTRUKTURA; KOMUNALA˝, št. načrta 201126-ACL , ki ga je izdelalo podjetje ELEA iC d.o.o., Ljubljana, Maj 2023</t>
  </si>
  <si>
    <t>3.1.3.01.</t>
  </si>
  <si>
    <t>3.1.3.01.01</t>
  </si>
  <si>
    <t>Zakoličba, obnova po rušenju</t>
  </si>
  <si>
    <t>3.1.3.02.</t>
  </si>
  <si>
    <t>Izkop za kabelsko kanalizacijo (cevovod, jaški), zasutje po končanem delu na -80 cm</t>
  </si>
  <si>
    <t>3.1.3.02.01</t>
  </si>
  <si>
    <t>Površinski izkop humusa v debelini 20 cm, z odrinom na gradbiščno deponijo</t>
  </si>
  <si>
    <t>3.1.3.02.02</t>
  </si>
  <si>
    <t>Strojni izkop III. ktg, globine do 4m z odvozom na gradbiščno deponijo</t>
  </si>
  <si>
    <t>3.1.3.02.03</t>
  </si>
  <si>
    <t>Strojni izkop III. ktg, globine do 2m z odlaganjem 1m od izkopa</t>
  </si>
  <si>
    <t>3.1.3.02.04</t>
  </si>
  <si>
    <t>Doplačilo za ročni izkop, pomoč ob stroju  (5%)</t>
  </si>
  <si>
    <t>3.1.3.02.05</t>
  </si>
  <si>
    <t>Strojni zasip v plasteh 30cm z izkopanim materialom in s sprotnim utrjevanjem do predpisane zbitosti</t>
  </si>
  <si>
    <t>3.1.3.02.06</t>
  </si>
  <si>
    <t>3.1.3.02.07</t>
  </si>
  <si>
    <t>Strojno nakladanje odvečnega materiala in odvoz na stalno deponijo.</t>
  </si>
  <si>
    <t>3.1.3.03.</t>
  </si>
  <si>
    <t>3.1.3.03..01</t>
  </si>
  <si>
    <t>Planiranje dna jarka v terenu III. in IV. Ktg.</t>
  </si>
  <si>
    <t>3.1.3.04.</t>
  </si>
  <si>
    <t>Dobava in izdelava kabelske kanalizacije iz cevi iz plastičnih mas, z gladko notranjo površino, s PVC distančniki</t>
  </si>
  <si>
    <t>3.1.3.04.01</t>
  </si>
  <si>
    <t>PVC (3x3);9x160 mm; tip cevi D</t>
  </si>
  <si>
    <t>3.1.3.04.02</t>
  </si>
  <si>
    <t>PVC (2x3);6x160 mm; tip cevi A</t>
  </si>
  <si>
    <t>3.1.3.04.03</t>
  </si>
  <si>
    <t>PVC 2x160 mm; tip cevi C</t>
  </si>
  <si>
    <t>3.1.3.05.</t>
  </si>
  <si>
    <t xml:space="preserve">Izdelava kabelske kanalizacije iz cevi iz plastičnih mas - PEHD cevi </t>
  </si>
  <si>
    <t>3.1.3.05.01</t>
  </si>
  <si>
    <t xml:space="preserve">PEHD cevi DN 2x50 mm (dvojček); mere v m1 dvojčkov! </t>
  </si>
  <si>
    <t>3.1.3.06.</t>
  </si>
  <si>
    <t>Dobava in vgradnja AB kanalizacijskega jaška, kompletno z opaži in armaturo, pripadajočimi pokrovi, odprtinami, tesnenji.</t>
  </si>
  <si>
    <t>3.1.3.06.01</t>
  </si>
  <si>
    <t>AB Jašek, E10;  dim. 2,00x1,60x1,80 m 1x, LTŽ pokrov 1x 60/60 in 1x130x60, 
nosilnosti 250 kN</t>
  </si>
  <si>
    <t>3.1.3.07.</t>
  </si>
  <si>
    <t>Dobava in izdelava AB temelja za elektro omarico</t>
  </si>
  <si>
    <t>3.1.3.07.01</t>
  </si>
  <si>
    <t>AB temelj dim: 0,80x0,20x0,42 m</t>
  </si>
  <si>
    <t>3.1.3.08.</t>
  </si>
  <si>
    <t>Izdelava preboja v obstoječ kolektor</t>
  </si>
  <si>
    <t>3.1.3.08.01</t>
  </si>
  <si>
    <t>Preboj obstoječega kolektorja dim. 0,74 x 0,55m, vljučno z vgradnjo cevi in tesnitvijo preboja - vodotesno</t>
  </si>
  <si>
    <t>3.1.3.09.</t>
  </si>
  <si>
    <t>Polno obbetoniranje kanalizacije z armaturo, Beton obbetoniranih cevi je armiran z mrežno armaturo R226 (S 500) (nosilne palice v vzdolžni smeri) v območju povoznih površin in do globine 1,50 m (vrh bet. bloka).
Armaturo je potrebno ozemljiti!</t>
  </si>
  <si>
    <t>3.1.3.09.01</t>
  </si>
  <si>
    <t>beton C16/20; tip cevi D</t>
  </si>
  <si>
    <t>3.1.3.09.02</t>
  </si>
  <si>
    <t>beton C16/20; tip cevi A</t>
  </si>
  <si>
    <t>3.1.3.09.03</t>
  </si>
  <si>
    <t>beton C16/20; tip cevi C</t>
  </si>
  <si>
    <t>3.1.3.10.</t>
  </si>
  <si>
    <t xml:space="preserve">Dobava in polaganje opozorilnega traku z napisom "POZOR, EL. KABEL!" min. 30 cm nad cevmi kabelske kanalizacije oz. nad kabli pred končnim zasipom      </t>
  </si>
  <si>
    <t>3.1.3.10.01</t>
  </si>
  <si>
    <t>opozorilni trak EKK priključek</t>
  </si>
  <si>
    <t>3.1.3.11.</t>
  </si>
  <si>
    <t xml:space="preserve">Dobava in polaganje FeZn ozemljitvenega valjanca, kompletno z vsemi potrebnimi čepnimi podporami, sponkami, vijačenjem, varjenjem na armaturo in povezavami z vodniki </t>
  </si>
  <si>
    <t>3.1.3.11.01</t>
  </si>
  <si>
    <t>valjanec 25/4 mm</t>
  </si>
  <si>
    <t>3.1.3.12.</t>
  </si>
  <si>
    <t>Dobava in izdelava kamnite posteljice drobljenih kamnitih zrn granulacije 0-125 mm, komplet s planiranjem in sprotnim utrjevanjem po plasteh.
* priprava terena pod tamponskim nasutjem;
* izmera količin za obračun je po prostornini utrjenega/zbitega nasipa/zasipa (končno zbito stanje), faktor začasne in trajne povečave prostornine pri transportih, je potrebno upoštevati v kalkulaciji cene na enoto posamezne postavke; Verovškova cesta.</t>
  </si>
  <si>
    <t>3.1.3.12.01</t>
  </si>
  <si>
    <t>kamnita posteljica v debelini 30 cm;
- zmrzlinsko odporen in atestiran material!;
-  vgrajevanje v plasteh d≤30cm;
- zahteve: Ev2&gt;80 MPa; Evd&gt;40 MPa, stopnja zbitosti po Proctorju min. 98%;
* v količini upoštevana deb. 30cm (povp. deb.=60cm) po vseh pohodnih površinah in povoznih površinah;</t>
  </si>
  <si>
    <t>3.1.3.13.</t>
  </si>
  <si>
    <t>Izvedba zgornje nevezane nosilne plasti za utrjene površine (tamponska posteljica), z zrnatim drobljencem iz kamnine ustrezne granulacije, vključno z utrjevanjem po predpisanih slojih in ureditvijo zgornjega planuma s končnim planiranjem z natančnostjo ±2cm
- tamponska posteljica iz zrnatega materiala, enakomerne zrnavosti (TD= 0-32mm) -  v ceni zajeti tudi nakladanje in prevoz predelane-drobljene zrnate kamnine iz kamnoloma;
* izmera količin za obračun je po prostornini utrjenega/zbitega nasipa/zasipa (končno zbito stanje), faktor začasne in trajne povečave prostornine pri transportih, je potrebno upoštevati v kalkulaciji cene na enoto posamezne postavke; Verovškova cesta.</t>
  </si>
  <si>
    <t>3.1.3.13.01</t>
  </si>
  <si>
    <t>nevezana nosilna plast-tamponska posteljica, skupne deb. 30cm
- zmrzlinsko odporen in atestiran material: TD 0-32mm;
-  vgrajevanje v plasteh d= 15cm;
- zahteve: Ev2 ≥ 100MPa oz. Evd ≥ 45 Mpa (skladno s TSC 06.200:2003), stopnja zbitosti po Proctorju min. 98%;
* območje dovoza do Narodnega doma</t>
  </si>
  <si>
    <t>3.1.3.14.</t>
  </si>
  <si>
    <t>Dobava in izdelava nosilne plasti bituminizirane zmesi: Verovškova cesta.</t>
  </si>
  <si>
    <t>3.1.3.14</t>
  </si>
  <si>
    <t>AC 22 base B 50/70 A3 v debelini 8 cm;
* območje dovoza do Narodnega doma</t>
  </si>
  <si>
    <t>3.1.3.15.</t>
  </si>
  <si>
    <t>Dobava in izdelava obrabne in zaporne plasti bituminizirane zmesi: Verovškova cesta.</t>
  </si>
  <si>
    <t>3.1.3.15.01</t>
  </si>
  <si>
    <t>AC 11 surf B 50/70 A3 v debelini 4 cm
* območje dovoza do Narodnega doma</t>
  </si>
  <si>
    <t>3.1.3.16.</t>
  </si>
  <si>
    <t>Finalni zunanji tlak iz granitnih kock s polaganjem v plast cementne malte, vključno z zapolnitvijo in obdelavo stikov z namensko fugirno maso ter predhodno pripravo površine. Materiali morajo biti odporni na zunanje atmosferske vplive, na zmrzovanje in na vplive talilne soli proti zmrzali ter na rastje mahu in plesni! 
* Izvedba tlaka po detajlih iz ˝načrta ZU˝; Verovškova cesta.</t>
  </si>
  <si>
    <t>3.1.3.16.01</t>
  </si>
  <si>
    <t>Granitne kocke, klane stranice, dim.8x8x8 cm (obstoječe);
Cementna malta (plast d=5cm + 3-4cm oblitja višine kocke) s sposobnostjo dreniranja, izdelana iz vezivnega sredstva na osnovi cementa in mineralnih dodatkov ter polnila iz drobljenca enozrnate granulacije 4 mm (izvedba po navodilih proizvajalca veziva);
- na predhodno izdelano betonsko podlago;
*ločilni pas med asfaltom in zelenico</t>
  </si>
  <si>
    <t>3.1.3.17.</t>
  </si>
  <si>
    <t>Dobava in vgraditev predfabriciranih robnikov iz cementnega betona, zastičenje s cementno malto, kompletno s pripravo betonske podlage in vsemi pomožnimi deli. Verovškova cesta.</t>
  </si>
  <si>
    <t>3.1.3.17.01</t>
  </si>
  <si>
    <t>predfabricirani dvignjeni robniki iz cementnega betona s prerezom 15/25 cm, zastičenje s cementno malto, betonska podlaga iz betona C12/15ter izvedba stika robnika z asfaltom (zapolnitev fuge s trajno elstičnim kitom, fuga š=12 mm);</t>
  </si>
  <si>
    <t>3.1.3.17.02</t>
  </si>
  <si>
    <t>predfabricirani ugreznjeni robniki iz cementnega betona s prerezom 15/25 cm, zastičenje s cementno malto, betonska podlaga iz betona C12/15 ter izvedba stika robnika z asfaltom (zapolnitev fuge s trajno elstičnim kitom, fuga š=12 mm);</t>
  </si>
  <si>
    <t>OSKRBA Z VODO  'VODOVOD JAVNO OMREŽJE 
 Verovškova c. in v kolektorju; Goriška ul.; Janševa ul.; Kamniška c.;</t>
  </si>
  <si>
    <t>KOMUNALNI VODI VODOVOD osnova za DDV</t>
  </si>
  <si>
    <t>4.1.</t>
  </si>
  <si>
    <t>GRADBENA DELA ZA IZVEDBO VODOVODA</t>
  </si>
  <si>
    <t>4.2.</t>
  </si>
  <si>
    <t xml:space="preserve">INSTALACIJSKA DELA IN OPREMA </t>
  </si>
  <si>
    <t>4.3.</t>
  </si>
  <si>
    <t>CESTNI USTROJ - vzpostavitev obstoječega stanja</t>
  </si>
  <si>
    <t>SKUPAJ VODOVOD:</t>
  </si>
  <si>
    <t>4.1.01.</t>
  </si>
  <si>
    <t>4.1.01.01</t>
  </si>
  <si>
    <t>4.1.1.01.01.</t>
  </si>
  <si>
    <t>4.1.1.01..01.01</t>
  </si>
  <si>
    <t>4.1.1.01.02.</t>
  </si>
  <si>
    <t>4.1.1.01.02.01</t>
  </si>
  <si>
    <t>Zakoličba vodovoda</t>
  </si>
  <si>
    <t>4.1.1.01.02.02</t>
  </si>
  <si>
    <t>Postavitev in zavarovanje prečnih profilov ter določitev nivoja za merjenje globine izkopa in polaganje cevovoda</t>
  </si>
  <si>
    <t>4.1.1.02.</t>
  </si>
  <si>
    <t>4.1.1.02.01.</t>
  </si>
  <si>
    <t>4.1.1.02.01.01</t>
  </si>
  <si>
    <t>Priprava, organizacija gradbišča in varstva pri delu po shemi z zaključnimi deli, čiščenje terena, pospravljanje gradbišča in vzpostavitev končnega stanja z vsemi pomožnimi deli in transporti.</t>
  </si>
  <si>
    <t>4.1.1.02.01.02</t>
  </si>
  <si>
    <t>4.1.1.02.01.03</t>
  </si>
  <si>
    <t>Porušitev in odstranitev ograje iz armiranega betona, komplet s temelji</t>
  </si>
  <si>
    <t>4.1.1.02.01.04</t>
  </si>
  <si>
    <t>Porušitev in odstranitev jaška iz armiranega betona, komplet s temelji</t>
  </si>
  <si>
    <t>4.1.1.02.01.05</t>
  </si>
  <si>
    <t>4.1.1.02.01.06</t>
  </si>
  <si>
    <t>4.1.1.02.01.07</t>
  </si>
  <si>
    <t>4.1.1.02.01.08</t>
  </si>
  <si>
    <t>4.1.1.02.01.09</t>
  </si>
  <si>
    <t>4.1.1.02.01.10</t>
  </si>
  <si>
    <t>4.1.1.02.01.11</t>
  </si>
  <si>
    <t xml:space="preserve">Rušenje obstoječega AB jaška dim.: 2,40 x 1,60 x 1,80 m s pokrovom </t>
  </si>
  <si>
    <t>4.1.1.02.01.12</t>
  </si>
  <si>
    <t>4.1.1.02.01.13</t>
  </si>
  <si>
    <t>4.1.1.02.01.14</t>
  </si>
  <si>
    <t>4.1.1.02.01.15</t>
  </si>
  <si>
    <t>4.1.1.03.</t>
  </si>
  <si>
    <t>VODOVODNI PRIKLJUČEK JAVNO OMREŽJE - GRADBENA DELA</t>
  </si>
  <si>
    <t>4.1.1.03.01.</t>
  </si>
  <si>
    <t xml:space="preserve">Podbijanje pod železniško progo
izdelava preboja fi 711,2/11 mm za montažo zaščitne kovinske cevi  fi 711,2 mm v zemljini III.-IV. ktg. z zdelavo tehnološkega elaborata izvedbe podboja, vključno z varovanjem gradbene jame.
</t>
  </si>
  <si>
    <t>4.1.1.03.01.01</t>
  </si>
  <si>
    <t xml:space="preserve">Zakoličba priključka vodovoda za podbijanje pod želežniško progo </t>
  </si>
  <si>
    <t>4.1.1.03.01.02</t>
  </si>
  <si>
    <t>Izvedba podbijanja pod železniško progo, z naslednjimi deli:
dobava in montaža kovinske zaščitne cevi fi 711,2 x 11,0 mm,
izpiranje materiala iz zaščitne kovinske cevi z visokotlačnim čistilcem Woma,
izdelava vstopne in istopne gradbene jame z varovanjm; vstopna dim: 9,00 x 3,00 x 2,50 m izstopna dim: 2,00 x 2,00 x 2,50m
transport in premik garniture</t>
  </si>
  <si>
    <t>4.1.1.03.01.03</t>
  </si>
  <si>
    <t xml:space="preserve">Dobava in montaža (vlečenje) FeZn ozemljitvenega valjanca 25/4 mm, kompletno z vsemi potrebnimi sponkami </t>
  </si>
  <si>
    <t>4.1.1.03.01.04</t>
  </si>
  <si>
    <t>Izvedba zaščita pred blodečimi tokovi in predvidene ustrezne meritve.</t>
  </si>
  <si>
    <t>4.1.1.03.01.05</t>
  </si>
  <si>
    <t>4.1.1.03.02.</t>
  </si>
  <si>
    <t>Izkop za vodovod (cevovod, jaški)</t>
  </si>
  <si>
    <t>4.1.1.03.02.01</t>
  </si>
  <si>
    <t>Strojni izkop III. ktg, širine dna do 0,6 m, globine do 2,00 m, s transportom na stalno deponijo (izkop jarkov); izkop z naklonom 60 stopinj  (na horizontalo), vrh izkopa 3,00 m</t>
  </si>
  <si>
    <t>4.1.1.03.02.02</t>
  </si>
  <si>
    <t>Strojni izkop III. ktg, širine dna do 2 m, globine do 3 m, s transportom na stalno deponijo (izkop jarkov z razpiranjem)</t>
  </si>
  <si>
    <t>4.1.1.03.02.03</t>
  </si>
  <si>
    <t>Doplačilo za ročni izkop  (2%)</t>
  </si>
  <si>
    <t>4.1.1.03.02.04</t>
  </si>
  <si>
    <t>Razpiranje jarkov - s standardnim linearnim jeklenim dvostranskim opažem z 
razpiranjem (npr. SBH opaži ali enakovredni); 
globina razpiranja do 2,50 m, širine do 2,00 m</t>
  </si>
  <si>
    <t>4.1.1.03.03.</t>
  </si>
  <si>
    <t>4.1.1.03.03.01</t>
  </si>
  <si>
    <t>4.1.1.03.04.</t>
  </si>
  <si>
    <t>4.1.1.03.04.01</t>
  </si>
  <si>
    <t>Dobava peska gran. 2-8 mm ter izdelava podloge, obsip in zasip cevi, z utrjevanjem  po standardardnem Proctorjevem postopku</t>
  </si>
  <si>
    <t>4.1.1.03.04.02</t>
  </si>
  <si>
    <t>Dobava in vgrajevanje nasipa iz gramoza ali grušča v debelini do 20 cm s planiranjem in komprimiranjem do Ev2 = 60 Mpa (tampon pod jaški)</t>
  </si>
  <si>
    <t>4.1.1.03.04.03</t>
  </si>
  <si>
    <t xml:space="preserve">Dobava  in vgradnja-zasipi jarkov iz gramoza ali grušča v plasteh debelini do 30 cm s planiranjem in komprimiranjem do Ev2 = 60 Mpa  </t>
  </si>
  <si>
    <t>4.1.1.03.04.04</t>
  </si>
  <si>
    <t>Obsip hidrantiov in zračnikov z gramoznim materialom (5-32 mm), vključno z nabavo zasipnega materiala, cca 2m3/kos i utrjevanjem, po navodilih proizvajalca.</t>
  </si>
  <si>
    <t>4.1.1.03.05.</t>
  </si>
  <si>
    <t>Dobava in vgradnja AB vodovodnega jaška, kompletno z opaži in armaturo, pripadajočimi pokrovi, odprtinami, tesnenji.</t>
  </si>
  <si>
    <t>4.1.1.03.05.01</t>
  </si>
  <si>
    <t>AB Jašek;  dim. 2,80x2,30x1,80 m 1x, LTŽ pokrov 1x 80/80, nosilnosti 400kn</t>
  </si>
  <si>
    <t>4.1.1.03.05.02</t>
  </si>
  <si>
    <t>AB Jašek;  dim. 2,50x2,00x1,80 m 1x, LTŽ pokrov 1x 80/80, nosilnosti 400kn</t>
  </si>
  <si>
    <t>4.1.1.03.06.</t>
  </si>
  <si>
    <t>Druga gradbena dela</t>
  </si>
  <si>
    <t>4.1.1.03.06.01</t>
  </si>
  <si>
    <t>Zavarovanje nastavkov za zasune, odzračevalne garniture in hidrante z betonskimi montažnimi podložkami ter namestitev cestnih kap na končno niveleto cestišča.</t>
  </si>
  <si>
    <t>4.1.1.03.06.02</t>
  </si>
  <si>
    <t>Obbetoniranje odcepov, hidrantov, odzračevalnih garnitur in lokov s porabo betona 0,15-0,40m3/kos</t>
  </si>
  <si>
    <t>4.1.1.03.06.03</t>
  </si>
  <si>
    <t>Zaščita obstoječih vodov v območju izkopa vodovoda</t>
  </si>
  <si>
    <t>4.1.1.04.</t>
  </si>
  <si>
    <t>VODOVOD JAVNO OMREŽJE - INSTALACIJSKA DELA
VES MATERIAL MORA PRED VGRADNJO PREGLEDATI IN POTRDITI PREDSTAVNIK UPRAVLJALCA! Pri ponudbi upoštevati zahteve upravljalca JP VOKA SNAGA d.o.o. o vgrajenih materialih!</t>
  </si>
  <si>
    <t>INSTALACIJSKA DELA</t>
  </si>
  <si>
    <t>4.1.1.04.01.</t>
  </si>
  <si>
    <t>Dobava vodovodnih cevi</t>
  </si>
  <si>
    <t>4.1.1.04.01.01</t>
  </si>
  <si>
    <t>Dobava in montaža cevi za pitno vodo iz NL v skladu s SIST EN 454:2010, Cevi morajo biti izdelane na obojko v skladu s SIST EN 545:2010 najmanj preferenčnega tlačnega razreda  C30, z odgovarjajočimi spoji za različne primere vgradnje (STD VI) in dolžino 6 m.
Cevi morajo biti na zunanji strani zaščitne z aktivno galvansko zaščito, ki omogoča vgradnjo cevi tudi v agresivnejšo zemljo (z zlitino Zn + Al minimalne debeline 400 g/m2 v razmerju 85% Zn in ostalo Al in druge kovine) in z modrim pokrivnim nanosom , na notranji strani pa s cementno oblogo; vse v skladu z EN545:2010 (cementna obloga mora biti narejena s pitno vodo, cement tipa CEM III-B ex BFC pa mora biti v skladu z EN197-1 z CE oznako (certifikat za cementno oblogo). 
Opremljene morajo biti z odgovarjajočimi tesnili v skladu z SIST EN 681-1 (certifikat).Vse vrste obojčnih tesnil oz. spojev mora biti zaradi zagotovitve kvalitete spoja preizkušen skupaj s cevmi (certifikat). Vse cevi morajo biti od istega proizvajalca.
DN 400</t>
  </si>
  <si>
    <t>4.1.1.04.01.02</t>
  </si>
  <si>
    <t>4.1.1.04.01.03</t>
  </si>
  <si>
    <t>Dobava in montaža cevi za pitno vodo iz NL v skladu s SIST EN 454:2010, Cevi morajo biti izdelane na obojko v skladu s SIST EN 545:2010 najmanj preferenčnega tlačnega razreda C40, z odgovarjajočimi spoji za različne primere vgradnje (STD VI) in dolžino 6 m.
Cevi morajo biti na zunanji strani zaščitne z aktivno galvansko zaščito, ki omogoča vgradnjo cevi tudi v agresivnejšo zemljo (z zlitino Zn + Al minimalne debeline 400 g/m2 v razmerju 85% Zn in ostalo Al in druge kovine) in z modrim pokrivnim nanosom , na notranji strani pa s cementno oblogo; vse v skladu z EN545:2010 (cementna obloga mora biti narejena s pitno vodo, cement tipa CEM III-B ex BFC pa mora biti v skladu z EN197-1 z CE oznako (certifikat za cementno oblogo). 
Opremljene morajo biti z odgovarjajočimi tesnili v skladu z SIST EN 681-1 (certifikat).Vse vrste obojčnih tesnil oz. spojev mora biti zaradi zagotovitve kvalitete spoja preizkušen skupaj s cevmi (certifikat). Vse cevi morajo biti od istega proizvajalca.</t>
  </si>
  <si>
    <t>DN 80</t>
  </si>
  <si>
    <t>DN 100</t>
  </si>
  <si>
    <t>DN 150</t>
  </si>
  <si>
    <t>4.1.1.04.02.</t>
  </si>
  <si>
    <t>Dobava in vgradnja vmesnih kosov z NL DN400 v skladu s SIST EN 454:2010. Cevi morajo biti izdelane na obojko v skladu s SIST EN 545:2010 najmanj preferenčnega tlačnega razreda  C30. evi morajo biti na zunanji strani zaščitne z aktivno galvansko zaščito, ki omogoča vgradnjo cevi tudi v agresivnejšo zemljo (z zlitino Zn + Al minimalne debeline 400 g/m2 v razmerju 85% Zn in ostalo Al in druge kovine) in z modrim pokrivnim nanosom , na notranji strani pa s cementno oblogo; vse v skladu z EN545:2010 (cementna obloga mora biti narejena s pitno vodo, cement tipa CEM III-B ex BFC pa mora biti v skladu z EN197-1 z CE oznako (certifikat za cementno oblogo). 
Opremljene morajo biti z odgovarjajočimi tesnili v skladu z SIST EN 681-1 (certifikat).Vse vrste obojčnih tesnil oz. spojev mora biti zaradi zagotovitve kvalitete spoja preizkušen skupaj s cevmi (certifikat). Vse cevi morajo biti od istega proizvajalca.Cev je dodatno zaščitena pred zmrzovanjem s PEHD plaščom, poliuretansko peno, distančnikom iz pene in elastomernim rokavom v skladu z ISO 9394, zunanji premer cevi predizolirane cevi znaša 560 mm.</t>
  </si>
  <si>
    <t>4.1.1.04.02.01</t>
  </si>
  <si>
    <t>1 kom</t>
  </si>
  <si>
    <t xml:space="preserve">m </t>
  </si>
  <si>
    <t>4.1.1.04.02.02</t>
  </si>
  <si>
    <t>2 kom</t>
  </si>
  <si>
    <t>4.1.1.04.02.03</t>
  </si>
  <si>
    <t>4.1.1.04.02.04</t>
  </si>
  <si>
    <t>4.1.1.04.02.05</t>
  </si>
  <si>
    <t>4.1.1.04.02.06</t>
  </si>
  <si>
    <t>4.1.1.04.02.07</t>
  </si>
  <si>
    <t>4.1.1.04.02.08</t>
  </si>
  <si>
    <t>4.1.1.04.02.09</t>
  </si>
  <si>
    <t>4.1.1.04.02.10</t>
  </si>
  <si>
    <t>4.1.1.04.03.</t>
  </si>
  <si>
    <t>Dobava in vgradnja vmesnih kosov z NL v skladu s SIST EN 454:2010. Cevi morajo biti izdelane na obojko v skladu s SIST EN 545:2010 najmanj preferenčnega tlačnega razreda  C40. Cevi morajo biti na zunanji strani zaščitne z aktivno galvansko zaščito, ki omogoča vgradnjo cevi tudi v agresivnejšo zemljo (z zlitino Zn + Al minimalne debeline 400 g/m2 v razmerju 85% Zn in ostalo Al in druge kovine) in z modrim pokrivnim nanosom , na notranji strani pa s cementno oblogo; vse v skladu z EN545:2010 (cementna obloga mora biti narejena s pitno vodo, cement tipa CEM III-B ex BFC pa mora biti v skladu z EN197-1 z CE oznako (certifikat za cementno oblogo). 
Opremljene morajo biti z odgovarjajočimi tesnili v skladu z SIST EN 681-1 (certifikat).Vse vrste obojčnih tesnil oz. spojev mora biti zaradi zagotovitve kvalitete spoja preizkušen skupaj s cevmi (certifikat). Vse cevi morajo biti od istega proizvajalca.</t>
  </si>
  <si>
    <t>4.1.1.04.03.01</t>
  </si>
  <si>
    <t>DN150 l=0,50m</t>
  </si>
  <si>
    <t>4.1.1.04.03.02</t>
  </si>
  <si>
    <t>DN100 l=0,50m</t>
  </si>
  <si>
    <t>4.1.1.04.03.03</t>
  </si>
  <si>
    <t>DN100 l=1,00m</t>
  </si>
  <si>
    <t>4.1.1.04.03.04</t>
  </si>
  <si>
    <t>4.1.1.04.04.</t>
  </si>
  <si>
    <t>Dobava in vgradnja prirobičnih fazonskih kosov, PN16, izdelani iz nodularne litine v skladu z SIST EN 545:2011, znotraj in zunaj tovarniško zaščiteni proti koroziji z epoksi premazom min. debeline 250 mikronov, vklučno: s prirobničnimi fazonskimi kosi standardne izvedbe imajo vrtljivo prirobnico; tesnila EPDM/obroč iz jekla; vijačni material iz nerjavnega jekla AISI304</t>
  </si>
  <si>
    <t>4.1.1.04.04.01</t>
  </si>
  <si>
    <t>FF kos DN400 l=0,50 m</t>
  </si>
  <si>
    <t>4.1.1.04.04.02</t>
  </si>
  <si>
    <t>FF kos DN400 l=1,00 m</t>
  </si>
  <si>
    <t>4.1.1.04.04.03</t>
  </si>
  <si>
    <t>4.1.1.04.04.04</t>
  </si>
  <si>
    <t>FF kos DN100 l=0,50 m</t>
  </si>
  <si>
    <t>4.1.1.04.04.05</t>
  </si>
  <si>
    <t>FF kos DN80 l=0,50 m</t>
  </si>
  <si>
    <t>4.1.1.04.04.06</t>
  </si>
  <si>
    <t>FF kos DN80 l=1,00 m</t>
  </si>
  <si>
    <t>4.1.1.04.04.07</t>
  </si>
  <si>
    <t>4.1.1.04.04.10</t>
  </si>
  <si>
    <t>E kos DN400</t>
  </si>
  <si>
    <t>4.1.1.04.04.11</t>
  </si>
  <si>
    <t>E kos DN150</t>
  </si>
  <si>
    <t>4.1.1.04.04.12</t>
  </si>
  <si>
    <t>E kos DN100</t>
  </si>
  <si>
    <t>4.1.1.04.04.13</t>
  </si>
  <si>
    <t>F kos DN400</t>
  </si>
  <si>
    <t>4.1.1.04.04.14</t>
  </si>
  <si>
    <t>F kos DN150</t>
  </si>
  <si>
    <t>4.1.1.04.04.15</t>
  </si>
  <si>
    <t>F kos DN100</t>
  </si>
  <si>
    <t>4.1.1.04.04.16</t>
  </si>
  <si>
    <t>F kos DN80</t>
  </si>
  <si>
    <t>4.1.1.04.04.17</t>
  </si>
  <si>
    <t>N kos DN100</t>
  </si>
  <si>
    <t>4.1.1.04.04.18</t>
  </si>
  <si>
    <t>N kos DN80</t>
  </si>
  <si>
    <t>4.1.1.04.04.19</t>
  </si>
  <si>
    <t>T kos DN400/400</t>
  </si>
  <si>
    <t>4.1.1.04.04.20</t>
  </si>
  <si>
    <t>T kos DN400/80</t>
  </si>
  <si>
    <t>4.1.1.04.04.21</t>
  </si>
  <si>
    <t>T kos DN150/150</t>
  </si>
  <si>
    <t>4.1.1.04.04.22</t>
  </si>
  <si>
    <t>T kos DN100/100</t>
  </si>
  <si>
    <t>4.1.1.04.04.23</t>
  </si>
  <si>
    <t>4.1.1.04.04.24</t>
  </si>
  <si>
    <t>X kos DN80</t>
  </si>
  <si>
    <t>4.1.1.04.04.25</t>
  </si>
  <si>
    <t>FFR kos 150/100</t>
  </si>
  <si>
    <t>4.1.1.04.04.26</t>
  </si>
  <si>
    <t>FFR kos 150/80</t>
  </si>
  <si>
    <t>4.1.1.04.04.27</t>
  </si>
  <si>
    <t>FFR kos 100/80</t>
  </si>
  <si>
    <t>FFK kos 45°</t>
  </si>
  <si>
    <t>4.1.1.04.05.</t>
  </si>
  <si>
    <t>4.1.1.04.05.01</t>
  </si>
  <si>
    <t>4.1.1.04.05.02</t>
  </si>
  <si>
    <t xml:space="preserve">E kos DN400 </t>
  </si>
  <si>
    <t>4.1.1.04.05.03</t>
  </si>
  <si>
    <t>4.1.1.04.06.</t>
  </si>
  <si>
    <t>Dobava in vgradnja fazonskih kosov z obojko, PN16, izdelani iz nudularne litine v skadu s SIST EN 545:2011; znotraj in zunaj tovarniško zaščiteni proti koroziji z epoksi premazom min. debeline 250 mikronov, tesnila EPDM/obroč iz jekla; vijačni material iz nerjavnega jekla AISI304; fazonski kosi z obojko in prirobnico (MMA in E kos) z vrtljivo prirobnico,STD VI</t>
  </si>
  <si>
    <t>4.1.1.04.06.01</t>
  </si>
  <si>
    <t>MMA kos DN400/80</t>
  </si>
  <si>
    <t>4.1.1.04.06.02</t>
  </si>
  <si>
    <t>MMA kos DN100/80</t>
  </si>
  <si>
    <t>4.1.1.04.06.03</t>
  </si>
  <si>
    <t>MMB kos DN150/80</t>
  </si>
  <si>
    <t>4.1.1.04.06.04</t>
  </si>
  <si>
    <t>4.1.1.04.06.05</t>
  </si>
  <si>
    <t>MMK kos 11,25° DN400</t>
  </si>
  <si>
    <t>4.1.1.04.06.06</t>
  </si>
  <si>
    <t>MMK kos 45° DN400</t>
  </si>
  <si>
    <t>4.1.1.04.06.07</t>
  </si>
  <si>
    <t>MMK kos 11,25° DN150</t>
  </si>
  <si>
    <t>4.1.1.04.06.08</t>
  </si>
  <si>
    <t>MMK kos 22,50° DN150</t>
  </si>
  <si>
    <t>4.1.1.04.06.09</t>
  </si>
  <si>
    <t>MMK kos 45° DN150</t>
  </si>
  <si>
    <t>4.1.1.04.06.10</t>
  </si>
  <si>
    <t>4.1.1.04.06.11</t>
  </si>
  <si>
    <t>MMK kos 22,50° DN100</t>
  </si>
  <si>
    <t>4.1.1.04.06.12</t>
  </si>
  <si>
    <t>MMK kos 45° DN100</t>
  </si>
  <si>
    <t>4.1.1.04.07.</t>
  </si>
  <si>
    <t>Dobava in vgradnja fazonskih kosov z obojko, PN16, izdelani iz nudularne litine v skadu s SIST EN 545:2011; znotraj in zunaj tovarniško zaščiteni proti koroziji z epoksi premazom min. debeline 250 mikronov, tesnila EPDM/obroč iz jekla; vijačni material iz nerjavnega jekla AISI304; fazonski kosi z obojko in prirobnico (MMA in E kos) z vrtljivo prirobnico,STD VI. Cev je dodatno zaščitena pred zmrzovanjem z PEHD plaščom, poliuretansko peno, distančnikom iz pene in elastomernim rokavom v skladu z ISO 9394, zunanji premer cevi predizolirane cevi znaša 560 mm.</t>
  </si>
  <si>
    <t>4.1.1.04.07.01</t>
  </si>
  <si>
    <t>MMA kos DN400/100</t>
  </si>
  <si>
    <t>4.1.1.04.07.03</t>
  </si>
  <si>
    <t>MMK kos 22,50° DN400</t>
  </si>
  <si>
    <t>4.1.1.04.07.04</t>
  </si>
  <si>
    <t>MMK kos 90° DN400</t>
  </si>
  <si>
    <t>4.1.1.04.08.</t>
  </si>
  <si>
    <t>Dobava in montaža MDK, mora biti izdelana iz jekla z Epoxy zaščito min. 250 mikronov; tesnenje EPDM. Možnost nastavitve dolžine +-25mm</t>
  </si>
  <si>
    <t>4.1.1.04.08.01</t>
  </si>
  <si>
    <t>DN400</t>
  </si>
  <si>
    <t>4.1.1.04.09.</t>
  </si>
  <si>
    <t>Dobava in vgradnja univerzalne spojke s prirobnico iz nudularne litinev skladu s SIST EN 545:2011; znotraj in zunaj tovarniško zaščiteni proti koroziji z epoksi premazom min. debeline 250 mikronov</t>
  </si>
  <si>
    <t>4.1.1.04.09.01</t>
  </si>
  <si>
    <t>Enojna univ. spojka ua LTŽ DN400</t>
  </si>
  <si>
    <t>4.1.1.04.09.02</t>
  </si>
  <si>
    <t>Enojna univ. spojka ua LTŽ DN100</t>
  </si>
  <si>
    <t>4.1.1.04.09.03</t>
  </si>
  <si>
    <t>Enojna univ. spojka ua LTŽ DN80</t>
  </si>
  <si>
    <t>4.1.1.04.10.</t>
  </si>
  <si>
    <t>Dobava in vgradnja EV zasun kratk izvedbe morajo biti izdelani iz litine GGG40, z epoxy zaščito minimalne debeline 250 mikronov. Klin zasuna je zaščiten z EPDM elastomerno gumo. Vreteno zasuna je izdelano iz nerjavečega jekla in ga je možno menjati brez izvleka klina iz ohišja. Tesnjenje na vretenu je izvedeno z dvema "O" tesniloma iz NBR. Na obeh straneh klina so vodila iz poliamida pravokotne oblike za zmanjšanje trenja pri uporabi. Moment pri upravljanju ventila doseže vrednost 60% od dovoljene po standardu 1074. Spoj telesa in pokrova ventila je izveden brez vijakov in zagozd.  Ustrezati morajo standardu EN 1074 (certifikat); npr: Euro 20 tip 23</t>
  </si>
  <si>
    <t>4.1.1.04.10.01</t>
  </si>
  <si>
    <t>4.1.1.04.10.02</t>
  </si>
  <si>
    <t>DN150</t>
  </si>
  <si>
    <t>4.1.1.04.10.03</t>
  </si>
  <si>
    <t>DN100</t>
  </si>
  <si>
    <t>DN80</t>
  </si>
  <si>
    <t>4.1.1.04.11.</t>
  </si>
  <si>
    <t>Dobava in vgradnja podzemnega hidranta, telo mora biti iz duktilne litine GGG 40, z epoxy zaščito 200 mikronov. Hidrant mora biti opremljen z izpustno odprtino po kateri odteče stoječa voda iz hidranta. Ustrezati morajo standardu SIST EN 14339:2005, RD 1500</t>
  </si>
  <si>
    <t>4.1.1.04.11.01</t>
  </si>
  <si>
    <t>4.1.1.04.11.02</t>
  </si>
  <si>
    <t>4.1.1.04.12.</t>
  </si>
  <si>
    <t>4.1.1.04.12.01</t>
  </si>
  <si>
    <t>4.1.1.04.13.</t>
  </si>
  <si>
    <t>Dobava in montaža¸ podzemnega dvofunkcijskega zračnika, vgradna cev iz nerjavečega jekla, sedež zračnika ISO DN50 z izpustom, dvofunkcijski zračnik DN50, možnost servisiranja pod tlakom., BAIO priključek z vtičnim bajonetnim koncem DN80 (zunanji premer po DIN 28610) za spajanje na zaklep z BAIO bajonetno obojko ali standardno prirobnico DN80 (po DIN2501, EN 1092-2), tesnilo EPDM po KTW / W270</t>
  </si>
  <si>
    <t>4.1.1.04.13.01</t>
  </si>
  <si>
    <t>4.1.1.04.14.</t>
  </si>
  <si>
    <t xml:space="preserve">Dobava in vgradnja komepenzatorja NL DN400, odklon 200 mm, dolžine 1500mm; izdelani iz litine GGG40, z epoxy zaščito minimalne debeline 250 mikronov. </t>
  </si>
  <si>
    <t>4.1.1.04.14.01</t>
  </si>
  <si>
    <t>4.1.1.04.15.</t>
  </si>
  <si>
    <t>Cevi in spoje je potrebno zaščititi proti blodečim tokovom s posebno namensko PE folijo v obliki zaščitnih rokavov, ki jo dobavi proizvajalec cevi. Vsi spoji se zalepijo s posebnim lepilnim trakom, dodatno pa na dveh mestih na cevi pritrdijo s plastificirano žico</t>
  </si>
  <si>
    <t>4.1.1.04.15.01</t>
  </si>
  <si>
    <t>Poliet. folija+folija za spoje -20 DN60 - 80 - 100</t>
  </si>
  <si>
    <t>4.1.1.04.15.02</t>
  </si>
  <si>
    <t>Poliet. folija+folija za spoje -20 DN125 -150</t>
  </si>
  <si>
    <t>4.1.1.04.15.03</t>
  </si>
  <si>
    <t>Poliet. folija+folija za spoje -15 DN350 - 400</t>
  </si>
  <si>
    <t>4.1.1.04.16.</t>
  </si>
  <si>
    <t>Vodovodni material</t>
  </si>
  <si>
    <t>4.1.1.04.16.01</t>
  </si>
  <si>
    <t>Cesta kapa za vodovodni priključek, ohišje kape in pokrov iz nodularne litine, bitumensko in dodatno protikorozijsko epoxi prašno zaščiten. Naleganje pokrova konusno s podaljšanim zobom. Pokrov v celoti odstranljiv. Možnost prilagajanja glede na teren s pripadajočimi distančnimi obroči</t>
  </si>
  <si>
    <t>4.1.1.04.16.02</t>
  </si>
  <si>
    <t>Podložna plošča za cestno kapo</t>
  </si>
  <si>
    <t>4.1.1.04.16.03</t>
  </si>
  <si>
    <t>Univerzalni navrtni zasun (oklepi) za cevi iz PE oz. NL (izbor glede na sekundarno omrežje), z integriranim ploščatim zapornim ventilom, za pitno vodo, PN10, z bajonetnim priključkom za vrtljivo koleno (obrat 360º - brez vijačenja), iz nodularne litine (GGG-40), notranja in zunanja epoxi zaščita, prašno barvano</t>
  </si>
  <si>
    <t>4.1.1.04.16.04</t>
  </si>
  <si>
    <t>Teleskopska vgradna garnitura za navrtni zasun, h=1-1,5 m</t>
  </si>
  <si>
    <t>4.1.1.04.16.05</t>
  </si>
  <si>
    <t>Spojka ločna ISO FIT d 32</t>
  </si>
  <si>
    <t>4.1.1.04.16.06</t>
  </si>
  <si>
    <t>Priključna cev PE 80 SDR 11,0 PN 12,5 bar d 32</t>
  </si>
  <si>
    <t>4.1.1.04.16.07</t>
  </si>
  <si>
    <t>Zaščitna cev PE 100 SDR 17,0 PN 10,0 bar d 110</t>
  </si>
  <si>
    <t>4.1.1.04.16.08</t>
  </si>
  <si>
    <t>Gumi tesnilo za cev d 63</t>
  </si>
  <si>
    <t>4.1.1.04.16.09</t>
  </si>
  <si>
    <t>Trak PVC z napisom ˝POZOR VODOVOD˝</t>
  </si>
  <si>
    <t>4.1.1.04.17.</t>
  </si>
  <si>
    <t>Nabava, dobava in montaža tablic za označevanje hidrantov, zračnikov in zasunov</t>
  </si>
  <si>
    <t>4.1.1.04.17.01</t>
  </si>
  <si>
    <t>opozorilni trak ˝Vodovod˝</t>
  </si>
  <si>
    <t>tablica za zasune</t>
  </si>
  <si>
    <t>Dobava in montaža drogov iz nerjavečega materiala za montažo tablic, vključno s temeljem</t>
  </si>
  <si>
    <t>4.1.1.04.18.</t>
  </si>
  <si>
    <t>4.1.1.04.18.01</t>
  </si>
  <si>
    <t>Tlačni preizkus cevovoda, izpiranje in dezinfekcija po standardu SIST EN 805:2000 z dopolnitvami JP VOKA SNAGA d.o.o., vključno s pridobitvijo ustreznega zapisnika</t>
  </si>
  <si>
    <t>4.1.1.04.18.02</t>
  </si>
  <si>
    <t>Izvedba meritev pretoka vode na vgrajenih hidrantih s pridobitvijo ustreznega potrdila</t>
  </si>
  <si>
    <t>4.1.1.04.18.03</t>
  </si>
  <si>
    <t>Dezinfekcija položenega vodovoda</t>
  </si>
  <si>
    <t>Črpanje vod iz vodovdnega jarka v času gradnje - praznenje obstoječega vodovoda. Obračun po dejanskih stroških</t>
  </si>
  <si>
    <t>4.1.1.05.</t>
  </si>
  <si>
    <t>ZAČASNA PREVEZAVA - BY-PASS</t>
  </si>
  <si>
    <t>4.1.1.05.01.</t>
  </si>
  <si>
    <t>4.1.1.05..01.01</t>
  </si>
  <si>
    <t xml:space="preserve">Komplet gradbena dela za izvedbo začasnih prevezav vodovoda-by-pass, Kombiniran izkop III.-IV.ktg, planiranje, zasipi, utrjevanje, odvozi, dovozi in deponiranje materiala, eventualna razpiranja. </t>
  </si>
  <si>
    <t>4.1.1.05.02.</t>
  </si>
  <si>
    <t>4.1.1.05.02.01</t>
  </si>
  <si>
    <t>Komplet dobava in montaža vodovodnega materiala:
Dobava polietilenske vodovodne cevi PE 100 d80 mm, vključno z vsemi spojnimi elementi ter z vijačnim in tesnilnim materialom, montažna dela pri izvedbi by-passa, vključno z vsemi prevezavami (na obstoječi vodovod), z izvedbo zahtevanih preizkusov in izpiranja ter potreben material in dela pri ukinitvi by-passa po končanju del.</t>
  </si>
  <si>
    <t>4.2.1.</t>
  </si>
  <si>
    <t>NASIPNI SLOJI</t>
  </si>
  <si>
    <t>4.2.1.01</t>
  </si>
  <si>
    <t>4.2.1.01.01</t>
  </si>
  <si>
    <t>4.2.1.02</t>
  </si>
  <si>
    <t>4.2.1.02.01</t>
  </si>
  <si>
    <t>4.2.2</t>
  </si>
  <si>
    <t>ASFALTI</t>
  </si>
  <si>
    <t>4.2.2.01.</t>
  </si>
  <si>
    <t>Dobava in izdelava nosilne in vezne plasti bituminizirane zmesi:</t>
  </si>
  <si>
    <t>4.2.2.01.01</t>
  </si>
  <si>
    <t xml:space="preserve">AC 22 base B50/70 A1/A2 v debelini 6 cm (nosilna plast - cesta)
</t>
  </si>
  <si>
    <t>4.2.2.01.02</t>
  </si>
  <si>
    <t xml:space="preserve">AC 32 base B50/70 A1/A2 v debelini 7 cm (nosilna plast - cesta)
</t>
  </si>
  <si>
    <t>4.2.2.01.03</t>
  </si>
  <si>
    <t xml:space="preserve">AC 16 bin PmB 45/80-65 A1/A2 v debelini 5 cm (vezna plast - cesta)
</t>
  </si>
  <si>
    <t>4.2.2.02.</t>
  </si>
  <si>
    <t>Dobava in izdelava obrabne in zaporne plasti bituminizirane zmesi:</t>
  </si>
  <si>
    <t>4.2.2.02.01</t>
  </si>
  <si>
    <t xml:space="preserve">SMA 11 PmB 45/80-65 A1/A2 v debelini 4 cm (obrabna plast - cesta)
</t>
  </si>
  <si>
    <t>4.2.2.02.02</t>
  </si>
  <si>
    <t>AC 8 surf B70/100 A5 v debelini 5 cm pločnik</t>
  </si>
  <si>
    <t>4.2.3</t>
  </si>
  <si>
    <t>ROBNIKI</t>
  </si>
  <si>
    <t>4.2.3.01.</t>
  </si>
  <si>
    <t>Dobava in vgradnja betonskih prefabriciranih robnikov in obstoječih granitnih kock, komplet z betonsko podlago in zastičenjem reg</t>
  </si>
  <si>
    <t>4.2.3.01.01</t>
  </si>
  <si>
    <t>cestni robnik dim. 15/25 cm</t>
  </si>
  <si>
    <t>4.2.3.01.02</t>
  </si>
  <si>
    <t>Polaganjev robnikov iz granitnih kock 8x8 cm obstoječe za ponovno uporabo</t>
  </si>
  <si>
    <t>4.2.4</t>
  </si>
  <si>
    <t>PROMETNA UREDITEV</t>
  </si>
  <si>
    <t>4.2.4.01.</t>
  </si>
  <si>
    <t>Horizontalna prometna signalizacija</t>
  </si>
  <si>
    <t>4.2.4.01.01</t>
  </si>
  <si>
    <t>Pleskanje talnih oznak z belo ali rumeno refleksno barvo (sredinske črte, prehodi za pešce, smerne puščice,...)</t>
  </si>
  <si>
    <t>Zapore cest.
Delna ali popolna zapora vožišča z izdelavo dokumentacije, s pridobitvijo dovoljenja, vso potrebno signalizacijo, zavarovanjem ter objavami v medijih</t>
  </si>
  <si>
    <t>Delna zapora Goriške ceste</t>
  </si>
  <si>
    <t>Delna zapora Verovškove ceste</t>
  </si>
  <si>
    <t>Delna zapora Magistrove ceste</t>
  </si>
  <si>
    <t>Delna zapora Milčinskega ceste</t>
  </si>
  <si>
    <t>Delna zapora Janševe ceste</t>
  </si>
  <si>
    <t>Delna zapora Kamniške ceste</t>
  </si>
  <si>
    <t>KOMUNALNI VODI osnova za DDV
VODOVOD - Vodovodna cesta in ob Kamniški progi</t>
  </si>
  <si>
    <t>5.1</t>
  </si>
  <si>
    <t>EKSTERNI KOMUNALNI VODI (PRIKLJUČKI) VODOVOD</t>
  </si>
  <si>
    <t>5.2</t>
  </si>
  <si>
    <t>SKUPAJ VODOVOD - Vodovodna cesta</t>
  </si>
  <si>
    <t>5.1.1</t>
  </si>
  <si>
    <t>5.1.1.01.</t>
  </si>
  <si>
    <t>5.1.1.01.01</t>
  </si>
  <si>
    <t>5.1.1.02.</t>
  </si>
  <si>
    <t>5.1.1.02.01</t>
  </si>
  <si>
    <t>5.1.1.02.02</t>
  </si>
  <si>
    <t>Prečni profili vodovoda</t>
  </si>
  <si>
    <t>5.1.02.</t>
  </si>
  <si>
    <t>5.1.02.01.</t>
  </si>
  <si>
    <t>5.1.02.01.01</t>
  </si>
  <si>
    <t>5.1.02.01.02</t>
  </si>
  <si>
    <t>5.1.02.01.03</t>
  </si>
  <si>
    <t>5.1.02.01.04</t>
  </si>
  <si>
    <t>5.1.03.</t>
  </si>
  <si>
    <t>5.1.03.01.</t>
  </si>
  <si>
    <t>5.1.03.01.01</t>
  </si>
  <si>
    <t>Zakoličba priključka vodovoda</t>
  </si>
  <si>
    <t>5.1.03.02.</t>
  </si>
  <si>
    <t>5.1.03.02.01</t>
  </si>
  <si>
    <t>Strojni izkop III. ktg, globine do 2m z nakladanjem in transportom v stalno deponijo</t>
  </si>
  <si>
    <t>5.1.03.02.02</t>
  </si>
  <si>
    <t>5.1.03.03.</t>
  </si>
  <si>
    <t>5.1.03.03.01</t>
  </si>
  <si>
    <t>5.1.03.04.</t>
  </si>
  <si>
    <t>5.1.03.04.01</t>
  </si>
  <si>
    <t>Dobava peska granulacije 2-8 mm ter izdelava podloge, obsip in zasip cevi, z utrjevanjem  po standardnem Proctorjevem postopku</t>
  </si>
  <si>
    <t>5.1.03.05.</t>
  </si>
  <si>
    <t>5.1.03.05.01</t>
  </si>
  <si>
    <t>AB jašek dim. 1,2 x 0,8 m, gl 2-2,5m</t>
  </si>
  <si>
    <t>5.1.03.06.</t>
  </si>
  <si>
    <t>5.1.03.06.01</t>
  </si>
  <si>
    <t>5.1.03.06.02</t>
  </si>
  <si>
    <t>5.1.03.06.03</t>
  </si>
  <si>
    <t>5.1.04.</t>
  </si>
  <si>
    <t>VODOVOD JAVNO OMREŽJE - INSTALACIJSKA DELA</t>
  </si>
  <si>
    <t>5.1.04.01.</t>
  </si>
  <si>
    <t>5.1.04.01.01</t>
  </si>
  <si>
    <t>Tlačna cev z obojko za pitno vodo iz LZ DN 400 komplet s pripadajočimi obojčnimi tesnili iz elastomera (npr. EPDM), osnovni standardni spoj npr. STD oz. varovalni sidrni neizvlečni spoj STD-Vi. Dolžina cevi 6m. Povečanaj dolžina cevi za 2% zaradi obdelave</t>
  </si>
  <si>
    <t>5.1.04.02.</t>
  </si>
  <si>
    <t>Dobava fazonskih kosov za pitno vodo iz NL za tlačno stopnjo PN10, za prirobično vgradnjo, vključno s prirobničnimi tesnili EPDM</t>
  </si>
  <si>
    <t>5.1.04.02.01</t>
  </si>
  <si>
    <t>fazonski kos F DN 400</t>
  </si>
  <si>
    <t>5.1.04.02.02</t>
  </si>
  <si>
    <t>fazonski kos FF DN 400, l = 0,50 m</t>
  </si>
  <si>
    <t>5.1.04.02.03</t>
  </si>
  <si>
    <t>lovilec nečistoč DN 400</t>
  </si>
  <si>
    <t>5.1.04.02.04</t>
  </si>
  <si>
    <t>vmesni DN 400, l = 0,50 m</t>
  </si>
  <si>
    <t>5.1.04.03.</t>
  </si>
  <si>
    <t>Dobava in polaganje opozorilnega  traku</t>
  </si>
  <si>
    <t>5.1.04.03.01</t>
  </si>
  <si>
    <t>5.1.04.04.</t>
  </si>
  <si>
    <t>5.1.04.04.01</t>
  </si>
  <si>
    <t>5.1.04.05.</t>
  </si>
  <si>
    <t>5.1.04.05.01</t>
  </si>
  <si>
    <t>tlačni preizkus cevovoda, izpiranje in dezinfekcija</t>
  </si>
  <si>
    <t>5.1.05.</t>
  </si>
  <si>
    <t>5.1.05.01.</t>
  </si>
  <si>
    <t>5.1.05.01.01</t>
  </si>
  <si>
    <t>5.1.05.02.</t>
  </si>
  <si>
    <t>5.1.05.02.01</t>
  </si>
  <si>
    <t>5.2.1.</t>
  </si>
  <si>
    <t>5.2.1.01.</t>
  </si>
  <si>
    <t>5.2.1.01.01</t>
  </si>
  <si>
    <t>5.2.1.02</t>
  </si>
  <si>
    <t>5.2.1.02.01</t>
  </si>
  <si>
    <t>5.2.2.</t>
  </si>
  <si>
    <t>5.2.2.01.</t>
  </si>
  <si>
    <t>5.2.2.01.01</t>
  </si>
  <si>
    <t>5.2.2.01.02</t>
  </si>
  <si>
    <t>5.2.2.01.03</t>
  </si>
  <si>
    <t>5.2.2.02.</t>
  </si>
  <si>
    <t>5.2.2.02.01</t>
  </si>
  <si>
    <t>5.2.3.</t>
  </si>
  <si>
    <t>5.2.3.01.</t>
  </si>
  <si>
    <t>5.2.03.01.01</t>
  </si>
  <si>
    <t>5.2.4.</t>
  </si>
  <si>
    <t>5.2.4.01.</t>
  </si>
  <si>
    <t>5.2.4.01.01</t>
  </si>
  <si>
    <t>Delna zapora Vodovodna ceste</t>
  </si>
  <si>
    <t>Delna zapora Parkirišče podjetja REAL d.o.o. ob Kamniški progi</t>
  </si>
  <si>
    <t>GORIŠKA ULICA</t>
  </si>
  <si>
    <t>REKAPITULACIJA GRADBENO-OBRTNIŠKIH DEL</t>
  </si>
  <si>
    <t>6.2.1.</t>
  </si>
  <si>
    <t>UTRJENE ZUNANJE POVRŠINE</t>
  </si>
  <si>
    <t>6.2.</t>
  </si>
  <si>
    <t>ZUNANJA UREDITEV IN KOMUNALNI VODI - JAVNI DEL 
(osnova za DDV):</t>
  </si>
  <si>
    <t>ZUNANJA UREDITEV IN KOMUNALNI VODI (PRIKLJUČKI)</t>
  </si>
  <si>
    <t>ZUNANJA UREDITEV IN KOMUNALNI VODI - JAVNI DEL</t>
  </si>
  <si>
    <t>6.2.1.00.</t>
  </si>
  <si>
    <t>6.2.1.00.01.</t>
  </si>
  <si>
    <t>6.2.1.00.01.01</t>
  </si>
  <si>
    <t>6.2.1.00.01.02</t>
  </si>
  <si>
    <t xml:space="preserve">Vsi materiali in izvedba morajo biti skladni s PZI projektno dokumentacijo št. 210126 Goriška ulica, PZI, Avgust 2023, ELEA iC </t>
  </si>
  <si>
    <t>6.2.1.00.02.</t>
  </si>
  <si>
    <t>Splošne opombe pri izvedbi nasipov, zasipov in posteljice</t>
  </si>
  <si>
    <t>6.2.1.00.02.01</t>
  </si>
  <si>
    <t>Izvajalec mora dela izvajati po plasteh s sprotnim komprimiranjem do končne zbitosti in nosilnosti, ki so zahtevane s projektno dokumentacijo. Meritve zbitosti in nosilnosti imorajo biti izvedene pravočasno, pisno dokumentirane in predložene nadzorniku, ki nato odobri izvedbo nadaljne faze del oz. poda dodatne ukrepe v primeru neustreznih rezultatov izkazanih z meritvami.</t>
  </si>
  <si>
    <t>6.2.1.00.03.</t>
  </si>
  <si>
    <t>Dodatna splošna določila glede cene na enoto mere posameznih postavk pri betonskih delih.</t>
  </si>
  <si>
    <t>6.2.1.00.03.01</t>
  </si>
  <si>
    <t>Cena na enoto mere posamezne postavke betonskih del mora vsebovati tudi:
- stroške izdelave projekta betona in dokazila kvalitete vgrajenega betona (tekoča notranja kontrola, pridobitev poročil o preiskavi betona in predaja nadzornemu organu ter končno poročilo zunanje institucije registrirane za oceno kvalitete betonov).</t>
  </si>
  <si>
    <t>6.2.1.00.04.</t>
  </si>
  <si>
    <t>6.2.1.00.04.01</t>
  </si>
  <si>
    <t>6.1.1</t>
  </si>
  <si>
    <t>6.1.1.01.</t>
  </si>
  <si>
    <t>6.1.1.01.01</t>
  </si>
  <si>
    <t>6.1.1.02.</t>
  </si>
  <si>
    <t>6.1.1.02.01</t>
  </si>
  <si>
    <t>Zakoličba trase cestišča</t>
  </si>
  <si>
    <t>6.1.1.02.02</t>
  </si>
  <si>
    <t>Prečni profili</t>
  </si>
  <si>
    <t>6.1.02.</t>
  </si>
  <si>
    <t>RUŠITVE IN ODSTRANITVE</t>
  </si>
  <si>
    <t>6.1.02.01.</t>
  </si>
  <si>
    <t>Rušitve obstoječih manipulativnih površin, strojno z nakladanjem na prevozno sredstvo (Goriška ulica) komplet z odvozom odpadnega materiala na stalno deponijo, vključujoč stroške deponije.</t>
  </si>
  <si>
    <t>6.1.02.01.01</t>
  </si>
  <si>
    <t>Odstranitev jeklenih obcestnih stebričkov premera do 10cm in višine do 80 cm</t>
  </si>
  <si>
    <t>6.1.02.01.02</t>
  </si>
  <si>
    <t>Odstranitev prometnega znaka s stranico/premerom 600 mm</t>
  </si>
  <si>
    <t>6.1.02.01.03</t>
  </si>
  <si>
    <t>Odstranitev reklamnega panoja iz kovine  velikosti 3m2 s temelji</t>
  </si>
  <si>
    <t>6.1.02.01.04</t>
  </si>
  <si>
    <t>Odstranitev JVO varnostne ograje</t>
  </si>
  <si>
    <t>6.1.02.01.05</t>
  </si>
  <si>
    <t>Rezanje asfalta debeline do 5 cm (hodniki za pešce in dovozi do stanovanjskih hiš)</t>
  </si>
  <si>
    <t>6.1.02.01.06</t>
  </si>
  <si>
    <t>Rezanje asfalta debeline 10 cm</t>
  </si>
  <si>
    <t>6.1.02.01.07</t>
  </si>
  <si>
    <t>Porušitev in odstranitev asfaltne plasti debeline do 5 cm</t>
  </si>
  <si>
    <t>6.1.02.01.08</t>
  </si>
  <si>
    <t xml:space="preserve">Porušitev in odstranitev asfaltne plasti debeline 10 cm </t>
  </si>
  <si>
    <t>6.1.02.01.09</t>
  </si>
  <si>
    <t xml:space="preserve">Porušitev in odstranitev cestnih betonskih robnikov 15/25cm </t>
  </si>
  <si>
    <t>6.1.02.01.10</t>
  </si>
  <si>
    <t>Porušitev in odstranitev granitnih kock 10/10/10cm z čiščenjem in shranjevanjem za ponovno uporabo</t>
  </si>
  <si>
    <t>6.1.02.01.11</t>
  </si>
  <si>
    <t>Porušitev in odstranitev jaška z notranjo stranico/premerom do 60 cm</t>
  </si>
  <si>
    <t>6.1.02.01.12</t>
  </si>
  <si>
    <t xml:space="preserve">Površinski izkop plodne zemljine - 1. kategorije - strojno z nakladanjem </t>
  </si>
  <si>
    <t>6.1.02.01.13</t>
  </si>
  <si>
    <t>Široki izkop vezljive zemljine - 3. kategorije - strojno z nakladanjem</t>
  </si>
  <si>
    <t>6.1.02.01.14</t>
  </si>
  <si>
    <t>Široki izkop zrnate kamnine - 3. kategorije - strojno z nakladanjem</t>
  </si>
  <si>
    <t>6.1.02.01.15</t>
  </si>
  <si>
    <t>Odlaganje odpadne zemljine</t>
  </si>
  <si>
    <t>t</t>
  </si>
  <si>
    <t>6.1.02.01.16</t>
  </si>
  <si>
    <t>Odlaganje odpadne zmesi zemljine in kamnine</t>
  </si>
  <si>
    <t>6.1.02.01.17</t>
  </si>
  <si>
    <t>Odlaganje odpadnega asfalta</t>
  </si>
  <si>
    <t>6.1.02.01.18</t>
  </si>
  <si>
    <t>Odlaganje odpadnega betona in kamna</t>
  </si>
  <si>
    <t>6.2.1.1.</t>
  </si>
  <si>
    <t>NEVEZANE NOSILNE PLASTI</t>
  </si>
  <si>
    <t>6.2.1.1.01.</t>
  </si>
  <si>
    <t>6.2.1.1.1.01</t>
  </si>
  <si>
    <t>Ureditev planuma temeljnih tal zrnate kamnine - 3. kategorije</t>
  </si>
  <si>
    <t>6.2.1.1.1.02</t>
  </si>
  <si>
    <t>nevezana nosilna plast kamnita posteljica, skupne deb. 35cm
- zmrzlinsko odporen in atestiran material: TD 0-125mm;
-  vgrajevanje v plasteh d= 30cm;
- zahteve: Ev2 ≥ 80MPa oz. Evd ≥ 40 Mpa (skladno s TSC 06.200:2003), stopnja zbitosti po Proctorju min. 98%;
* vozišče</t>
  </si>
  <si>
    <t>6.2.1.1.1.03</t>
  </si>
  <si>
    <t>nevezana nosilna plast-tamponska posteljica, skupne deb. 25cm
- zmrzlinsko odporen in atestiran material: TD 0-32mm;
-  vgrajevanje v plasteh d= 15cm;
- zahteve: Ev2 ≥ 100MPa oz. Evd ≥ 45 Mpa (skladno s TSC 06.200:2003), stopnja zbitosti po Proctorju min. 98%;
* vozišče, hodnik za pešce</t>
  </si>
  <si>
    <t>Humusiranje in zatravitev zelenic</t>
  </si>
  <si>
    <t>6.2.1.2.</t>
  </si>
  <si>
    <t>VEZANE ASFALTNE NOSILNE, OBRABNE IN ZAPORNE PLASTI - BITUMENSKI BETONI</t>
  </si>
  <si>
    <t>6.2.1.2.01.</t>
  </si>
  <si>
    <t>6.2.1.2.01.01</t>
  </si>
  <si>
    <t>AC 8 surf B70/100 A5 v debelini 4 cm
* hodnik za pešce</t>
  </si>
  <si>
    <t>AC 22 BASE B50/70 A3 v debelini 9 cm 
* Vozni pas</t>
  </si>
  <si>
    <t xml:space="preserve"> AC 11 SURF 45/80-65 A3 v debelini 4cm
* Vozni pas</t>
  </si>
  <si>
    <t>6.2.1.3.</t>
  </si>
  <si>
    <t>ROBNI ELEMENTI</t>
  </si>
  <si>
    <t>6.2.1.3.00.</t>
  </si>
  <si>
    <t>Dobava in vgraditev predfabriciranih robnikov iz cementnega betona, zastičenje s cementno malto, kompletno s pripravo betonske podlage in vsemi pomožnimi deli.</t>
  </si>
  <si>
    <t>6.2.1.3.00.01</t>
  </si>
  <si>
    <t>predfabricirani dvignjeni robniki iz cementnega betona s prerezom 15/25 cm, zastičenje s cementno malto, betonska podlaga iz betona C12/15;</t>
  </si>
  <si>
    <t>6.2.1.3.00.02</t>
  </si>
  <si>
    <t>predfabricirani poglobljeni robniki iz cementnega betona s prerezom 15/25 cm, zastičenje s cementno malto, betonska podlaga iz betona C12/15;</t>
  </si>
  <si>
    <t>6.2.1.3.00.03</t>
  </si>
  <si>
    <t>obstoječe granitne kocke 10X10 cm, zastičenje s cementno malto, betonska podlaga iz betona C12/15;</t>
  </si>
  <si>
    <t>dobava in vgradnja granitnih kock na tlakovane površine</t>
  </si>
  <si>
    <t>6.2.1.4.</t>
  </si>
  <si>
    <t>POVRŠINSKO ODVODNJAVANJE</t>
  </si>
  <si>
    <t>6.2.1.4.01.</t>
  </si>
  <si>
    <t>Dobava in vgradnja linijske kanalete za površinsko odvodnjo. Vgradnja po navodilih proizvajalca kanalet, vključno z vsemi pripadajočimi elementi ter povezavami.</t>
  </si>
  <si>
    <t>6.2.1.4.01.01</t>
  </si>
  <si>
    <t>Dobava in vgraditev pokrova iz duktilne litine za požiralnik ob in pod robnikom, z nosilnostjo 250 kN</t>
  </si>
  <si>
    <t>6.2.1.5.</t>
  </si>
  <si>
    <t>POKONČNA OPREMA CEST</t>
  </si>
  <si>
    <t>6.2.1.5.01.</t>
  </si>
  <si>
    <t>6.2.1.5.01.01</t>
  </si>
  <si>
    <t>Dobava in vgraditev stebrička za prometni znak iz vroče cinkane jeklene cevi s premerom 64 mm, dolge 3500 mm</t>
  </si>
  <si>
    <t>Dobava in vgraditev stebrička za prometni znak iz vroče cinkane jeklene cevi s premerom 64 mm, dolge 4000 mm</t>
  </si>
  <si>
    <t>Dobava in pritrditev trikotnega prometnega znaka, podloga iz vroče cinkane jeklene pločevine, znak z odsevno folijo 2. vrste, dolžina stranice a = 900 mm</t>
  </si>
  <si>
    <t>Dobava in pritrditev okroglega prometnega znaka, podloga iz vroče cinkane jeklene pločevine, znak z odsevno folijo 2. vrste, premera 600 mm</t>
  </si>
  <si>
    <t>Dobava in pritrditev prometnega znaka, podloga iz vroče cinkane jeklene pločevine, znak z ............ barvo-folijo ....... vrste, velikost od 0,11 do 0,20 m2</t>
  </si>
  <si>
    <t>Dobava in pritrditev prometnega znaka, podloga iz vroče cinkane jeklene pločevine, znak z ............ barvo-folijo ....... vrste, velikost od 0,41 do 0,70 m2</t>
  </si>
  <si>
    <t>Dobava in pritrditev prometnega znaka, podloga iz vroče cinkane jeklene pločevine, znak z ............ barvo-folijo ....... vrste, velikost nad 4,00 m2</t>
  </si>
  <si>
    <t>6.2.1.6.</t>
  </si>
  <si>
    <t>OZNAČBE NA VOZIŠČU</t>
  </si>
  <si>
    <t>6.2.1.6.01.</t>
  </si>
  <si>
    <t>Dobava in izdelava tankoslojnih označb na vozišču</t>
  </si>
  <si>
    <t>6.2.1.6.01.01</t>
  </si>
  <si>
    <t>Izdelava tankoslojne vzdolžne označbe na vozišču z enokomponentno belo barvo, vključno 250 g/m2 posipa z drobci / kroglicami stekla, strojno, debelina plasti suhe snovi 250 mikrometra, širina črte 10 cm - *5112-robna neprekinjena črta (kolesarska),
*5121-3-ločilna prekinjena črta (1/1/1),</t>
  </si>
  <si>
    <t>6.2.1.6.01.02</t>
  </si>
  <si>
    <t xml:space="preserve">Izdelava tankoslojne vzdolžne označbe na vozišču z enokomponentno belo barvo, vključno 250 g/m2 posipa z drobci / kroglicami stekla, strojno, debelina plasti suhe snovi 250 mikrometra, širina črte 15 cm -  
*5121-ločilna prekinjena črta (5/5/5), 
*5123-kratka prekinjena črta (1/1/1),
</t>
  </si>
  <si>
    <t>6.2.1.6.01.03</t>
  </si>
  <si>
    <t>Izdelava tankoslojne vzdolžne označbe na vozišču z enokomponentno rdečo barvo, vključno 250 g/m2 posipa z drobci / kroglicami stekla, strojno, debelina plasti suhe snovi 250 mikrometra, širina črte 20 cm - *rdeče-rjava barva; kolesarji</t>
  </si>
  <si>
    <t>6.2.1.6.01.04</t>
  </si>
  <si>
    <t xml:space="preserve">Izdelava tankoslojne vzdolžne označbe na vozišču z enokomponentno belo barvo, vključno 250 g/m2 posipa z drobci / kroglicami stekla, strojno, debelina plasti suhe snovi 250 mikrometra, širina črte 30 cm - *5124-kratka široka prekinjena črta (1/1/1), </t>
  </si>
  <si>
    <t>6.2.1.6.01.05</t>
  </si>
  <si>
    <t xml:space="preserve">Izdelava tankoslojne prečne in ostalih označb na vozišču z enokomponentno belo barvo, vključno 250 g/m2 posipa z drobci / kroglicami stekla, strojno, debelina plasti suhe snovi 250 mikrometra, širina črte 50 cm - *5211-neprekinjena široka prečna črta, </t>
  </si>
  <si>
    <t>Izdelava tankoslojne prečne in ostalih označb na vozišču z enokomponentno belo barvo, vključno 250 g/m2 posipa z drobci / kroglicami stekla, strojno, debelina plasti suhe snovi 250 mikrometra, površina označbe do 0,5 m2 - *5232-prehod za kolesarje;
*5461, 5462, 5463, 5464, 5465, 5466-puščice za označevanje smeri vožnje kolesarjev,
*5609-1-piktogram kolesarja (16x);</t>
  </si>
  <si>
    <t xml:space="preserve">Izdelava tankoslojne prečne in ostalih označb na vozišču z enokomponentno belo barvo, vključno 250 g/m2 posipa z drobci / kroglicami stekla, strojno, debelina plasti suhe snovi 250 mikrometra, površina označbe 1,1 do 1,5 m2 -*puščice za označevanje smeri: 5411, 5412, 5413, 5421, 5422, 5451, </t>
  </si>
  <si>
    <t xml:space="preserve">Izdelava tankoslojne prečne in ostalih označb na vozišču z enokomponentno belo barvo, vključno 250 g/m2 posipa z drobci / kroglicami stekla, strojno, debelina plasti suhe snovi 250 mikrometra, površina označbe nad 1,5 m2 -*5231-prehod za pešce;
*5314-2-polje za usmerjanje prometa, </t>
  </si>
  <si>
    <t>Izdelava tankoslojne prečne in ostalih označb na vozišču z enokomponentno rumeno barvo, vključno 250 g/m2 posipa z drobci / kroglicami stekla, strojno, debelina plasti suhe snovi 200 mikrometra, površina označbe 0,6 do 1,0 m2 -*5335-1-ovire za umirjanje prometa;</t>
  </si>
  <si>
    <t>GORIŠKA ULICA V LJUBLJANI</t>
  </si>
  <si>
    <t>3. ELEKTROTEHNIKA - NAČRT CESTNE RAZSVETLJAVE</t>
  </si>
  <si>
    <t>PZI št. 07-30-3024/3094</t>
  </si>
  <si>
    <t>SKUPNA REKAPITULACIJA</t>
  </si>
  <si>
    <t xml:space="preserve"> </t>
  </si>
  <si>
    <t>Gradbena dela:</t>
  </si>
  <si>
    <t>Kandelabri in svetlobna oprema:</t>
  </si>
  <si>
    <t>Elektro oprema:</t>
  </si>
  <si>
    <t>Kabli:</t>
  </si>
  <si>
    <t>Montažna dela:</t>
  </si>
  <si>
    <t>Daljinski nadzor in krmiljenje:</t>
  </si>
  <si>
    <t xml:space="preserve">SKUPAJ:          </t>
  </si>
  <si>
    <t>DDV (22%):</t>
  </si>
  <si>
    <t>SKUPAJ z DDV:</t>
  </si>
  <si>
    <t>Opis postavke</t>
  </si>
  <si>
    <t>Kol. post.</t>
  </si>
  <si>
    <t>Enota</t>
  </si>
  <si>
    <t>Projektantska cena za enoto</t>
  </si>
  <si>
    <t>Količina x cena</t>
  </si>
  <si>
    <t>GRADBENA DELA</t>
  </si>
  <si>
    <t>Izkop kanala za kabelsko kanalizacijo globine 0.9 m in širine 0.3 m (kategorija terena I-III), priprava posteljice (0.1 m), dobava in polaganje cevi iz koluta, zasutje z drobnim peskom 0-4 mm (0.15 m), polaganje valjanca, zasutje s čisto zemljo z nizko specifično upornostjo (0.15 m) in izkopanim materialom (0.1 m) do kote zgornjega ustroja (0.4 m), utrjevanje, opozorilni trak:</t>
  </si>
  <si>
    <t>m</t>
  </si>
  <si>
    <t>valjanec FeZn 25x4 mm, komplet s spojnim materialom:</t>
  </si>
  <si>
    <t>Odstranitev obstoječega kandelabra višine 10 m nad nivojem terena, komplet s svetilko, razbitje temelja, zaščita kabla, ureditev okolice:</t>
  </si>
  <si>
    <t>Odstranitev obstoječe svetilke, komplet z odklopom (ohranitev kandelabra):</t>
  </si>
  <si>
    <t>Izdelava temelja za novi kovinski kandelaber, višina h = 10 m nad nivojem terena, I. vetrovna cona (20 m/s), komplet z izkopom jame, betoniranjem, za postavitev kandelabra direktno v temelj:</t>
  </si>
  <si>
    <t>Izdelava temelja za novi kovinski kandelaber, višina h = 6 m nad nivojem terena, I. vetrovna cona (20 m/s), komplet z izkopom jame, betoniranjem, za postavitev kandelabra direktno v temelj:</t>
  </si>
  <si>
    <t xml:space="preserve">Izdelava betonskega temelja za omaro prižigališča, komplet z izkopom - dimenzije temelja DxŠxG 1086x285x1300 mm, vrh temelja 500 mm nad terenom (omara kot npr. ELSTA MOSDORFER F6 1350/320), beton C16/20, v temelj vgradnja 5x PE dvoslojna rebrasta cev Ф110 mm v kolutu za zaščito el. kablov (rdeča) + valjanec FeZn 25x4 mm:
</t>
  </si>
  <si>
    <t>Obbetoniranje kabelske kanalizacije pri prehodih preko povoznih površin (0,4x0,3x35 m) ter ob kabelskih jaških (0,2 m3 x 14) - beton C16/20:</t>
  </si>
  <si>
    <t>Odvoz odvečnega materiala na deponijo do 40 km, z vsemi pristojbinami in taksami za gradbene odpadke (0,4x0,2x365 m):</t>
  </si>
  <si>
    <t>Izvedba navezave nove kabelske kanalizacije na obstoječi kabelski jašek / svetilko CR:</t>
  </si>
  <si>
    <t>Skupaj:</t>
  </si>
  <si>
    <t>KANDELABRI IN SVETLOBNA OPREMA</t>
  </si>
  <si>
    <t xml:space="preserve">Dobava in postavitev ravnega segmentnega kovinskega pocinkanega kandelabra, višina h = 10 m nad nivojem, I. vetrovna cona (20 m/s), komplet:
</t>
  </si>
  <si>
    <t xml:space="preserve">Dobava in postavitev ravnega segmentnega kovinskega pocinkanega kandelabra, višina h = 6 m nad nivojem, I. vetrovna cona (20 m/s), komplet:
</t>
  </si>
  <si>
    <t xml:space="preserve">Dobava in montaža LED svetilke kot npr. PHILIPS LUMA GEN2 MINI, 8000 lm, 60 W, 3000 K, cestna optika DM12, DALI vhod za krmiljenje, prenapetostna zaščita 4 kV, ravno steklo, nagib 0°, komplet s 3 žilnim kablom H05VV-F 3x1,5 mm2 in priključitvijo:
</t>
  </si>
  <si>
    <t xml:space="preserve">Dobava in montaža LED svetilke kot npr. PHILIPS LUMA GEN2 MINI, 4000 lm, 30 W, 3000 K, cestna optika DM12, DALI vhod za krmiljenje, prenapetostna zaščita 4 kV, ravno steklo, nagib 0°, komplet s 3 žilnim kablom H05VV-F 3x1,5 mm2 in priključitvijo: 
</t>
  </si>
  <si>
    <t xml:space="preserve">Dobava in montaža LED svetilke kot npr. PHILIPS LUMA GEN2 NANO, 2700 lm, 20 W, 3000 K, cestna optika DM12, DALI vhod za krmiljenje, prenapetostna zaščita 4 kV, ravno steklo, nagib 0°, komplet s 3 žilnim kablom H05VV-F 3x1,5 mm2 in priključitvijo: 
</t>
  </si>
  <si>
    <t>ELEKTRO OPREMA</t>
  </si>
  <si>
    <t>Obnova obstoječega prižigališča Š-ZŠ-26- izdelava, dobava in montaža prižigališča ceste razsvetljave, opremljenega po tropolni shemi v skladu z zahtevami upravljalca CR (daljinsko vodenje), komplet s PVC omaro:</t>
  </si>
  <si>
    <t>KABLI</t>
  </si>
  <si>
    <t>MONTAŽNA DELA</t>
  </si>
  <si>
    <t>Vezave kablov v kandelabrih, komplet s priključnimi ploščami in kabelskimi končniki (1, 2 ali 3 kabli v kandelabru) - varovanje odcepnega kabla z vgradno varovalko 4 A:</t>
  </si>
  <si>
    <t>Izdelava kabelske spojke na energetskem kablu, komplet s priborom:</t>
  </si>
  <si>
    <t>Izdelava kabelske spojke na krmilnem kablu, komplet s priborom:</t>
  </si>
  <si>
    <t>Izvedba povezave valjanca in RPO plošče v kandelabru s PF žico, komplet s križno sponko + pritrditev valjanca na kandelaber + korozijska zaščita:</t>
  </si>
  <si>
    <t>DALJINSKI NADZOR IN KRMILJENJE</t>
  </si>
  <si>
    <t>Dobava in vgradnja krmilne naprave (PLC), kpl. z ožičenjem v prižigališču CR:</t>
  </si>
  <si>
    <t>Dobava in vgradnja krmilne naprave razsvetljave (DALI), kpl. z ožičenjem v prižigališču CR:</t>
  </si>
  <si>
    <t>Dograditev nadzornega računalniškega programa SCADA za daljinski nadzor razsvetljave - dograditev obstoječega programa za nadzor razsvetljave MOL na obravnavanem območju:</t>
  </si>
  <si>
    <t>Dograditev nadzornega računalniškega programa SCADA za daljinski nadzor razsvetljave - implementacija prometnih podatkov na obravnavanem območju:</t>
  </si>
  <si>
    <t>Dograditev nadzornega računalniškega programa SCADA za daljinski nadzor razsvetljave - implementacija vremenskih podatkov na obravnavanem območju:</t>
  </si>
  <si>
    <t>Dograditev aplikacijske programske opreme - (izdelava ekranske slike v sklopu nadzora in krmiljenja drugih objektov, dinamizacija ekranske slike, izdelava komunikacijskih protokolov za prenos podatkov iz prižigališč v bazo podatkov, dodelava baze podatkov v sklopu nadzora, preizkus v razvojnem okolju in na terenu):</t>
  </si>
  <si>
    <t>Dobava in vgradnja nadzorno/krmilnega modula (NKM) v posamezno svetilko CR:</t>
  </si>
  <si>
    <t>Dobava in montaža GPRS modula za prenos podatkov:</t>
  </si>
  <si>
    <t>Električne meritve (ozemljilna upornost, impedanca okvarne in kratkostične zanke), komplet z izdelavo poročila:</t>
  </si>
  <si>
    <t>Svetlobnotehnične meritve (horizontalna osvetljenost na konfliktnih območjih, svetlost na cestišču), komplet z izdelavo poročila:</t>
  </si>
  <si>
    <t>MAGISTROVA ULICA</t>
  </si>
  <si>
    <t>7.2.1.</t>
  </si>
  <si>
    <t>7.2.</t>
  </si>
  <si>
    <t>7.2.1.00.</t>
  </si>
  <si>
    <t>7.2.1.00.01.</t>
  </si>
  <si>
    <t>7.2.1.00.01.01</t>
  </si>
  <si>
    <t>7.2.1.00.01.02</t>
  </si>
  <si>
    <t xml:space="preserve">Vsi materiali in izvedba morajo biti skladni s PZI projektno dokumentacijo št. 210125 Magistrova ulica, PZI, Avgust 2023, ELEA iC </t>
  </si>
  <si>
    <t>7.2.1.00.02.</t>
  </si>
  <si>
    <t>7.2.1.00.02.01</t>
  </si>
  <si>
    <t>7.2.1.00.03.</t>
  </si>
  <si>
    <t>7.2.1.00.03.01</t>
  </si>
  <si>
    <t>7.2.1.00.04.</t>
  </si>
  <si>
    <t>7.2.1.00.04.01</t>
  </si>
  <si>
    <t>7.1.1</t>
  </si>
  <si>
    <t>7.1.1.01.</t>
  </si>
  <si>
    <t>7.1.1.02.</t>
  </si>
  <si>
    <t>7.1.1.02.01</t>
  </si>
  <si>
    <t>7.1.1.02.02</t>
  </si>
  <si>
    <t>7.1.02.</t>
  </si>
  <si>
    <t>7.1.02.01.</t>
  </si>
  <si>
    <t>Rušitve obstoječih manipulativnih površin, strojno z nakladanjem na prevozno sredstvo (Magistrova ulica) komplet z odvozom odpadnega materiala na stalno deponijo, vključujoč stroške deponije.</t>
  </si>
  <si>
    <t>7.1.02.01.01</t>
  </si>
  <si>
    <t>7.1.02.01.02</t>
  </si>
  <si>
    <t>7.1.02.01.03</t>
  </si>
  <si>
    <t>Odstranitev reklamnega panoja iz kovine  velikosti 10m2 s temelji</t>
  </si>
  <si>
    <t>7.1.02.01.04</t>
  </si>
  <si>
    <t>Odstranitev konstrukcije avtobusne postaje LPP</t>
  </si>
  <si>
    <t>7.1.02.01.05</t>
  </si>
  <si>
    <t>7.1.02.01.06</t>
  </si>
  <si>
    <t>7.1.02.01.07</t>
  </si>
  <si>
    <t>7.1.02.01.08</t>
  </si>
  <si>
    <t>7.1.02.01.09</t>
  </si>
  <si>
    <t>7.1.02.01.10</t>
  </si>
  <si>
    <t>7.1.02.01.11</t>
  </si>
  <si>
    <t>7.1.02.01.12</t>
  </si>
  <si>
    <t>7.1.02.01.13</t>
  </si>
  <si>
    <t>7.1.02.01.14</t>
  </si>
  <si>
    <t>odstranitev obstoječih dreves do premera 30cm, z posekom, razrezom, odstranitvijo korenin ter odvozom na trajno deponijo.</t>
  </si>
  <si>
    <t>7.1.02.01.15</t>
  </si>
  <si>
    <t>7.1.02.01.16</t>
  </si>
  <si>
    <t>7.1.02.01.17</t>
  </si>
  <si>
    <t>7.1.02.01.18</t>
  </si>
  <si>
    <t>7.2.1.1.</t>
  </si>
  <si>
    <t>7.2.1.1.01.</t>
  </si>
  <si>
    <t>7.2.1.1.1.01</t>
  </si>
  <si>
    <t>7.2.1.1.1.02</t>
  </si>
  <si>
    <t>nevezana nosilna plast-kamnita posteljica, skupne deb. 35cm
- zmrzlinsko odporen in atestiran material: TD 0-125mm;
-  vgrajevanje v plasteh d= 30cm;
- zahteve: Ev2 ≥ 80MPa oz. Evd ≥ 40 Mpa (skladno s TSC 06.200:2003), stopnja zbitosti po Proctorju min. 98%;
* vozišče</t>
  </si>
  <si>
    <t>7.2.1.1.1.03</t>
  </si>
  <si>
    <t>nevezana nosilna plast-tamponska posteljica, skupne deb. 43cm
- zmrzlinsko odporen in atestiran material: TD 0-32mm;
-  vgrajevanje v plasteh d= 25cm;
- zahteve: Ev2 ≥ 100MPa oz. Evd ≥ 45 Mpa (skladno s TSC 06.200:2003), stopnja zbitosti po Proctorju min. 98%;
* vozišče, hodnik za pešce</t>
  </si>
  <si>
    <t>7.2.1.1.1.04</t>
  </si>
  <si>
    <t>7.2.1.2.</t>
  </si>
  <si>
    <t>7.2.1.2.01.</t>
  </si>
  <si>
    <t>7.2.1.2.01.01</t>
  </si>
  <si>
    <t>AC 22 BASE B50/70 A3 v debelini 9 cm 
* Vozišče</t>
  </si>
  <si>
    <t xml:space="preserve"> AC 11 SURF 45/80-65 A3 v debelini 4cm
* vozišče</t>
  </si>
  <si>
    <t>7.2.1.3.</t>
  </si>
  <si>
    <t>7.2.1.3.00.</t>
  </si>
  <si>
    <t>7.2.1.3.00.01</t>
  </si>
  <si>
    <t xml:space="preserve">predfabricirani dvignjeni robniki iz cementnega betona s prerezom 15/25 cm, zastičenje s cementno malto, betonska podlaga iz betona C12/15;
</t>
  </si>
  <si>
    <t>7.2.1.3.00.02</t>
  </si>
  <si>
    <t>7.2.1.3.00.03</t>
  </si>
  <si>
    <t>7.2.1.3.00.04</t>
  </si>
  <si>
    <t>7.2.1.3.00.05</t>
  </si>
  <si>
    <t>dobava in vgradnja podložnega betona za krožno križišče betona C12/15;</t>
  </si>
  <si>
    <t>7.2.1.3.00.06</t>
  </si>
  <si>
    <t>dobava in vgradnja beton C35/45, XC4, XD3, XF4, d32, prerez 0,20&lt;A≤0,30 m3/m2, tal. Plošče, križišča, krožno križišče, vključno s površinsko obdelavo (tip B) - zaglajeno in metličeno;
- AB talna plošča d= 25cm komplet z opaži in armaturo;</t>
  </si>
  <si>
    <t>7.2.1.4.</t>
  </si>
  <si>
    <t>7.2.1.4.01.</t>
  </si>
  <si>
    <t>7.2.1.4.01.01</t>
  </si>
  <si>
    <t>7.2.1.4.01.02</t>
  </si>
  <si>
    <t>7.2.1.4.01.03</t>
  </si>
  <si>
    <t>7.2.1.4.01.04</t>
  </si>
  <si>
    <t>Dobava in vgraditev pokrova iz duktilne litine za ponikovalnice ob in pod robnikom, z nosilnostjo 250 kN</t>
  </si>
  <si>
    <t>7.2.1.5.</t>
  </si>
  <si>
    <t>7.2.1.5.01.01</t>
  </si>
  <si>
    <t>7.2.1.5.01.02</t>
  </si>
  <si>
    <t>7.2.1.5.01.03</t>
  </si>
  <si>
    <t>7.2.1.5.01.04</t>
  </si>
  <si>
    <t>7.2.1.5.01.05</t>
  </si>
  <si>
    <t>7.2.1.5.01.06</t>
  </si>
  <si>
    <t>7.2.1.5.01.07</t>
  </si>
  <si>
    <t>7.2.1.6.</t>
  </si>
  <si>
    <t>7.2.1.6.01.</t>
  </si>
  <si>
    <t>7.2.1.6.01.01</t>
  </si>
  <si>
    <t xml:space="preserve">Izdelava tankoslojne vzdolžne označbe na vozišču z enokomponentno belo barvo, vključno 250 g/m2 posipa z drobci / kroglicami stekla, strojno, debelina plasti suhe snovi 250 mikrometra, širina črte 10 cm - *5112-robna neprekinjena črta (kolesarska), L=150m;
</t>
  </si>
  <si>
    <t>7.2.1.6.01.02</t>
  </si>
  <si>
    <t xml:space="preserve">Izdelava tankoslojne vzdolžne označbe na vozišču z enokomponentno modro barvo, vključno 250 g/m2 posipa z drobci / kroglicami stekla, strojno, debelina plasti suhe snovi 250 mikrometra, širina črte 10 cm - *5358-2-Parkirišča za kratkotrajno parkiranje
</t>
  </si>
  <si>
    <t>7.2.1.6.01.03</t>
  </si>
  <si>
    <t xml:space="preserve">Izdelava tankoslojne vzdolžne označbe na vozišču z enokomponentno belo barvo, vključno 250 g/m2 posipa z drobci / kroglicami stekla, strojno, debelina plasti suhe snovi 250 mikrometra, širina črte 10 cm - 5121-3-ločilna prekinjena črta (1/1/1), </t>
  </si>
  <si>
    <t>7.2.1.6.01.04</t>
  </si>
  <si>
    <t xml:space="preserve">Izdelava tankoslojne vzdolžne označbe na vozišču z enokomponentno belo barvo, vključno 250 g/m2 posipa z drobci / kroglicami stekla, strojno, debelina plasti suhe snovi 250 mikrometra, širina črte 15 cm - *5123-kratka prekinjena črta (1/1/1), 
</t>
  </si>
  <si>
    <t>7.2.1.6.01.05</t>
  </si>
  <si>
    <t>Izdelava tankoslojne vzdolžne označbe na vozišču z enokomponentno rdečo barvo, vključno 250 g/m2 posipa z drobci / kroglicami stekla, strojno, debelina plasti suhe snovi 250 mikrometra, širina črte 20 cm - 5233 - kolesarski pas</t>
  </si>
  <si>
    <t>7.2.1.6.01.06</t>
  </si>
  <si>
    <t>7.2.1.6.01.07</t>
  </si>
  <si>
    <t xml:space="preserve">Izdelava tankoslojne prečne in ostalih označb na vozišču z enokomponentno belo barvo, vključno 250 g/m2 posipa z drobci / kroglicami stekla, strojno, debelina plasti suhe snovi 250 mikrometra, širina črte 50 cm - *5122- robna prekinjena črta, </t>
  </si>
  <si>
    <t>7.2.1.6.01.08</t>
  </si>
  <si>
    <t>7.2.1.6.01.09</t>
  </si>
  <si>
    <t xml:space="preserve">Izdelava tankoslojne prečne in ostalih označb na vozišču z enokomponentno belo barvo, vključno 250 g/m2 posipa z drobci / kroglicami stekla, strojno, debelina plasti suhe snovi 250 mikrometra, širina črte 50/100 cm - *5212-prekinjena široka prečna črta, </t>
  </si>
  <si>
    <t>7.2.1.6.01.10</t>
  </si>
  <si>
    <t xml:space="preserve">Izdelava tankoslojne prečne in ostalih označb na vozišču z enokomponentno belo barvo, vključno 250 g/m2 posipa z drobci / kroglicami stekla, strojno, debelina plasti suhe snovi 250 mikrometra, širina črte 50/50 cm - *5232-prekinjena široka prečna črta, </t>
  </si>
  <si>
    <t>7.2.1.6.01.11</t>
  </si>
  <si>
    <t>7.2.1.6.01.12</t>
  </si>
  <si>
    <t xml:space="preserve">Izdelava tankoslojne prečne in ostalih označb na vozišču z enokomponentno belo barvo, vključno 250 g/m2 posipa z drobci / kroglicami stekla, strojno, debelina plasti suhe snovi 250 mikrometra, površina označbe do 0,5 m2 - *5232-prehod za kolesarje;
</t>
  </si>
  <si>
    <t>7.2.1.6.01.13</t>
  </si>
  <si>
    <t xml:space="preserve">Izdelava tankoslojne prečne in ostalih označb na vozišču z enokomponentno belo barvo, vključno 250 g/m2 posipa z drobci / kroglicami stekla, strojno, debelina plasti suhe snovi 250 mikrometra, površina označbe do 0,5 m2 - 
*5461, 5462, 5463, 5464, 5465, 5466-puščice za označevanje smeri vožnje kolesarjev,
*5609-1-piktogram kolesarja </t>
  </si>
  <si>
    <t>7.2.1.6.01.14</t>
  </si>
  <si>
    <t>Izdelava tankoslojne prečne in ostalih označb na vozišču z enokomponentno belo barvo, vključno 250 g/m2 posipa z drobci / kroglicami stekla, strojno, debelina plasti suhe snovi 250 mikrometra, površina označbe 1,1 do 1,5 m2 -*5604 - Križišče oziroma cestni priključek s prednostno cesto.</t>
  </si>
  <si>
    <t>7.2.1.6.01.15</t>
  </si>
  <si>
    <t xml:space="preserve">Izdelava tankoslojne prečne in ostalih označb na vozišču z enokomponentno belo barvo, vključno 250 g/m2 posipa z drobci / kroglicami stekla, strojno, debelina plasti suhe snovi 250 mikrometra, površina označbe nad 1,5 m2 -*5231-prehod za pešce;
</t>
  </si>
  <si>
    <t>7.2.1.6.01.16</t>
  </si>
  <si>
    <t>Izdelava tankoslojne prečne in ostalih označb na vozišču z enokomponentno belo barvo, vključno 250 g/m2 posipa z drobci / kroglicami stekla, strojno, debelina plasti suhe snovi 250 mikrometra, površina označbe nad 1,5 m2 -
*5314-2-polje za usmerjanje prometa, *5322-usmerjevalna črta</t>
  </si>
  <si>
    <t>7.2.1.6.01.17</t>
  </si>
  <si>
    <t>Izdelava tankoslojne prečne in ostalih označb na vozišču z enokomponentno rumeno barvo, vključno 250 g/m2 posipa z drobci / kroglicami stekla, strojno, debelina plasti suhe snovi 250 mikrometra, *5333-1-Avtobusno postajališče</t>
  </si>
  <si>
    <t>7.2.1.6.01.18</t>
  </si>
  <si>
    <t>Izdelava tankoslojne prečne in ostalih označb na vozišču z enokomponentno rumeno barvo, vključno 250 g/m2 posipa z drobci / kroglicami stekla, strojno, debelina plasti suhe snovi 200 mikrometra, površina označbe 0,6 do 1,0 m2 -* avtobusna postaja</t>
  </si>
  <si>
    <t>7.2.1.7.</t>
  </si>
  <si>
    <t>ZASADITEV DREVES</t>
  </si>
  <si>
    <t>Izkop jame za sajenje dreves vključno z nakladanjem in odvozom zemljeine, z vsemi stroški deponije</t>
  </si>
  <si>
    <t>Zasutje sadilne jame s samonosnim substratom (drobljena kamnina 100-150 mm z zmesjo zemljine in gnojila - zemljino in gnojilo se dodaja postopoma na vsako plast kamnine, s sprotnim teptanjem in zalivanjem)</t>
  </si>
  <si>
    <t xml:space="preserve">Sajenje dreves z obsegom debla 20-25 cm s koreninsko grudo na ustrezno pripravljeno podlago (na predhodno vgrajene zemljine) s količenjem in stabiliziranjem dreves z Arbofix stabilizatorjem za drevesa, dodajanje stimulatorjev zemljin in mikoriz (2 kos Tree Saver Transplant in cca. 2 kg Biovin na drevo - primeša se obstoječim vgrajenim zemljinam ob koreninski grudi), dodajanje 3 gnojilnih tablet z dolgotrajnim delovanjem (Healthy Start 21 g), </t>
  </si>
  <si>
    <t>Ovoj iz jute iz stebelnih vlaken za zaščito dreves</t>
  </si>
  <si>
    <t>Sajenje drevesa ( ostrolistnati javor - Acer platanoides)</t>
  </si>
  <si>
    <t>Arbofix stabilizator rastline za obseg debla 20/30 cm| (po 1 na sadiko drevesa)</t>
  </si>
  <si>
    <t>Gnojilna tableta 21g z dolgotrajnim delovanjem kot npr. Healthy start 12-8-8 oziroma enakovredno</t>
  </si>
  <si>
    <t>Lepilo dvostransko za lepljenje protikoreninske zaščite širina 9 cm</t>
  </si>
  <si>
    <t>7.3</t>
  </si>
  <si>
    <t>7.3.1.</t>
  </si>
  <si>
    <t>7.3.1.02.</t>
  </si>
  <si>
    <t>7.3.1.02.01</t>
  </si>
  <si>
    <t>7.3.1.03.</t>
  </si>
  <si>
    <t>7.3.1.03.01</t>
  </si>
  <si>
    <t>7.3.1.03.02</t>
  </si>
  <si>
    <t>7.3.1.04.</t>
  </si>
  <si>
    <t>7.3.1.04.01</t>
  </si>
  <si>
    <t>MAGISTROVA ULICA V LJUBLJANI</t>
  </si>
  <si>
    <t>PZI št. 07-30-3023/3093</t>
  </si>
  <si>
    <t>Izdelava temelja za novi kandelaber iz armiranega poliestra, višina h = 10 m nad nivojem terena, I. vetrovna cona (20 m/s), komplet z izkopom jame, betoniranjem, za postavitev kandelabra direktno v temelj:</t>
  </si>
  <si>
    <t>Obbetoniranje kabelske kanalizacije pri prehodih preko povoznih površin (0,4x0,3x100 m) ter ob kabelskih jaških (0,2 m3 x 27) - beton C16/20:</t>
  </si>
  <si>
    <t>Odvoz odvečnega materiala na deponijo do 40 km, z vsemi pristojbinami in taksami za gradbene odpadke (0,4x0,2x780 m):</t>
  </si>
  <si>
    <t xml:space="preserve">Dobava in postavitev ravnega kandelabra iz armiranega poliestra črne barve, višina h = 10 m nad nivojem, I. vetrovna cona (20 m/s), komplet:
</t>
  </si>
  <si>
    <t>Obnova obstoječega prižigališča Š-ZŠ-31- izdelava, dobava in montaža prižigališča ceste razsvetljave, opremljenega po tropolni shemi v skladu z zahtevami upravljalca CR (daljinsko vodenje), komplet s PVC omaro:</t>
  </si>
  <si>
    <t>Izvedba povezave valjanca in RPO plošče v kandelabru s PF žico, komplet s križno sponko:</t>
  </si>
  <si>
    <t>Ponudbene postavke</t>
  </si>
  <si>
    <t>Kalkulativna cena (KC)</t>
  </si>
  <si>
    <t>Ure / EM</t>
  </si>
  <si>
    <t>%</t>
  </si>
  <si>
    <t xml:space="preserve"> Z. št.</t>
  </si>
  <si>
    <t>Šifra</t>
  </si>
  <si>
    <t>Opis</t>
  </si>
  <si>
    <t>Em</t>
  </si>
  <si>
    <t>Količina</t>
  </si>
  <si>
    <t>Opomba</t>
  </si>
  <si>
    <t>Cena</t>
  </si>
  <si>
    <t>Znesek</t>
  </si>
  <si>
    <t>Ure dela</t>
  </si>
  <si>
    <t>Ure strojev</t>
  </si>
  <si>
    <t>Σ</t>
  </si>
  <si>
    <t>ELR2 1837-20   PZI Vključitev TP ŽAK v SN omrežje</t>
  </si>
  <si>
    <t>1.4.</t>
  </si>
  <si>
    <t>1.1.1.</t>
  </si>
  <si>
    <t>110794</t>
  </si>
  <si>
    <t>Izgradnja kabelskega jaška KJ1 dimenzij 2,0×1,8×1,8 m na trasi obstoječe EKK ( lokacija 40 m južno od KJ01115 na Verovškovi ulici)</t>
  </si>
  <si>
    <t>1.1.2.</t>
  </si>
  <si>
    <t>111448</t>
  </si>
  <si>
    <t>Izgradnja 4 cevne EKK Φ 160 mm z dvojčkom PEHD Φ 50 mm med obstoječima kabelskima jaškoma KJ06035 in KJ01121 (ni predmet tega načrta) -izgradnja  EKK je obdelana v projektu EKK po Verovškovi-Černetovi (1.faza), Kolarjevi in Verovškovi ulici (2.faza), št. projekta 003/20, junij 2021, projektant MONEA d.o.o., Cesta Ljubljanske brigade 25, 1000 Ljubljana</t>
  </si>
  <si>
    <t>Dobava in montaža kabelskih polic za potrebe distribucijskuh kablovodov v kolektorju dolžine 320 m, tri vrste, skupna dolžine 960 m
'Dobava in montaža kabelske police tipa Hermi PK400/60
'Dobava in montaža konzole Pucihar tip NEG-310
Dobava in montaža konzole Pucihar tip NEG-410
'Dobava in montaža fast joint spojnikov za PK300
'Dobava in montaža fast joint spojnikov za PK400
'Dobava in montaža vijakov za kabelske police tipa VE03</t>
  </si>
  <si>
    <t>1</t>
  </si>
  <si>
    <t>SN KABEL</t>
  </si>
  <si>
    <t>SN povezava RTP10 110/10 kV Šiška (K50)- RTP14 110/10 kV Bežigrad (K12)</t>
  </si>
  <si>
    <t>1.2.1.1.</t>
  </si>
  <si>
    <t>1221419</t>
  </si>
  <si>
    <t xml:space="preserve">Prekinitev in izvlek SN KB 3×N2XS(FL)2Y 1×240/25 mm2 v  kabelskih jaških KJ01727 in KJ07040 (cca. 107 m) ter transport v skladišče._x000D_
_x000D_
</t>
  </si>
  <si>
    <t>1.2.2.</t>
  </si>
  <si>
    <t>SN povezava RTP10 110/10 kV Šiška (K50)- TP0637 Kolarjeva</t>
  </si>
  <si>
    <t>1.2.2.1.</t>
  </si>
  <si>
    <t>Dobava in montaža SN KB spojke KS/zem 1x 150-240 mm2 12kV TRAJ 12 v predvidenem KJ1</t>
  </si>
  <si>
    <t>1.2.2.2.</t>
  </si>
  <si>
    <t>Dobava in montaža SN KB spojke KCHMSV 24 kV 95-240 (Cellpack)   v  KJ07040</t>
  </si>
  <si>
    <t>1.2.2.3.</t>
  </si>
  <si>
    <t xml:space="preserve">Dobava, razvlek in uvlek novega kabla tipa 3×NA2XS(FL)2Y 1×240 RM od KJ07040  preko KJ02939, KJ01117, KJ01116, KJ01115 do predvidenega KJ 1 ) 
OPOMBA: Kabel, ki se bo položil, mora biti v skladu s veljavno tipizacijo Elektro Ljubljana d.d.!
</t>
  </si>
  <si>
    <t>mt</t>
  </si>
  <si>
    <t>1.2.2.4.</t>
  </si>
  <si>
    <t>1.1.4.</t>
  </si>
  <si>
    <t xml:space="preserve">Dobava in montaža PVC tablice za označevanje kablovoda v kabelskem jašku.
OPOMBA: Vsa oprema, ki se bo vgradila, mora biti v skladu s tipizacijo Elektro Ljubljana d.d.!
</t>
  </si>
  <si>
    <t>1.2.2.5.</t>
  </si>
  <si>
    <t>1.1.6.</t>
  </si>
  <si>
    <t>Drobni material</t>
  </si>
  <si>
    <t>1.2.3.</t>
  </si>
  <si>
    <t>SN povezava RTP14 110/10 kV Bežigrad (K12)- TP00245 Milčinskega</t>
  </si>
  <si>
    <t>1.2.3.1.</t>
  </si>
  <si>
    <t>Dobava in montaža SN KB spojke CHMSV 24 kV 95-240 (Cellpack)   v  KJ01727 in KJ01115</t>
  </si>
  <si>
    <t>1.2.3.2.</t>
  </si>
  <si>
    <t xml:space="preserve">Dobava, razvlek in uvlek novega kabla tipa 3×N2XS(FL)2Y 1×240 RM od KJ01727 preko KJ02939, KJ01117, KJ01116, KJ01115, KJ01118, KJ01121, KJ06035, KJ00913, KJ00912, KJ00911 do celice 2 v SN prostoru TP0245 Milčinskega 
OPOMBA: Kabel, ki se bo položil, mora biti v skladu s veljavno tipizacijo Elektro Ljubljana d.d.!
</t>
  </si>
  <si>
    <t>1.2.3.3.</t>
  </si>
  <si>
    <t>3.3.</t>
  </si>
  <si>
    <t>Dobava in montaža  kabelskega končnika+ Cu kabelskih čevljev 240 mm2 (3×) ( priklop v celici 2 v TP0245 Milčinskega)</t>
  </si>
  <si>
    <t>1.2.3.4.</t>
  </si>
  <si>
    <t>1.2.3.5.</t>
  </si>
  <si>
    <t>1.1.5.</t>
  </si>
  <si>
    <t xml:space="preserve">Označitev posameznega vodnika enožilnega kabla v TP na SN vodni celici stikalnega bloka z PVC tablicami z ureditvijo ustreznega napisa na vodnih celicah
OPOMBA: Vsa oprema, ki se bo vgradila, mora biti v skladu s tipizacijo Elektro Ljubljana d.d.!
</t>
  </si>
  <si>
    <t>1.2.3.6.</t>
  </si>
  <si>
    <t>1.2.4.</t>
  </si>
  <si>
    <t xml:space="preserve">Vzankanje TP ŽAK v SN omrežje </t>
  </si>
  <si>
    <t>1.2.4.1.</t>
  </si>
  <si>
    <t>Dobava in montaža SN KB spojke CHMSV 24 kV 95-240 (Cellpack)   v  KJ00919 in predvidenim KJ1 pred kolektorjem</t>
  </si>
  <si>
    <t>1.2.4.2.</t>
  </si>
  <si>
    <t xml:space="preserve">Dobava, razvlek in uvlek novega kabla tipa 3×N2XS(FL)2Y 1×240 RM od KJ00919 preko KJ0018, predvidenega KJ1, kolektorja do TP ŽAK in nazaj do predvidenega KJ1, OPOMBA: Kabel, ki se bo položil, mora biti v skladu s veljavno tipizacijo Elektro Ljubljana d.d.!
</t>
  </si>
  <si>
    <t>1.2.4.3.</t>
  </si>
  <si>
    <t>1.1.3.</t>
  </si>
  <si>
    <t xml:space="preserve">Dobava in montaža SN KB konektorja, 24kV na SN KB vključno z priklopom na vodno celico:
 - na SN SF6 stikalni blok v TP ŽAK (1kpl=3kos)
OPOMBA: Vsa oprema, ki se bo vgradila, mora biti v skladu s tipizacijo Elektro Ljubljana d.d.!
</t>
  </si>
  <si>
    <t>1.2.4.4.</t>
  </si>
  <si>
    <t>1.2.4.5.</t>
  </si>
  <si>
    <t>1.2.4.6.</t>
  </si>
  <si>
    <t>NN KABEL</t>
  </si>
  <si>
    <t>124558</t>
  </si>
  <si>
    <t>Odklop in demontaža obstoječega NN KB v priključni omarici na Verovškovi 60A ter delni izvlek do kabelskega jaška pod omarico</t>
  </si>
  <si>
    <t>1.3.2.</t>
  </si>
  <si>
    <t>3.10.</t>
  </si>
  <si>
    <t xml:space="preserve">Dobava, razvlek in uvlek novega kabla tipa NA2XY-J 4×150 mm2 v  novo EKK (smer od TP0961 Kamniška 38  do priključne omarice na fasadi objekta Verovškova 60A) ter priklop v priključni omarici 
</t>
  </si>
  <si>
    <t>Dobava in montaža NN KB spojke LVJUA95150 v predvidenem KJ4 in pred objektom Ob kamniški progi 9</t>
  </si>
  <si>
    <t>Dobava in montaža kabelskega končnika+ Al-Cu kabelskih čevljev 150 mm2 (4×) ( priklop v NN stikalni blok in omarico)</t>
  </si>
  <si>
    <t>1.4.1.</t>
  </si>
  <si>
    <t>4.1.1.</t>
  </si>
  <si>
    <t>Pregled, čiščenje in priprava cevi EKK za uvlek novih elektroenergetskih SN in NN KB (cca.700 m)</t>
  </si>
  <si>
    <t>1.4.2.</t>
  </si>
  <si>
    <t>1.4.3.</t>
  </si>
  <si>
    <t>4.1.3.</t>
  </si>
  <si>
    <t xml:space="preserve">Izvedba stikalnih manipulacij (vklop-izklop=1 kpl) na:
- SN el.en. napravah
</t>
  </si>
  <si>
    <t>1.4.4.</t>
  </si>
  <si>
    <t>4.1.4.</t>
  </si>
  <si>
    <t>Izvedba:  
- meritev TP (galvanska upornost povezav, neprekinjenost, ozemljitvena upornost TP...)
- parametriranje števca in komunikatorja 
- funkcionalni preizkus delovanja zaščite transformatorja
- napetostnega preizkusa 20kV kablovoda (upoštevati 2×SN KB)
Izdelava: - potrebnih merilnih listov in poročil za novo TP (TR, SN in NN stikalni blok), SN KB in ozemljitvenih upornosti nove TP
- spremljajoče dokumentacije o vgrajeni opremi v TP: TR, SN in NN stikalni blok, SN KB in ozemljitveni sistem- dokazilo o zanesljivosti objekta TP in SN KB (vsi A-testi o vgrajeni opremi v TP,vsi standardi uporabljeni v vgrajeni opremi...)</t>
  </si>
  <si>
    <t>1.4.5.</t>
  </si>
  <si>
    <t>4.1.5.</t>
  </si>
  <si>
    <t>Dopolnitev obstoječih enopolnih in vezalnih shem v obstoječih TP in v evidencah pristojega distribucijskega podjetja</t>
  </si>
  <si>
    <t>4.1.7.</t>
  </si>
  <si>
    <t>Ugotovitev faznega zaporedja 20 kV KB (upoštevati 2×SN KB)</t>
  </si>
  <si>
    <t>*</t>
  </si>
  <si>
    <t>SKUPAJ</t>
  </si>
  <si>
    <t>kabli:</t>
  </si>
  <si>
    <t>opis postavke</t>
  </si>
  <si>
    <t>enota mere</t>
  </si>
  <si>
    <t>količina</t>
  </si>
  <si>
    <t>cena/enoto</t>
  </si>
  <si>
    <t>skupaj</t>
  </si>
  <si>
    <t>dobava kabla TK59 15x4x0,4GM</t>
  </si>
  <si>
    <t>M</t>
  </si>
  <si>
    <t>dobava kabla TOSM 03 1x12</t>
  </si>
  <si>
    <t>gradbena dela:</t>
  </si>
  <si>
    <t>Trasiranje nove trase zemeljskega kabla ali kabelske kanalizacije</t>
  </si>
  <si>
    <t>Izdelava eno cevne kabelske kanalizacije iz PE50mm strojni izkop v zemljišču III. in IV. ktg. na globini 0,8 m, zasip kanala z utrditvijo, nakladanje viška, čiščenje trase</t>
  </si>
  <si>
    <t xml:space="preserve">Izdelava betonskega kabelskega jaška na obstoječi kabelski kanalizaciji, jašek iz betonskih cevi fi 60 cm,  ročni izkop v zemljišču III. in IV. kategorije ,jašek opremljen z LŽ lahkim pokrovom 120kN ,nakladanje in odvoz materiala ,čiščenje terena. </t>
  </si>
  <si>
    <t>Izdelava 1-cevnega uvoda 1xPE50 z obdelavo odprtine v vodotesni izvedbi. Tesnenje cevi se izvede v vodotesni izvedbi kot na primer, Hauff technik PVC uvodnica</t>
  </si>
  <si>
    <t>Izdelava izvršilnega načrta krajevne kabelske mreže, ki obsega situacijski in shematski načrt (M+3K). "</t>
  </si>
  <si>
    <t>Izdelava geodetskega posnetka trase za komunalni kataster</t>
  </si>
  <si>
    <t>kabelsko montažna dela:</t>
  </si>
  <si>
    <t>Vpihovanje/ uvlečenje kabla/ polaganje kabla</t>
  </si>
  <si>
    <t>izvlečenje opt kabla</t>
  </si>
  <si>
    <t>odpiranje in premontaža optične spojke 1x12 na nov kabel</t>
  </si>
  <si>
    <t>Dobava in izdelava kabelske spojke na kablu TK59 100x4x0,4GM</t>
  </si>
  <si>
    <t>Dobava in izdelava kabelske spojke na kablu TK00V 50x4x0,4</t>
  </si>
  <si>
    <t>Dobava in izdelava kabelske spojke na kablu TK10 25x4x0,4</t>
  </si>
  <si>
    <t>Končne meritve z izdelavo KTE na optičnem kablu do 288  vlaken (do 10 spojk na trasi, z OTDR na 1550 nm iz FL, reflektogrami v elektronski obliki  in izpolnjena tabela povezav)</t>
  </si>
  <si>
    <t>Električne meritve na bakrenem omrežju z izdelavo merilnih rezultatov</t>
  </si>
  <si>
    <t>Demontaža, odstranitev opuščene TK opreme in odvoz na deponijo</t>
  </si>
  <si>
    <t>Dobava oznake in označevanje optičnega kabla v kabelskem jašku, kabelskih policah in prostorih</t>
  </si>
  <si>
    <t>Dopolnitev načrtov izvršilne tehnične dokumentacije</t>
  </si>
  <si>
    <t>REKAPITULACIJA:</t>
  </si>
  <si>
    <t>KABELSKO MONTAŽNA DELA</t>
  </si>
  <si>
    <t>Vse skupaj:</t>
  </si>
  <si>
    <t>P.1     PROJEKTANTSKI POPIS</t>
  </si>
  <si>
    <t xml:space="preserve">JAVNA RAZSVETLJAVA NA OBMOČJU </t>
  </si>
  <si>
    <t>javne poti C2</t>
  </si>
  <si>
    <t>št. Načrta: 10-30-2809/2879</t>
  </si>
  <si>
    <t>Izdelava temelja za kovinski kandelaber višine 5 m nad nivojem terena, I. vetrovna cona (20 m/s), komplet z izkopom jame, obbetoniranjem, za postavitev kandelabra direktno v temelj:</t>
  </si>
  <si>
    <t>Izkop kanala za kabel III. kategorije globine 0.8m, širine 0,4m, dobava in polaganje stigmafleks cevi fi 110, izdelava kabelske posteljice s peskom granulacije 0-4 mm, obsutje cevi s peskom granulacije 0-4mm, izdelava tampona - nasutje 10-20 cm  gramoza, opozorilna folija, zasutje z izkopanim materialom, utrjevanje:</t>
  </si>
  <si>
    <t>3 x cev fi 110 mm</t>
  </si>
  <si>
    <t>Izdelava kompletnega jaška cestne razsvetljave dimenzij BC fi 60 z velikostjo litoželeznega pokrova   60 x 60 cm; nosilnost 125 kN z napisom JAVNA RAZSVETLJAVA</t>
  </si>
  <si>
    <t>Pospravilo trase v prvotno stanje</t>
  </si>
  <si>
    <t>Odvoz odvečnega materiala na deponijo do 40 km, z vsemi pristojbinami in taksami za gradbene odpadke</t>
  </si>
  <si>
    <t>Obbetoniranje zgornejga dela rova (30 cm/ MB-10) kabelske kanalizacije pod povoznimio površinami in ob jaških</t>
  </si>
  <si>
    <t>Izvedba priključitve novopredvidene kabelske kanalizacije na obstoječo kabelsko kanalizacijo/kabelske trase</t>
  </si>
  <si>
    <t>SVETLOBNA OPREMA</t>
  </si>
  <si>
    <t>Dobava in postavitev ravnega kandelabra iz armiranega poliestra višine h=5 m nad nivojem terena za montažo v temelj s svetilko kot npr. BGP 701 Luma gen2 NANO proizvajalca Philip z naslednjimi tehničnimi parametri; optika DM10, svetlobni tok 2000 lm, barva svetlobe WW 3000K, priključna moč 15 W, daljinska regulacija 1-10 oz DALI , kompletno svetlobno mesto z ožičenjem</t>
  </si>
  <si>
    <t>Nadzor nad prižigališčem v času gradnje</t>
  </si>
  <si>
    <t>KABLI IN VALJANEC</t>
  </si>
  <si>
    <t>Dobava in polaganje valjanca FeZn 25x4mm:</t>
  </si>
  <si>
    <t>Dobava in polaganje napajalnega kabla NYY-J 5x10 mm2:</t>
  </si>
  <si>
    <t>Vezave kablov v kandelabrskih omaricah:</t>
  </si>
  <si>
    <t>Priključki pocinkanega valjanca (TN-C,) komplet:</t>
  </si>
  <si>
    <t>Izdelava kabelskih končnikov:</t>
  </si>
  <si>
    <t>Povezava prevodnih delov z ozemlitvijo javne razsvetljave komplet s spojnim materialom:</t>
  </si>
  <si>
    <t>Izvedba priklopov napajalnih in energetskega kabla v prižigališču cestne razsvetljave</t>
  </si>
  <si>
    <t>Meritve električnih lastnosti, komplet z izdelavo tehničnega poročila:</t>
  </si>
  <si>
    <t>Svetlobnotehnične meritve - Preveritev srednje osvetljenosti prometnih površin, komplet z izdelavo poročila:</t>
  </si>
  <si>
    <t>Svetlobnotehnične meritve - Preveritev srednje osvetljenosti površine na območju prehodov za pešce in AP, komplet z izdelavo poročila:</t>
  </si>
  <si>
    <t>Dograditev nadzornega računalniškega programa SCADA za daljinski nadzor razsvetljave JAVNA POT) - dograditev obstoječega programa za nadzor razsvetljave MOL:</t>
  </si>
  <si>
    <t>Dograditev nadzornega računalniškega programa SCADA za daljinski nadzor razsvetljave - implemetacija vremenskih podatkov na obravnavanem območju:</t>
  </si>
  <si>
    <t>Dograditev aplikacijske programske opreme -JAVNA POT (izdelava ekranske slike v sklopu nadzora in krmiljenja drugih objektov, dinamizacija ekranske slike, izdelava komunikacijskih protokolov za prenos podatkov iz prižigališč v bazo podatkov, dodelava baze podatkov v sklopu nadzora, preizkus v razvojnem okolju in na terenu):</t>
  </si>
  <si>
    <t>Dobava in vgradnja nadzorno/krmilnega modula (NKM) v posamezno svetilko JR:</t>
  </si>
  <si>
    <t xml:space="preserve">Svetlobna oprema </t>
  </si>
  <si>
    <t>Elektro oprema</t>
  </si>
  <si>
    <t>Kabli in valjanec</t>
  </si>
  <si>
    <t>Montažna dela</t>
  </si>
  <si>
    <t>Skupaj brez DDV:</t>
  </si>
  <si>
    <t>KOLEKTOR in  varovanje plinovoda</t>
  </si>
  <si>
    <t>ZEMELJSKA DELA IN VAROVANJE PLINOVODA</t>
  </si>
  <si>
    <t>Široki izkop vezljive zemljine/zrnate kamnine - 3. kategorije za gradbene jame za objekte, globine do 1,5 m 
OPOMBA: 1 faza izkopa do zgornje kote plinovoda</t>
  </si>
  <si>
    <t>1.2.01.04</t>
  </si>
  <si>
    <t>doplačilo za ročni izkop v 3.ktg. - kot pomoč strojnemu izkopu na lokalnih mestih kjer ni mogoč strojni izkop v celoti in izkop okoli plinovoda
- ocena ca. 2%</t>
  </si>
  <si>
    <t>Izdelava podprtega opaža za bočne stranice ravnih plošč
* temelna plošča višine 20 do 50 cm</t>
  </si>
  <si>
    <t>Izdelava dvostranskega vezanega opaža za raven zid, visok do 3 m
* stena garažne hiše na kolektorjevi;</t>
  </si>
  <si>
    <t>Izdelava podprtega opaža za ravno ploščo, višina podpor do 3m
* plošča nad kolektorjem</t>
  </si>
  <si>
    <t>Dobava in vgraditev ojačenega cementnega betona C30/37 v temeljne plošče 
* temeljna plošča kolektorja in del garaže v širini 1m, v naklonu 1% 
* XC4, PV-II, dodatek za vodotesnost kot npr. Penetron</t>
  </si>
  <si>
    <t xml:space="preserve">Dobava in vgraditev ojačenega cementnega betona C30/37 plošča nad kolektorjem 
* XC4, PV-II, dodatek za vodotesnost kot npr. Penetron   </t>
  </si>
  <si>
    <t>Izdelava ponikovalnice (fi 100 cm, globine 3m) pod talno ploščo kolektorja z vgrajenim protipovratnim pokrovom v kolektorju, komplet z vsemi pomožnimi deli in transporti</t>
  </si>
  <si>
    <t>1.3.4.03</t>
  </si>
  <si>
    <t>1.3.4.04</t>
  </si>
  <si>
    <t>1.3.4.05</t>
  </si>
  <si>
    <t xml:space="preserve">Vsi materiali in izvedba morajo biti skladni s PZI projektno dokumentacijo </t>
  </si>
  <si>
    <r>
      <t xml:space="preserve">ODPADNA KANALIZACIJA </t>
    </r>
    <r>
      <rPr>
        <sz val="10"/>
        <color theme="1"/>
        <rFont val="Arial"/>
        <family val="2"/>
        <charset val="238"/>
      </rPr>
      <t>(fekalna)</t>
    </r>
  </si>
  <si>
    <t>Varovanje izkopa- jarek z razpiranjem kot npr. Krings jeklenimi opaži, sistem z vodili, uporaba v kombinaciji z izkopom jarka. 
Paralelni opaž PV. Globina uporabe  6,70 m</t>
  </si>
  <si>
    <t>Polno obbetoniranje kanalizacije v območju priključka na obstoječe vode.</t>
  </si>
  <si>
    <t>beton C16/20</t>
  </si>
  <si>
    <t>FF kos DN400 l=0,60 m</t>
  </si>
  <si>
    <t>4.1.1.04.04.31</t>
  </si>
  <si>
    <t>TT kos 150/80</t>
  </si>
  <si>
    <t>4.1.1.04.04.32</t>
  </si>
  <si>
    <t>TT kos 150/150</t>
  </si>
  <si>
    <t>X kos DN100</t>
  </si>
  <si>
    <t>T kos DN100/80</t>
  </si>
  <si>
    <t>E kos DN80</t>
  </si>
  <si>
    <t>Ohišje in loputa prirobnične lopute sta izdelana iz duktilne litine GS 500-7, z epoxy zaščito minimalne debeline 250 mikronov. Osovina je izdelana iz nerjavečega jekla. "O" tesnila na vretenu so iz NBR. EPDM tesnilo, ki se nahaja na loputi omogoča 100% tesnenje pri pretoku v obe smeri (avtomatsko tesnenje), je možno zamenjati. Disk lopute je dvakrat excentrično postavljen glede na ohišje  zaradi lažjega upravljanja. Sedež narejen iz nerjavečega jekla je uvaljan na ohišje. Ustrezati mora standardu EN1074 (certifikat).</t>
  </si>
  <si>
    <t>MMB kos 150/100</t>
  </si>
  <si>
    <t>4.1.1.04.06.13</t>
  </si>
  <si>
    <t>4.1.1.04.06.14</t>
  </si>
  <si>
    <t>Dobava in montaža cevi za pitno vodo iz NL v skladu s SIST EN 454:2010, Cevi morajo biti izdelane na obojko v skladu s SIST EN 545:2010 najmanj preferenčnega tlačnega razreda  C30, z odgovarjajočimi spoji za različne primere vgradnje (STD VI) in dolžino 6 m.
Cevi morajo biti na zunanji strani zaščitne z aktivno galvansko zaščito, ki omogoča vgradnjo cevi tudi v agresivnejšo zemljo (z zlitino Zn + Al minimalne debeline 400 g/m2 v razmerju 85% Zn in ostalo Al in druge kovine) in z modrim pokrivnim nanosom , na notranji strani pa s cementno oblogo; vse v skladu z EN545:2010 (cementna obloga mora biti narejena s pitno vodo, cement tipa CEM III-B ex BFC pa mora biti v skladu z EN197-1 z CE oznako (certifikat za cementno oblogo). 
Opremljene morajo biti z odgovarjajočimi tesnili v skladu z SIST EN 681-1 (certifikat).Vse vrste obojčnih tesnil oz. spojev mora biti zaradi zagotovitve kvalitete spoja preizkušen skupaj s cevmi (certifikat). Vse cevi morajo biti od istega proizvajalca.
DN 150</t>
  </si>
  <si>
    <t>F kos 150</t>
  </si>
  <si>
    <t>FF kos, l=0,50 m, DN 80</t>
  </si>
  <si>
    <t>N kos DN 80</t>
  </si>
  <si>
    <t>MMA kos 150/80</t>
  </si>
  <si>
    <t>Enojna univ. spojka ua LTŽ DN150</t>
  </si>
  <si>
    <t>Dobava in vgradnja vmesnih kosov z NL DN150 v skladu s SIST EN 454:2010. Cevi morajo biti izdelane na obojko v skladu s SIST EN 545:2010 najmanj preferenčnega tlačnega razreda  C30. evi morajo biti na zunanji strani zaščitne z aktivno galvansko zaščito, ki omogoča vgradnjo cevi tudi v agresivnejšo zemljo (z zlitino Zn + Al minimalne debeline 400 g/m2 v razmerju 85% Zn in ostalo Al in druge kovine) in z modrim pokrivnim nanosom , na notranji strani pa s cementno oblogo; vse v skladu z EN545:2010 (cementna obloga mora biti narejena s pitno vodo, cement tipa CEM III-B ex BFC pa mora biti v skladu z EN197-1 z CE oznako (certifikat za cementno oblogo). 
Opremljene morajo biti z odgovarjajočimi tesnili v skladu z SIST EN 681-1 (certifikat).Vse vrste obojčnih tesnil oz. spojev mora biti zaradi zagotovitve kvalitete spoja preizkušen skupaj s cevmi (certifikat). Vse cevi morajo biti od istega proizvajalca.</t>
  </si>
  <si>
    <t>4 kom</t>
  </si>
  <si>
    <t>7.3.1.01.</t>
  </si>
  <si>
    <t>7.2</t>
  </si>
  <si>
    <t>PREZRAČEVANJE KOLEKTORJA</t>
  </si>
  <si>
    <t>1.4</t>
  </si>
  <si>
    <t>Kvaliteta dela in vgrajeni materjali morajo ustrezati določilom veljavnih tehničnih predpisov, normativov in standardov.
Standardi za prezračevanje vsebujejo poleg izdelave, opisane v posamezni postavki, še:
- vsa dela in ukrepe po določilih veljavnih predpisov varstva pri delu;
- pripravo materjala s prenosom do mesta vgraditve;
- montažo po opisu in tehničnih pogojih proizvajalca;</t>
  </si>
  <si>
    <t>Kompletna izvedba prezračevanja z vsemi pomožnimi deli in pritrdilnim materijalom
* po navodilih upravljalca infrastrukture;</t>
  </si>
  <si>
    <t>1.4.1.00.01</t>
  </si>
  <si>
    <t>1.4.1.00.02</t>
  </si>
  <si>
    <t>1.4.1.00.03</t>
  </si>
  <si>
    <t>1.4.1.01.</t>
  </si>
  <si>
    <t>1.4.1.01.01</t>
  </si>
  <si>
    <t>Splošne opombe za izvedbo naravnega vzgonskega prezračevanja kolektorja:</t>
  </si>
  <si>
    <t>1.4.1.01.02</t>
  </si>
  <si>
    <t>1.4.1.01.03</t>
  </si>
  <si>
    <t>1.4.1.01.04</t>
  </si>
  <si>
    <t>1.4.1.01.05</t>
  </si>
  <si>
    <t>1.4.1.01.06</t>
  </si>
  <si>
    <t>1.4.1.01.07</t>
  </si>
  <si>
    <t>1.4.1.01.08</t>
  </si>
  <si>
    <t xml:space="preserve"> - FF kos , L=1,00 m NL DN 200</t>
  </si>
  <si>
    <t xml:space="preserve"> - FF kos, L=3,30 m NL DN 200</t>
  </si>
  <si>
    <t xml:space="preserve"> - FF kos, L=4,00 m NL DN 200</t>
  </si>
  <si>
    <t xml:space="preserve"> - FF kos, L=1,50 m NL DN 200</t>
  </si>
  <si>
    <t xml:space="preserve"> - T kos DN200/200</t>
  </si>
  <si>
    <t xml:space="preserve"> - F kos DN200</t>
  </si>
  <si>
    <t xml:space="preserve"> - X kos DN 200</t>
  </si>
  <si>
    <t xml:space="preserve"> - kapa zračnika</t>
  </si>
  <si>
    <t>Kompletna izvedba hidroizolacijske zaščite AB prekladne konstrukcije, vključno z zaščito hidroizolacije</t>
  </si>
  <si>
    <t>Izdelava zaščite hidroizolacije z ekstrudirani polistiren (XPS) [λD = 0.031 W/(m.K),σ10%def.= 300 kPa]
plošče  d=10cm s stopničastimi preklopi, točkovno lepljene na hidroizolacijo s PU lepilom
kot npr. STYRODUR 3035 CS ali enakovredno</t>
  </si>
  <si>
    <t>1.3.6.01.03</t>
  </si>
  <si>
    <t>Odstranjevanje, površinsko frezanje betona JG slopov v debelini 5cm s pnevmatskim kladivom z vsemi pomožnimi deli in transporti ruševin na stalno deponijo</t>
  </si>
  <si>
    <t>Zaščitni beton horizontalne H.I. debeline 5cm
* upoštevati tudi žično pocinkano mrežo deb. 2.5 mm, okenca 3/3 cm (880m2)</t>
  </si>
  <si>
    <t>Dobava in vgraditev montažnega elementa iz ojačenega cementnega betona C30/37,  XC4, PV-II, dodatek za vodotesnost kot npr. Penetron   prerez 0,12 do 0,20 m3/m2- m1, največje dimenzije 2,6 do 5 m debeline 20cm; montažne betonske plošče z zobom na kineti, odprtine za montažo inštalacij</t>
  </si>
  <si>
    <t>Dobava in vgraditev montažnega elementa iz ojačenega cementnega betona C30/37,  XC4, PV-II, dodatek za vodotesnost kot npr. Penetron   prerez 0,12 do 0,20 m3/m2- m1, dimenzije 1 x 1 x 0,2 m; montažni betonski plokrov nad vhodnimi jaški</t>
  </si>
  <si>
    <t>1.3.3.03.12</t>
  </si>
  <si>
    <t>izdelava škatlastega opaža za izdelavo odprtin v talni plošči kolektorja
* za vhod in izhod inštalacijkih vodov odprtine vel. do 80x80cm;</t>
  </si>
  <si>
    <t>izdelava škatlastega opaža za izdelavo odprtin v stropni plošči kolektorja za vhodne jaške
* za vhod in izhod inštalacijkih vodov odprtine vel. do 100x100cm;</t>
  </si>
  <si>
    <t>izdelava dvostranskega škatlastega opaža za izdelavo jaška nad odprtino v stropni plošči kolektorja za vhodne jaške
* za osebni servisni vhod in izhod;</t>
  </si>
  <si>
    <t>armatura B 500-A,B - mreže MAG/MAR, vklj. z distančno armaturo</t>
  </si>
  <si>
    <t xml:space="preserve">Dobava in vgraditev ojačenega cementnega betona C30/37 v stene 
* stene kolektorja in tribune pomožnega stadiona
* XC4, PV-II, dodatek za vodotesnost kot npr. Penetron    </t>
  </si>
  <si>
    <t>vstopne lestve L=3m, izdelane iz nerjavnega jekla (AISI 314; krivljena palica D= 10mm, podložke in matice ter prehodnih puš za vgradnjo v beton) - izvedba po načrtu</t>
  </si>
  <si>
    <t>ZRAČENJE KOLEKTORJA</t>
  </si>
  <si>
    <t>Splošne zahteve:</t>
  </si>
  <si>
    <t>Vse pozicije obsegajo izvedbo montažnih del, z dobavo materiala in opreme, prenosi do mesta montaže, izvedbo zaključnih del z odvozom preostalega materiala in vzpostavitvijo prvotnega stanja delovišča:</t>
  </si>
  <si>
    <t>Tehnične zahteve, ki veljajo za vse elemente:</t>
  </si>
  <si>
    <t>Okrogle šivne cevi: nerjavno jeklo AISI 316 L(EN 1.4401)</t>
  </si>
  <si>
    <t>Ploščate prirobnice:nerjavno jeklo AISI 316 L(EN 1.4401)</t>
  </si>
  <si>
    <t>Zaščitne mrežice:nerjavno jeklo AISI 316 L(EN 1.4401)</t>
  </si>
  <si>
    <t>Medprirobnična tesnila: EPDM / obroč iz jekla</t>
  </si>
  <si>
    <t>Vijačni material: nerjavno jeklo AISI 304</t>
  </si>
  <si>
    <t>Cevni sklopi za napeljavo zračenja kolektorja, PN10, vsi deli iz nerjavnega jekla AISI 316 L se spajajo z varjenjem v zaščitni atmosferi po postopku MIG, TIG ali kvalitetno enakovrednem, vključno varilni material:</t>
  </si>
  <si>
    <t>Okrogle šivne cevi DN200, fi 204x2 mm iz nerjavnega jekla AISI 316 L, PN10, izdelane po EN 10217-7 in EN 10296-2, varjene po postopku MIG, TIG ali enakovrednem:</t>
  </si>
  <si>
    <t>Varilne ravne prirobnice DN200 iz nerjavnega jekla AISI 316 L, PN10, izdelane po DIN 2576:</t>
  </si>
  <si>
    <t>Slepe prirobnice DN200 iz nerjavnega jekla AISI 316 L, PN10, izdelane po DIN 2576:</t>
  </si>
  <si>
    <t xml:space="preserve"> Obroč fi 200x50 mm, izdelan iz cevi fi 200x2 mm, iz nerjavnega jekla AISI 316 L, PN10:</t>
  </si>
  <si>
    <t>Zaščitna kapa fi 350x350 mm, izdelana iz šivne cevi fi 350x2 mm in pokrova fi 350 mm oblike obrnjenega lijaka, izdelan iz pločevine 2,0 mm, material nerjavno jekla AISI 316 L, PN10:</t>
  </si>
  <si>
    <t>Zaščitna mrežica z odprtinami 10x10 mm, žica fi 1,0 mm, iz nerjavnega jekla AISI 316 L, v obliki okrogle plošče fi 196 mm:</t>
  </si>
  <si>
    <t>Zaščitna mrežica z odprtinami 10x10 mm, žica fi 1,0 mm, iz nerjavnega jekla AISI 316 L, v obliki valja fi 200x300 mm:</t>
  </si>
  <si>
    <t xml:space="preserve">Cevni varjeni sklop F kos, pozicije 1, sestavljen iz:   </t>
  </si>
  <si>
    <t>Šivna cev DN200, L=520 mm, kos 1</t>
  </si>
  <si>
    <t>Ravna prirobnica DN200, kos 1</t>
  </si>
  <si>
    <t>Tesnilo EPDM / obroč iz jekla, kos 1</t>
  </si>
  <si>
    <t>Vijačni material iz nerjavnega jekla AISI 304</t>
  </si>
  <si>
    <t xml:space="preserve">Cevni varjeni sklop Obroč, poz. 2, sestavljen iz:   </t>
  </si>
  <si>
    <t>Obroč DN200x50 mm, L=50 mm, kos 1</t>
  </si>
  <si>
    <t xml:space="preserve"> Zaščitna mrežica fi 196 mm, kos 1</t>
  </si>
  <si>
    <t xml:space="preserve">Cevni varjeni sklop T kos, pozicije 3, sestavljen iz:   </t>
  </si>
  <si>
    <t>Šivna cev DN200, L=520 mm</t>
  </si>
  <si>
    <t>Šivna cev DN200, L=260 mm</t>
  </si>
  <si>
    <t>Ravna prirobnica DN200, kos 3</t>
  </si>
  <si>
    <t>Slepa prirobnica DN200, kos 1</t>
  </si>
  <si>
    <t>Tesnilo EPDM / obroč iz jekla, kos 2</t>
  </si>
  <si>
    <t xml:space="preserve">Cevni varjeni sklop FF kos, poz. 4, sestavljen iz:   </t>
  </si>
  <si>
    <t>Šivna cev DN200, L=3790 mm, kos 1</t>
  </si>
  <si>
    <t>Ravna prirobnica DN200, kos 2</t>
  </si>
  <si>
    <t xml:space="preserve">Cevni varjeni sklop FF kos, poz. 5, sestavljen iz:   </t>
  </si>
  <si>
    <t xml:space="preserve"> Šivna cev DN200, L=4670 mm, kos 1</t>
  </si>
  <si>
    <t xml:space="preserve"> Ravna prirobnica DN200, kos 2</t>
  </si>
  <si>
    <r>
      <rPr>
        <sz val="10"/>
        <rFont val="Arial"/>
        <family val="2"/>
        <charset val="238"/>
      </rPr>
      <t>T</t>
    </r>
    <r>
      <rPr>
        <sz val="10"/>
        <rFont val="Arial CE"/>
        <family val="2"/>
        <charset val="238"/>
      </rPr>
      <t>esnilo EPDM / obroč iz jekla, kos 1</t>
    </r>
  </si>
  <si>
    <r>
      <rPr>
        <sz val="10"/>
        <rFont val="Arial"/>
        <family val="2"/>
        <charset val="238"/>
      </rPr>
      <t xml:space="preserve"> V</t>
    </r>
    <r>
      <rPr>
        <sz val="10"/>
        <rFont val="Arial CE"/>
        <family val="2"/>
        <charset val="238"/>
      </rPr>
      <t>ijačni material iz nerjavnega jekla AISI 304</t>
    </r>
  </si>
  <si>
    <t xml:space="preserve">Cevni varjeni sklop FF kos, poz. 6, sestavljen iz:   </t>
  </si>
  <si>
    <t xml:space="preserve"> Šivna cev DN200, L=3070 mm, kos 1</t>
  </si>
  <si>
    <r>
      <rPr>
        <sz val="10"/>
        <rFont val="Arial"/>
        <family val="2"/>
        <charset val="238"/>
      </rPr>
      <t xml:space="preserve"> T</t>
    </r>
    <r>
      <rPr>
        <sz val="10"/>
        <rFont val="Arial CE"/>
        <family val="2"/>
        <charset val="238"/>
      </rPr>
      <t>esnilo EPDM / obroč iz jekla, kos 1</t>
    </r>
  </si>
  <si>
    <t xml:space="preserve">Cevni varjeni sklop FF kos, poz. 7, sestavljen iz:   </t>
  </si>
  <si>
    <t xml:space="preserve"> Šivna cev DN200, L=3010 mm, kos 1</t>
  </si>
  <si>
    <t xml:space="preserve">Cevni varjeni sklop FF kos, poz. 8, sestavljen iz:   </t>
  </si>
  <si>
    <t>Šivna cev DN200, L=2120 mm, kos 1</t>
  </si>
  <si>
    <t xml:space="preserve">Cevni varjeni sklop FF kos, poz. 9, sestavljen iz:   </t>
  </si>
  <si>
    <t xml:space="preserve"> Šivna cev DN200, L=1710 mm, kos 1</t>
  </si>
  <si>
    <r>
      <rPr>
        <sz val="10"/>
        <rFont val="Arial"/>
        <family val="2"/>
        <charset val="238"/>
      </rPr>
      <t>V</t>
    </r>
    <r>
      <rPr>
        <sz val="10"/>
        <rFont val="Arial CE"/>
        <family val="2"/>
        <charset val="238"/>
      </rPr>
      <t>ijačni material iz nerjavnega jekla AISI 304</t>
    </r>
  </si>
  <si>
    <t xml:space="preserve">Cevni varjeni sklop FF kos, poz. 10, sestavljen iz:   </t>
  </si>
  <si>
    <t>Šivna cev DN200, L=1500 mm, kos 1</t>
  </si>
  <si>
    <t xml:space="preserve">Cevni varjeni sklop FF kos, poz. 11, sestavljen iz:   </t>
  </si>
  <si>
    <t>Šivna cev DN200, L=870 mm, kos 1</t>
  </si>
  <si>
    <t xml:space="preserve">Cevni varjeni sklop F kos, poz. 12, sestavljen iz:   </t>
  </si>
  <si>
    <t xml:space="preserve"> Šivna cev DN200, L=1050 mm, kos 1</t>
  </si>
  <si>
    <t xml:space="preserve"> Ravna prirobnica DN200, kos 1</t>
  </si>
  <si>
    <t xml:space="preserve"> Zaščitna kapa fi 350x350, kos 1</t>
  </si>
  <si>
    <t xml:space="preserve"> Zaščit. mrež v obliki valja fi 200x300 mm, kos 1</t>
  </si>
  <si>
    <t>1.5</t>
  </si>
  <si>
    <t>1.5.1.</t>
  </si>
  <si>
    <t>1.5.2</t>
  </si>
  <si>
    <t>1.5.3</t>
  </si>
  <si>
    <t>1.5.4</t>
  </si>
  <si>
    <t>1.5.5</t>
  </si>
  <si>
    <t>1.5.6</t>
  </si>
  <si>
    <t>1.5.7</t>
  </si>
  <si>
    <t>1.5.8</t>
  </si>
  <si>
    <t>1.5.9</t>
  </si>
  <si>
    <t>1.5.10</t>
  </si>
  <si>
    <t>1.5.11</t>
  </si>
  <si>
    <t>1.5.12</t>
  </si>
  <si>
    <t>1.5.13</t>
  </si>
  <si>
    <t xml:space="preserve">Distančna objemka za cev NL DN400, izdelana iz dvodelne objemke fiksne točk, material konstrukcijsko jeklo, SIGMA dop = 160 N/mm2, korozijska zaščita HCP po standardu DIN EN ISO 10683 in DIN EN 13858, ki ustreza kategoriji korozivnosti C4 (Industrijska in obalna območjo z zmerno obremenjenostjo s soljo) po standardu DIN EN ISO 12944. Izdelak mora imeti Evropsko tehnično soglasje ETA, certifikat FM in CE oznako. Na objemko se privarijo štirje (4) drsniki, izdelani iz ploščatega jekla 100x6,0 mm, material enake kvalitete, razvita dolžina L=220 mm. Zvarna mesta
se po čiščenju do kovinskega sijaja protikorozijsko zaščiti z nanosom HCP sloja (sprej). </t>
  </si>
  <si>
    <t>4.1.1.03.01.06</t>
  </si>
  <si>
    <t xml:space="preserve">Distančna objemka za cev NL DN150, izdelana iz dvodelne objemke fiksne točk, material konstrukcijsko jeklo, SIGMA dop = 160 N/mm2, korozijska zaščita HCP po standardu DIN EN ISO 10683 in DIN EN 13858, ki ustreza kategoriji korozivnosti C4 (Industrijska in obalna območjo z zmerno obremenjenostjo s soljo) po standardu DIN EN ISO 12944. Izdelak mora imeti Evropsko tehnično soglasje ETA, certifikat FM in CE oznako. Na objemko se privarijo štirje (4) drsniki, izdelani iz ploščatega jekla 100x6,0 mm, material enake kvalitete, razvita dolžina L=220 mm. Zvarna mesta
se po čiščenju do kovinskega sijaja protikorozijsko zaščiti z nanosom HCP sloja (sprej). </t>
  </si>
  <si>
    <t>4.1.1.03.05.03</t>
  </si>
  <si>
    <t>AB Jašek;  dim. 2,20x1,90x1,80 m 1x, LTŽ pokrov 1x 80/80, nosilnosti 400kn</t>
  </si>
  <si>
    <t xml:space="preserve">Izdelava sidernih betonskih blokov z obbetoniranjem elementov cevovodov, spajanje z obojko, skladno z DWGW-GW310 in GW 368 ter DWA-A110; beton C20/25 </t>
  </si>
  <si>
    <t>4.1.1.03.06.01.1</t>
  </si>
  <si>
    <t>SB1 dim.: 0,60x0,45x0,82 m vključno z dvodelno objemko za fiksno točko dm=560 mm, sirednimi vijaki M16/350 mm z maticami in podložkami; vijaki M16x60mm z maticemi in podložkami; siredni vložek za vbetoniranje izdelan iz ploščatega jekla 5x50, L=420 mm (glej risbo G.351.1)</t>
  </si>
  <si>
    <t>4.1.1.03.06.01.2</t>
  </si>
  <si>
    <t>SB2  0,40x0,45x0,82 m vključno z dvodelno objemko za fiksno točko dm=560 mm, sirednimi vijaki M16/350 mm z maticami in podložkami; vijaki M16x60mm z maticemi in podložkami; siredni vložek za vbetoniranje izdelan iz ploščatega jekla 5x50, L=420 mm (glej risbo G.351.1)</t>
  </si>
  <si>
    <t>4.1.1.03.06.01.3</t>
  </si>
  <si>
    <t>SB3 0,20x0,45x0,82 m vključno z dvodelno objemko za fiksno točko dm=560 mm, sirednimi vijaki M16/350 mm z maticami in podložkami; vijaki M16x60mm z maticemi in podložkami; siredni vložek za vbetoniranje izdelan iz ploščatega jekla 5x50, L=420 mm (glej risbo G.351.1)</t>
  </si>
  <si>
    <t xml:space="preserve">kos </t>
  </si>
  <si>
    <t>Dobava im montaža podpor in obešal vodovodnega omrežja, predizolirane cevi ISOPAM iz nudelarne litine (vodenje v podhodu), montaža s pomočjo pomožnega podest/dvigala. Fiksne in drsne podpore na medsebojni razdalji 3,00 m</t>
  </si>
  <si>
    <t>4.1.1.03.06.04</t>
  </si>
  <si>
    <t>4.1.1.03.06.05</t>
  </si>
  <si>
    <r>
      <t xml:space="preserve">Dobava in montaža cevi za pitno vodo iz NL v skladu s SIST EN 454:2010, Cevi morajo biti izdelane na obojko v skladu s SIST EN 545:2010 najmanj preferenčnega tlačnega razreda  C30, z odgovarjajočimi spoji za različne primere vgradnje (STD VI) in dolžino 6 m.
Cevi morajo biti na zunanji strani zaščitne z aktivno galvansko zaščito, ki omogoča vgradnjo cevi tudi v agresivnejšo zemljo (z zlitino Zn + Al minimalne debeline 400 g/m2 v razmerju 85% Zn in ostalo Al in druge kovine) in z modrim pokrivnim nanosom , na notranji strani pa s cementno oblogo; vse v skladu z EN545:2010 (cementna obloga mora biti narejena s pitno vodo, cement tipa CEM III-B ex BFC pa mora biti v skladu z EN197-1 z CE oznako (certifikat za cementno oblogo). 
Opremljene morajo biti z odgovarjajočimi tesnili v skladu z SIST EN 681-1 (certifikat).Vse vrste obojčnih tesnil oz. spojev mora biti zaradi zagotovitve kvalitete spoja preizkušen skupaj s cevmi (certifikat). Vse cevi morajo biti od istega proizvajalca. </t>
    </r>
    <r>
      <rPr>
        <sz val="9"/>
        <rFont val="Arial"/>
        <family val="2"/>
        <charset val="238"/>
      </rPr>
      <t>Cev je dodatno zaščitena pred zmrzovanjem s PEHD plaščom, poliuretansko peno, distančnikom iz pene in elastomernim rokavom v skladu z ISO 9394, zunanji premer cevi predizolirane cevi znaša 560 mm.
DN 400</t>
    </r>
  </si>
  <si>
    <t>Dobava in montaža cevi za pitno vodo iz NL v skladu s SIST EN 454:2010, Cevi morajo biti izdelane na obojko v skladu s SIST EN 545:2010 najmanj preferenčnega tlačnega razreda C40, z odgovarjajočimi spoji za različne primere vgradnje (STD VI) in dolžino 6 m.
Cevi morajo biti na zunanji strani zaščitne z aktivno galvansko zaščito, ki omogoča vgradnjo cevi tudi v agresivnejšo zemljo (z zlitino Zn + Al minimalne debeline 400 g/m2 v razmerju 85% Zn in ostalo Al in druge kovine) in z modrim pokrivnim nanosom , na notranji strani pa s cementno oblogo; vse v skladu z EN545:2010 (cementna obloga mora biti narejena s pitno vodo, cement tipa CEM III-B ex BFC pa mora biti v skladu z EN197-1 z CE oznako (certifikat za cementno oblogo). 
Opremljene morajo biti z odgovarjajočimi tesnili v skladu z SIST EN 681-1 (certifikat).Vse vrste obojčnih tesnil oz. spojev mora biti zaradi zagotovitve kvalitete spoja preizkušen skupaj s cevmi (certifikat). Vse cevi morajo biti od istega proizvajalca. DN150</t>
  </si>
  <si>
    <t>4.1.1.04.01.04</t>
  </si>
  <si>
    <t>4.1.1.04.01.04.1</t>
  </si>
  <si>
    <t>4.1.1.04.01.04.2</t>
  </si>
  <si>
    <t>4.1.1.04.01.04.3</t>
  </si>
  <si>
    <t>2  kom</t>
  </si>
  <si>
    <t>7 kom</t>
  </si>
  <si>
    <t>Dobava in vgradnja vmesnih kosov z NL DN400 v skladu s SIST EN 454:2010. Cevi morajo biti izdelane na obojko v skladu s SIST EN 545:2010 najmanj preferenčnega tlačnega razreda  C30. evi morajo biti na zunanji strani zaščitne z aktivno galvansko zaščito, ki omogoča vgradnjo cevi tudi v agresivnejšo zemljo (z zlitino Zn + Al minimalne debeline 400 g/m2 v razmerju 85% Zn in ostalo Al in druge kovine) in z modrim pokrivnim nanosom , na notranji strani pa s cementno oblogo; vse v skladu z EN545:2010 (cementna obloga mora biti narejena s pitno vodo, cement tipa CEM III-B ex BFC pa mora biti v skladu z EN197-1 z CE oznako (certifikat za cementno oblogo). 
Opremljene morajo biti z odgovarjajočimi tesnili v skladu z SIST EN 681-1 (certifikat).Vse vrste obojčnih tesnil oz. spojev mora biti zaradi zagotovitve kvalitete spoja preizkušen skupaj s cevmi (certifikat). Vse cevi morajo biti od istega proizvajalca.</t>
  </si>
  <si>
    <t>4.1.1.04.02.1</t>
  </si>
  <si>
    <t>12 kom</t>
  </si>
  <si>
    <t>4.1.1.04.02.2</t>
  </si>
  <si>
    <t>4.1.1.04.02.3</t>
  </si>
  <si>
    <t>4.1.1.04.02.4</t>
  </si>
  <si>
    <t>4.1.1.04.02.5</t>
  </si>
  <si>
    <t>DN80 l=1,00 m</t>
  </si>
  <si>
    <t>FF kos DN150 l=0,50 m</t>
  </si>
  <si>
    <t>T kos DN400/150</t>
  </si>
  <si>
    <t>T kos DN400/100</t>
  </si>
  <si>
    <t>Dobava in vgradnja prirobičnih fazonskih kosov, PN16, izdelani iz nodularne litine v skladu z SIST EN 545:2011, znotraj in zunaj tovarniško zaščiteni proti koroziji z epoksi premazom min. debeline 250 mikronov, vklučno: s prirobničnimi fazonskimi kosi standardne izvedbe imajo vrtljivo prirobnico; tesnila EPDM/obroč iz jekla; vijačni material iz nerjavnega jekla AISI304. Kos je dodatno zaščiten pred zmrzovanjem s PEHD plaščom, poliuretansko peno, distančnikom iz pene in elastomernim rokavom v skladu z ISO 9394.</t>
  </si>
  <si>
    <t>FF kos DN80 l=1,20</t>
  </si>
  <si>
    <t>4.1.1.04.05.04</t>
  </si>
  <si>
    <t>4.1.1.04.05.05</t>
  </si>
  <si>
    <t>4.1.1.04.05.06</t>
  </si>
  <si>
    <t>FFK kos DN100 11,25°</t>
  </si>
  <si>
    <t>4.1.1.04.05.07</t>
  </si>
  <si>
    <t>FFK kos DN400 90°</t>
  </si>
  <si>
    <t>4.1.1.04.05.08</t>
  </si>
  <si>
    <t>FFF kos DN400</t>
  </si>
  <si>
    <t>4.1.1.0.4.05.1</t>
  </si>
  <si>
    <t>MMA kos DN150/80</t>
  </si>
  <si>
    <t>MMA kos DN100/100</t>
  </si>
  <si>
    <t>MMB kos DN150/100</t>
  </si>
  <si>
    <t>MMK kos 45° DN80</t>
  </si>
  <si>
    <t>Dobava in vgradnja EV zasun kratk izvedbe morajo biti izdelani iz litine GGG40, z epoxy zaščito minimalne debeline 250 mikronov. Klin zasuna je zaščiten z EPDM elastomerno gumo. Vreteno zasuna je izdelano iz nerjavečega jekla in ga je možno menjati brez izvleka klina iz ohišja. Tesnjenje na vretenu je izvedeno z dvema "O" tesniloma iz NBR. Na obeh straneh klina so vodila iz poliamida pravokotne oblike za zmanjšanje trenja pri uporabi. Moment pri upravljanju ventila doseže vrednost 60% od dovoljene po standardu 1074. Spoj telesa in pokrova ventila je izveden brez vijakov in zagozd.  Ustrezati morajo standardu EN 1074 (certifikat); npr: Euro 20 tip 23 z vgradnjo garnituro</t>
  </si>
  <si>
    <t>Dobava in vgradnja EV zasun kratk izvedbe morajo biti izdelani iz litine GGG40, z epoxy zaščito minimalne debeline 250 mikronov. Klin zasuna je zaščiten z EPDM elastomerno gumo. Vreteno zasuna je izdelano iz nerjavečega jekla in ga je možno menjati brez izvleka klina iz ohišja. Tesnjenje na vretenu je izvedeno z dvema "O" tesniloma iz NBR. Na obeh straneh klina so vodila iz poliamida pravokotne oblike za zmanjšanje trenja pri uporabi. Moment pri upravljanju ventila doseže vrednost 60% od dovoljene po standardu 1074. Spoj telesa in pokrova ventila je izveden brez vijakov in zagozd.  Ustrezati morajo standardu EN 1074 (certifikat); npr: Euro 20 tip 23. Zasun e dodatno zaščitena pred zmrzovanjem z PEHD plaščom, poliuretansko peno, distančnikom iz pene in elastomernim rokavom v skladu z ISO 9394.</t>
  </si>
  <si>
    <t xml:space="preserve">Dobava in montaža, dvojni zračnik, avtomatski zračnik prirobičnih fazonskih kosov, PN16, izdelani iz nodularne litine v skladu z SIST EN 545:2011, znotraj in zunaj tovarniško zaščiteni proti koroziji z epoksi premazom min. debeline 250 mikronov, </t>
  </si>
  <si>
    <t>4.1.1.04.17.02</t>
  </si>
  <si>
    <t>4.1.1.04.17.03</t>
  </si>
  <si>
    <t>4.1.1.04.18.04</t>
  </si>
  <si>
    <t>VRTINA</t>
  </si>
  <si>
    <t>VRTINA - KOMUNALNI VODI - JAVNI DEL 
(osnova za DDV):</t>
  </si>
  <si>
    <t>Cena/Enoto</t>
  </si>
  <si>
    <t>Mobilizacija garniture in vzpostavitev delovišča</t>
  </si>
  <si>
    <t>Vrtalna dela (∅200) za izvedbo uvodne kolone</t>
  </si>
  <si>
    <t>Vgradnja uvodne kolone (6m) s cementacijo in čakanjem na strditev cementacije (min. 24h)</t>
  </si>
  <si>
    <t>kom</t>
  </si>
  <si>
    <t>Vrtalna dela ∅152mm</t>
  </si>
  <si>
    <t>Dobava in vgradnja PVC cevi v skladu s projektom vrtine</t>
  </si>
  <si>
    <t>Vgradnja piezometrske kape</t>
  </si>
  <si>
    <t>Aktivacija vrtine - airlift do zbistritve</t>
  </si>
  <si>
    <t>Vgradnja tlačne in temperaturne sonde</t>
  </si>
  <si>
    <t>Pridobivanje dovoljenja za izvedbo raziskav podzemne vode</t>
  </si>
  <si>
    <t>PID poročilo o izvedbi piezometrske vrtine</t>
  </si>
  <si>
    <t>6.b</t>
  </si>
  <si>
    <t>6.a.</t>
  </si>
  <si>
    <t>8.a.</t>
  </si>
  <si>
    <t>6.a</t>
  </si>
  <si>
    <t>6b.</t>
  </si>
  <si>
    <t>1.5.</t>
  </si>
  <si>
    <t>Vrtina</t>
  </si>
  <si>
    <t xml:space="preserve">POPIS DEL ZA RAZPIS </t>
  </si>
  <si>
    <t xml:space="preserve">Objekt: </t>
  </si>
  <si>
    <t>Obseg del</t>
  </si>
  <si>
    <t>Rok oddaje/</t>
  </si>
  <si>
    <t>Mesto oddaje ponudbe</t>
  </si>
  <si>
    <t>1000 Ljubljana</t>
  </si>
  <si>
    <t>Odpiranje ponudb</t>
  </si>
  <si>
    <t>Investitor</t>
  </si>
  <si>
    <t>Naročnik</t>
  </si>
  <si>
    <t>Ponudnik - izvajalec</t>
  </si>
  <si>
    <t>REKAPITULACIJA</t>
  </si>
  <si>
    <t>Skupaj GOI</t>
  </si>
  <si>
    <t xml:space="preserve">(+) Doplačilo  /  (-) popust </t>
  </si>
  <si>
    <t>Skupna cena GOI</t>
  </si>
  <si>
    <t>% DDV</t>
  </si>
  <si>
    <t>Ponudbena cena
GOI</t>
  </si>
  <si>
    <t>Kraj in datum</t>
  </si>
  <si>
    <t xml:space="preserve">Žig in podpis </t>
  </si>
  <si>
    <t>Z</t>
  </si>
  <si>
    <t>Zbirnik vseh del po skupinah
s popusti / doplačili</t>
  </si>
  <si>
    <t>(%) +doplačilo / -popust</t>
  </si>
  <si>
    <t>izračunan znesek doplačila / popusta</t>
  </si>
  <si>
    <t>vsota vključno z doplačili / popusti</t>
  </si>
  <si>
    <t>vsota  vključno z doplačili / popusti</t>
  </si>
  <si>
    <t>RAZNA DELA</t>
  </si>
  <si>
    <t>TELEKOM</t>
  </si>
  <si>
    <t>0.</t>
  </si>
  <si>
    <t>PRIPRAVLJALNA in RAZNA DELA</t>
  </si>
  <si>
    <t>0.1.</t>
  </si>
  <si>
    <t>PRIPRAVLJALNA DELA</t>
  </si>
  <si>
    <t>0.2.</t>
  </si>
  <si>
    <t>RAZNA DELA:</t>
  </si>
  <si>
    <t>SKUPAJ (osnova za DDV):</t>
  </si>
  <si>
    <t>&gt;</t>
  </si>
  <si>
    <t>V CENI NA ENOTO POSTAVK JE POTREBNO ZAJETI:</t>
  </si>
  <si>
    <t>zahteve in stroške za izvedbo del po opisu v posameznih postavkah;</t>
  </si>
  <si>
    <t>z.š.</t>
  </si>
  <si>
    <t>opis del</t>
  </si>
  <si>
    <t>0.1</t>
  </si>
  <si>
    <t>0.1.1</t>
  </si>
  <si>
    <t>0.1.1.1</t>
  </si>
  <si>
    <t>dodatni stroški organizacije gradbišča (ureditev in dostop na gradbišče), ki se izdela za vsako fazo posebej, skladno z zahtevami investitorja in se bo določila tik pred vzpostavitvijo posamezne faze</t>
  </si>
  <si>
    <t>0.1.2</t>
  </si>
  <si>
    <t>Zakoličba in označevanje trase obstoječih komunalnih vodov na terenu.</t>
  </si>
  <si>
    <t>0.1.3</t>
  </si>
  <si>
    <t>Geodetski posnetek obstoječega terena pred izvedbo del, vključno z obstoječimi objekti (za evidence in za spremljanje izmer izvedenih del) - začetno stanje.
(opomba: vmesne meritve za dokazovanje izvedenih količin so breme izvajalca in jih mora vkalkulirati v cene na enoto!)</t>
  </si>
  <si>
    <t>PRIPRAVLJALNA DELA skupaj:</t>
  </si>
  <si>
    <t>0.2</t>
  </si>
  <si>
    <t>0.2.1</t>
  </si>
  <si>
    <t>Geodetski posnetek izvedenih del - končno stanje, vključno z dokumentiranjem v papirnati in digitalni obliki (za vpis v evidence in izdelavo PID)
- novo stanje zunanje ureditve in vseh zgrajenih elementov/objektov;
- novo stanje podzemnih vodov - komunalne infrastrukture</t>
  </si>
  <si>
    <t>0.2.1.1</t>
  </si>
  <si>
    <t>0.2.2</t>
  </si>
  <si>
    <t>0.2.2.1</t>
  </si>
  <si>
    <t>RAZNA DELA skupaj:</t>
  </si>
  <si>
    <t xml:space="preserve">navedene stroške navedene v sklopu opisa "SPLOŠNO O CENI ZA MERSKO ENOTO POSAMEZNE POSTAVKE" </t>
  </si>
  <si>
    <t xml:space="preserve">geodetski posnetek izvedenih del </t>
  </si>
  <si>
    <t>0.3</t>
  </si>
  <si>
    <t>PID DOKUMENTACIJA</t>
  </si>
  <si>
    <t>0.3.1</t>
  </si>
  <si>
    <t>Nadzor nad gradnjo;</t>
  </si>
  <si>
    <t>Kompletna izdelava dokumentacije, vključno z "Dokazilom o zanesljivosti objekta", vse v papirnati in digitalni obliki
- novo stanje zunanje ureditve in vseh zgrajenih elementov/objektov - GOI dela;
- novo stanje podzemnih vodov - komunalne infrastrukture - GOI dela;</t>
  </si>
  <si>
    <t xml:space="preserve">PID-Izdelava projektne dokumentacije za projekt izvedenih del </t>
  </si>
  <si>
    <t>POV-Izdelava projektne dokumentacije za vzdrževanje in obratovanje</t>
  </si>
  <si>
    <t>Kpl</t>
  </si>
  <si>
    <t>0.3.1.1</t>
  </si>
  <si>
    <t>0.2.3</t>
  </si>
  <si>
    <t>0.2.3.1</t>
  </si>
  <si>
    <t>0.2.3.2</t>
  </si>
  <si>
    <t>0.2.3.3</t>
  </si>
  <si>
    <t>0.2.3.4</t>
  </si>
  <si>
    <t>0.2.3.5</t>
  </si>
  <si>
    <t>0.2.3.7</t>
  </si>
  <si>
    <t>0.2.3.8</t>
  </si>
  <si>
    <t>MERITVE</t>
  </si>
  <si>
    <t>Meritve:</t>
  </si>
  <si>
    <t>DOGRADITEVINŠTALACIJSKIH VODOV IN KRMILJENJE</t>
  </si>
  <si>
    <t>Meritve</t>
  </si>
  <si>
    <t>Dograditev inštalacijskih vodov in krmiljenje</t>
  </si>
  <si>
    <t>Pripravljalna in razna dela</t>
  </si>
  <si>
    <t>PRIPRAVLJALNA IN RAZNA DELA</t>
  </si>
  <si>
    <t>KOLEKTOR</t>
  </si>
  <si>
    <t>KANALIZACIJA</t>
  </si>
  <si>
    <t>VODOVOD</t>
  </si>
  <si>
    <t>VODOVOD VODOVODNA CESTA</t>
  </si>
  <si>
    <t xml:space="preserve">CESTNA RAZSVETLJAVA Goriška Ul. </t>
  </si>
  <si>
    <t xml:space="preserve">CESTNA RAZSVETLJAVA Magistrova Ul. </t>
  </si>
  <si>
    <t>ELEKTRO TRAFO POSTAJA ŽAK SN</t>
  </si>
  <si>
    <t>JAVNA RAZSVETLJAVA Javna pot C2</t>
  </si>
  <si>
    <t>0</t>
  </si>
  <si>
    <t>2</t>
  </si>
  <si>
    <t>3</t>
  </si>
  <si>
    <t>4</t>
  </si>
  <si>
    <t>5</t>
  </si>
  <si>
    <t>6</t>
  </si>
  <si>
    <t>7</t>
  </si>
  <si>
    <t>8</t>
  </si>
  <si>
    <t>9</t>
  </si>
  <si>
    <t>10</t>
  </si>
  <si>
    <t>11</t>
  </si>
  <si>
    <t>12</t>
  </si>
  <si>
    <t>13</t>
  </si>
  <si>
    <t>0.3.</t>
  </si>
  <si>
    <t xml:space="preserve"> SKUPAJ ZA PROJEKT</t>
  </si>
  <si>
    <t>PID dokumentacija</t>
  </si>
  <si>
    <t>SKUPAJ GOI in PID</t>
  </si>
  <si>
    <t>nepredvidena dela +5%</t>
  </si>
  <si>
    <t>Strojno odstranjevanje opuščene plinske cevi PHD - DN 200 komplet z ventili, LTŽ kapami in podobno z vsemi pomožnimi deli in transporti na trajno deponijo.</t>
  </si>
  <si>
    <t>Izdelava torkret betona C25/30, PV-II na očiščene stene JG slopov v kolektorju, debelina 15cm ojačano s Q 335 armaturno mrežo s predhodnim premazom elastosila na betonsko podlago za boljšo oprijemljivost</t>
  </si>
  <si>
    <t>ZEMELJSKA DELA</t>
  </si>
  <si>
    <t>Ureditev dostopnih poti znotraj gradbišča ter ureditev manipulativnih terenov (v ceni je potrebno zajeti ustrezno komprimiranje in izravnavo obstoječih terenov). Po končanih delih je potrebno vzpostaviti površine v prvotno stanje.</t>
  </si>
  <si>
    <t>Ljubljana: 16.07.2024</t>
  </si>
  <si>
    <t>1x PE dvoslojna rebrasta cev Ф110 mm v kolutu za zaščito el. kablov (rdeča):</t>
  </si>
  <si>
    <t>2x PE dvoslojna rebrasta cev Ф110 mm v kolutu za zaščito el. kablov (rdeča):</t>
  </si>
  <si>
    <t>3x PE dvoslojna rebrasta cev Ф110 mm v kolutu za zaščito el. kablov (rdeča):</t>
  </si>
  <si>
    <t>Izdelava kabelskega jaška notranjih dimenzij 60x60x90 cm z LTŽ pokrovom 60 x 60 cm - napis "javna RAZSVETLJAVA", B125 kN, komplet z izkopom in betoniranjem (C16/20):</t>
  </si>
  <si>
    <r>
      <t>Dobava in polaganje ebergetskega kabla NAYY 4x120 mm</t>
    </r>
    <r>
      <rPr>
        <vertAlign val="superscript"/>
        <sz val="10"/>
        <rFont val="Calibri"/>
        <family val="2"/>
        <charset val="238"/>
        <scheme val="minor"/>
      </rPr>
      <t>2</t>
    </r>
    <r>
      <rPr>
        <sz val="10"/>
        <rFont val="Calibri"/>
        <family val="2"/>
        <charset val="238"/>
        <scheme val="minor"/>
      </rPr>
      <t>:</t>
    </r>
  </si>
  <si>
    <r>
      <t>Dobava in polaganje napajalnega kabla NYY-J 5x16 mm</t>
    </r>
    <r>
      <rPr>
        <vertAlign val="superscript"/>
        <sz val="10"/>
        <rFont val="Calibri"/>
        <family val="2"/>
        <charset val="238"/>
        <scheme val="minor"/>
      </rPr>
      <t>2</t>
    </r>
    <r>
      <rPr>
        <sz val="10"/>
        <rFont val="Calibri"/>
        <family val="2"/>
        <charset val="238"/>
        <scheme val="minor"/>
      </rPr>
      <t>:</t>
    </r>
  </si>
  <si>
    <r>
      <t>Dobava in polaganje napajalnega kabla NYY-J 5x10 mm</t>
    </r>
    <r>
      <rPr>
        <vertAlign val="superscript"/>
        <sz val="10"/>
        <rFont val="Calibri"/>
        <family val="2"/>
        <charset val="238"/>
        <scheme val="minor"/>
      </rPr>
      <t>2</t>
    </r>
    <r>
      <rPr>
        <sz val="10"/>
        <rFont val="Calibri"/>
        <family val="2"/>
        <charset val="238"/>
        <scheme val="minor"/>
      </rPr>
      <t>:</t>
    </r>
  </si>
  <si>
    <r>
      <t>Dobava in polaganje krmilnega kabla NYY 4x2,5 mm</t>
    </r>
    <r>
      <rPr>
        <vertAlign val="superscript"/>
        <sz val="10"/>
        <rFont val="Calibri"/>
        <family val="2"/>
        <charset val="238"/>
        <scheme val="minor"/>
      </rPr>
      <t>2</t>
    </r>
    <r>
      <rPr>
        <sz val="10"/>
        <rFont val="Calibri"/>
        <family val="2"/>
        <charset val="238"/>
        <scheme val="minor"/>
      </rPr>
      <t>:</t>
    </r>
  </si>
  <si>
    <t>1 x cev fi 110 mm</t>
  </si>
  <si>
    <t>Prečni profili ceste</t>
  </si>
  <si>
    <t>POVRŠINSKO ODVODNJAVANJE IN KANALIZACIJA</t>
  </si>
  <si>
    <t>zakoličba meteorne kanalizacije</t>
  </si>
  <si>
    <t>6.2.1.4.02.</t>
  </si>
  <si>
    <t>6.2.1.4.02.01</t>
  </si>
  <si>
    <t>6.2.1.4.02.02</t>
  </si>
  <si>
    <t>6.2.1.4.03.</t>
  </si>
  <si>
    <t>6.2.1.4.03.01</t>
  </si>
  <si>
    <t>6.2.1.4.04.</t>
  </si>
  <si>
    <t>6.2.1.4.04.01</t>
  </si>
  <si>
    <t>6.2.1.4.04.02</t>
  </si>
  <si>
    <t>6.2.1.4.04.03</t>
  </si>
  <si>
    <t>cev PVC-U SN8 DN 500 mm</t>
  </si>
  <si>
    <t>cev PVC-U SN8 DN 200 mm</t>
  </si>
  <si>
    <t>6.2.1.4.02.03</t>
  </si>
  <si>
    <t>6.2.1.4.05.</t>
  </si>
  <si>
    <t>6.2.1.4.05.01</t>
  </si>
  <si>
    <t>6.2.1.4.04.04</t>
  </si>
  <si>
    <t>temeljna plast - posteljica deb. min. 10cm za polaganje kanalizacijskih cevi iz kamnitega filterskega materiala, D=4-8mm, vključno s planiranjem in strojnim utrjevanjem (do 95% trdnosti po standardnem Proktorjevem postopku)</t>
  </si>
  <si>
    <t>6.2.1.4.06.</t>
  </si>
  <si>
    <t>6.2.1.4.06.01</t>
  </si>
  <si>
    <t>6.2.1.4.06.02</t>
  </si>
  <si>
    <t>6.2.1.4.06.03</t>
  </si>
  <si>
    <t>6.2.1.4.06.04</t>
  </si>
  <si>
    <t>6.2.1.4.07.</t>
  </si>
  <si>
    <t>6.2.1.4.07.01</t>
  </si>
  <si>
    <t>6.2.1.4.08.</t>
  </si>
  <si>
    <t>6.2.1.4.08.01</t>
  </si>
  <si>
    <t>6.2.1.4.09.</t>
  </si>
  <si>
    <t>6.2.1.4.09.01</t>
  </si>
  <si>
    <t>Dobava LTŽ pokrova s pripadajočim okvirjem in vgradnja na revizijski jašek, vključno z vsemi preddeli in vzidavami, po navodilih proizvajalca pokrovov in zahtevah iz načrta PZI</t>
  </si>
  <si>
    <t>6.2.1.4.09.02</t>
  </si>
  <si>
    <t>LTŽ pokrov z okvirjem, premera D= 600mm, nosilnosti A 15kN, v skladu s SIST EN 124-2:2015), vključno z AB vencem in razbremenilni obročem, za vgradnjo na revizijski jašek premera 100cm</t>
  </si>
  <si>
    <t>LTŽ pokrov z okvirjem, premera D= 600mm, nosilnosti B 125kN, v skladu s SIST EN 124-2:2015), vključno z AB vencem in razbremenilni obročem, za vgradnjo na revizijski jašek premera 100cm</t>
  </si>
  <si>
    <t>LTŽ pokrov z okvirjem, premera D= 600mm, nosilnosti C 250kN, v skladu s SIST EN 124-2:2015), vključno z AB vencem in razbremenilni obročem, za vgradnjo na revizijski jašek premera 100cm</t>
  </si>
  <si>
    <t>LTŽ pokrov z okvirjem, premera D= 600mm, nosilnosti D 400kN, v skladu s SIST EN 124-2:2015), vključno z AB vencem in razbremenilni obročem, za vgradnjo na revizijski jašek premera 100cm</t>
  </si>
  <si>
    <t>revizijski jašek iz BC, DN 100cm, gl. do 1,0m</t>
  </si>
  <si>
    <t>revizijski jašek iz BC, DN 100cm, gl. nad 1,0 do 1,5m</t>
  </si>
  <si>
    <t>revizijski jašek iz BC, DN 100cm, gl. nad 1,5 do 2,0m</t>
  </si>
  <si>
    <t>revizijski jašek iz BC, DN 100cm, gl. nad 2,0 do 2,5m</t>
  </si>
  <si>
    <t>ponikovalnica iz perfor. arm. BC, DN 200cm, gl. do 4,0m, drenažni obsip ca.3,0 m3</t>
  </si>
  <si>
    <t xml:space="preserve">Dobava in kompletna izvedba ponikovalnice iz prefabricirane armirane betonske perforirane cevi in drenažnega obsipa iz kamnitega materiala D=32-64mm obvitega z geotekstilom, vključno z izdelavo priključkov vtočnih cevi in AB prefabriciranim pokrovom (prekrita izvedba - ˝slepi pokrov˝). 
V postavki zajeti tudi izdelavo podlage jašku z betonom za ustrezno nivelacijo.
</t>
  </si>
  <si>
    <t xml:space="preserve">Dobava in kmpletna izvedba revizijskega jaška iz betonske cevi, vključno z izdelavo mulde in priključkov vtočnih/iztočne cevi. Revizijski jašek mora biti vodotesen, zato morajo biti vodotesno izvedena vsa stikovanja med elementi jaška in priključnimi cevmi.
V postavki zajeti tudi izdelavo podlage jašku z betonom za ustrezno nivelacijo.
</t>
  </si>
  <si>
    <t xml:space="preserve">Dobava in kompletna izvedba prefabriciranega lovilca olj (separator) iz armiranih betonskih cevi, opremljenim z usedalnikom in koalescentnim fitrom ter izdelavo ˝by-passa˝, vključno z izdelavo priključkov vtoka/iztoka, pokrovom in vsemi potrebnimi gradbenimi deli po navodilu proizvajalca. 
V postavki zajeti tudi izdelavo podlage jašku z betonom za ustrezno nivelacijo.
</t>
  </si>
  <si>
    <t>prefab. AB separator DN 150cm, višine 250-300 cm, pretoka 10/100 l/s, z usedalnikom in kalescentnim filtrom ter ˝by-pass˝, pokrov DN 600mm, nosilnosti D 400kN</t>
  </si>
  <si>
    <t>6.2.1.4.10.</t>
  </si>
  <si>
    <t>6.2.1.4.10.01</t>
  </si>
  <si>
    <t>6.2.1.4.10.02</t>
  </si>
  <si>
    <t>6.2.1.4.10.03</t>
  </si>
  <si>
    <t>6.2.1.4.10.04</t>
  </si>
  <si>
    <t>Dokumentiran pregled sploščenosti in čistosti cevi ter preizkus vodotesnosti kanalizacije, pred prevzemom kanalizacije</t>
  </si>
  <si>
    <t>preizkus vodotesnosti kanalizacijskih cevi DN ≤ 200mm</t>
  </si>
  <si>
    <r>
      <t xml:space="preserve">preizkus vodotesnosti kanalizacijskih cevi 200mm &lt; DN </t>
    </r>
    <r>
      <rPr>
        <sz val="10"/>
        <rFont val="Arial"/>
        <family val="2"/>
        <charset val="238"/>
      </rPr>
      <t>≤</t>
    </r>
    <r>
      <rPr>
        <sz val="10"/>
        <rFont val="Calibri"/>
        <family val="2"/>
        <charset val="238"/>
      </rPr>
      <t xml:space="preserve"> 500mm</t>
    </r>
  </si>
  <si>
    <r>
      <t xml:space="preserve">preizkus vodotesnosti jaškov DN </t>
    </r>
    <r>
      <rPr>
        <sz val="10"/>
        <rFont val="Arial"/>
        <family val="2"/>
        <charset val="238"/>
      </rPr>
      <t>≤</t>
    </r>
    <r>
      <rPr>
        <sz val="10"/>
        <rFont val="Calibri"/>
        <family val="2"/>
        <charset val="238"/>
      </rPr>
      <t xml:space="preserve"> 100cm</t>
    </r>
  </si>
  <si>
    <t>pregled kanalizacijskih cevi s TV kamero</t>
  </si>
  <si>
    <t>6.2.1.4.02.04</t>
  </si>
  <si>
    <t xml:space="preserve">strojni izkop gradbene jame za ponikovalnice in separatorje, globine do 4m, v zemljini III. ktg., vklj. z nakladanjem in transportom v začasno / gradbiščno deponijo, </t>
  </si>
  <si>
    <t xml:space="preserve">strojni izkop jarkov šir. dna do 1m, globine do 4m, v zemljini III. ktg., vklj. z nakladanjem in transportom v začasno / gradbiščno deponijo, </t>
  </si>
  <si>
    <t>6.2.1.4.11.</t>
  </si>
  <si>
    <t>6.2.1.4.11.01</t>
  </si>
  <si>
    <t>6.2.1.4.05.02</t>
  </si>
  <si>
    <t>Dobava in polaganje PVC kanalizacijskih cevi na peščeno posteljico in peščenim obsipom, vključno z vsemi fazonskimi kosi, tesnili ter priključki na jaške in obstoječo kanalizacijsko cev z vsemi potrebnimi deli</t>
  </si>
  <si>
    <t>6.2.1.4.04.05</t>
  </si>
  <si>
    <t>dobava kamnitega filterskega materiala in izdelava zasipa položenih kanalizacisjkih cevi 30 cm nad temenom
- na peščeno posteljico se izvede 3 - 5 cm debel nasip, v katerega se za cev izdela ležišče;
- obsip cevi se izvaja v slojih po 15 cm, istočasno na obeh straneh cevi;
- obsip in nasip se utrjujeta do 95% trdnosti po standardnem Proktorjevem postopku.</t>
  </si>
  <si>
    <t>nakladanje odvečne zemljine III. ktg. in odvoz v trajno deponijo</t>
  </si>
  <si>
    <t>7.2.1.4.02.</t>
  </si>
  <si>
    <t>7.2.1.4.02.01</t>
  </si>
  <si>
    <t>7.2.1.4.02.02</t>
  </si>
  <si>
    <t>7.2.1.4.02.03</t>
  </si>
  <si>
    <t>7.2.1.4.02.04</t>
  </si>
  <si>
    <t>7.2.1.4.03.</t>
  </si>
  <si>
    <t>7.2.1.4.03.01</t>
  </si>
  <si>
    <t>7.2.1.4.04.</t>
  </si>
  <si>
    <t>7.2.1.4.04.01</t>
  </si>
  <si>
    <t>doplačilo za ročni izkop v III. ktg. - pomoč strojnemu izkopu
* količina ocenjena, ca. 3% V izkopa</t>
  </si>
  <si>
    <t>cev PVC-U SN8 DN 315 mm</t>
  </si>
  <si>
    <t>7.2.1.4.04.02</t>
  </si>
  <si>
    <t>7.2.1.4.04.03</t>
  </si>
  <si>
    <t>7.2.1.4.04.04</t>
  </si>
  <si>
    <t xml:space="preserve">strojni izkop jarkov šir. dna do 1m, globine do 2m, v zemljini III. ktg., vklj. z nakladanjem in transportom v začasno / gradbiščno deponijo, </t>
  </si>
  <si>
    <t>6.2.1.4.11.02</t>
  </si>
  <si>
    <t>Dobava in vgradnja betonskega jaška z vtokom pod robnik (cestni požiralnik), kompletno z izdelavo podložnega betona C12/15, obbetoniranjem jaška iz betona C16/20, prebijanjem sten in izdelavo priključkov ter pripadajočim pokrovom in AB vencem;
BC cev DN 500 mm, globine 1,5-2,0 m</t>
  </si>
  <si>
    <t>varovanje izkopa - jarek z razpiranjem kot npr. Krings jeklenimi opaži, sistem z vodili, uporaba v kombinaciji z izkopom jarka. 
* v količini je navedena tlorisna dolžina varovanja: paralelni opaž PV, glob. uporabe 3,20m;</t>
  </si>
  <si>
    <t>7.2.1.4.02.05</t>
  </si>
  <si>
    <t>varovanje izkopa - jarek z razpiranjem kot npr. Krings jeklenimi opaži, sistem z vodili, uporaba v kombinaciji z izkopom jarka. 
* v količini je navedena tlorisna dolžina varovanja: paralelni opaž PV, glob. uporabe 3,6m;</t>
  </si>
  <si>
    <t>varovanje izkopa - jarek z razpiranjem kot npr. Krings jeklenimi opaži, sistem z vodili, uporaba v kombinaciji z izkopom jarka. 
* v količini je navedena tlorisna dolžina varovanja: paralelni opaž PV, glob. uporabe 3,2m;</t>
  </si>
  <si>
    <t xml:space="preserve">strojni izkop jarkov šir. dna 1-2m, globine do 4m, v zemljini III. ktg., vklj. z nakladanjem in transportom v začasno / gradbiščno deponijo, </t>
  </si>
  <si>
    <t>Planiranje dna jarka in gradbene jame v terenu III. ktg.z utrjevanjem</t>
  </si>
  <si>
    <t>Zasip jarka in gradbnene jame po položitvi cevi in vgradnji elementov za kanalizacijo ter nakladanje in odvoz preostalega / odvečnega materiala  v trajno deponijo, vključno z vsemi stroški odlaganja</t>
  </si>
  <si>
    <t>zasip jarka in gradb. jame z izkopanim materialom III. ktg., s transportom iz začasne gradbiščne deponije, s komprimacijo v slojih do 20 cm</t>
  </si>
  <si>
    <t>revizijski jašek iz BC, DN 80cm, gl. do 1,0m</t>
  </si>
  <si>
    <t>revizijski jašek iz BC, DN 80cm, gl. nad 1,0 do 1,5m</t>
  </si>
  <si>
    <t>revizijski jašek iz BC, DN 80cm, gl. nad 1,5 do 2,0m</t>
  </si>
  <si>
    <t>revizijski jašek iz BC, DN 80cm, gl. nad 2,0 do 2,5m</t>
  </si>
  <si>
    <t>6.2.1.4.06.05</t>
  </si>
  <si>
    <t>6.2.1.4.08.02</t>
  </si>
  <si>
    <t>prefab. AB separator DN 150cm, višine 350-400 cm, pretoka 10/100 l/s, z usedalnikom in kalescentnim filtrom ter ˝by-pass˝, pokrov DN 600mm, nosilnosti D 400kN</t>
  </si>
  <si>
    <t>7.2.1.4.11.</t>
  </si>
  <si>
    <t>7.2.1.4.01.11</t>
  </si>
  <si>
    <t>Dobava in vgradnja betonskega jaška ponikovalnica, kompletno z izdelavo podložnega betona C12/15, obbetoniranjem jaška iz betona C16/20, zasip z drenažnim peskom, prebijanjem sten in izdelavo priključkov ter pripadajočim pokrovom in AB vencem;
BC cev DN 1000 mm, globine 1,5-2,0 m</t>
  </si>
  <si>
    <t>revizijski jašek iz BC, DN 80cm, gl. nad 2,5 do 3,0m</t>
  </si>
  <si>
    <t>revizijski jašek iz BC, DN 100cm, gl. nad 2,5 do 3,0m</t>
  </si>
  <si>
    <t>6.2.1.4.04.06</t>
  </si>
  <si>
    <t>cev PVC-U SN8 DN 400 mm</t>
  </si>
  <si>
    <t>granitne kocke 10x10 cm, zastičenje s cementno malto, betonska podlaga iz betona C12/15;</t>
  </si>
  <si>
    <t>dobava in polaganje tlakov iz granitnih kock 10x10cm, zastičenje s cementno malto, betonska podlaga iz betona C12/15;</t>
  </si>
  <si>
    <t>1.1.0.01.06</t>
  </si>
  <si>
    <t xml:space="preserve">Ravnanje z gradbenimi odpadki in odvečnim zemeljskim materialom se mora vršiti skladno z veljavno zakonodajo in navezajočimi podzakonskimi predpisi ! Ponudnik - izvajalec gradbene odpadke in odvečni zemeljski material odpelje in preda pooblaščenemu prevzemniku odpadkov, ki imajo ustrezna upravna dovoljenja za prevzem posameznih vrst odpadnega materiala.
Ponudnik - izvajalec (IZV) sam izbere primerne prevzemnike gradbenih odpadkov in v cenah upošteva vse stroške transporta in predaje. Pred izvozom gradbenih odpadkov iz območja naročnika (gradbišča) oz. gradnje, mora IZV vsakokrat ustrezno izpolniti evidenčni list gradbenih odpadkov, kopijo tega lista pa morajo imeti pri sebi vsi vozniki mehanizacije (prevozniki), ki transportirajo gradbene odpadke iz gradbišča. Naročnik (NA) pooblašča IZV, da ureja vse v zvezi s potrebno evidenčno dokumentacijo glede odvoza in predaje gradbenih odpadkov, IZV pa se s tem polno obvezuje k odgovornemu ravnanju z gradbenimi odpadki in k predaji naročniku ustrezno potrjene evidenčne dokumentacije (glede predaje gradbenih odpadkov) na zahtevo NA, najkasneje pa pred tehničnim pregledom!
</t>
  </si>
  <si>
    <t>2.0.01.03</t>
  </si>
  <si>
    <t>3.1.2.00.</t>
  </si>
  <si>
    <t>3.1.2.00.01</t>
  </si>
  <si>
    <t>Splošna določila</t>
  </si>
  <si>
    <t>4.1.2.00.</t>
  </si>
  <si>
    <t>4.1.2.00.01</t>
  </si>
  <si>
    <t>5.1.2.00.</t>
  </si>
  <si>
    <t>5.1.2.00.01</t>
  </si>
  <si>
    <t>Geodetsko zakoličenje obstoječe infrastrukture in komunalnih vodov v območju kolektorja
* zajeto v post. 0.1.2 - ˝PRIPRAVLJALNA DELA˝</t>
  </si>
  <si>
    <t>Zakoličba obstoječih komunalnih in inštalacijskih vodov
* zajeto v post. 0.1.2 - ˝PRIPRAVLJALNA DELA˝</t>
  </si>
  <si>
    <t>7.2.1.00.05.</t>
  </si>
  <si>
    <t>7.2.1.00.05.01</t>
  </si>
  <si>
    <t>6.2.1.00.05.</t>
  </si>
  <si>
    <t>6.2.1.00.05.01</t>
  </si>
  <si>
    <t>Splošna določila glede ravnanja, prevoza in predaje gradbenih odpadkov ter odvečnega zemeljskega materiala</t>
  </si>
  <si>
    <t>14</t>
  </si>
  <si>
    <t>NEPREDVIDENA DELA +5%</t>
  </si>
  <si>
    <t>7.2.1.7.01</t>
  </si>
  <si>
    <t>7.2.1.7.02</t>
  </si>
  <si>
    <t>7.2.1.7.03</t>
  </si>
  <si>
    <t>7.2.1.7.03.01</t>
  </si>
  <si>
    <t>7.2.1.7.03.02</t>
  </si>
  <si>
    <t>7.2.1.7.03.03</t>
  </si>
  <si>
    <t>7.2.1.7.03.04</t>
  </si>
  <si>
    <t>7.2.1.7.03.05</t>
  </si>
  <si>
    <t xml:space="preserve">datum: </t>
  </si>
  <si>
    <t>Št. post.</t>
  </si>
  <si>
    <t>cena/EM [€]</t>
  </si>
  <si>
    <t>vrednost del [€]</t>
  </si>
  <si>
    <t>7.3.1.01..01</t>
  </si>
  <si>
    <t>7.3.1.02.02</t>
  </si>
  <si>
    <t>7.3.1.02.03</t>
  </si>
  <si>
    <t>7.3.1.02.04</t>
  </si>
  <si>
    <t>7.3.1.03.03</t>
  </si>
  <si>
    <t>7.3.1.03.04</t>
  </si>
  <si>
    <t>7.3.1.04.02</t>
  </si>
  <si>
    <t>7.3.1.05.</t>
  </si>
  <si>
    <t>7.3.1.05.01</t>
  </si>
  <si>
    <t>7.3.1.05.02</t>
  </si>
  <si>
    <t>7.3.1.05.03</t>
  </si>
  <si>
    <t>7.3.1.06.</t>
  </si>
  <si>
    <t>7.3.1.06.01</t>
  </si>
  <si>
    <t>7.3.1.06.02</t>
  </si>
  <si>
    <t>7.3.1.07.</t>
  </si>
  <si>
    <t>7.3.1.07.01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</si>
</sst>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8" formatCode="#,##0.00\ &quot;€&quot;;[Red]\-#,##0.00\ &quot;€&quot;"/>
    <numFmt numFmtId="44" formatCode="_-* #,##0.00\ &quot;€&quot;_-;\-* #,##0.00\ &quot;€&quot;_-;_-* &quot;-&quot;??\ &quot;€&quot;_-;_-@_-"/>
    <numFmt numFmtId="43" formatCode="_-* #,##0.00_-;\-* #,##0.00_-;_-* &quot;-&quot;??_-;_-@_-"/>
    <numFmt numFmtId="164" formatCode="_-* #,##0.00\ _S_I_T_-;\-* #,##0.00\ _S_I_T_-;_-* &quot;-&quot;??\ _S_I_T_-;_-@_-"/>
    <numFmt numFmtId="165" formatCode="_(* #,##0.00_);_(* \(#,##0.00\);_(* &quot;-&quot;??_);_(@_)"/>
    <numFmt numFmtId="166" formatCode="_-* #,##0.00\ &quot;SIT&quot;_-;\-* #,##0.00\ &quot;SIT&quot;_-;_-* &quot;-&quot;??\ &quot;SIT&quot;_-;_-@_-"/>
    <numFmt numFmtId="167" formatCode="_(&quot;$&quot;* #,##0_);_(&quot;$&quot;* \(#,##0\);_(&quot;$&quot;* &quot;-&quot;_);_(@_)"/>
    <numFmt numFmtId="168" formatCode="_(&quot;$&quot;* #,##0.00_);_(&quot;$&quot;* \(#,##0.00\);_(&quot;$&quot;* &quot;-&quot;??_);_(@_)"/>
    <numFmt numFmtId="169" formatCode="_-&quot;€&quot;\ * #,##0.00_-;\-&quot;€&quot;\ * #,##0.00_-;_-&quot;€&quot;\ * &quot;-&quot;??_-;_-@_-"/>
    <numFmt numFmtId="170" formatCode="0.00_)"/>
    <numFmt numFmtId="171" formatCode="_-* #,##0&quot; €&quot;_-;\-* #,##0&quot; €&quot;_-;_-* &quot;- €&quot;_-;_-@_-"/>
    <numFmt numFmtId="172" formatCode="&quot;$&quot;#,##0.00_);[Red]\(&quot;$&quot;#,##0.00\)"/>
    <numFmt numFmtId="173" formatCode="_-* #,##0.00\ _€_-;\-* #,##0.00\ _€_-;_-* &quot;-&quot;??\ _€_-;_-@_-"/>
    <numFmt numFmtId="174" formatCode="_-* #,##0.00\ _S_I_T_-;\-* #,##0.00\ _S_I_T_-;_-* \-??\ _S_I_T_-;_-@_-"/>
    <numFmt numFmtId="175" formatCode="#,##0.00\ &quot;€&quot;"/>
    <numFmt numFmtId="176" formatCode="#,##0.00\ [$EUR]"/>
    <numFmt numFmtId="177" formatCode="#,##0.00##"/>
    <numFmt numFmtId="178" formatCode="#,##0.00\ [$€-424]"/>
    <numFmt numFmtId="179" formatCode="#,##0.0"/>
    <numFmt numFmtId="180" formatCode="#,##0.##&quot;%&quot;"/>
    <numFmt numFmtId="181" formatCode="00&quot;.&quot;"/>
  </numFmts>
  <fonts count="162">
    <font>
      <sz val="10"/>
      <color theme="1"/>
      <name val="Arial"/>
    </font>
    <font>
      <sz val="11"/>
      <color theme="1"/>
      <name val="Calibri"/>
      <family val="2"/>
      <charset val="238"/>
      <scheme val="minor"/>
    </font>
    <font>
      <sz val="11"/>
      <color theme="1"/>
      <name val="Calibri"/>
      <family val="2"/>
      <charset val="238"/>
      <scheme val="minor"/>
    </font>
    <font>
      <sz val="11"/>
      <color indexed="64"/>
      <name val="Calibri"/>
      <family val="2"/>
      <charset val="238"/>
    </font>
    <font>
      <sz val="10"/>
      <color indexed="64"/>
      <name val="Arial"/>
      <family val="2"/>
      <charset val="238"/>
    </font>
    <font>
      <sz val="11"/>
      <color indexed="65"/>
      <name val="Calibri"/>
      <family val="2"/>
      <charset val="238"/>
    </font>
    <font>
      <sz val="10"/>
      <color indexed="65"/>
      <name val="Arial"/>
      <family val="2"/>
      <charset val="238"/>
    </font>
    <font>
      <sz val="11"/>
      <color indexed="16"/>
      <name val="Calibri"/>
      <family val="2"/>
      <charset val="238"/>
    </font>
    <font>
      <sz val="11"/>
      <color indexed="20"/>
      <name val="Calibri"/>
      <family val="2"/>
      <charset val="238"/>
    </font>
    <font>
      <sz val="10"/>
      <color indexed="20"/>
      <name val="Arial"/>
      <family val="2"/>
      <charset val="238"/>
    </font>
    <font>
      <b/>
      <sz val="11"/>
      <color indexed="53"/>
      <name val="Calibri"/>
      <family val="2"/>
      <charset val="238"/>
    </font>
    <font>
      <b/>
      <sz val="11"/>
      <color indexed="52"/>
      <name val="Calibri"/>
      <family val="2"/>
      <charset val="238"/>
    </font>
    <font>
      <b/>
      <sz val="10"/>
      <color indexed="52"/>
      <name val="Arial"/>
      <family val="2"/>
      <charset val="238"/>
    </font>
    <font>
      <b/>
      <sz val="11"/>
      <color indexed="65"/>
      <name val="Calibri"/>
      <family val="2"/>
      <charset val="238"/>
    </font>
    <font>
      <b/>
      <sz val="10"/>
      <color indexed="65"/>
      <name val="Arial"/>
      <family val="2"/>
      <charset val="238"/>
    </font>
    <font>
      <sz val="10"/>
      <name val="Arial CE"/>
    </font>
    <font>
      <sz val="11"/>
      <name val="Garamond"/>
      <family val="1"/>
      <charset val="238"/>
    </font>
    <font>
      <sz val="11"/>
      <name val="Times New Roman CE"/>
    </font>
    <font>
      <sz val="10"/>
      <name val="Arial"/>
      <family val="2"/>
      <charset val="238"/>
    </font>
    <font>
      <sz val="11"/>
      <color indexed="17"/>
      <name val="Calibri"/>
      <family val="2"/>
      <charset val="238"/>
    </font>
    <font>
      <sz val="9"/>
      <name val="Futura Prins"/>
    </font>
    <font>
      <b/>
      <sz val="11"/>
      <color indexed="64"/>
      <name val="Calibri"/>
      <family val="2"/>
      <charset val="238"/>
    </font>
    <font>
      <sz val="9"/>
      <name val="Courier New CE"/>
    </font>
    <font>
      <i/>
      <sz val="11"/>
      <color indexed="23"/>
      <name val="Calibri"/>
      <family val="2"/>
      <charset val="238"/>
    </font>
    <font>
      <i/>
      <sz val="10"/>
      <color indexed="23"/>
      <name val="Arial"/>
      <family val="2"/>
      <charset val="238"/>
    </font>
    <font>
      <sz val="10"/>
      <color indexed="17"/>
      <name val="Arial"/>
      <family val="2"/>
      <charset val="238"/>
    </font>
    <font>
      <b/>
      <sz val="15"/>
      <color indexed="62"/>
      <name val="Calibri"/>
      <family val="2"/>
      <charset val="238"/>
    </font>
    <font>
      <b/>
      <sz val="15"/>
      <color indexed="56"/>
      <name val="Calibri"/>
      <family val="2"/>
      <charset val="238"/>
    </font>
    <font>
      <b/>
      <sz val="15"/>
      <color indexed="56"/>
      <name val="Arial"/>
      <family val="2"/>
      <charset val="238"/>
    </font>
    <font>
      <b/>
      <sz val="13"/>
      <color indexed="62"/>
      <name val="Calibri"/>
      <family val="2"/>
      <charset val="238"/>
    </font>
    <font>
      <b/>
      <sz val="13"/>
      <color indexed="56"/>
      <name val="Calibri"/>
      <family val="2"/>
      <charset val="238"/>
    </font>
    <font>
      <b/>
      <sz val="13"/>
      <color indexed="56"/>
      <name val="Arial"/>
      <family val="2"/>
      <charset val="238"/>
    </font>
    <font>
      <b/>
      <sz val="11"/>
      <color indexed="62"/>
      <name val="Calibri"/>
      <family val="2"/>
      <charset val="238"/>
    </font>
    <font>
      <b/>
      <sz val="11"/>
      <color indexed="56"/>
      <name val="Calibri"/>
      <family val="2"/>
      <charset val="238"/>
    </font>
    <font>
      <b/>
      <sz val="11"/>
      <color indexed="56"/>
      <name val="Arial"/>
      <family val="2"/>
      <charset val="238"/>
    </font>
    <font>
      <u/>
      <sz val="10"/>
      <color indexed="4"/>
      <name val="MS Sans Serif"/>
    </font>
    <font>
      <sz val="11"/>
      <color indexed="62"/>
      <name val="Calibri"/>
      <family val="2"/>
      <charset val="238"/>
    </font>
    <font>
      <sz val="10"/>
      <color indexed="62"/>
      <name val="Arial"/>
      <family val="2"/>
      <charset val="238"/>
    </font>
    <font>
      <b/>
      <sz val="11"/>
      <color indexed="63"/>
      <name val="Calibri"/>
      <family val="2"/>
      <charset val="238"/>
    </font>
    <font>
      <sz val="11"/>
      <color indexed="53"/>
      <name val="Calibri"/>
      <family val="2"/>
      <charset val="238"/>
    </font>
    <font>
      <sz val="11"/>
      <color indexed="52"/>
      <name val="Calibri"/>
      <family val="2"/>
      <charset val="238"/>
    </font>
    <font>
      <sz val="10"/>
      <color indexed="52"/>
      <name val="Arial"/>
      <family val="2"/>
      <charset val="238"/>
    </font>
    <font>
      <b/>
      <sz val="18"/>
      <color indexed="56"/>
      <name val="Cambria"/>
      <family val="1"/>
      <charset val="238"/>
    </font>
    <font>
      <sz val="11"/>
      <color theme="1"/>
      <name val="Calibri"/>
      <family val="2"/>
      <charset val="238"/>
      <scheme val="minor"/>
    </font>
    <font>
      <sz val="12"/>
      <name val="Courier"/>
    </font>
    <font>
      <sz val="10"/>
      <name val="MS Sans Serif"/>
    </font>
    <font>
      <sz val="10"/>
      <color theme="1"/>
      <name val="Arial Narrow"/>
      <family val="2"/>
      <charset val="238"/>
    </font>
    <font>
      <sz val="11"/>
      <color indexed="60"/>
      <name val="Calibri"/>
      <family val="2"/>
      <charset val="238"/>
    </font>
    <font>
      <sz val="10"/>
      <color indexed="60"/>
      <name val="Arial"/>
      <family val="2"/>
      <charset val="238"/>
    </font>
    <font>
      <sz val="11"/>
      <color indexed="64"/>
      <name val="Calibri"/>
      <family val="2"/>
      <charset val="238"/>
      <scheme val="minor"/>
    </font>
    <font>
      <sz val="11"/>
      <color indexed="64"/>
      <name val="Arial"/>
      <family val="2"/>
      <charset val="238"/>
    </font>
    <font>
      <sz val="10"/>
      <name val="SL Dutch"/>
    </font>
    <font>
      <sz val="11"/>
      <color indexed="2"/>
      <name val="Calibri"/>
      <family val="2"/>
      <charset val="238"/>
    </font>
    <font>
      <b/>
      <sz val="10"/>
      <color indexed="63"/>
      <name val="Arial"/>
      <family val="2"/>
      <charset val="238"/>
    </font>
    <font>
      <sz val="11"/>
      <name val="Futura Prins"/>
    </font>
    <font>
      <b/>
      <sz val="18"/>
      <color indexed="62"/>
      <name val="Cambria"/>
      <family val="1"/>
      <charset val="238"/>
    </font>
    <font>
      <sz val="10"/>
      <name val="Helv"/>
    </font>
    <font>
      <b/>
      <sz val="10"/>
      <color indexed="64"/>
      <name val="Arial"/>
      <family val="2"/>
      <charset val="238"/>
    </font>
    <font>
      <sz val="10"/>
      <name val="Arial Narrow"/>
      <family val="2"/>
      <charset val="238"/>
    </font>
    <font>
      <sz val="10"/>
      <color indexed="2"/>
      <name val="Arial"/>
      <family val="2"/>
      <charset val="238"/>
    </font>
    <font>
      <sz val="12"/>
      <name val="Arial CE"/>
    </font>
    <font>
      <b/>
      <sz val="10"/>
      <name val="Arial CE"/>
    </font>
    <font>
      <b/>
      <sz val="12"/>
      <name val="Arial CE"/>
    </font>
    <font>
      <b/>
      <sz val="14"/>
      <name val="Arial CE"/>
    </font>
    <font>
      <b/>
      <sz val="12"/>
      <name val="Arial"/>
      <family val="2"/>
      <charset val="238"/>
    </font>
    <font>
      <sz val="11"/>
      <name val="Arial CE"/>
    </font>
    <font>
      <b/>
      <sz val="11"/>
      <name val="Arial CE"/>
    </font>
    <font>
      <b/>
      <sz val="16"/>
      <name val="Arial CE"/>
    </font>
    <font>
      <sz val="16"/>
      <name val="Arial CE"/>
    </font>
    <font>
      <b/>
      <sz val="11"/>
      <name val="Arial"/>
      <family val="2"/>
      <charset val="238"/>
    </font>
    <font>
      <sz val="12"/>
      <name val="Arial"/>
      <family val="2"/>
      <charset val="238"/>
    </font>
    <font>
      <i/>
      <sz val="12"/>
      <name val="Arial CE"/>
    </font>
    <font>
      <i/>
      <sz val="11"/>
      <name val="Arial CE"/>
    </font>
    <font>
      <b/>
      <i/>
      <sz val="12"/>
      <name val="Arial"/>
      <family val="2"/>
      <charset val="238"/>
    </font>
    <font>
      <b/>
      <i/>
      <sz val="12"/>
      <name val="Arial CE"/>
    </font>
    <font>
      <b/>
      <i/>
      <sz val="10"/>
      <name val="Arial CE"/>
    </font>
    <font>
      <b/>
      <i/>
      <sz val="11"/>
      <name val="Arial CE"/>
    </font>
    <font>
      <b/>
      <sz val="9"/>
      <name val="Arial"/>
      <family val="2"/>
      <charset val="238"/>
    </font>
    <font>
      <sz val="9"/>
      <name val="Arial"/>
      <family val="2"/>
      <charset val="238"/>
    </font>
    <font>
      <b/>
      <sz val="14"/>
      <name val="Arial"/>
      <family val="2"/>
      <charset val="238"/>
    </font>
    <font>
      <sz val="10"/>
      <color rgb="FF0070C0"/>
      <name val="Arial"/>
      <family val="2"/>
      <charset val="238"/>
    </font>
    <font>
      <sz val="11"/>
      <name val="Arial"/>
      <family val="2"/>
      <charset val="238"/>
    </font>
    <font>
      <b/>
      <sz val="10"/>
      <name val="Arial"/>
      <family val="2"/>
      <charset val="238"/>
    </font>
    <font>
      <sz val="9"/>
      <color theme="1"/>
      <name val="Arial"/>
      <family val="2"/>
      <charset val="238"/>
    </font>
    <font>
      <sz val="9"/>
      <name val="Arial Narrow"/>
      <family val="2"/>
      <charset val="238"/>
    </font>
    <font>
      <sz val="9"/>
      <color indexed="4"/>
      <name val="Arial Narrow"/>
      <family val="2"/>
      <charset val="238"/>
    </font>
    <font>
      <sz val="10"/>
      <color indexed="4"/>
      <name val="Arial Narrow"/>
      <family val="2"/>
      <charset val="238"/>
    </font>
    <font>
      <b/>
      <sz val="9"/>
      <color indexed="2"/>
      <name val="Arial"/>
      <family val="2"/>
      <charset val="238"/>
    </font>
    <font>
      <sz val="11"/>
      <color theme="1"/>
      <name val="Arial"/>
      <family val="2"/>
      <charset val="238"/>
    </font>
    <font>
      <b/>
      <sz val="11"/>
      <color theme="0"/>
      <name val="Arial"/>
      <family val="2"/>
      <charset val="238"/>
    </font>
    <font>
      <b/>
      <sz val="9"/>
      <color theme="0"/>
      <name val="Arial"/>
      <family val="2"/>
      <charset val="238"/>
    </font>
    <font>
      <sz val="9"/>
      <color theme="0"/>
      <name val="Arial"/>
      <family val="2"/>
      <charset val="238"/>
    </font>
    <font>
      <sz val="9"/>
      <color rgb="FF0070C0"/>
      <name val="Arial"/>
      <family val="2"/>
      <charset val="238"/>
    </font>
    <font>
      <sz val="10"/>
      <name val="Calibri"/>
      <family val="2"/>
      <charset val="238"/>
    </font>
    <font>
      <b/>
      <sz val="10"/>
      <color indexed="64"/>
      <name val="Calibri"/>
      <family val="2"/>
      <charset val="238"/>
    </font>
    <font>
      <sz val="9"/>
      <color indexed="64"/>
      <name val="Calibri"/>
      <family val="2"/>
      <charset val="238"/>
    </font>
    <font>
      <sz val="10"/>
      <color theme="1"/>
      <name val="Calibri"/>
      <family val="2"/>
      <charset val="238"/>
      <scheme val="minor"/>
    </font>
    <font>
      <b/>
      <sz val="11"/>
      <color theme="1"/>
      <name val="Calibri"/>
      <family val="2"/>
      <charset val="238"/>
      <scheme val="minor"/>
    </font>
    <font>
      <sz val="10"/>
      <color theme="1"/>
      <name val="Arial"/>
      <family val="2"/>
      <charset val="238"/>
    </font>
    <font>
      <sz val="9"/>
      <name val="Calibri"/>
      <family val="2"/>
      <charset val="238"/>
    </font>
    <font>
      <sz val="10"/>
      <name val="Arial CE"/>
      <family val="2"/>
      <charset val="238"/>
    </font>
    <font>
      <sz val="9"/>
      <color indexed="12"/>
      <name val="Arial Narrow"/>
      <family val="2"/>
      <charset val="238"/>
    </font>
    <font>
      <sz val="10"/>
      <color indexed="12"/>
      <name val="Arial Narrow"/>
      <family val="2"/>
      <charset val="238"/>
    </font>
    <font>
      <sz val="11"/>
      <color theme="1"/>
      <name val="Calibri"/>
      <family val="2"/>
      <charset val="238"/>
    </font>
    <font>
      <sz val="9"/>
      <name val="Arial"/>
      <family val="2"/>
    </font>
    <font>
      <sz val="10"/>
      <name val="Arial"/>
      <family val="2"/>
    </font>
    <font>
      <sz val="8"/>
      <color theme="1"/>
      <name val="Arial"/>
      <family val="2"/>
      <charset val="238"/>
    </font>
    <font>
      <sz val="10"/>
      <color theme="1"/>
      <name val="Arial"/>
      <family val="2"/>
      <charset val="238"/>
    </font>
    <font>
      <sz val="11"/>
      <color theme="0"/>
      <name val="Calibri"/>
      <family val="2"/>
      <charset val="238"/>
      <scheme val="minor"/>
    </font>
    <font>
      <sz val="11"/>
      <name val="Arial CE"/>
      <charset val="238"/>
    </font>
    <font>
      <sz val="10"/>
      <color theme="1"/>
      <name val="Arial"/>
      <family val="2"/>
    </font>
    <font>
      <sz val="11"/>
      <color theme="1"/>
      <name val="Arial"/>
      <family val="2"/>
    </font>
    <font>
      <b/>
      <sz val="11"/>
      <color theme="1"/>
      <name val="Arial"/>
      <family val="2"/>
    </font>
    <font>
      <sz val="11"/>
      <color indexed="8"/>
      <name val="Arial"/>
      <family val="2"/>
      <charset val="238"/>
    </font>
    <font>
      <b/>
      <sz val="14"/>
      <color indexed="8"/>
      <name val="Arial"/>
      <family val="2"/>
      <charset val="238"/>
    </font>
    <font>
      <sz val="9"/>
      <color indexed="8"/>
      <name val="Arial"/>
      <family val="2"/>
      <charset val="238"/>
    </font>
    <font>
      <b/>
      <sz val="11"/>
      <color indexed="8"/>
      <name val="Arial"/>
      <family val="2"/>
      <charset val="238"/>
    </font>
    <font>
      <b/>
      <sz val="12"/>
      <color indexed="8"/>
      <name val="Arial"/>
      <family val="2"/>
      <charset val="238"/>
    </font>
    <font>
      <b/>
      <sz val="10"/>
      <color indexed="8"/>
      <name val="Arial"/>
      <family val="2"/>
      <charset val="238"/>
    </font>
    <font>
      <sz val="12"/>
      <color indexed="8"/>
      <name val="Arial"/>
      <family val="2"/>
      <charset val="238"/>
    </font>
    <font>
      <i/>
      <sz val="9"/>
      <color indexed="8"/>
      <name val="Arial"/>
      <family val="2"/>
      <charset val="238"/>
    </font>
    <font>
      <i/>
      <sz val="11"/>
      <color indexed="8"/>
      <name val="Arial"/>
      <family val="2"/>
      <charset val="238"/>
    </font>
    <font>
      <i/>
      <sz val="12"/>
      <color indexed="8"/>
      <name val="Arial"/>
      <family val="2"/>
      <charset val="238"/>
    </font>
    <font>
      <b/>
      <i/>
      <sz val="10"/>
      <color indexed="8"/>
      <name val="Arial"/>
      <family val="2"/>
      <charset val="238"/>
    </font>
    <font>
      <b/>
      <i/>
      <sz val="12"/>
      <color indexed="8"/>
      <name val="Arial"/>
      <family val="2"/>
      <charset val="238"/>
    </font>
    <font>
      <sz val="14"/>
      <name val="Arial"/>
      <family val="2"/>
      <charset val="238"/>
    </font>
    <font>
      <b/>
      <sz val="14"/>
      <color theme="1"/>
      <name val="Calibri"/>
      <family val="2"/>
      <charset val="238"/>
      <scheme val="minor"/>
    </font>
    <font>
      <b/>
      <sz val="12"/>
      <color theme="0"/>
      <name val="Arial CE"/>
      <family val="2"/>
      <charset val="238"/>
    </font>
    <font>
      <b/>
      <sz val="14"/>
      <color theme="0"/>
      <name val="Arial"/>
      <family val="2"/>
      <charset val="238"/>
    </font>
    <font>
      <b/>
      <sz val="14"/>
      <color theme="0"/>
      <name val="Calibri"/>
      <family val="2"/>
      <charset val="238"/>
      <scheme val="minor"/>
    </font>
    <font>
      <sz val="10"/>
      <name val="Century Gothic"/>
      <family val="2"/>
      <charset val="238"/>
    </font>
    <font>
      <sz val="10"/>
      <color indexed="8"/>
      <name val="Arial"/>
      <family val="2"/>
      <charset val="238"/>
    </font>
    <font>
      <b/>
      <sz val="10"/>
      <name val="Arial CE"/>
      <family val="2"/>
      <charset val="238"/>
    </font>
    <font>
      <sz val="10"/>
      <name val="SLO Arial"/>
      <family val="2"/>
    </font>
    <font>
      <b/>
      <sz val="12"/>
      <name val="Arial CE"/>
      <charset val="238"/>
    </font>
    <font>
      <sz val="10"/>
      <name val="Arial CE"/>
      <charset val="238"/>
    </font>
    <font>
      <i/>
      <sz val="9"/>
      <name val="Arial CE"/>
      <charset val="238"/>
    </font>
    <font>
      <b/>
      <sz val="10"/>
      <name val="SLO Arial"/>
    </font>
    <font>
      <sz val="10"/>
      <name val="Arial CE"/>
      <family val="2"/>
    </font>
    <font>
      <b/>
      <sz val="9"/>
      <name val="Arial CE"/>
      <family val="2"/>
      <charset val="238"/>
    </font>
    <font>
      <sz val="9"/>
      <name val="Arial CE"/>
      <charset val="238"/>
    </font>
    <font>
      <b/>
      <sz val="11"/>
      <name val="Arial CE"/>
      <charset val="238"/>
    </font>
    <font>
      <sz val="11"/>
      <name val="Arial CE"/>
      <family val="2"/>
      <charset val="238"/>
    </font>
    <font>
      <sz val="9"/>
      <name val="Arial CE"/>
      <family val="2"/>
      <charset val="238"/>
    </font>
    <font>
      <b/>
      <sz val="9"/>
      <name val="SLO Arial"/>
      <charset val="238"/>
    </font>
    <font>
      <sz val="12"/>
      <name val="Calibri"/>
      <family val="2"/>
      <charset val="238"/>
      <scheme val="minor"/>
    </font>
    <font>
      <sz val="14"/>
      <name val="Calibri"/>
      <family val="2"/>
      <charset val="238"/>
      <scheme val="minor"/>
    </font>
    <font>
      <b/>
      <sz val="10"/>
      <name val="Calibri"/>
      <family val="2"/>
      <charset val="238"/>
      <scheme val="minor"/>
    </font>
    <font>
      <b/>
      <sz val="12"/>
      <name val="Calibri"/>
      <family val="2"/>
      <charset val="238"/>
      <scheme val="minor"/>
    </font>
    <font>
      <sz val="11"/>
      <name val="Calibri"/>
      <family val="2"/>
      <charset val="238"/>
      <scheme val="minor"/>
    </font>
    <font>
      <sz val="10"/>
      <name val="Calibri"/>
      <family val="2"/>
      <charset val="238"/>
      <scheme val="minor"/>
    </font>
    <font>
      <b/>
      <sz val="11"/>
      <name val="Calibri"/>
      <family val="2"/>
      <charset val="238"/>
      <scheme val="minor"/>
    </font>
    <font>
      <b/>
      <sz val="10"/>
      <color indexed="58"/>
      <name val="Calibri"/>
      <family val="2"/>
      <charset val="238"/>
      <scheme val="minor"/>
    </font>
    <font>
      <sz val="8"/>
      <name val="Calibri"/>
      <family val="2"/>
      <charset val="238"/>
      <scheme val="minor"/>
    </font>
    <font>
      <sz val="8"/>
      <color indexed="64"/>
      <name val="Calibri"/>
      <family val="2"/>
      <charset val="238"/>
      <scheme val="minor"/>
    </font>
    <font>
      <sz val="10"/>
      <color indexed="64"/>
      <name val="Calibri"/>
      <family val="2"/>
      <charset val="238"/>
      <scheme val="minor"/>
    </font>
    <font>
      <sz val="10"/>
      <color indexed="2"/>
      <name val="Calibri"/>
      <family val="2"/>
      <charset val="238"/>
      <scheme val="minor"/>
    </font>
    <font>
      <vertAlign val="superscript"/>
      <sz val="10"/>
      <name val="Calibri"/>
      <family val="2"/>
      <charset val="238"/>
      <scheme val="minor"/>
    </font>
    <font>
      <sz val="9"/>
      <color indexed="64"/>
      <name val="Calibri"/>
      <family val="2"/>
      <charset val="238"/>
      <scheme val="minor"/>
    </font>
    <font>
      <sz val="8"/>
      <name val="Arial"/>
      <family val="2"/>
      <charset val="238"/>
    </font>
    <font>
      <sz val="8"/>
      <name val="Arial"/>
      <family val="2"/>
      <charset val="238"/>
    </font>
    <font>
      <b/>
      <sz val="10"/>
      <color indexed="64"/>
      <name val="Calibri"/>
      <family val="2"/>
      <charset val="238"/>
      <scheme val="minor"/>
    </font>
  </fonts>
  <fills count="71">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62"/>
        <bgColor indexed="62"/>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2"/>
        <bgColor indexed="2"/>
      </patternFill>
    </fill>
    <fill>
      <patternFill patternType="solid">
        <fgColor indexed="42"/>
        <bgColor indexed="42"/>
      </patternFill>
    </fill>
    <fill>
      <patternFill patternType="solid">
        <fgColor indexed="57"/>
        <bgColor indexed="57"/>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53"/>
        <bgColor indexed="53"/>
      </patternFill>
    </fill>
    <fill>
      <patternFill patternType="solid">
        <fgColor indexed="45"/>
        <bgColor indexed="45"/>
      </patternFill>
    </fill>
    <fill>
      <patternFill patternType="solid">
        <fgColor indexed="65"/>
      </patternFill>
    </fill>
    <fill>
      <patternFill patternType="solid">
        <fgColor indexed="22"/>
        <bgColor indexed="22"/>
      </patternFill>
    </fill>
    <fill>
      <patternFill patternType="solid">
        <fgColor indexed="55"/>
        <bgColor indexed="55"/>
      </patternFill>
    </fill>
    <fill>
      <patternFill patternType="lightUp">
        <fgColor indexed="65"/>
        <bgColor indexed="55"/>
      </patternFill>
    </fill>
    <fill>
      <patternFill patternType="lightUp">
        <fgColor indexed="65"/>
        <bgColor indexed="29"/>
      </patternFill>
    </fill>
    <fill>
      <patternFill patternType="lightUp">
        <fgColor indexed="65"/>
        <bgColor indexed="22"/>
      </patternFill>
    </fill>
    <fill>
      <patternFill patternType="solid">
        <fgColor indexed="43"/>
        <bgColor indexed="43"/>
      </patternFill>
    </fill>
    <fill>
      <patternFill patternType="solid">
        <fgColor indexed="43"/>
        <bgColor indexed="43"/>
      </patternFill>
    </fill>
    <fill>
      <patternFill patternType="solid">
        <fgColor indexed="26"/>
        <bgColor indexed="26"/>
      </patternFill>
    </fill>
    <fill>
      <patternFill patternType="solid">
        <fgColor theme="0"/>
        <bgColor theme="0"/>
      </patternFill>
    </fill>
    <fill>
      <patternFill patternType="solid">
        <fgColor theme="9"/>
        <bgColor theme="9"/>
      </patternFill>
    </fill>
    <fill>
      <patternFill patternType="solid">
        <fgColor theme="9" tint="0.39997558519241921"/>
        <bgColor theme="9" tint="0.39997558519241921"/>
      </patternFill>
    </fill>
    <fill>
      <patternFill patternType="solid">
        <fgColor theme="0" tint="-0.14999847407452621"/>
        <bgColor theme="0" tint="-0.14999847407452621"/>
      </patternFill>
    </fill>
    <fill>
      <patternFill patternType="solid">
        <fgColor theme="0" tint="-0.14996795556505021"/>
        <bgColor theme="0" tint="-0.14996795556505021"/>
      </patternFill>
    </fill>
    <fill>
      <patternFill patternType="solid">
        <fgColor theme="9" tint="0.59999389629810485"/>
        <bgColor theme="9" tint="0.59999389629810485"/>
      </patternFill>
    </fill>
    <fill>
      <patternFill patternType="solid">
        <fgColor theme="9" tint="-0.249977111117893"/>
        <bgColor theme="9" tint="-0.249977111117893"/>
      </patternFill>
    </fill>
    <fill>
      <patternFill patternType="solid">
        <fgColor theme="9" tint="0.79998168889431442"/>
        <bgColor theme="9" tint="0.79998168889431442"/>
      </patternFill>
    </fill>
    <fill>
      <patternFill patternType="solid">
        <fgColor indexed="65"/>
      </patternFill>
    </fill>
    <fill>
      <patternFill patternType="solid">
        <fgColor rgb="FFBEF0BE"/>
        <bgColor rgb="FFBEF0BE"/>
      </patternFill>
    </fill>
    <fill>
      <patternFill patternType="solid">
        <fgColor rgb="FFC6D7F5"/>
        <bgColor rgb="FFC6D7F5"/>
      </patternFill>
    </fill>
    <fill>
      <patternFill patternType="solid">
        <fgColor theme="9"/>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9"/>
        <bgColor theme="9" tint="0.59999389629810485"/>
      </patternFill>
    </fill>
    <fill>
      <patternFill patternType="solid">
        <fgColor theme="9" tint="-0.249977111117893"/>
        <bgColor indexed="64"/>
      </patternFill>
    </fill>
    <fill>
      <patternFill patternType="solid">
        <fgColor indexed="43"/>
        <bgColor indexed="64"/>
      </patternFill>
    </fill>
    <fill>
      <patternFill patternType="solid">
        <fgColor theme="7" tint="0.59999389629810485"/>
        <bgColor indexed="64"/>
      </patternFill>
    </fill>
    <fill>
      <patternFill patternType="solid">
        <fgColor indexed="22"/>
        <bgColor indexed="64"/>
      </patternFill>
    </fill>
    <fill>
      <patternFill patternType="solid">
        <fgColor theme="7" tint="-0.249977111117893"/>
        <bgColor indexed="64"/>
      </patternFill>
    </fill>
    <fill>
      <patternFill patternType="solid">
        <fgColor rgb="FF7030A0"/>
        <bgColor indexed="64"/>
      </patternFill>
    </fill>
    <fill>
      <patternFill patternType="solid">
        <fgColor theme="0"/>
        <bgColor indexed="64"/>
      </patternFill>
    </fill>
    <fill>
      <patternFill patternType="solid">
        <fgColor theme="0" tint="-0.14999847407452621"/>
        <bgColor theme="0"/>
      </patternFill>
    </fill>
    <fill>
      <patternFill patternType="solid">
        <fgColor theme="9" tint="0.79998168889431442"/>
        <bgColor rgb="FFF0F0F0"/>
      </patternFill>
    </fill>
    <fill>
      <patternFill patternType="solid">
        <fgColor theme="9" tint="0.39997558519241921"/>
        <bgColor rgb="FFF0F0F0"/>
      </patternFill>
    </fill>
    <fill>
      <patternFill patternType="solid">
        <fgColor theme="9" tint="0.79998168889431442"/>
        <bgColor indexed="64"/>
      </patternFill>
    </fill>
  </fills>
  <borders count="8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hair">
        <color auto="1"/>
      </left>
      <right style="hair">
        <color auto="1"/>
      </right>
      <top style="hair">
        <color auto="1"/>
      </top>
      <bottom style="hair">
        <color auto="1"/>
      </bottom>
      <diagonal/>
    </border>
    <border>
      <left/>
      <right/>
      <top/>
      <bottom style="thick">
        <color indexed="54"/>
      </bottom>
      <diagonal/>
    </border>
    <border>
      <left/>
      <right/>
      <top/>
      <bottom style="thick">
        <color indexed="62"/>
      </bottom>
      <diagonal/>
    </border>
    <border>
      <left/>
      <right/>
      <top/>
      <bottom style="thick">
        <color indexed="22"/>
      </bottom>
      <diagonal/>
    </border>
    <border>
      <left/>
      <right/>
      <top/>
      <bottom style="medium">
        <color indexed="44"/>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double">
        <color auto="1"/>
      </left>
      <right style="double">
        <color auto="1"/>
      </right>
      <top style="double">
        <color auto="1"/>
      </top>
      <bottom style="double">
        <color auto="1"/>
      </bottom>
      <diagonal/>
    </border>
    <border>
      <left/>
      <right/>
      <top style="thin">
        <color indexed="54"/>
      </top>
      <bottom style="double">
        <color indexed="54"/>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medium">
        <color auto="1"/>
      </bottom>
      <diagonal/>
    </border>
    <border>
      <left/>
      <right/>
      <top style="medium">
        <color auto="1"/>
      </top>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right style="medium">
        <color auto="1"/>
      </right>
      <top/>
      <bottom style="thin">
        <color auto="1"/>
      </bottom>
      <diagonal/>
    </border>
    <border>
      <left style="medium">
        <color auto="1"/>
      </left>
      <right/>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right style="hair">
        <color auto="1"/>
      </right>
      <top/>
      <bottom/>
      <diagonal/>
    </border>
    <border>
      <left style="hair">
        <color auto="1"/>
      </left>
      <right style="hair">
        <color auto="1"/>
      </right>
      <top/>
      <bottom/>
      <diagonal/>
    </border>
    <border>
      <left style="hair">
        <color auto="1"/>
      </left>
      <right/>
      <top/>
      <bottom/>
      <diagonal/>
    </border>
    <border>
      <left style="hair">
        <color auto="1"/>
      </left>
      <right style="hair">
        <color auto="1"/>
      </right>
      <top/>
      <bottom style="hair">
        <color auto="1"/>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right/>
      <top style="hair">
        <color auto="1"/>
      </top>
      <bottom/>
      <diagonal/>
    </border>
    <border>
      <left style="medium">
        <color auto="1"/>
      </left>
      <right style="hair">
        <color auto="1"/>
      </right>
      <top style="thin">
        <color auto="1"/>
      </top>
      <bottom style="medium">
        <color auto="1"/>
      </bottom>
      <diagonal/>
    </border>
    <border>
      <left style="hair">
        <color auto="1"/>
      </left>
      <right style="hair">
        <color auto="1"/>
      </right>
      <top style="thin">
        <color auto="1"/>
      </top>
      <bottom style="medium">
        <color auto="1"/>
      </bottom>
      <diagonal/>
    </border>
    <border>
      <left style="hair">
        <color auto="1"/>
      </left>
      <right style="medium">
        <color auto="1"/>
      </right>
      <top style="thin">
        <color auto="1"/>
      </top>
      <bottom style="medium">
        <color auto="1"/>
      </bottom>
      <diagonal/>
    </border>
    <border>
      <left/>
      <right/>
      <top/>
      <bottom style="hair">
        <color auto="1"/>
      </bottom>
      <diagonal/>
    </border>
    <border>
      <left/>
      <right/>
      <top style="thin">
        <color auto="1"/>
      </top>
      <bottom style="medium">
        <color auto="1"/>
      </bottom>
      <diagonal/>
    </border>
    <border>
      <left style="medium">
        <color auto="1"/>
      </left>
      <right style="medium">
        <color auto="1"/>
      </right>
      <top style="thin">
        <color auto="1"/>
      </top>
      <bottom style="double">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bottom style="dotted">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double">
        <color indexed="64"/>
      </bottom>
      <diagonal/>
    </border>
    <border>
      <left/>
      <right/>
      <top style="double">
        <color indexed="64"/>
      </top>
      <bottom style="thin">
        <color indexed="64"/>
      </bottom>
      <diagonal/>
    </border>
    <border>
      <left style="medium">
        <color indexed="64"/>
      </left>
      <right/>
      <top style="thin">
        <color indexed="64"/>
      </top>
      <bottom style="thin">
        <color indexed="64"/>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diagonal/>
    </border>
    <border>
      <left/>
      <right/>
      <top style="hair">
        <color auto="1"/>
      </top>
      <bottom style="thin">
        <color auto="1"/>
      </bottom>
      <diagonal/>
    </border>
  </borders>
  <cellStyleXfs count="739">
    <xf numFmtId="0" fontId="0" fillId="0" borderId="0"/>
    <xf numFmtId="0" fontId="3" fillId="2" borderId="0" applyNumberFormat="0" applyBorder="0" applyProtection="0"/>
    <xf numFmtId="0" fontId="3" fillId="3" borderId="0" applyNumberFormat="0" applyBorder="0" applyProtection="0"/>
    <xf numFmtId="0" fontId="3" fillId="4" borderId="0" applyNumberFormat="0" applyBorder="0" applyProtection="0"/>
    <xf numFmtId="0" fontId="3" fillId="5" borderId="0" applyNumberFormat="0" applyBorder="0" applyProtection="0"/>
    <xf numFmtId="0" fontId="3" fillId="6" borderId="0" applyNumberFormat="0" applyBorder="0" applyProtection="0"/>
    <xf numFmtId="0" fontId="3" fillId="7" borderId="0" applyNumberFormat="0" applyBorder="0" applyProtection="0"/>
    <xf numFmtId="0" fontId="3" fillId="2" borderId="0" applyNumberFormat="0" applyBorder="0" applyProtection="0"/>
    <xf numFmtId="0" fontId="4" fillId="2" borderId="0" applyNumberFormat="0" applyBorder="0" applyProtection="0"/>
    <xf numFmtId="0" fontId="3" fillId="3" borderId="0" applyNumberFormat="0" applyBorder="0" applyProtection="0"/>
    <xf numFmtId="0" fontId="4" fillId="3" borderId="0" applyNumberFormat="0" applyBorder="0" applyProtection="0"/>
    <xf numFmtId="0" fontId="3" fillId="4" borderId="0" applyNumberFormat="0" applyBorder="0" applyProtection="0"/>
    <xf numFmtId="0" fontId="4" fillId="4" borderId="0" applyNumberFormat="0" applyBorder="0" applyProtection="0"/>
    <xf numFmtId="0" fontId="3" fillId="5" borderId="0" applyNumberFormat="0" applyBorder="0" applyProtection="0"/>
    <xf numFmtId="0" fontId="4" fillId="5" borderId="0" applyNumberFormat="0" applyBorder="0" applyProtection="0"/>
    <xf numFmtId="0" fontId="3" fillId="6" borderId="0" applyNumberFormat="0" applyBorder="0" applyProtection="0"/>
    <xf numFmtId="0" fontId="4" fillId="6" borderId="0" applyNumberFormat="0" applyBorder="0" applyProtection="0"/>
    <xf numFmtId="0" fontId="3" fillId="7" borderId="0" applyNumberFormat="0" applyBorder="0" applyProtection="0"/>
    <xf numFmtId="0" fontId="4" fillId="7" borderId="0" applyNumberFormat="0" applyBorder="0" applyProtection="0"/>
    <xf numFmtId="0" fontId="3" fillId="8" borderId="0" applyNumberFormat="0" applyBorder="0" applyProtection="0"/>
    <xf numFmtId="0" fontId="3" fillId="9" borderId="0" applyNumberFormat="0" applyBorder="0" applyProtection="0"/>
    <xf numFmtId="0" fontId="3" fillId="10" borderId="0" applyNumberFormat="0" applyBorder="0" applyProtection="0"/>
    <xf numFmtId="0" fontId="3" fillId="5" borderId="0" applyNumberFormat="0" applyBorder="0" applyProtection="0"/>
    <xf numFmtId="0" fontId="3" fillId="8" borderId="0" applyNumberFormat="0" applyBorder="0" applyProtection="0"/>
    <xf numFmtId="0" fontId="3" fillId="11" borderId="0" applyNumberFormat="0" applyBorder="0" applyProtection="0"/>
    <xf numFmtId="0" fontId="3" fillId="8" borderId="0" applyNumberFormat="0" applyBorder="0" applyProtection="0"/>
    <xf numFmtId="0" fontId="4" fillId="8" borderId="0" applyNumberFormat="0" applyBorder="0" applyProtection="0"/>
    <xf numFmtId="0" fontId="3" fillId="9" borderId="0" applyNumberFormat="0" applyBorder="0" applyProtection="0"/>
    <xf numFmtId="0" fontId="4" fillId="9" borderId="0" applyNumberFormat="0" applyBorder="0" applyProtection="0"/>
    <xf numFmtId="0" fontId="3" fillId="10" borderId="0" applyNumberFormat="0" applyBorder="0" applyProtection="0"/>
    <xf numFmtId="0" fontId="4" fillId="10" borderId="0" applyNumberFormat="0" applyBorder="0" applyProtection="0"/>
    <xf numFmtId="0" fontId="3" fillId="5" borderId="0" applyNumberFormat="0" applyBorder="0" applyProtection="0"/>
    <xf numFmtId="0" fontId="4" fillId="5" borderId="0" applyNumberFormat="0" applyBorder="0" applyProtection="0"/>
    <xf numFmtId="0" fontId="3" fillId="8" borderId="0" applyNumberFormat="0" applyBorder="0" applyProtection="0"/>
    <xf numFmtId="0" fontId="4" fillId="8" borderId="0" applyNumberFormat="0" applyBorder="0" applyProtection="0"/>
    <xf numFmtId="0" fontId="3" fillId="11" borderId="0" applyNumberFormat="0" applyBorder="0" applyProtection="0"/>
    <xf numFmtId="0" fontId="4" fillId="11" borderId="0" applyNumberFormat="0" applyBorder="0" applyProtection="0"/>
    <xf numFmtId="0" fontId="5" fillId="12" borderId="0" applyNumberFormat="0" applyBorder="0" applyProtection="0"/>
    <xf numFmtId="0" fontId="5" fillId="9" borderId="0" applyNumberFormat="0" applyBorder="0" applyProtection="0"/>
    <xf numFmtId="0" fontId="5" fillId="10" borderId="0" applyNumberFormat="0" applyBorder="0" applyProtection="0"/>
    <xf numFmtId="0" fontId="5" fillId="13" borderId="0" applyNumberFormat="0" applyBorder="0" applyProtection="0"/>
    <xf numFmtId="0" fontId="5" fillId="14" borderId="0" applyNumberFormat="0" applyBorder="0" applyProtection="0"/>
    <xf numFmtId="0" fontId="5" fillId="15" borderId="0" applyNumberFormat="0" applyBorder="0" applyProtection="0"/>
    <xf numFmtId="0" fontId="5" fillId="12" borderId="0" applyNumberFormat="0" applyBorder="0" applyProtection="0"/>
    <xf numFmtId="0" fontId="6" fillId="12" borderId="0" applyNumberFormat="0" applyBorder="0" applyProtection="0"/>
    <xf numFmtId="0" fontId="5" fillId="9" borderId="0" applyNumberFormat="0" applyBorder="0" applyProtection="0"/>
    <xf numFmtId="0" fontId="6" fillId="9" borderId="0" applyNumberFormat="0" applyBorder="0" applyProtection="0"/>
    <xf numFmtId="0" fontId="5" fillId="10" borderId="0" applyNumberFormat="0" applyBorder="0" applyProtection="0"/>
    <xf numFmtId="0" fontId="6" fillId="10" borderId="0" applyNumberFormat="0" applyBorder="0" applyProtection="0"/>
    <xf numFmtId="0" fontId="5" fillId="13" borderId="0" applyNumberFormat="0" applyBorder="0" applyProtection="0"/>
    <xf numFmtId="0" fontId="6" fillId="13" borderId="0" applyNumberFormat="0" applyBorder="0" applyProtection="0"/>
    <xf numFmtId="0" fontId="5" fillId="14" borderId="0" applyNumberFormat="0" applyBorder="0" applyProtection="0"/>
    <xf numFmtId="0" fontId="6" fillId="14" borderId="0" applyNumberFormat="0" applyBorder="0" applyProtection="0"/>
    <xf numFmtId="0" fontId="5" fillId="15" borderId="0" applyNumberFormat="0" applyBorder="0" applyProtection="0"/>
    <xf numFmtId="0" fontId="6" fillId="15" borderId="0" applyNumberFormat="0" applyBorder="0" applyProtection="0"/>
    <xf numFmtId="0" fontId="5" fillId="16" borderId="0" applyNumberFormat="0" applyBorder="0" applyProtection="0"/>
    <xf numFmtId="0" fontId="3" fillId="17" borderId="0" applyNumberFormat="0" applyBorder="0" applyProtection="0"/>
    <xf numFmtId="0" fontId="3" fillId="17" borderId="0" applyNumberFormat="0" applyBorder="0" applyProtection="0"/>
    <xf numFmtId="0" fontId="5" fillId="18" borderId="0" applyNumberFormat="0" applyBorder="0" applyProtection="0"/>
    <xf numFmtId="0" fontId="5" fillId="19" borderId="0" applyNumberFormat="0" applyBorder="0" applyProtection="0"/>
    <xf numFmtId="0" fontId="5" fillId="19" borderId="0" applyNumberFormat="0" applyBorder="0" applyProtection="0"/>
    <xf numFmtId="0" fontId="5" fillId="19" borderId="0" applyNumberFormat="0" applyBorder="0" applyProtection="0"/>
    <xf numFmtId="0" fontId="5" fillId="19" borderId="0" applyNumberFormat="0" applyBorder="0" applyProtection="0"/>
    <xf numFmtId="0" fontId="5" fillId="19" borderId="0" applyNumberFormat="0" applyBorder="0" applyProtection="0"/>
    <xf numFmtId="0" fontId="5" fillId="19" borderId="0" applyNumberFormat="0" applyBorder="0" applyProtection="0"/>
    <xf numFmtId="0" fontId="5" fillId="19" borderId="0" applyNumberFormat="0" applyBorder="0" applyProtection="0"/>
    <xf numFmtId="0" fontId="5" fillId="19" borderId="0" applyNumberFormat="0" applyBorder="0" applyProtection="0"/>
    <xf numFmtId="0" fontId="5" fillId="19" borderId="0" applyNumberFormat="0" applyBorder="0" applyProtection="0"/>
    <xf numFmtId="0" fontId="5" fillId="19" borderId="0" applyNumberFormat="0" applyBorder="0" applyProtection="0"/>
    <xf numFmtId="0" fontId="5" fillId="19" borderId="0" applyNumberFormat="0" applyBorder="0" applyProtection="0"/>
    <xf numFmtId="0" fontId="5" fillId="19" borderId="0" applyNumberFormat="0" applyBorder="0" applyProtection="0"/>
    <xf numFmtId="0" fontId="5" fillId="19" borderId="0" applyNumberFormat="0" applyBorder="0" applyProtection="0"/>
    <xf numFmtId="0" fontId="5" fillId="19" borderId="0" applyNumberFormat="0" applyBorder="0" applyProtection="0"/>
    <xf numFmtId="0" fontId="5" fillId="19" borderId="0" applyNumberFormat="0" applyBorder="0" applyProtection="0"/>
    <xf numFmtId="0" fontId="5" fillId="19" borderId="0" applyNumberFormat="0" applyBorder="0" applyProtection="0"/>
    <xf numFmtId="0" fontId="6" fillId="19" borderId="0" applyNumberFormat="0" applyBorder="0" applyProtection="0"/>
    <xf numFmtId="0" fontId="5" fillId="19" borderId="0" applyNumberFormat="0" applyBorder="0" applyProtection="0"/>
    <xf numFmtId="0" fontId="5" fillId="19" borderId="0" applyNumberFormat="0" applyBorder="0" applyProtection="0"/>
    <xf numFmtId="0" fontId="5" fillId="19" borderId="0" applyNumberFormat="0" applyBorder="0" applyProtection="0"/>
    <xf numFmtId="0" fontId="5" fillId="19" borderId="0" applyNumberFormat="0" applyBorder="0" applyProtection="0"/>
    <xf numFmtId="0" fontId="5" fillId="19" borderId="0" applyNumberFormat="0" applyBorder="0" applyProtection="0"/>
    <xf numFmtId="0" fontId="5" fillId="19" borderId="0" applyNumberFormat="0" applyBorder="0" applyProtection="0"/>
    <xf numFmtId="0" fontId="5" fillId="19" borderId="0" applyNumberFormat="0" applyBorder="0" applyProtection="0"/>
    <xf numFmtId="0" fontId="5" fillId="20" borderId="0" applyNumberFormat="0" applyBorder="0" applyProtection="0"/>
    <xf numFmtId="0" fontId="3" fillId="21" borderId="0" applyNumberFormat="0" applyBorder="0" applyProtection="0"/>
    <xf numFmtId="0" fontId="3" fillId="22" borderId="0" applyNumberFormat="0" applyBorder="0" applyProtection="0"/>
    <xf numFmtId="0" fontId="5" fillId="23" borderId="0" applyNumberFormat="0" applyBorder="0" applyProtection="0"/>
    <xf numFmtId="0" fontId="5" fillId="24" borderId="0" applyNumberFormat="0" applyBorder="0" applyProtection="0"/>
    <xf numFmtId="0" fontId="5" fillId="24" borderId="0" applyNumberFormat="0" applyBorder="0" applyProtection="0"/>
    <xf numFmtId="0" fontId="5" fillId="24" borderId="0" applyNumberFormat="0" applyBorder="0" applyProtection="0"/>
    <xf numFmtId="0" fontId="5" fillId="24" borderId="0" applyNumberFormat="0" applyBorder="0" applyProtection="0"/>
    <xf numFmtId="0" fontId="5" fillId="24" borderId="0" applyNumberFormat="0" applyBorder="0" applyProtection="0"/>
    <xf numFmtId="0" fontId="5" fillId="24" borderId="0" applyNumberFormat="0" applyBorder="0" applyProtection="0"/>
    <xf numFmtId="0" fontId="5" fillId="24" borderId="0" applyNumberFormat="0" applyBorder="0" applyProtection="0"/>
    <xf numFmtId="0" fontId="5" fillId="24" borderId="0" applyNumberFormat="0" applyBorder="0" applyProtection="0"/>
    <xf numFmtId="0" fontId="5" fillId="24" borderId="0" applyNumberFormat="0" applyBorder="0" applyProtection="0"/>
    <xf numFmtId="0" fontId="5" fillId="24" borderId="0" applyNumberFormat="0" applyBorder="0" applyProtection="0"/>
    <xf numFmtId="0" fontId="5" fillId="24" borderId="0" applyNumberFormat="0" applyBorder="0" applyProtection="0"/>
    <xf numFmtId="0" fontId="5" fillId="24" borderId="0" applyNumberFormat="0" applyBorder="0" applyProtection="0"/>
    <xf numFmtId="0" fontId="5" fillId="24" borderId="0" applyNumberFormat="0" applyBorder="0" applyProtection="0"/>
    <xf numFmtId="0" fontId="5" fillId="24" borderId="0" applyNumberFormat="0" applyBorder="0" applyProtection="0"/>
    <xf numFmtId="0" fontId="5" fillId="24" borderId="0" applyNumberFormat="0" applyBorder="0" applyProtection="0"/>
    <xf numFmtId="0" fontId="5" fillId="24" borderId="0" applyNumberFormat="0" applyBorder="0" applyProtection="0"/>
    <xf numFmtId="0" fontId="6" fillId="24" borderId="0" applyNumberFormat="0" applyBorder="0" applyProtection="0"/>
    <xf numFmtId="0" fontId="5" fillId="24" borderId="0" applyNumberFormat="0" applyBorder="0" applyProtection="0"/>
    <xf numFmtId="0" fontId="5" fillId="24" borderId="0" applyNumberFormat="0" applyBorder="0" applyProtection="0"/>
    <xf numFmtId="0" fontId="5" fillId="24" borderId="0" applyNumberFormat="0" applyBorder="0" applyProtection="0"/>
    <xf numFmtId="0" fontId="5" fillId="24" borderId="0" applyNumberFormat="0" applyBorder="0" applyProtection="0"/>
    <xf numFmtId="0" fontId="5" fillId="24" borderId="0" applyNumberFormat="0" applyBorder="0" applyProtection="0"/>
    <xf numFmtId="0" fontId="5" fillId="24" borderId="0" applyNumberFormat="0" applyBorder="0" applyProtection="0"/>
    <xf numFmtId="0" fontId="5" fillId="24" borderId="0" applyNumberFormat="0" applyBorder="0" applyProtection="0"/>
    <xf numFmtId="0" fontId="5" fillId="23" borderId="0" applyNumberFormat="0" applyBorder="0" applyProtection="0"/>
    <xf numFmtId="0" fontId="3" fillId="21" borderId="0" applyNumberFormat="0" applyBorder="0" applyProtection="0"/>
    <xf numFmtId="0" fontId="3" fillId="25" borderId="0" applyNumberFormat="0" applyBorder="0" applyProtection="0"/>
    <xf numFmtId="0" fontId="5" fillId="22" borderId="0" applyNumberFormat="0" applyBorder="0" applyProtection="0"/>
    <xf numFmtId="0" fontId="5" fillId="26" borderId="0" applyNumberFormat="0" applyBorder="0" applyProtection="0"/>
    <xf numFmtId="0" fontId="5" fillId="26" borderId="0" applyNumberFormat="0" applyBorder="0" applyProtection="0"/>
    <xf numFmtId="0" fontId="5" fillId="26" borderId="0" applyNumberFormat="0" applyBorder="0" applyProtection="0"/>
    <xf numFmtId="0" fontId="5" fillId="26" borderId="0" applyNumberFormat="0" applyBorder="0" applyProtection="0"/>
    <xf numFmtId="0" fontId="5" fillId="26" borderId="0" applyNumberFormat="0" applyBorder="0" applyProtection="0"/>
    <xf numFmtId="0" fontId="5" fillId="26" borderId="0" applyNumberFormat="0" applyBorder="0" applyProtection="0"/>
    <xf numFmtId="0" fontId="5" fillId="26" borderId="0" applyNumberFormat="0" applyBorder="0" applyProtection="0"/>
    <xf numFmtId="0" fontId="5" fillId="26" borderId="0" applyNumberFormat="0" applyBorder="0" applyProtection="0"/>
    <xf numFmtId="0" fontId="5" fillId="26" borderId="0" applyNumberFormat="0" applyBorder="0" applyProtection="0"/>
    <xf numFmtId="0" fontId="5" fillId="26" borderId="0" applyNumberFormat="0" applyBorder="0" applyProtection="0"/>
    <xf numFmtId="0" fontId="5" fillId="26" borderId="0" applyNumberFormat="0" applyBorder="0" applyProtection="0"/>
    <xf numFmtId="0" fontId="5" fillId="26" borderId="0" applyNumberFormat="0" applyBorder="0" applyProtection="0"/>
    <xf numFmtId="0" fontId="5" fillId="26" borderId="0" applyNumberFormat="0" applyBorder="0" applyProtection="0"/>
    <xf numFmtId="0" fontId="5" fillId="26" borderId="0" applyNumberFormat="0" applyBorder="0" applyProtection="0"/>
    <xf numFmtId="0" fontId="5" fillId="26" borderId="0" applyNumberFormat="0" applyBorder="0" applyProtection="0"/>
    <xf numFmtId="0" fontId="5" fillId="26" borderId="0" applyNumberFormat="0" applyBorder="0" applyProtection="0"/>
    <xf numFmtId="0" fontId="6" fillId="26" borderId="0" applyNumberFormat="0" applyBorder="0" applyProtection="0"/>
    <xf numFmtId="0" fontId="5" fillId="26" borderId="0" applyNumberFormat="0" applyBorder="0" applyProtection="0"/>
    <xf numFmtId="0" fontId="5" fillId="26" borderId="0" applyNumberFormat="0" applyBorder="0" applyProtection="0"/>
    <xf numFmtId="0" fontId="5" fillId="26" borderId="0" applyNumberFormat="0" applyBorder="0" applyProtection="0"/>
    <xf numFmtId="0" fontId="5" fillId="26" borderId="0" applyNumberFormat="0" applyBorder="0" applyProtection="0"/>
    <xf numFmtId="0" fontId="5" fillId="26" borderId="0" applyNumberFormat="0" applyBorder="0" applyProtection="0"/>
    <xf numFmtId="0" fontId="5" fillId="26" borderId="0" applyNumberFormat="0" applyBorder="0" applyProtection="0"/>
    <xf numFmtId="0" fontId="5" fillId="26" borderId="0" applyNumberFormat="0" applyBorder="0" applyProtection="0"/>
    <xf numFmtId="0" fontId="5" fillId="16" borderId="0" applyNumberFormat="0" applyBorder="0" applyProtection="0"/>
    <xf numFmtId="0" fontId="3" fillId="17" borderId="0" applyNumberFormat="0" applyBorder="0" applyProtection="0"/>
    <xf numFmtId="0" fontId="3" fillId="22" borderId="0" applyNumberFormat="0" applyBorder="0" applyProtection="0"/>
    <xf numFmtId="0" fontId="5" fillId="22" borderId="0" applyNumberFormat="0" applyBorder="0" applyProtection="0"/>
    <xf numFmtId="0" fontId="5" fillId="13" borderId="0" applyNumberFormat="0" applyBorder="0" applyProtection="0"/>
    <xf numFmtId="0" fontId="5" fillId="13" borderId="0" applyNumberFormat="0" applyBorder="0" applyProtection="0"/>
    <xf numFmtId="0" fontId="5" fillId="13" borderId="0" applyNumberFormat="0" applyBorder="0" applyProtection="0"/>
    <xf numFmtId="0" fontId="5" fillId="13" borderId="0" applyNumberFormat="0" applyBorder="0" applyProtection="0"/>
    <xf numFmtId="0" fontId="5" fillId="13" borderId="0" applyNumberFormat="0" applyBorder="0" applyProtection="0"/>
    <xf numFmtId="0" fontId="5" fillId="13" borderId="0" applyNumberFormat="0" applyBorder="0" applyProtection="0"/>
    <xf numFmtId="0" fontId="5" fillId="13" borderId="0" applyNumberFormat="0" applyBorder="0" applyProtection="0"/>
    <xf numFmtId="0" fontId="5" fillId="13" borderId="0" applyNumberFormat="0" applyBorder="0" applyProtection="0"/>
    <xf numFmtId="0" fontId="5" fillId="13" borderId="0" applyNumberFormat="0" applyBorder="0" applyProtection="0"/>
    <xf numFmtId="0" fontId="5" fillId="13" borderId="0" applyNumberFormat="0" applyBorder="0" applyProtection="0"/>
    <xf numFmtId="0" fontId="5" fillId="13" borderId="0" applyNumberFormat="0" applyBorder="0" applyProtection="0"/>
    <xf numFmtId="0" fontId="5" fillId="13" borderId="0" applyNumberFormat="0" applyBorder="0" applyProtection="0"/>
    <xf numFmtId="0" fontId="5" fillId="13" borderId="0" applyNumberFormat="0" applyBorder="0" applyProtection="0"/>
    <xf numFmtId="0" fontId="5" fillId="13" borderId="0" applyNumberFormat="0" applyBorder="0" applyProtection="0"/>
    <xf numFmtId="0" fontId="5" fillId="13" borderId="0" applyNumberFormat="0" applyBorder="0" applyProtection="0"/>
    <xf numFmtId="0" fontId="5" fillId="13" borderId="0" applyNumberFormat="0" applyBorder="0" applyProtection="0"/>
    <xf numFmtId="0" fontId="6" fillId="13" borderId="0" applyNumberFormat="0" applyBorder="0" applyProtection="0"/>
    <xf numFmtId="0" fontId="5" fillId="13" borderId="0" applyNumberFormat="0" applyBorder="0" applyProtection="0"/>
    <xf numFmtId="0" fontId="5" fillId="13" borderId="0" applyNumberFormat="0" applyBorder="0" applyProtection="0"/>
    <xf numFmtId="0" fontId="5" fillId="13" borderId="0" applyNumberFormat="0" applyBorder="0" applyProtection="0"/>
    <xf numFmtId="0" fontId="5" fillId="13" borderId="0" applyNumberFormat="0" applyBorder="0" applyProtection="0"/>
    <xf numFmtId="0" fontId="5" fillId="13" borderId="0" applyNumberFormat="0" applyBorder="0" applyProtection="0"/>
    <xf numFmtId="0" fontId="5" fillId="13" borderId="0" applyNumberFormat="0" applyBorder="0" applyProtection="0"/>
    <xf numFmtId="0" fontId="5" fillId="13" borderId="0" applyNumberFormat="0" applyBorder="0" applyProtection="0"/>
    <xf numFmtId="0" fontId="5" fillId="27" borderId="0" applyNumberFormat="0" applyBorder="0" applyProtection="0"/>
    <xf numFmtId="0" fontId="3" fillId="28" borderId="0" applyNumberFormat="0" applyBorder="0" applyProtection="0"/>
    <xf numFmtId="0" fontId="3" fillId="17" borderId="0" applyNumberFormat="0" applyBorder="0" applyProtection="0"/>
    <xf numFmtId="0" fontId="5" fillId="18" borderId="0" applyNumberFormat="0" applyBorder="0" applyProtection="0"/>
    <xf numFmtId="0" fontId="5" fillId="14" borderId="0" applyNumberFormat="0" applyBorder="0" applyProtection="0"/>
    <xf numFmtId="0" fontId="5" fillId="14" borderId="0" applyNumberFormat="0" applyBorder="0" applyProtection="0"/>
    <xf numFmtId="0" fontId="5" fillId="14" borderId="0" applyNumberFormat="0" applyBorder="0" applyProtection="0"/>
    <xf numFmtId="0" fontId="5" fillId="14" borderId="0" applyNumberFormat="0" applyBorder="0" applyProtection="0"/>
    <xf numFmtId="0" fontId="5" fillId="14" borderId="0" applyNumberFormat="0" applyBorder="0" applyProtection="0"/>
    <xf numFmtId="0" fontId="5" fillId="14" borderId="0" applyNumberFormat="0" applyBorder="0" applyProtection="0"/>
    <xf numFmtId="0" fontId="5" fillId="14" borderId="0" applyNumberFormat="0" applyBorder="0" applyProtection="0"/>
    <xf numFmtId="0" fontId="5" fillId="14" borderId="0" applyNumberFormat="0" applyBorder="0" applyProtection="0"/>
    <xf numFmtId="0" fontId="5" fillId="14" borderId="0" applyNumberFormat="0" applyBorder="0" applyProtection="0"/>
    <xf numFmtId="0" fontId="5" fillId="14" borderId="0" applyNumberFormat="0" applyBorder="0" applyProtection="0"/>
    <xf numFmtId="0" fontId="5" fillId="14" borderId="0" applyNumberFormat="0" applyBorder="0" applyProtection="0"/>
    <xf numFmtId="0" fontId="5" fillId="14" borderId="0" applyNumberFormat="0" applyBorder="0" applyProtection="0"/>
    <xf numFmtId="0" fontId="5" fillId="14" borderId="0" applyNumberFormat="0" applyBorder="0" applyProtection="0"/>
    <xf numFmtId="0" fontId="5" fillId="14" borderId="0" applyNumberFormat="0" applyBorder="0" applyProtection="0"/>
    <xf numFmtId="0" fontId="5" fillId="14" borderId="0" applyNumberFormat="0" applyBorder="0" applyProtection="0"/>
    <xf numFmtId="0" fontId="5" fillId="14" borderId="0" applyNumberFormat="0" applyBorder="0" applyProtection="0"/>
    <xf numFmtId="0" fontId="6" fillId="14" borderId="0" applyNumberFormat="0" applyBorder="0" applyProtection="0"/>
    <xf numFmtId="0" fontId="5" fillId="14" borderId="0" applyNumberFormat="0" applyBorder="0" applyProtection="0"/>
    <xf numFmtId="0" fontId="5" fillId="14" borderId="0" applyNumberFormat="0" applyBorder="0" applyProtection="0"/>
    <xf numFmtId="0" fontId="5" fillId="14" borderId="0" applyNumberFormat="0" applyBorder="0" applyProtection="0"/>
    <xf numFmtId="0" fontId="5" fillId="14" borderId="0" applyNumberFormat="0" applyBorder="0" applyProtection="0"/>
    <xf numFmtId="0" fontId="5" fillId="14" borderId="0" applyNumberFormat="0" applyBorder="0" applyProtection="0"/>
    <xf numFmtId="0" fontId="5" fillId="14" borderId="0" applyNumberFormat="0" applyBorder="0" applyProtection="0"/>
    <xf numFmtId="0" fontId="5" fillId="14" borderId="0" applyNumberFormat="0" applyBorder="0" applyProtection="0"/>
    <xf numFmtId="0" fontId="5" fillId="29" borderId="0" applyNumberFormat="0" applyBorder="0" applyProtection="0"/>
    <xf numFmtId="0" fontId="3" fillId="21" borderId="0" applyNumberFormat="0" applyBorder="0" applyProtection="0"/>
    <xf numFmtId="0" fontId="3" fillId="30" borderId="0" applyNumberFormat="0" applyBorder="0" applyProtection="0"/>
    <xf numFmtId="0" fontId="5" fillId="30" borderId="0" applyNumberFormat="0" applyBorder="0" applyProtection="0"/>
    <xf numFmtId="0" fontId="5" fillId="31" borderId="0" applyNumberFormat="0" applyBorder="0" applyProtection="0"/>
    <xf numFmtId="0" fontId="5" fillId="31" borderId="0" applyNumberFormat="0" applyBorder="0" applyProtection="0"/>
    <xf numFmtId="0" fontId="5" fillId="31" borderId="0" applyNumberFormat="0" applyBorder="0" applyProtection="0"/>
    <xf numFmtId="0" fontId="5" fillId="31" borderId="0" applyNumberFormat="0" applyBorder="0" applyProtection="0"/>
    <xf numFmtId="0" fontId="5" fillId="31" borderId="0" applyNumberFormat="0" applyBorder="0" applyProtection="0"/>
    <xf numFmtId="0" fontId="5" fillId="31" borderId="0" applyNumberFormat="0" applyBorder="0" applyProtection="0"/>
    <xf numFmtId="0" fontId="5" fillId="31" borderId="0" applyNumberFormat="0" applyBorder="0" applyProtection="0"/>
    <xf numFmtId="0" fontId="5" fillId="31" borderId="0" applyNumberFormat="0" applyBorder="0" applyProtection="0"/>
    <xf numFmtId="0" fontId="5" fillId="31" borderId="0" applyNumberFormat="0" applyBorder="0" applyProtection="0"/>
    <xf numFmtId="0" fontId="5" fillId="31" borderId="0" applyNumberFormat="0" applyBorder="0" applyProtection="0"/>
    <xf numFmtId="0" fontId="5" fillId="31" borderId="0" applyNumberFormat="0" applyBorder="0" applyProtection="0"/>
    <xf numFmtId="0" fontId="5" fillId="31" borderId="0" applyNumberFormat="0" applyBorder="0" applyProtection="0"/>
    <xf numFmtId="0" fontId="5" fillId="31" borderId="0" applyNumberFormat="0" applyBorder="0" applyProtection="0"/>
    <xf numFmtId="0" fontId="5" fillId="31" borderId="0" applyNumberFormat="0" applyBorder="0" applyProtection="0"/>
    <xf numFmtId="0" fontId="5" fillId="31" borderId="0" applyNumberFormat="0" applyBorder="0" applyProtection="0"/>
    <xf numFmtId="0" fontId="5" fillId="31" borderId="0" applyNumberFormat="0" applyBorder="0" applyProtection="0"/>
    <xf numFmtId="0" fontId="6" fillId="31" borderId="0" applyNumberFormat="0" applyBorder="0" applyProtection="0"/>
    <xf numFmtId="0" fontId="5" fillId="31" borderId="0" applyNumberFormat="0" applyBorder="0" applyProtection="0"/>
    <xf numFmtId="0" fontId="5" fillId="31" borderId="0" applyNumberFormat="0" applyBorder="0" applyProtection="0"/>
    <xf numFmtId="0" fontId="5" fillId="31" borderId="0" applyNumberFormat="0" applyBorder="0" applyProtection="0"/>
    <xf numFmtId="0" fontId="5" fillId="31" borderId="0" applyNumberFormat="0" applyBorder="0" applyProtection="0"/>
    <xf numFmtId="0" fontId="5" fillId="31" borderId="0" applyNumberFormat="0" applyBorder="0" applyProtection="0"/>
    <xf numFmtId="0" fontId="5" fillId="31" borderId="0" applyNumberFormat="0" applyBorder="0" applyProtection="0"/>
    <xf numFmtId="0" fontId="5" fillId="31" borderId="0" applyNumberFormat="0" applyBorder="0" applyProtection="0"/>
    <xf numFmtId="0" fontId="7" fillId="32" borderId="0" applyNumberFormat="0" applyBorder="0" applyProtection="0"/>
    <xf numFmtId="0" fontId="8" fillId="3" borderId="0" applyNumberFormat="0" applyBorder="0" applyProtection="0"/>
    <xf numFmtId="0" fontId="9" fillId="3" borderId="0" applyNumberFormat="0" applyBorder="0" applyProtection="0"/>
    <xf numFmtId="0" fontId="10" fillId="33" borderId="1" applyNumberFormat="0" applyProtection="0"/>
    <xf numFmtId="0" fontId="11" fillId="34" borderId="1" applyNumberFormat="0" applyProtection="0"/>
    <xf numFmtId="0" fontId="11" fillId="34" borderId="1" applyNumberFormat="0" applyProtection="0"/>
    <xf numFmtId="0" fontId="12" fillId="34" borderId="1" applyNumberFormat="0" applyProtection="0"/>
    <xf numFmtId="0" fontId="13" fillId="23" borderId="2" applyNumberFormat="0" applyProtection="0"/>
    <xf numFmtId="0" fontId="13" fillId="35" borderId="2" applyNumberFormat="0" applyProtection="0"/>
    <xf numFmtId="0" fontId="14" fillId="35" borderId="2" applyNumberFormat="0" applyProtection="0"/>
    <xf numFmtId="164" fontId="15" fillId="0" borderId="0" applyFont="0" applyFill="0" applyBorder="0" applyProtection="0"/>
    <xf numFmtId="164" fontId="15" fillId="0" borderId="0" applyFont="0" applyFill="0" applyBorder="0" applyProtection="0"/>
    <xf numFmtId="164" fontId="15" fillId="0" borderId="0" applyFont="0" applyFill="0" applyBorder="0" applyProtection="0"/>
    <xf numFmtId="164" fontId="15" fillId="0" borderId="0" applyFont="0" applyFill="0" applyBorder="0" applyProtection="0"/>
    <xf numFmtId="164" fontId="15" fillId="0" borderId="0" applyFont="0" applyFill="0" applyBorder="0" applyProtection="0"/>
    <xf numFmtId="164" fontId="15" fillId="0" borderId="0" applyFont="0" applyFill="0" applyBorder="0" applyProtection="0"/>
    <xf numFmtId="164" fontId="15" fillId="0" borderId="0" applyFont="0" applyFill="0" applyBorder="0" applyProtection="0"/>
    <xf numFmtId="164" fontId="15" fillId="0" borderId="0" applyFont="0" applyFill="0" applyBorder="0" applyProtection="0"/>
    <xf numFmtId="164" fontId="15" fillId="0" borderId="0" applyFont="0" applyFill="0" applyBorder="0" applyProtection="0"/>
    <xf numFmtId="164" fontId="16" fillId="0" borderId="0" applyFont="0" applyFill="0" applyBorder="0" applyProtection="0"/>
    <xf numFmtId="164" fontId="15" fillId="0" borderId="0" applyFont="0" applyFill="0" applyBorder="0" applyProtection="0"/>
    <xf numFmtId="164" fontId="15" fillId="0" borderId="0" applyFont="0" applyFill="0" applyBorder="0" applyProtection="0"/>
    <xf numFmtId="164" fontId="16" fillId="0" borderId="0" applyFont="0" applyFill="0" applyBorder="0" applyProtection="0"/>
    <xf numFmtId="164" fontId="16" fillId="0" borderId="0" applyFont="0" applyFill="0" applyBorder="0" applyProtection="0"/>
    <xf numFmtId="164" fontId="15" fillId="0" borderId="0" applyFont="0" applyFill="0" applyBorder="0" applyProtection="0"/>
    <xf numFmtId="164" fontId="15" fillId="0" borderId="0" applyFont="0" applyFill="0" applyBorder="0" applyProtection="0"/>
    <xf numFmtId="164" fontId="15" fillId="0" borderId="0" applyFont="0" applyFill="0" applyBorder="0" applyProtection="0"/>
    <xf numFmtId="164" fontId="16" fillId="0" borderId="0" applyFont="0" applyFill="0" applyBorder="0" applyProtection="0"/>
    <xf numFmtId="164" fontId="16" fillId="0" borderId="0" applyFont="0" applyFill="0" applyBorder="0" applyProtection="0"/>
    <xf numFmtId="164" fontId="16" fillId="0" borderId="0" applyFont="0" applyFill="0" applyBorder="0" applyProtection="0"/>
    <xf numFmtId="164" fontId="15" fillId="0" borderId="0" applyFont="0" applyFill="0" applyBorder="0" applyProtection="0"/>
    <xf numFmtId="164" fontId="15" fillId="0" borderId="0" applyFont="0" applyFill="0" applyBorder="0" applyProtection="0"/>
    <xf numFmtId="164" fontId="15" fillId="0" borderId="0" applyFont="0" applyFill="0" applyBorder="0" applyProtection="0"/>
    <xf numFmtId="164" fontId="15" fillId="0" borderId="0" applyFont="0" applyFill="0" applyBorder="0" applyProtection="0"/>
    <xf numFmtId="164" fontId="15" fillId="0" borderId="0" applyFont="0" applyFill="0" applyBorder="0" applyProtection="0"/>
    <xf numFmtId="164" fontId="15" fillId="0" borderId="0" applyFont="0" applyFill="0" applyBorder="0" applyProtection="0"/>
    <xf numFmtId="164" fontId="15" fillId="0" borderId="0" applyFont="0" applyFill="0" applyBorder="0" applyProtection="0"/>
    <xf numFmtId="164" fontId="15" fillId="0" borderId="0" applyFont="0" applyFill="0" applyBorder="0" applyProtection="0"/>
    <xf numFmtId="164" fontId="15" fillId="0" borderId="0" applyFont="0" applyFill="0" applyBorder="0" applyProtection="0"/>
    <xf numFmtId="164" fontId="15" fillId="0" borderId="0" applyFont="0" applyFill="0" applyBorder="0" applyProtection="0"/>
    <xf numFmtId="164" fontId="16" fillId="0" borderId="0" applyFont="0" applyFill="0" applyBorder="0" applyProtection="0"/>
    <xf numFmtId="164" fontId="16" fillId="0" borderId="0" applyFont="0" applyFill="0" applyBorder="0" applyProtection="0"/>
    <xf numFmtId="164" fontId="15" fillId="0" borderId="0" applyFont="0" applyFill="0" applyBorder="0" applyProtection="0"/>
    <xf numFmtId="164" fontId="16" fillId="0" borderId="0" applyFont="0" applyFill="0" applyBorder="0" applyProtection="0"/>
    <xf numFmtId="165" fontId="17" fillId="0" borderId="0" applyFont="0" applyFill="0" applyBorder="0" applyProtection="0"/>
    <xf numFmtId="164" fontId="15" fillId="0" borderId="0" applyFont="0" applyFill="0" applyBorder="0" applyProtection="0"/>
    <xf numFmtId="164" fontId="15" fillId="0" borderId="0" applyFont="0" applyFill="0" applyBorder="0" applyProtection="0"/>
    <xf numFmtId="164" fontId="15" fillId="0" borderId="0" applyFont="0" applyFill="0" applyBorder="0" applyProtection="0"/>
    <xf numFmtId="164" fontId="15" fillId="0" borderId="0" applyFont="0" applyFill="0" applyBorder="0" applyProtection="0"/>
    <xf numFmtId="164" fontId="15" fillId="0" borderId="0" applyFont="0" applyFill="0" applyBorder="0" applyProtection="0"/>
    <xf numFmtId="166" fontId="15" fillId="0" borderId="0" applyFont="0" applyFill="0" applyBorder="0" applyProtection="0"/>
    <xf numFmtId="166" fontId="15" fillId="0" borderId="0" applyFont="0" applyFill="0" applyBorder="0" applyProtection="0"/>
    <xf numFmtId="166" fontId="15" fillId="0" borderId="0" applyFont="0" applyFill="0" applyBorder="0" applyProtection="0"/>
    <xf numFmtId="166" fontId="15" fillId="0" borderId="0" applyFont="0" applyFill="0" applyBorder="0" applyProtection="0"/>
    <xf numFmtId="166" fontId="15" fillId="0" borderId="0" applyFont="0" applyFill="0" applyBorder="0" applyProtection="0"/>
    <xf numFmtId="166" fontId="15" fillId="0" borderId="0" applyFont="0" applyFill="0" applyBorder="0" applyProtection="0"/>
    <xf numFmtId="166" fontId="15" fillId="0" borderId="0" applyFont="0" applyFill="0" applyBorder="0" applyProtection="0"/>
    <xf numFmtId="166" fontId="15" fillId="0" borderId="0" applyFont="0" applyFill="0" applyBorder="0" applyProtection="0"/>
    <xf numFmtId="166" fontId="15" fillId="0" borderId="0" applyFont="0" applyFill="0" applyBorder="0" applyProtection="0"/>
    <xf numFmtId="166" fontId="15" fillId="0" borderId="0" applyFont="0" applyFill="0" applyBorder="0" applyProtection="0"/>
    <xf numFmtId="166" fontId="15" fillId="0" borderId="0" applyFont="0" applyFill="0" applyBorder="0" applyProtection="0"/>
    <xf numFmtId="166" fontId="15" fillId="0" borderId="0" applyFont="0" applyFill="0" applyBorder="0" applyProtection="0"/>
    <xf numFmtId="166" fontId="15" fillId="0" borderId="0" applyFont="0" applyFill="0" applyBorder="0" applyProtection="0"/>
    <xf numFmtId="166" fontId="15" fillId="0" borderId="0" applyFont="0" applyFill="0" applyBorder="0" applyProtection="0"/>
    <xf numFmtId="166" fontId="15" fillId="0" borderId="0" applyFont="0" applyFill="0" applyBorder="0" applyProtection="0"/>
    <xf numFmtId="166" fontId="15" fillId="0" borderId="0" applyFont="0" applyFill="0" applyBorder="0" applyProtection="0"/>
    <xf numFmtId="166" fontId="15" fillId="0" borderId="0" applyFont="0" applyFill="0" applyBorder="0" applyProtection="0"/>
    <xf numFmtId="166" fontId="15" fillId="0" borderId="0" applyFont="0" applyFill="0" applyBorder="0" applyProtection="0"/>
    <xf numFmtId="166" fontId="15" fillId="0" borderId="0" applyFont="0" applyFill="0" applyBorder="0" applyProtection="0"/>
    <xf numFmtId="166" fontId="15" fillId="0" borderId="0" applyFont="0" applyFill="0" applyBorder="0" applyProtection="0"/>
    <xf numFmtId="166" fontId="15" fillId="0" borderId="0" applyFont="0" applyFill="0" applyBorder="0" applyProtection="0"/>
    <xf numFmtId="166" fontId="15" fillId="0" borderId="0" applyFont="0" applyFill="0" applyBorder="0" applyProtection="0"/>
    <xf numFmtId="166" fontId="15" fillId="0" borderId="0" applyFont="0" applyFill="0" applyBorder="0" applyProtection="0"/>
    <xf numFmtId="166" fontId="15" fillId="0" borderId="0" applyFont="0" applyFill="0" applyBorder="0" applyProtection="0"/>
    <xf numFmtId="166" fontId="15" fillId="0" borderId="0" applyFont="0" applyFill="0" applyBorder="0" applyProtection="0"/>
    <xf numFmtId="166" fontId="15" fillId="0" borderId="0" applyFont="0" applyFill="0" applyBorder="0" applyProtection="0"/>
    <xf numFmtId="166" fontId="15" fillId="0" borderId="0" applyFont="0" applyFill="0" applyBorder="0" applyProtection="0"/>
    <xf numFmtId="166" fontId="15" fillId="0" borderId="0" applyFont="0" applyFill="0" applyBorder="0" applyProtection="0"/>
    <xf numFmtId="166" fontId="15" fillId="0" borderId="0" applyFont="0" applyFill="0" applyBorder="0" applyProtection="0"/>
    <xf numFmtId="166" fontId="15" fillId="0" borderId="0" applyFont="0" applyFill="0" applyBorder="0" applyProtection="0"/>
    <xf numFmtId="167" fontId="18" fillId="0" borderId="0" applyFont="0" applyFill="0" applyBorder="0" applyProtection="0"/>
    <xf numFmtId="168" fontId="18" fillId="0" borderId="0" applyFont="0" applyFill="0" applyBorder="0" applyProtection="0"/>
    <xf numFmtId="0" fontId="19" fillId="4" borderId="0" applyNumberFormat="0" applyBorder="0" applyProtection="0"/>
    <xf numFmtId="0" fontId="20" fillId="0" borderId="3"/>
    <xf numFmtId="0" fontId="20" fillId="0" borderId="3"/>
    <xf numFmtId="0" fontId="20" fillId="0" borderId="3">
      <alignment vertical="top" wrapText="1"/>
    </xf>
    <xf numFmtId="0" fontId="21" fillId="36" borderId="0" applyNumberFormat="0" applyBorder="0" applyProtection="0"/>
    <xf numFmtId="0" fontId="21" fillId="37" borderId="0" applyNumberFormat="0" applyBorder="0" applyProtection="0"/>
    <xf numFmtId="0" fontId="21" fillId="38" borderId="0" applyNumberFormat="0" applyBorder="0" applyProtection="0"/>
    <xf numFmtId="169" fontId="18" fillId="0" borderId="0" applyFont="0" applyFill="0" applyBorder="0" applyProtection="0"/>
    <xf numFmtId="0" fontId="22" fillId="0" borderId="0"/>
    <xf numFmtId="0" fontId="3" fillId="0" borderId="0"/>
    <xf numFmtId="0" fontId="23" fillId="0" borderId="0" applyNumberFormat="0" applyFill="0" applyBorder="0" applyProtection="0"/>
    <xf numFmtId="0" fontId="24" fillId="0" borderId="0" applyNumberFormat="0" applyFill="0" applyBorder="0" applyProtection="0"/>
    <xf numFmtId="0" fontId="19" fillId="25" borderId="0" applyNumberFormat="0" applyBorder="0" applyProtection="0"/>
    <xf numFmtId="0" fontId="19" fillId="4" borderId="0" applyNumberFormat="0" applyBorder="0" applyProtection="0"/>
    <xf numFmtId="0" fontId="25" fillId="4" borderId="0" applyNumberFormat="0" applyBorder="0" applyProtection="0"/>
    <xf numFmtId="0" fontId="26" fillId="0" borderId="4" applyNumberFormat="0" applyFill="0" applyProtection="0"/>
    <xf numFmtId="0" fontId="27" fillId="0" borderId="5" applyNumberFormat="0" applyFill="0" applyProtection="0"/>
    <xf numFmtId="0" fontId="28" fillId="0" borderId="5" applyNumberFormat="0" applyFill="0" applyProtection="0"/>
    <xf numFmtId="0" fontId="29" fillId="0" borderId="6" applyNumberFormat="0" applyFill="0" applyProtection="0"/>
    <xf numFmtId="0" fontId="30" fillId="0" borderId="6" applyNumberFormat="0" applyFill="0" applyProtection="0"/>
    <xf numFmtId="0" fontId="31" fillId="0" borderId="6" applyNumberFormat="0" applyFill="0" applyProtection="0"/>
    <xf numFmtId="0" fontId="32" fillId="0" borderId="7" applyNumberFormat="0" applyFill="0" applyProtection="0"/>
    <xf numFmtId="0" fontId="33" fillId="0" borderId="8" applyNumberFormat="0" applyFill="0" applyProtection="0"/>
    <xf numFmtId="0" fontId="34" fillId="0" borderId="8" applyNumberFormat="0" applyFill="0" applyProtection="0"/>
    <xf numFmtId="0" fontId="32" fillId="0" borderId="0" applyNumberFormat="0" applyFill="0" applyBorder="0" applyProtection="0"/>
    <xf numFmtId="0" fontId="33" fillId="0" borderId="0" applyNumberFormat="0" applyFill="0" applyBorder="0" applyProtection="0"/>
    <xf numFmtId="0" fontId="34" fillId="0" borderId="0" applyNumberFormat="0" applyFill="0" applyBorder="0" applyProtection="0"/>
    <xf numFmtId="0" fontId="35" fillId="0" borderId="0" applyNumberFormat="0" applyFill="0" applyBorder="0" applyProtection="0">
      <alignment vertical="top"/>
      <protection locked="0"/>
    </xf>
    <xf numFmtId="0" fontId="36" fillId="30" borderId="1" applyNumberFormat="0" applyProtection="0"/>
    <xf numFmtId="0" fontId="36" fillId="7" borderId="1" applyNumberFormat="0" applyProtection="0"/>
    <xf numFmtId="0" fontId="36" fillId="7" borderId="1" applyNumberFormat="0" applyProtection="0"/>
    <xf numFmtId="0" fontId="37" fillId="7" borderId="1" applyNumberFormat="0" applyProtection="0"/>
    <xf numFmtId="0" fontId="38" fillId="34" borderId="9" applyNumberFormat="0" applyProtection="0"/>
    <xf numFmtId="0" fontId="38" fillId="34" borderId="9" applyNumberFormat="0" applyProtection="0"/>
    <xf numFmtId="0" fontId="38" fillId="34" borderId="9" applyNumberFormat="0" applyProtection="0"/>
    <xf numFmtId="0" fontId="39" fillId="0" borderId="10" applyNumberFormat="0" applyFill="0" applyProtection="0"/>
    <xf numFmtId="0" fontId="40" fillId="0" borderId="10" applyNumberFormat="0" applyFill="0" applyProtection="0"/>
    <xf numFmtId="0" fontId="41" fillId="0" borderId="10" applyNumberFormat="0" applyFill="0" applyProtection="0"/>
    <xf numFmtId="0" fontId="27" fillId="0" borderId="5" applyNumberFormat="0" applyFill="0" applyProtection="0"/>
    <xf numFmtId="0" fontId="30" fillId="0" borderId="6" applyNumberFormat="0" applyFill="0" applyProtection="0"/>
    <xf numFmtId="0" fontId="33" fillId="0" borderId="8" applyNumberFormat="0" applyFill="0" applyProtection="0"/>
    <xf numFmtId="0" fontId="33" fillId="0" borderId="0" applyNumberFormat="0" applyFill="0" applyBorder="0" applyProtection="0"/>
    <xf numFmtId="0" fontId="42" fillId="0" borderId="0" applyNumberFormat="0" applyFill="0" applyBorder="0" applyProtection="0"/>
    <xf numFmtId="0" fontId="43" fillId="0" borderId="0"/>
    <xf numFmtId="0" fontId="15"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15" fillId="0" borderId="0"/>
    <xf numFmtId="0" fontId="18" fillId="0" borderId="0"/>
    <xf numFmtId="0" fontId="43" fillId="0" borderId="0"/>
    <xf numFmtId="0" fontId="18" fillId="0" borderId="0"/>
    <xf numFmtId="0" fontId="15" fillId="0" borderId="0"/>
    <xf numFmtId="0" fontId="43" fillId="0" borderId="0"/>
    <xf numFmtId="0" fontId="43" fillId="0" borderId="0"/>
    <xf numFmtId="0" fontId="43" fillId="0" borderId="0"/>
    <xf numFmtId="0" fontId="15" fillId="0" borderId="0"/>
    <xf numFmtId="0" fontId="18" fillId="0" borderId="0"/>
    <xf numFmtId="0" fontId="3" fillId="0" borderId="0"/>
    <xf numFmtId="0" fontId="15" fillId="0" borderId="0">
      <alignment wrapText="1"/>
    </xf>
    <xf numFmtId="0" fontId="98" fillId="0" borderId="0"/>
    <xf numFmtId="170" fontId="44" fillId="0" borderId="0"/>
    <xf numFmtId="0" fontId="98" fillId="0" borderId="0"/>
    <xf numFmtId="0" fontId="17" fillId="0" borderId="0"/>
    <xf numFmtId="0" fontId="18" fillId="0" borderId="0"/>
    <xf numFmtId="0" fontId="4" fillId="0" borderId="0"/>
    <xf numFmtId="0" fontId="15" fillId="0" borderId="0"/>
    <xf numFmtId="0" fontId="15" fillId="0" borderId="0"/>
    <xf numFmtId="0" fontId="15" fillId="0" borderId="0"/>
    <xf numFmtId="0" fontId="18" fillId="0" borderId="0"/>
    <xf numFmtId="0" fontId="18" fillId="0" borderId="0"/>
    <xf numFmtId="0" fontId="18" fillId="0" borderId="0"/>
    <xf numFmtId="0" fontId="3" fillId="0" borderId="0"/>
    <xf numFmtId="0" fontId="18" fillId="0" borderId="0"/>
    <xf numFmtId="0" fontId="18" fillId="0" borderId="0"/>
    <xf numFmtId="0" fontId="15" fillId="0" borderId="0"/>
    <xf numFmtId="170" fontId="44" fillId="0" borderId="0"/>
    <xf numFmtId="0" fontId="15" fillId="0" borderId="0"/>
    <xf numFmtId="0" fontId="18" fillId="0" borderId="0"/>
    <xf numFmtId="0" fontId="43" fillId="0" borderId="0"/>
    <xf numFmtId="0" fontId="43" fillId="0" borderId="0"/>
    <xf numFmtId="0" fontId="18" fillId="0" borderId="0"/>
    <xf numFmtId="0" fontId="18" fillId="0" borderId="0"/>
    <xf numFmtId="0" fontId="45" fillId="0" borderId="0">
      <alignment vertical="top"/>
    </xf>
    <xf numFmtId="0" fontId="18" fillId="0" borderId="0"/>
    <xf numFmtId="0" fontId="15" fillId="0" borderId="0"/>
    <xf numFmtId="0" fontId="43" fillId="0" borderId="0"/>
    <xf numFmtId="0" fontId="43" fillId="0" borderId="0"/>
    <xf numFmtId="0" fontId="43" fillId="0" borderId="0"/>
    <xf numFmtId="0" fontId="46" fillId="0" borderId="0"/>
    <xf numFmtId="0" fontId="43" fillId="0" borderId="0"/>
    <xf numFmtId="0" fontId="43" fillId="0" borderId="0"/>
    <xf numFmtId="0" fontId="43" fillId="0" borderId="0"/>
    <xf numFmtId="0" fontId="43" fillId="0" borderId="0"/>
    <xf numFmtId="0" fontId="43" fillId="0" borderId="0"/>
    <xf numFmtId="0" fontId="18"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5" fillId="0" borderId="0"/>
    <xf numFmtId="0" fontId="18" fillId="0" borderId="0"/>
    <xf numFmtId="0" fontId="18" fillId="0" borderId="0"/>
    <xf numFmtId="0" fontId="98" fillId="0" borderId="0"/>
    <xf numFmtId="0" fontId="18" fillId="0" borderId="0"/>
    <xf numFmtId="0" fontId="1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43"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18" fillId="0" borderId="0"/>
    <xf numFmtId="0" fontId="1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98"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4" fillId="0" borderId="0"/>
    <xf numFmtId="0" fontId="43" fillId="0" borderId="0"/>
    <xf numFmtId="0" fontId="43" fillId="0" borderId="0"/>
    <xf numFmtId="0" fontId="43" fillId="0" borderId="0"/>
    <xf numFmtId="0" fontId="43" fillId="0" borderId="0"/>
    <xf numFmtId="0" fontId="43" fillId="0" borderId="0"/>
    <xf numFmtId="0" fontId="43" fillId="0" borderId="0"/>
    <xf numFmtId="0" fontId="15" fillId="0" borderId="0"/>
    <xf numFmtId="0" fontId="18" fillId="0" borderId="0"/>
    <xf numFmtId="0" fontId="18" fillId="0" borderId="0"/>
    <xf numFmtId="0" fontId="47" fillId="39" borderId="0" applyNumberFormat="0" applyBorder="0" applyProtection="0"/>
    <xf numFmtId="0" fontId="47" fillId="40" borderId="0" applyNumberFormat="0" applyBorder="0" applyProtection="0"/>
    <xf numFmtId="0" fontId="48" fillId="40" borderId="0" applyNumberFormat="0" applyBorder="0" applyProtection="0"/>
    <xf numFmtId="0" fontId="47" fillId="40" borderId="0" applyNumberFormat="0" applyBorder="0" applyProtection="0"/>
    <xf numFmtId="0" fontId="15" fillId="0" borderId="0"/>
    <xf numFmtId="0" fontId="15" fillId="0" borderId="0"/>
    <xf numFmtId="0" fontId="15" fillId="0" borderId="0"/>
    <xf numFmtId="0" fontId="3" fillId="0" borderId="0"/>
    <xf numFmtId="0" fontId="15" fillId="0" borderId="0"/>
    <xf numFmtId="0" fontId="15" fillId="0" borderId="0"/>
    <xf numFmtId="0" fontId="15" fillId="0" borderId="0"/>
    <xf numFmtId="0" fontId="15" fillId="0" borderId="0"/>
    <xf numFmtId="0" fontId="15" fillId="0" borderId="0"/>
    <xf numFmtId="0" fontId="15" fillId="0" borderId="0"/>
    <xf numFmtId="0" fontId="16" fillId="0" borderId="0"/>
    <xf numFmtId="0" fontId="18" fillId="0" borderId="0" applyNumberFormat="0" applyFill="0" applyBorder="0" applyProtection="0"/>
    <xf numFmtId="0" fontId="15" fillId="0" borderId="0"/>
    <xf numFmtId="2" fontId="15" fillId="0" borderId="0"/>
    <xf numFmtId="0" fontId="45" fillId="0" borderId="0"/>
    <xf numFmtId="0" fontId="49" fillId="0" borderId="0"/>
    <xf numFmtId="0" fontId="15" fillId="0" borderId="0"/>
    <xf numFmtId="0" fontId="16" fillId="0" borderId="0"/>
    <xf numFmtId="0" fontId="16" fillId="0" borderId="0"/>
    <xf numFmtId="0" fontId="15" fillId="0" borderId="0"/>
    <xf numFmtId="0" fontId="15" fillId="0" borderId="0"/>
    <xf numFmtId="0" fontId="15" fillId="0" borderId="0"/>
    <xf numFmtId="0" fontId="16" fillId="0" borderId="0"/>
    <xf numFmtId="0" fontId="16" fillId="0" borderId="0"/>
    <xf numFmtId="0" fontId="16" fillId="0" borderId="0"/>
    <xf numFmtId="0" fontId="15" fillId="0" borderId="0"/>
    <xf numFmtId="0" fontId="18" fillId="0" borderId="0" applyNumberFormat="0" applyFill="0" applyBorder="0" applyProtection="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6" fillId="0" borderId="0"/>
    <xf numFmtId="0" fontId="16" fillId="0" borderId="0"/>
    <xf numFmtId="0" fontId="15" fillId="0" borderId="0"/>
    <xf numFmtId="0" fontId="43" fillId="0" borderId="0"/>
    <xf numFmtId="0" fontId="43" fillId="0" borderId="0"/>
    <xf numFmtId="0" fontId="16" fillId="0" borderId="0"/>
    <xf numFmtId="0" fontId="18" fillId="0" borderId="0" applyNumberFormat="0" applyFill="0" applyBorder="0" applyProtection="0"/>
    <xf numFmtId="0" fontId="18" fillId="0" borderId="0" applyNumberFormat="0" applyFill="0" applyBorder="0" applyProtection="0"/>
    <xf numFmtId="0" fontId="15" fillId="0" borderId="0">
      <alignment wrapText="1"/>
    </xf>
    <xf numFmtId="170" fontId="44" fillId="0" borderId="0"/>
    <xf numFmtId="0" fontId="43" fillId="0" borderId="0"/>
    <xf numFmtId="0" fontId="17" fillId="0" borderId="0"/>
    <xf numFmtId="0" fontId="43" fillId="0" borderId="0"/>
    <xf numFmtId="0" fontId="15" fillId="0" borderId="0"/>
    <xf numFmtId="0" fontId="15" fillId="0" borderId="0"/>
    <xf numFmtId="0" fontId="15" fillId="0" borderId="0"/>
    <xf numFmtId="0" fontId="50" fillId="0" borderId="0"/>
    <xf numFmtId="0" fontId="15" fillId="0" borderId="0"/>
    <xf numFmtId="0" fontId="15" fillId="0" borderId="0"/>
    <xf numFmtId="0" fontId="15" fillId="0" borderId="0"/>
    <xf numFmtId="0" fontId="18" fillId="0" borderId="0"/>
    <xf numFmtId="0" fontId="18" fillId="21" borderId="11" applyNumberFormat="0" applyFont="0" applyProtection="0"/>
    <xf numFmtId="0" fontId="15" fillId="41" borderId="11" applyNumberFormat="0" applyFont="0" applyProtection="0"/>
    <xf numFmtId="0" fontId="15" fillId="41" borderId="11" applyNumberFormat="0" applyFont="0" applyProtection="0"/>
    <xf numFmtId="0" fontId="16" fillId="41" borderId="11" applyNumberFormat="0" applyFont="0" applyProtection="0"/>
    <xf numFmtId="0" fontId="51" fillId="0" borderId="0"/>
    <xf numFmtId="0" fontId="15" fillId="41" borderId="11" applyNumberFormat="0" applyFont="0" applyProtection="0"/>
    <xf numFmtId="0" fontId="15" fillId="41" borderId="11" applyNumberFormat="0" applyFont="0" applyProtection="0"/>
    <xf numFmtId="0" fontId="15" fillId="41" borderId="11" applyNumberFormat="0" applyFont="0" applyProtection="0"/>
    <xf numFmtId="0" fontId="52" fillId="0" borderId="0" applyNumberFormat="0" applyFill="0" applyBorder="0" applyProtection="0"/>
    <xf numFmtId="0" fontId="38" fillId="33" borderId="9" applyNumberFormat="0" applyProtection="0"/>
    <xf numFmtId="0" fontId="38" fillId="34" borderId="9" applyNumberFormat="0" applyProtection="0"/>
    <xf numFmtId="0" fontId="38" fillId="34" borderId="9" applyNumberFormat="0" applyProtection="0"/>
    <xf numFmtId="0" fontId="53" fillId="34" borderId="9" applyNumberFormat="0" applyProtection="0"/>
    <xf numFmtId="0" fontId="23" fillId="0" borderId="0" applyNumberFormat="0" applyFill="0" applyBorder="0" applyProtection="0"/>
    <xf numFmtId="0" fontId="5" fillId="19" borderId="0" applyNumberFormat="0" applyBorder="0" applyProtection="0"/>
    <xf numFmtId="0" fontId="5" fillId="24" borderId="0" applyNumberFormat="0" applyBorder="0" applyProtection="0"/>
    <xf numFmtId="0" fontId="5" fillId="26" borderId="0" applyNumberFormat="0" applyBorder="0" applyProtection="0"/>
    <xf numFmtId="0" fontId="5" fillId="13" borderId="0" applyNumberFormat="0" applyBorder="0" applyProtection="0"/>
    <xf numFmtId="0" fontId="5" fillId="14" borderId="0" applyNumberFormat="0" applyBorder="0" applyProtection="0"/>
    <xf numFmtId="0" fontId="5" fillId="31" borderId="0" applyNumberFormat="0" applyBorder="0" applyProtection="0"/>
    <xf numFmtId="0" fontId="40" fillId="0" borderId="10" applyNumberFormat="0" applyFill="0" applyProtection="0"/>
    <xf numFmtId="0" fontId="13" fillId="35" borderId="2" applyNumberFormat="0" applyProtection="0"/>
    <xf numFmtId="49" fontId="54" fillId="34" borderId="12">
      <alignment horizontal="center" vertical="top" wrapText="1"/>
    </xf>
    <xf numFmtId="0" fontId="11" fillId="34" borderId="1" applyNumberFormat="0" applyProtection="0"/>
    <xf numFmtId="0" fontId="11" fillId="34" borderId="1" applyNumberFormat="0" applyProtection="0"/>
    <xf numFmtId="0" fontId="11" fillId="34" borderId="1" applyNumberFormat="0" applyProtection="0"/>
    <xf numFmtId="0" fontId="55" fillId="0" borderId="0" applyNumberFormat="0" applyFill="0" applyBorder="0" applyProtection="0"/>
    <xf numFmtId="0" fontId="8" fillId="3" borderId="0" applyNumberFormat="0" applyBorder="0" applyProtection="0"/>
    <xf numFmtId="0" fontId="56" fillId="0" borderId="0"/>
    <xf numFmtId="0" fontId="15" fillId="0" borderId="0"/>
    <xf numFmtId="0" fontId="56" fillId="0" borderId="0"/>
    <xf numFmtId="0" fontId="51" fillId="0" borderId="0"/>
    <xf numFmtId="0" fontId="42" fillId="0" borderId="0" applyNumberFormat="0" applyFill="0" applyBorder="0" applyProtection="0"/>
    <xf numFmtId="0" fontId="21" fillId="0" borderId="13" applyNumberFormat="0" applyFill="0" applyProtection="0"/>
    <xf numFmtId="0" fontId="21" fillId="0" borderId="14" applyNumberFormat="0" applyFill="0" applyProtection="0"/>
    <xf numFmtId="0" fontId="21" fillId="0" borderId="14" applyNumberFormat="0" applyFill="0" applyProtection="0"/>
    <xf numFmtId="0" fontId="57" fillId="0" borderId="14" applyNumberFormat="0" applyFill="0" applyProtection="0"/>
    <xf numFmtId="44" fontId="98" fillId="0" borderId="0" applyFont="0" applyFill="0" applyBorder="0" applyProtection="0"/>
    <xf numFmtId="171" fontId="15" fillId="0" borderId="0" applyFill="0" applyBorder="0" applyProtection="0"/>
    <xf numFmtId="172" fontId="45" fillId="0" borderId="0" applyFont="0" applyFill="0" applyBorder="0" applyProtection="0"/>
    <xf numFmtId="166" fontId="15" fillId="0" borderId="0" applyFont="0" applyFill="0" applyBorder="0" applyProtection="0"/>
    <xf numFmtId="44" fontId="18" fillId="0" borderId="0" applyFont="0" applyFill="0" applyBorder="0" applyProtection="0"/>
    <xf numFmtId="166" fontId="15" fillId="0" borderId="0" applyFont="0" applyBorder="0" applyProtection="0">
      <alignment vertical="top" wrapText="1"/>
    </xf>
    <xf numFmtId="44" fontId="43" fillId="0" borderId="0" applyFont="0" applyFill="0" applyBorder="0" applyProtection="0"/>
    <xf numFmtId="173" fontId="18" fillId="0" borderId="0" applyFont="0" applyFill="0" applyBorder="0" applyProtection="0"/>
    <xf numFmtId="40" fontId="45" fillId="0" borderId="0" applyFont="0" applyFill="0" applyBorder="0" applyProtection="0"/>
    <xf numFmtId="164" fontId="18" fillId="0" borderId="0" applyFont="0" applyFill="0" applyBorder="0" applyProtection="0"/>
    <xf numFmtId="174" fontId="15" fillId="0" borderId="0" applyFill="0" applyBorder="0" applyProtection="0"/>
    <xf numFmtId="173" fontId="15" fillId="0" borderId="0" applyFont="0" applyFill="0" applyBorder="0" applyProtection="0"/>
    <xf numFmtId="164" fontId="15" fillId="0" borderId="0" applyFont="0" applyFill="0" applyBorder="0" applyProtection="0"/>
    <xf numFmtId="173" fontId="43" fillId="0" borderId="0" applyFont="0" applyFill="0" applyBorder="0" applyProtection="0"/>
    <xf numFmtId="173" fontId="43" fillId="0" borderId="0" applyFont="0" applyFill="0" applyBorder="0" applyProtection="0"/>
    <xf numFmtId="173" fontId="43" fillId="0" borderId="0" applyFont="0" applyFill="0" applyBorder="0" applyProtection="0"/>
    <xf numFmtId="173" fontId="43" fillId="0" borderId="0" applyFont="0" applyFill="0" applyBorder="0" applyProtection="0"/>
    <xf numFmtId="173" fontId="43" fillId="0" borderId="0" applyFont="0" applyFill="0" applyBorder="0" applyProtection="0"/>
    <xf numFmtId="173" fontId="43" fillId="0" borderId="0" applyFont="0" applyFill="0" applyBorder="0" applyProtection="0"/>
    <xf numFmtId="173" fontId="43" fillId="0" borderId="0" applyFont="0" applyFill="0" applyBorder="0" applyProtection="0"/>
    <xf numFmtId="173" fontId="43" fillId="0" borderId="0" applyFont="0" applyFill="0" applyBorder="0" applyProtection="0"/>
    <xf numFmtId="173" fontId="43" fillId="0" borderId="0" applyFont="0" applyFill="0" applyBorder="0" applyProtection="0"/>
    <xf numFmtId="173" fontId="43" fillId="0" borderId="0" applyFont="0" applyFill="0" applyBorder="0" applyProtection="0"/>
    <xf numFmtId="173" fontId="43" fillId="0" borderId="0" applyFont="0" applyFill="0" applyBorder="0" applyProtection="0"/>
    <xf numFmtId="173" fontId="43" fillId="0" borderId="0" applyFont="0" applyFill="0" applyBorder="0" applyProtection="0"/>
    <xf numFmtId="173" fontId="43" fillId="0" borderId="0" applyFont="0" applyFill="0" applyBorder="0" applyProtection="0"/>
    <xf numFmtId="173" fontId="43" fillId="0" borderId="0" applyFont="0" applyFill="0" applyBorder="0" applyProtection="0"/>
    <xf numFmtId="173" fontId="43" fillId="0" borderId="0" applyFont="0" applyFill="0" applyBorder="0" applyProtection="0"/>
    <xf numFmtId="165" fontId="17" fillId="0" borderId="0" applyFont="0" applyFill="0" applyBorder="0" applyProtection="0"/>
    <xf numFmtId="164" fontId="15" fillId="0" borderId="0" applyFont="0" applyFill="0" applyBorder="0" applyProtection="0"/>
    <xf numFmtId="0" fontId="36" fillId="7" borderId="1" applyNumberFormat="0" applyProtection="0"/>
    <xf numFmtId="0" fontId="36" fillId="7" borderId="1" applyNumberFormat="0" applyProtection="0"/>
    <xf numFmtId="0" fontId="36" fillId="7" borderId="1" applyNumberFormat="0" applyProtection="0"/>
    <xf numFmtId="4" fontId="58" fillId="42" borderId="15">
      <alignment horizontal="right"/>
    </xf>
    <xf numFmtId="0" fontId="21" fillId="0" borderId="14" applyNumberFormat="0" applyFill="0" applyProtection="0"/>
    <xf numFmtId="0" fontId="21" fillId="0" borderId="14" applyNumberFormat="0" applyFill="0" applyProtection="0"/>
    <xf numFmtId="0" fontId="21" fillId="0" borderId="14" applyNumberFormat="0" applyFill="0" applyProtection="0"/>
    <xf numFmtId="0" fontId="52" fillId="0" borderId="0" applyNumberFormat="0" applyFill="0" applyBorder="0" applyProtection="0"/>
    <xf numFmtId="0" fontId="59" fillId="0" borderId="0" applyNumberFormat="0" applyFill="0" applyBorder="0" applyProtection="0"/>
    <xf numFmtId="173" fontId="18" fillId="0" borderId="0" applyFont="0" applyFill="0" applyBorder="0" applyAlignment="0" applyProtection="0"/>
    <xf numFmtId="0" fontId="2" fillId="0" borderId="0"/>
    <xf numFmtId="43" fontId="107" fillId="0" borderId="0" applyFont="0" applyFill="0" applyBorder="0" applyAlignment="0" applyProtection="0"/>
    <xf numFmtId="0" fontId="1" fillId="0" borderId="0"/>
    <xf numFmtId="0" fontId="113" fillId="0" borderId="0"/>
    <xf numFmtId="0" fontId="130" fillId="0" borderId="0"/>
    <xf numFmtId="0" fontId="18" fillId="0" borderId="0"/>
    <xf numFmtId="0" fontId="18" fillId="0" borderId="0"/>
    <xf numFmtId="0" fontId="135" fillId="0" borderId="0"/>
    <xf numFmtId="0" fontId="18" fillId="0" borderId="0"/>
    <xf numFmtId="0" fontId="135" fillId="0" borderId="0"/>
    <xf numFmtId="165" fontId="15" fillId="0" borderId="0" applyFont="0" applyFill="0" applyBorder="0" applyAlignment="0" applyProtection="0"/>
    <xf numFmtId="164" fontId="135" fillId="0" borderId="0" applyFont="0" applyFill="0" applyBorder="0" applyAlignment="0" applyProtection="0"/>
  </cellStyleXfs>
  <cellXfs count="990">
    <xf numFmtId="0" fontId="0" fillId="0" borderId="0" xfId="0"/>
    <xf numFmtId="49" fontId="77" fillId="0" borderId="40" xfId="714" quotePrefix="1" applyNumberFormat="1" applyFont="1" applyBorder="1" applyAlignment="1" applyProtection="1">
      <alignment horizontal="center" vertical="center"/>
    </xf>
    <xf numFmtId="49" fontId="77" fillId="0" borderId="41" xfId="714" quotePrefix="1" applyNumberFormat="1" applyFont="1" applyBorder="1" applyAlignment="1" applyProtection="1">
      <alignment horizontal="center" vertical="center"/>
    </xf>
    <xf numFmtId="4" fontId="77" fillId="0" borderId="41" xfId="714" applyNumberFormat="1" applyFont="1" applyBorder="1" applyAlignment="1" applyProtection="1">
      <alignment horizontal="center" vertical="center"/>
    </xf>
    <xf numFmtId="4" fontId="77" fillId="0" borderId="41" xfId="714" quotePrefix="1" applyNumberFormat="1" applyFont="1" applyBorder="1" applyAlignment="1" applyProtection="1">
      <alignment horizontal="center" vertical="center"/>
    </xf>
    <xf numFmtId="4" fontId="77" fillId="0" borderId="42" xfId="714" quotePrefix="1" applyNumberFormat="1" applyFont="1" applyBorder="1" applyAlignment="1" applyProtection="1">
      <alignment horizontal="center" vertical="center"/>
    </xf>
    <xf numFmtId="49" fontId="69" fillId="0" borderId="3" xfId="694" quotePrefix="1" applyNumberFormat="1" applyFont="1" applyBorder="1" applyAlignment="1" applyProtection="1">
      <alignment horizontal="left" vertical="top"/>
    </xf>
    <xf numFmtId="49" fontId="64" fillId="0" borderId="3" xfId="694" quotePrefix="1" applyNumberFormat="1" applyFont="1" applyBorder="1" applyAlignment="1" applyProtection="1">
      <alignment horizontal="left" vertical="top"/>
    </xf>
    <xf numFmtId="4" fontId="77" fillId="0" borderId="3" xfId="694" applyNumberFormat="1" applyFont="1" applyBorder="1" applyAlignment="1" applyProtection="1">
      <alignment horizontal="center"/>
    </xf>
    <xf numFmtId="4" fontId="78" fillId="0" borderId="3" xfId="694" quotePrefix="1" applyNumberFormat="1" applyFont="1" applyBorder="1" applyAlignment="1" applyProtection="1">
      <alignment horizontal="right"/>
    </xf>
    <xf numFmtId="49" fontId="77" fillId="0" borderId="3" xfId="694" quotePrefix="1" applyNumberFormat="1" applyFont="1" applyBorder="1" applyAlignment="1" applyProtection="1">
      <alignment horizontal="center"/>
    </xf>
    <xf numFmtId="4" fontId="77" fillId="0" borderId="3" xfId="694" applyNumberFormat="1" applyFont="1" applyBorder="1" applyAlignment="1" applyProtection="1">
      <alignment horizontal="right"/>
    </xf>
    <xf numFmtId="4" fontId="69" fillId="0" borderId="3" xfId="694" quotePrefix="1" applyNumberFormat="1" applyFont="1" applyBorder="1" applyAlignment="1" applyProtection="1">
      <alignment horizontal="right"/>
    </xf>
    <xf numFmtId="49" fontId="77" fillId="0" borderId="43" xfId="714" quotePrefix="1" applyNumberFormat="1" applyFont="1" applyBorder="1" applyAlignment="1" applyProtection="1">
      <alignment horizontal="center" vertical="center"/>
    </xf>
    <xf numFmtId="49" fontId="79" fillId="0" borderId="44" xfId="714" quotePrefix="1" applyNumberFormat="1" applyFont="1" applyBorder="1" applyAlignment="1" applyProtection="1">
      <alignment horizontal="left" vertical="top"/>
    </xf>
    <xf numFmtId="49" fontId="77" fillId="0" borderId="44" xfId="714" quotePrefix="1" applyNumberFormat="1" applyFont="1" applyBorder="1" applyAlignment="1" applyProtection="1">
      <alignment horizontal="center" vertical="center"/>
    </xf>
    <xf numFmtId="4" fontId="77" fillId="0" borderId="44" xfId="714" applyNumberFormat="1" applyFont="1" applyBorder="1" applyAlignment="1" applyProtection="1">
      <alignment horizontal="center" vertical="center"/>
    </xf>
    <xf numFmtId="4" fontId="77" fillId="0" borderId="44" xfId="714" quotePrefix="1" applyNumberFormat="1" applyFont="1" applyBorder="1" applyAlignment="1" applyProtection="1">
      <alignment horizontal="center" vertical="center"/>
    </xf>
    <xf numFmtId="4" fontId="77" fillId="0" borderId="45" xfId="714" quotePrefix="1" applyNumberFormat="1" applyFont="1" applyBorder="1" applyAlignment="1" applyProtection="1">
      <alignment horizontal="center" vertical="center"/>
    </xf>
    <xf numFmtId="49" fontId="77" fillId="0" borderId="0" xfId="694" quotePrefix="1" applyNumberFormat="1" applyFont="1" applyAlignment="1" applyProtection="1">
      <alignment horizontal="center"/>
    </xf>
    <xf numFmtId="4" fontId="77" fillId="0" borderId="0" xfId="694" applyNumberFormat="1" applyFont="1" applyAlignment="1" applyProtection="1">
      <alignment horizontal="center"/>
    </xf>
    <xf numFmtId="4" fontId="78" fillId="0" borderId="0" xfId="694" quotePrefix="1" applyNumberFormat="1" applyFont="1" applyAlignment="1" applyProtection="1">
      <alignment horizontal="right"/>
    </xf>
    <xf numFmtId="49" fontId="79" fillId="0" borderId="44" xfId="714" quotePrefix="1" applyNumberFormat="1" applyFont="1" applyBorder="1" applyAlignment="1" applyProtection="1">
      <alignment horizontal="left" vertical="center"/>
    </xf>
    <xf numFmtId="49" fontId="69" fillId="43" borderId="3" xfId="694" quotePrefix="1" applyNumberFormat="1" applyFont="1" applyFill="1" applyBorder="1" applyAlignment="1" applyProtection="1">
      <alignment horizontal="left" vertical="top"/>
    </xf>
    <xf numFmtId="49" fontId="77" fillId="43" borderId="3" xfId="694" quotePrefix="1" applyNumberFormat="1" applyFont="1" applyFill="1" applyBorder="1" applyAlignment="1" applyProtection="1">
      <alignment horizontal="center"/>
    </xf>
    <xf numFmtId="4" fontId="77" fillId="43" borderId="3" xfId="694" applyNumberFormat="1" applyFont="1" applyFill="1" applyBorder="1" applyAlignment="1" applyProtection="1">
      <alignment horizontal="center"/>
    </xf>
    <xf numFmtId="4" fontId="69" fillId="43" borderId="3" xfId="694" quotePrefix="1" applyNumberFormat="1" applyFont="1" applyFill="1" applyBorder="1" applyAlignment="1" applyProtection="1">
      <alignment horizontal="right"/>
    </xf>
    <xf numFmtId="49" fontId="69" fillId="0" borderId="3" xfId="714" quotePrefix="1" applyNumberFormat="1" applyFont="1" applyBorder="1" applyAlignment="1" applyProtection="1">
      <alignment horizontal="left" vertical="center"/>
    </xf>
    <xf numFmtId="49" fontId="69" fillId="0" borderId="3" xfId="714" quotePrefix="1" applyNumberFormat="1" applyFont="1" applyBorder="1" applyAlignment="1" applyProtection="1">
      <alignment horizontal="center" vertical="center"/>
    </xf>
    <xf numFmtId="4" fontId="69" fillId="0" borderId="3" xfId="714" applyNumberFormat="1" applyFont="1" applyBorder="1" applyAlignment="1" applyProtection="1">
      <alignment horizontal="center" vertical="center"/>
    </xf>
    <xf numFmtId="4" fontId="69" fillId="0" borderId="3" xfId="714" quotePrefix="1" applyNumberFormat="1" applyFont="1" applyBorder="1" applyAlignment="1" applyProtection="1">
      <alignment horizontal="center" vertical="center"/>
    </xf>
    <xf numFmtId="4" fontId="69" fillId="0" borderId="3" xfId="714" quotePrefix="1" applyNumberFormat="1" applyFont="1" applyBorder="1" applyAlignment="1" applyProtection="1">
      <alignment horizontal="right" vertical="center"/>
    </xf>
    <xf numFmtId="49" fontId="77" fillId="0" borderId="47" xfId="714" quotePrefix="1" applyNumberFormat="1" applyFont="1" applyBorder="1" applyAlignment="1" applyProtection="1">
      <alignment horizontal="center" vertical="center"/>
    </xf>
    <xf numFmtId="49" fontId="64" fillId="0" borderId="48" xfId="714" quotePrefix="1" applyNumberFormat="1" applyFont="1" applyBorder="1" applyAlignment="1" applyProtection="1">
      <alignment horizontal="left" vertical="center"/>
    </xf>
    <xf numFmtId="49" fontId="77" fillId="0" borderId="48" xfId="714" quotePrefix="1" applyNumberFormat="1" applyFont="1" applyBorder="1" applyAlignment="1" applyProtection="1">
      <alignment horizontal="center" vertical="center"/>
    </xf>
    <xf numFmtId="4" fontId="77" fillId="0" borderId="48" xfId="714" applyNumberFormat="1" applyFont="1" applyBorder="1" applyAlignment="1" applyProtection="1">
      <alignment horizontal="center" vertical="center"/>
    </xf>
    <xf numFmtId="4" fontId="77" fillId="0" borderId="48" xfId="714" quotePrefix="1" applyNumberFormat="1" applyFont="1" applyBorder="1" applyAlignment="1" applyProtection="1">
      <alignment horizontal="center" vertical="center"/>
    </xf>
    <xf numFmtId="175" fontId="64" fillId="0" borderId="49" xfId="714" quotePrefix="1" applyNumberFormat="1" applyFont="1" applyBorder="1" applyAlignment="1" applyProtection="1">
      <alignment horizontal="right" vertical="center"/>
    </xf>
    <xf numFmtId="49" fontId="77" fillId="0" borderId="25" xfId="714" quotePrefix="1" applyNumberFormat="1" applyFont="1" applyBorder="1" applyAlignment="1" applyProtection="1">
      <alignment horizontal="center" vertical="center"/>
    </xf>
    <xf numFmtId="49" fontId="77" fillId="0" borderId="25" xfId="714" quotePrefix="1" applyNumberFormat="1" applyFont="1" applyBorder="1" applyAlignment="1" applyProtection="1">
      <alignment horizontal="center" vertical="top"/>
    </xf>
    <xf numFmtId="4" fontId="77" fillId="0" borderId="25" xfId="714" applyNumberFormat="1" applyFont="1" applyBorder="1" applyAlignment="1" applyProtection="1">
      <alignment horizontal="center" vertical="center"/>
    </xf>
    <xf numFmtId="4" fontId="77" fillId="0" borderId="25" xfId="714" quotePrefix="1" applyNumberFormat="1" applyFont="1" applyBorder="1" applyAlignment="1" applyProtection="1">
      <alignment horizontal="center" vertical="center"/>
    </xf>
    <xf numFmtId="49" fontId="77" fillId="0" borderId="0" xfId="714" quotePrefix="1" applyNumberFormat="1" applyFont="1" applyAlignment="1" applyProtection="1">
      <alignment horizontal="center" vertical="center"/>
    </xf>
    <xf numFmtId="49" fontId="77" fillId="0" borderId="0" xfId="714" quotePrefix="1" applyNumberFormat="1" applyFont="1" applyAlignment="1" applyProtection="1">
      <alignment horizontal="center" vertical="top"/>
    </xf>
    <xf numFmtId="4" fontId="77" fillId="0" borderId="0" xfId="714" applyNumberFormat="1" applyFont="1" applyAlignment="1" applyProtection="1">
      <alignment horizontal="center" vertical="center"/>
    </xf>
    <xf numFmtId="4" fontId="77" fillId="0" borderId="0" xfId="714" quotePrefix="1" applyNumberFormat="1" applyFont="1" applyAlignment="1" applyProtection="1">
      <alignment horizontal="center" vertical="center"/>
    </xf>
    <xf numFmtId="49" fontId="69" fillId="44" borderId="3" xfId="694" quotePrefix="1" applyNumberFormat="1" applyFont="1" applyFill="1" applyBorder="1" applyAlignment="1" applyProtection="1">
      <alignment horizontal="left" vertical="top"/>
    </xf>
    <xf numFmtId="49" fontId="77" fillId="44" borderId="3" xfId="694" quotePrefix="1" applyNumberFormat="1" applyFont="1" applyFill="1" applyBorder="1" applyAlignment="1" applyProtection="1">
      <alignment horizontal="center"/>
    </xf>
    <xf numFmtId="4" fontId="77" fillId="44" borderId="3" xfId="694" applyNumberFormat="1" applyFont="1" applyFill="1" applyBorder="1" applyAlignment="1" applyProtection="1">
      <alignment horizontal="center"/>
    </xf>
    <xf numFmtId="4" fontId="69" fillId="44" borderId="3" xfId="694" quotePrefix="1" applyNumberFormat="1" applyFont="1" applyFill="1" applyBorder="1" applyAlignment="1" applyProtection="1">
      <alignment horizontal="right"/>
    </xf>
    <xf numFmtId="49" fontId="78" fillId="0" borderId="3" xfId="694" quotePrefix="1" applyNumberFormat="1" applyFont="1" applyBorder="1" applyAlignment="1" applyProtection="1">
      <alignment horizontal="center"/>
    </xf>
    <xf numFmtId="49" fontId="78" fillId="0" borderId="3" xfId="694" quotePrefix="1" applyNumberFormat="1" applyFont="1" applyBorder="1" applyAlignment="1" applyProtection="1">
      <alignment horizontal="left" vertical="top"/>
    </xf>
    <xf numFmtId="49" fontId="78" fillId="0" borderId="3" xfId="694" applyNumberFormat="1" applyFont="1" applyBorder="1" applyAlignment="1" applyProtection="1">
      <alignment horizontal="left" vertical="top" wrapText="1"/>
    </xf>
    <xf numFmtId="49" fontId="82" fillId="47" borderId="3" xfId="694" quotePrefix="1" applyNumberFormat="1" applyFont="1" applyFill="1" applyBorder="1" applyAlignment="1" applyProtection="1">
      <alignment horizontal="left" vertical="top"/>
    </xf>
    <xf numFmtId="49" fontId="77" fillId="47" borderId="3" xfId="694" quotePrefix="1" applyNumberFormat="1" applyFont="1" applyFill="1" applyBorder="1" applyAlignment="1" applyProtection="1">
      <alignment horizontal="center"/>
    </xf>
    <xf numFmtId="4" fontId="77" fillId="47" borderId="3" xfId="694" quotePrefix="1" applyNumberFormat="1" applyFont="1" applyFill="1" applyBorder="1" applyAlignment="1" applyProtection="1">
      <alignment horizontal="center"/>
    </xf>
    <xf numFmtId="4" fontId="82" fillId="47" borderId="3" xfId="694" quotePrefix="1" applyNumberFormat="1" applyFont="1" applyFill="1" applyBorder="1" applyAlignment="1" applyProtection="1">
      <alignment horizontal="right"/>
    </xf>
    <xf numFmtId="4" fontId="77" fillId="0" borderId="3" xfId="694" quotePrefix="1" applyNumberFormat="1" applyFont="1" applyBorder="1" applyAlignment="1" applyProtection="1">
      <alignment horizontal="right"/>
    </xf>
    <xf numFmtId="0" fontId="77" fillId="0" borderId="40" xfId="710" quotePrefix="1" applyNumberFormat="1" applyFont="1" applyBorder="1" applyAlignment="1" applyProtection="1">
      <alignment horizontal="center" vertical="center"/>
    </xf>
    <xf numFmtId="49" fontId="77" fillId="0" borderId="41" xfId="710" quotePrefix="1" applyNumberFormat="1" applyFont="1" applyBorder="1" applyAlignment="1" applyProtection="1">
      <alignment horizontal="center" vertical="center"/>
    </xf>
    <xf numFmtId="4" fontId="77" fillId="0" borderId="41" xfId="710" applyNumberFormat="1" applyFont="1" applyBorder="1" applyAlignment="1" applyProtection="1">
      <alignment horizontal="center" vertical="center"/>
    </xf>
    <xf numFmtId="4" fontId="77" fillId="0" borderId="41" xfId="710" quotePrefix="1" applyNumberFormat="1" applyFont="1" applyBorder="1" applyAlignment="1" applyProtection="1">
      <alignment horizontal="center" vertical="center"/>
    </xf>
    <xf numFmtId="4" fontId="77" fillId="0" borderId="42" xfId="710" quotePrefix="1" applyNumberFormat="1" applyFont="1" applyBorder="1" applyAlignment="1" applyProtection="1">
      <alignment horizontal="center" vertical="center"/>
    </xf>
    <xf numFmtId="49" fontId="64" fillId="0" borderId="3" xfId="694" quotePrefix="1" applyNumberFormat="1" applyFont="1" applyBorder="1" applyAlignment="1" applyProtection="1">
      <alignment horizontal="left" vertical="center"/>
    </xf>
    <xf numFmtId="49" fontId="69" fillId="0" borderId="50" xfId="694" quotePrefix="1" applyNumberFormat="1" applyFont="1" applyBorder="1" applyAlignment="1" applyProtection="1">
      <alignment horizontal="left" vertical="top"/>
    </xf>
    <xf numFmtId="49" fontId="69" fillId="0" borderId="50" xfId="694" applyNumberFormat="1" applyFont="1" applyBorder="1" applyAlignment="1" applyProtection="1">
      <alignment horizontal="left" vertical="top"/>
    </xf>
    <xf numFmtId="49" fontId="77" fillId="0" borderId="50" xfId="694" quotePrefix="1" applyNumberFormat="1" applyFont="1" applyBorder="1" applyAlignment="1" applyProtection="1">
      <alignment horizontal="center"/>
    </xf>
    <xf numFmtId="4" fontId="77" fillId="0" borderId="50" xfId="694" applyNumberFormat="1" applyFont="1" applyBorder="1" applyAlignment="1" applyProtection="1">
      <alignment horizontal="center"/>
    </xf>
    <xf numFmtId="4" fontId="78" fillId="0" borderId="50" xfId="694" quotePrefix="1" applyNumberFormat="1" applyFont="1" applyBorder="1" applyAlignment="1" applyProtection="1">
      <alignment horizontal="right"/>
    </xf>
    <xf numFmtId="49" fontId="69" fillId="43" borderId="51" xfId="694" applyNumberFormat="1" applyFont="1" applyFill="1" applyBorder="1" applyAlignment="1" applyProtection="1">
      <alignment horizontal="left" vertical="top"/>
    </xf>
    <xf numFmtId="49" fontId="69" fillId="43" borderId="52" xfId="694" applyNumberFormat="1" applyFont="1" applyFill="1" applyBorder="1" applyAlignment="1" applyProtection="1">
      <alignment horizontal="left" vertical="top" wrapText="1"/>
    </xf>
    <xf numFmtId="49" fontId="77" fillId="43" borderId="52" xfId="694" quotePrefix="1" applyNumberFormat="1" applyFont="1" applyFill="1" applyBorder="1" applyAlignment="1" applyProtection="1">
      <alignment horizontal="center"/>
    </xf>
    <xf numFmtId="4" fontId="77" fillId="43" borderId="52" xfId="694" applyNumberFormat="1" applyFont="1" applyFill="1" applyBorder="1" applyAlignment="1" applyProtection="1">
      <alignment horizontal="center"/>
    </xf>
    <xf numFmtId="4" fontId="69" fillId="43" borderId="53" xfId="694" quotePrefix="1" applyNumberFormat="1" applyFont="1" applyFill="1" applyBorder="1" applyAlignment="1" applyProtection="1">
      <alignment horizontal="right"/>
    </xf>
    <xf numFmtId="49" fontId="69" fillId="0" borderId="46" xfId="694" quotePrefix="1" applyNumberFormat="1" applyFont="1" applyBorder="1" applyAlignment="1" applyProtection="1">
      <alignment horizontal="center"/>
    </xf>
    <xf numFmtId="4" fontId="69" fillId="0" borderId="46" xfId="694" applyNumberFormat="1" applyFont="1" applyBorder="1" applyAlignment="1" applyProtection="1">
      <alignment horizontal="center"/>
    </xf>
    <xf numFmtId="4" fontId="69" fillId="0" borderId="46" xfId="694" quotePrefix="1" applyNumberFormat="1" applyFont="1" applyBorder="1" applyAlignment="1" applyProtection="1">
      <alignment horizontal="right"/>
    </xf>
    <xf numFmtId="49" fontId="64" fillId="0" borderId="54" xfId="694" quotePrefix="1" applyNumberFormat="1" applyFont="1" applyBorder="1" applyAlignment="1" applyProtection="1">
      <alignment horizontal="left" vertical="top"/>
    </xf>
    <xf numFmtId="49" fontId="77" fillId="0" borderId="54" xfId="694" quotePrefix="1" applyNumberFormat="1" applyFont="1" applyBorder="1" applyAlignment="1" applyProtection="1">
      <alignment horizontal="center"/>
    </xf>
    <xf numFmtId="4" fontId="77" fillId="0" borderId="54" xfId="694" applyNumberFormat="1" applyFont="1" applyBorder="1" applyAlignment="1" applyProtection="1">
      <alignment horizontal="center"/>
    </xf>
    <xf numFmtId="4" fontId="78" fillId="0" borderId="54" xfId="694" quotePrefix="1" applyNumberFormat="1" applyFont="1" applyBorder="1" applyAlignment="1" applyProtection="1">
      <alignment horizontal="right"/>
    </xf>
    <xf numFmtId="4" fontId="77" fillId="44" borderId="3" xfId="694" applyNumberFormat="1" applyFont="1" applyFill="1" applyBorder="1" applyAlignment="1" applyProtection="1">
      <alignment horizontal="right"/>
    </xf>
    <xf numFmtId="4" fontId="77" fillId="47" borderId="3" xfId="694" quotePrefix="1" applyNumberFormat="1" applyFont="1" applyFill="1" applyBorder="1" applyAlignment="1" applyProtection="1">
      <alignment horizontal="right"/>
    </xf>
    <xf numFmtId="4" fontId="78" fillId="47" borderId="3" xfId="694" quotePrefix="1" applyNumberFormat="1" applyFont="1" applyFill="1" applyBorder="1" applyAlignment="1" applyProtection="1">
      <alignment horizontal="center"/>
    </xf>
    <xf numFmtId="4" fontId="78" fillId="46" borderId="3" xfId="694" quotePrefix="1" applyNumberFormat="1" applyFont="1" applyFill="1" applyBorder="1" applyAlignment="1" applyProtection="1">
      <alignment horizontal="center"/>
      <protection locked="0"/>
    </xf>
    <xf numFmtId="3" fontId="77" fillId="0" borderId="3" xfId="694" applyNumberFormat="1" applyFont="1" applyBorder="1" applyAlignment="1" applyProtection="1">
      <alignment horizontal="center"/>
    </xf>
    <xf numFmtId="49" fontId="69" fillId="0" borderId="51" xfId="694" applyNumberFormat="1" applyFont="1" applyBorder="1" applyAlignment="1" applyProtection="1">
      <alignment horizontal="left" vertical="top"/>
    </xf>
    <xf numFmtId="49" fontId="69" fillId="0" borderId="52" xfId="694" applyNumberFormat="1" applyFont="1" applyBorder="1" applyAlignment="1" applyProtection="1">
      <alignment horizontal="left" vertical="top" wrapText="1"/>
    </xf>
    <xf numFmtId="49" fontId="77" fillId="0" borderId="52" xfId="694" quotePrefix="1" applyNumberFormat="1" applyFont="1" applyBorder="1" applyAlignment="1" applyProtection="1">
      <alignment horizontal="center"/>
    </xf>
    <xf numFmtId="4" fontId="77" fillId="0" borderId="52" xfId="694" applyNumberFormat="1" applyFont="1" applyBorder="1" applyAlignment="1" applyProtection="1">
      <alignment horizontal="center"/>
    </xf>
    <xf numFmtId="4" fontId="69" fillId="0" borderId="53" xfId="694" quotePrefix="1" applyNumberFormat="1" applyFont="1" applyBorder="1" applyAlignment="1" applyProtection="1">
      <alignment horizontal="right"/>
    </xf>
    <xf numFmtId="49" fontId="64" fillId="0" borderId="0" xfId="694" quotePrefix="1" applyNumberFormat="1" applyFont="1" applyAlignment="1" applyProtection="1">
      <alignment horizontal="left" vertical="top"/>
    </xf>
    <xf numFmtId="4" fontId="87" fillId="0" borderId="3" xfId="694" applyNumberFormat="1" applyFont="1" applyBorder="1" applyAlignment="1" applyProtection="1">
      <alignment horizontal="center"/>
    </xf>
    <xf numFmtId="0" fontId="77" fillId="0" borderId="40" xfId="708" quotePrefix="1" applyNumberFormat="1" applyFont="1" applyBorder="1" applyAlignment="1" applyProtection="1">
      <alignment horizontal="center" vertical="center"/>
    </xf>
    <xf numFmtId="49" fontId="77" fillId="0" borderId="41" xfId="708" quotePrefix="1" applyNumberFormat="1" applyFont="1" applyBorder="1" applyAlignment="1" applyProtection="1">
      <alignment horizontal="center" vertical="center"/>
    </xf>
    <xf numFmtId="4" fontId="77" fillId="0" borderId="41" xfId="708" applyNumberFormat="1" applyFont="1" applyBorder="1" applyAlignment="1" applyProtection="1">
      <alignment horizontal="center" vertical="center"/>
    </xf>
    <xf numFmtId="4" fontId="77" fillId="0" borderId="41" xfId="708" quotePrefix="1" applyNumberFormat="1" applyFont="1" applyBorder="1" applyAlignment="1" applyProtection="1">
      <alignment horizontal="center" vertical="center"/>
    </xf>
    <xf numFmtId="4" fontId="77" fillId="0" borderId="42" xfId="708" quotePrefix="1" applyNumberFormat="1" applyFont="1" applyBorder="1" applyAlignment="1" applyProtection="1">
      <alignment horizontal="center" vertical="center"/>
    </xf>
    <xf numFmtId="49" fontId="69" fillId="0" borderId="0" xfId="694" quotePrefix="1" applyNumberFormat="1" applyFont="1" applyAlignment="1" applyProtection="1">
      <alignment horizontal="left" vertical="top"/>
    </xf>
    <xf numFmtId="4" fontId="77" fillId="0" borderId="0" xfId="694" applyNumberFormat="1" applyFont="1" applyAlignment="1" applyProtection="1">
      <alignment horizontal="right"/>
    </xf>
    <xf numFmtId="4" fontId="69" fillId="0" borderId="0" xfId="694" quotePrefix="1" applyNumberFormat="1" applyFont="1" applyAlignment="1" applyProtection="1">
      <alignment horizontal="right"/>
    </xf>
    <xf numFmtId="49" fontId="69" fillId="0" borderId="3" xfId="694" quotePrefix="1" applyNumberFormat="1" applyFont="1" applyBorder="1" applyAlignment="1" applyProtection="1">
      <alignment horizontal="center"/>
    </xf>
    <xf numFmtId="49" fontId="77" fillId="0" borderId="41" xfId="714" quotePrefix="1" applyNumberFormat="1" applyFont="1" applyBorder="1" applyAlignment="1" applyProtection="1">
      <alignment horizontal="left" vertical="center"/>
    </xf>
    <xf numFmtId="175" fontId="64" fillId="0" borderId="42" xfId="714" quotePrefix="1" applyNumberFormat="1" applyFont="1" applyBorder="1" applyAlignment="1" applyProtection="1">
      <alignment horizontal="right" vertical="center"/>
    </xf>
    <xf numFmtId="4" fontId="77" fillId="43" borderId="3" xfId="694" applyNumberFormat="1" applyFont="1" applyFill="1" applyBorder="1" applyAlignment="1" applyProtection="1">
      <alignment horizontal="right"/>
    </xf>
    <xf numFmtId="49" fontId="77" fillId="47" borderId="3" xfId="694" quotePrefix="1" applyNumberFormat="1" applyFont="1" applyFill="1" applyBorder="1" applyAlignment="1" applyProtection="1">
      <alignment horizontal="left" vertical="top" wrapText="1"/>
    </xf>
    <xf numFmtId="49" fontId="64" fillId="43" borderId="46" xfId="694" quotePrefix="1" applyNumberFormat="1" applyFont="1" applyFill="1" applyBorder="1" applyAlignment="1" applyProtection="1">
      <alignment horizontal="left" vertical="top" wrapText="1"/>
    </xf>
    <xf numFmtId="4" fontId="69" fillId="0" borderId="3" xfId="694" applyNumberFormat="1" applyFont="1" applyBorder="1" applyAlignment="1" applyProtection="1">
      <alignment horizontal="center"/>
    </xf>
    <xf numFmtId="49" fontId="82" fillId="0" borderId="3" xfId="694" quotePrefix="1" applyNumberFormat="1" applyFont="1" applyBorder="1" applyAlignment="1" applyProtection="1">
      <alignment horizontal="left" vertical="top"/>
    </xf>
    <xf numFmtId="49" fontId="64" fillId="0" borderId="41" xfId="714" quotePrefix="1" applyNumberFormat="1" applyFont="1" applyBorder="1" applyAlignment="1" applyProtection="1">
      <alignment horizontal="left" vertical="center"/>
    </xf>
    <xf numFmtId="49" fontId="64" fillId="43" borderId="46" xfId="694" quotePrefix="1" applyNumberFormat="1" applyFont="1" applyFill="1" applyBorder="1" applyAlignment="1" applyProtection="1">
      <alignment horizontal="left" vertical="top"/>
    </xf>
    <xf numFmtId="49" fontId="82" fillId="49" borderId="3" xfId="694" quotePrefix="1" applyNumberFormat="1" applyFont="1" applyFill="1" applyBorder="1" applyAlignment="1" applyProtection="1">
      <alignment horizontal="left" vertical="top"/>
    </xf>
    <xf numFmtId="49" fontId="77" fillId="49" borderId="3" xfId="694" quotePrefix="1" applyNumberFormat="1" applyFont="1" applyFill="1" applyBorder="1" applyAlignment="1" applyProtection="1">
      <alignment horizontal="center"/>
    </xf>
    <xf numFmtId="4" fontId="77" fillId="49" borderId="3" xfId="694" quotePrefix="1" applyNumberFormat="1" applyFont="1" applyFill="1" applyBorder="1" applyAlignment="1" applyProtection="1">
      <alignment horizontal="center"/>
    </xf>
    <xf numFmtId="4" fontId="78" fillId="49" borderId="3" xfId="694" quotePrefix="1" applyNumberFormat="1" applyFont="1" applyFill="1" applyBorder="1" applyAlignment="1" applyProtection="1">
      <alignment horizontal="center"/>
    </xf>
    <xf numFmtId="4" fontId="82" fillId="49" borderId="3" xfId="694" quotePrefix="1" applyNumberFormat="1" applyFont="1" applyFill="1" applyBorder="1" applyAlignment="1" applyProtection="1">
      <alignment horizontal="right"/>
    </xf>
    <xf numFmtId="4" fontId="77" fillId="49" borderId="3" xfId="694" quotePrefix="1" applyNumberFormat="1" applyFont="1" applyFill="1" applyBorder="1" applyAlignment="1" applyProtection="1">
      <alignment horizontal="right"/>
    </xf>
    <xf numFmtId="0" fontId="77" fillId="0" borderId="40" xfId="709" quotePrefix="1" applyNumberFormat="1" applyFont="1" applyBorder="1" applyAlignment="1" applyProtection="1">
      <alignment horizontal="center" vertical="center"/>
    </xf>
    <xf numFmtId="49" fontId="77" fillId="0" borderId="41" xfId="709" quotePrefix="1" applyNumberFormat="1" applyFont="1" applyBorder="1" applyAlignment="1" applyProtection="1">
      <alignment horizontal="center" vertical="center"/>
    </xf>
    <xf numFmtId="4" fontId="77" fillId="0" borderId="41" xfId="709" applyNumberFormat="1" applyFont="1" applyBorder="1" applyAlignment="1" applyProtection="1">
      <alignment horizontal="center" vertical="center"/>
    </xf>
    <xf numFmtId="4" fontId="77" fillId="0" borderId="41" xfId="709" quotePrefix="1" applyNumberFormat="1" applyFont="1" applyBorder="1" applyAlignment="1" applyProtection="1">
      <alignment horizontal="center" vertical="center"/>
    </xf>
    <xf numFmtId="4" fontId="77" fillId="0" borderId="42" xfId="709" quotePrefix="1" applyNumberFormat="1" applyFont="1" applyBorder="1" applyAlignment="1" applyProtection="1">
      <alignment horizontal="center" vertical="center"/>
    </xf>
    <xf numFmtId="49" fontId="69" fillId="46" borderId="3" xfId="694" quotePrefix="1" applyNumberFormat="1" applyFont="1" applyFill="1" applyBorder="1" applyAlignment="1" applyProtection="1">
      <alignment horizontal="left" vertical="top"/>
    </xf>
    <xf numFmtId="49" fontId="69" fillId="46" borderId="46" xfId="694" quotePrefix="1" applyNumberFormat="1" applyFont="1" applyFill="1" applyBorder="1" applyAlignment="1" applyProtection="1">
      <alignment horizontal="center"/>
    </xf>
    <xf numFmtId="4" fontId="69" fillId="46" borderId="46" xfId="694" applyNumberFormat="1" applyFont="1" applyFill="1" applyBorder="1" applyAlignment="1" applyProtection="1">
      <alignment horizontal="center"/>
    </xf>
    <xf numFmtId="4" fontId="69" fillId="46" borderId="46" xfId="694" quotePrefix="1" applyNumberFormat="1" applyFont="1" applyFill="1" applyBorder="1" applyAlignment="1" applyProtection="1">
      <alignment horizontal="right"/>
    </xf>
    <xf numFmtId="49" fontId="69" fillId="0" borderId="3" xfId="694" quotePrefix="1" applyNumberFormat="1" applyFont="1" applyFill="1" applyBorder="1" applyAlignment="1" applyProtection="1">
      <alignment horizontal="left" vertical="top"/>
    </xf>
    <xf numFmtId="49" fontId="64" fillId="0" borderId="3" xfId="694" quotePrefix="1" applyNumberFormat="1" applyFont="1" applyFill="1" applyBorder="1" applyAlignment="1" applyProtection="1">
      <alignment horizontal="left" vertical="top"/>
    </xf>
    <xf numFmtId="4" fontId="77" fillId="0" borderId="3" xfId="694" applyNumberFormat="1" applyFont="1" applyFill="1" applyBorder="1" applyAlignment="1" applyProtection="1">
      <alignment horizontal="center"/>
    </xf>
    <xf numFmtId="4" fontId="78" fillId="0" borderId="3" xfId="694" quotePrefix="1" applyNumberFormat="1" applyFont="1" applyFill="1" applyBorder="1" applyAlignment="1" applyProtection="1">
      <alignment horizontal="right"/>
    </xf>
    <xf numFmtId="49" fontId="77" fillId="0" borderId="3" xfId="694" quotePrefix="1" applyNumberFormat="1" applyFont="1" applyFill="1" applyBorder="1" applyAlignment="1" applyProtection="1">
      <alignment horizontal="center"/>
    </xf>
    <xf numFmtId="4" fontId="77" fillId="0" borderId="3" xfId="694" applyNumberFormat="1" applyFont="1" applyFill="1" applyBorder="1" applyAlignment="1" applyProtection="1">
      <alignment horizontal="right"/>
    </xf>
    <xf numFmtId="4" fontId="69" fillId="0" borderId="3" xfId="694" quotePrefix="1" applyNumberFormat="1" applyFont="1" applyFill="1" applyBorder="1" applyAlignment="1" applyProtection="1">
      <alignment horizontal="right"/>
    </xf>
    <xf numFmtId="49" fontId="77" fillId="0" borderId="0" xfId="694" quotePrefix="1" applyNumberFormat="1" applyFont="1" applyFill="1" applyBorder="1" applyAlignment="1" applyProtection="1">
      <alignment horizontal="center"/>
    </xf>
    <xf numFmtId="4" fontId="77" fillId="0" borderId="0" xfId="694" applyNumberFormat="1" applyFont="1" applyFill="1" applyBorder="1" applyAlignment="1" applyProtection="1">
      <alignment horizontal="center"/>
    </xf>
    <xf numFmtId="4" fontId="78" fillId="0" borderId="0" xfId="694" quotePrefix="1" applyNumberFormat="1" applyFont="1" applyFill="1" applyBorder="1" applyAlignment="1" applyProtection="1">
      <alignment horizontal="right"/>
    </xf>
    <xf numFmtId="49" fontId="69" fillId="53" borderId="3" xfId="694" quotePrefix="1" applyNumberFormat="1" applyFont="1" applyFill="1" applyBorder="1" applyAlignment="1" applyProtection="1">
      <alignment horizontal="left" vertical="top"/>
    </xf>
    <xf numFmtId="49" fontId="77" fillId="53" borderId="3" xfId="694" quotePrefix="1" applyNumberFormat="1" applyFont="1" applyFill="1" applyBorder="1" applyAlignment="1" applyProtection="1">
      <alignment horizontal="center"/>
    </xf>
    <xf numFmtId="4" fontId="77" fillId="53" borderId="3" xfId="694" applyNumberFormat="1" applyFont="1" applyFill="1" applyBorder="1" applyAlignment="1" applyProtection="1">
      <alignment horizontal="center"/>
    </xf>
    <xf numFmtId="4" fontId="69" fillId="53" borderId="3" xfId="694" quotePrefix="1" applyNumberFormat="1" applyFont="1" applyFill="1" applyBorder="1" applyAlignment="1" applyProtection="1">
      <alignment horizontal="right"/>
    </xf>
    <xf numFmtId="4" fontId="69" fillId="0" borderId="3" xfId="714" quotePrefix="1" applyNumberFormat="1" applyFont="1" applyFill="1" applyBorder="1" applyAlignment="1" applyProtection="1">
      <alignment horizontal="right" vertical="center"/>
    </xf>
    <xf numFmtId="49" fontId="69" fillId="0" borderId="46" xfId="714" quotePrefix="1" applyNumberFormat="1" applyFont="1" applyFill="1" applyBorder="1" applyAlignment="1" applyProtection="1">
      <alignment horizontal="left" vertical="center"/>
    </xf>
    <xf numFmtId="49" fontId="69" fillId="0" borderId="46" xfId="714" quotePrefix="1" applyNumberFormat="1" applyFont="1" applyFill="1" applyBorder="1" applyAlignment="1" applyProtection="1">
      <alignment horizontal="center" vertical="center"/>
    </xf>
    <xf numFmtId="4" fontId="69" fillId="0" borderId="46" xfId="714" applyNumberFormat="1" applyFont="1" applyFill="1" applyBorder="1" applyAlignment="1" applyProtection="1">
      <alignment horizontal="center" vertical="center"/>
    </xf>
    <xf numFmtId="4" fontId="69" fillId="0" borderId="46" xfId="714" quotePrefix="1" applyNumberFormat="1" applyFont="1" applyFill="1" applyBorder="1" applyAlignment="1" applyProtection="1">
      <alignment horizontal="center" vertical="center"/>
    </xf>
    <xf numFmtId="4" fontId="69" fillId="0" borderId="46" xfId="714" quotePrefix="1" applyNumberFormat="1" applyFont="1" applyFill="1" applyBorder="1" applyAlignment="1" applyProtection="1">
      <alignment horizontal="right" vertical="center"/>
    </xf>
    <xf numFmtId="49" fontId="77" fillId="0" borderId="0" xfId="714" quotePrefix="1" applyNumberFormat="1" applyFont="1" applyBorder="1" applyAlignment="1" applyProtection="1">
      <alignment horizontal="center" vertical="center"/>
    </xf>
    <xf numFmtId="49" fontId="77" fillId="0" borderId="0" xfId="714" quotePrefix="1" applyNumberFormat="1" applyFont="1" applyBorder="1" applyAlignment="1" applyProtection="1">
      <alignment horizontal="center" vertical="top"/>
    </xf>
    <xf numFmtId="4" fontId="77" fillId="0" borderId="0" xfId="714" applyNumberFormat="1" applyFont="1" applyBorder="1" applyAlignment="1" applyProtection="1">
      <alignment horizontal="center" vertical="center"/>
    </xf>
    <xf numFmtId="4" fontId="77" fillId="0" borderId="0" xfId="714" quotePrefix="1" applyNumberFormat="1" applyFont="1" applyBorder="1" applyAlignment="1" applyProtection="1">
      <alignment horizontal="center" vertical="center"/>
    </xf>
    <xf numFmtId="49" fontId="69" fillId="54" borderId="3" xfId="694" quotePrefix="1" applyNumberFormat="1" applyFont="1" applyFill="1" applyBorder="1" applyAlignment="1" applyProtection="1">
      <alignment horizontal="left" vertical="top"/>
    </xf>
    <xf numFmtId="49" fontId="77" fillId="54" borderId="3" xfId="694" quotePrefix="1" applyNumberFormat="1" applyFont="1" applyFill="1" applyBorder="1" applyAlignment="1" applyProtection="1">
      <alignment horizontal="center"/>
    </xf>
    <xf numFmtId="4" fontId="77" fillId="54" borderId="3" xfId="694" applyNumberFormat="1" applyFont="1" applyFill="1" applyBorder="1" applyAlignment="1" applyProtection="1">
      <alignment horizontal="center"/>
    </xf>
    <xf numFmtId="4" fontId="69" fillId="54" borderId="3" xfId="694" quotePrefix="1" applyNumberFormat="1" applyFont="1" applyFill="1" applyBorder="1" applyAlignment="1" applyProtection="1">
      <alignment horizontal="right"/>
    </xf>
    <xf numFmtId="49" fontId="78" fillId="0" borderId="3" xfId="694" quotePrefix="1" applyNumberFormat="1" applyFont="1" applyFill="1" applyBorder="1" applyAlignment="1" applyProtection="1">
      <alignment horizontal="center"/>
    </xf>
    <xf numFmtId="4" fontId="78" fillId="0" borderId="3" xfId="694" applyNumberFormat="1" applyFont="1" applyFill="1" applyBorder="1" applyAlignment="1" applyProtection="1">
      <alignment horizontal="center"/>
    </xf>
    <xf numFmtId="4" fontId="81" fillId="0" borderId="3" xfId="694" quotePrefix="1" applyNumberFormat="1" applyFont="1" applyFill="1" applyBorder="1" applyAlignment="1" applyProtection="1">
      <alignment horizontal="right"/>
    </xf>
    <xf numFmtId="49" fontId="78" fillId="0" borderId="3" xfId="694" applyNumberFormat="1" applyFont="1" applyFill="1" applyBorder="1" applyAlignment="1" applyProtection="1">
      <alignment horizontal="left" vertical="top"/>
    </xf>
    <xf numFmtId="49" fontId="78" fillId="0" borderId="3" xfId="694" quotePrefix="1" applyNumberFormat="1" applyFont="1" applyFill="1" applyBorder="1" applyAlignment="1" applyProtection="1">
      <alignment horizontal="left" vertical="top"/>
    </xf>
    <xf numFmtId="49" fontId="78" fillId="0" borderId="3" xfId="694" applyNumberFormat="1" applyFont="1" applyFill="1" applyBorder="1" applyAlignment="1" applyProtection="1">
      <alignment horizontal="left" vertical="top" wrapText="1"/>
    </xf>
    <xf numFmtId="49" fontId="82" fillId="58" borderId="3" xfId="694" quotePrefix="1" applyNumberFormat="1" applyFont="1" applyFill="1" applyBorder="1" applyAlignment="1" applyProtection="1">
      <alignment horizontal="left" vertical="top"/>
    </xf>
    <xf numFmtId="49" fontId="77" fillId="58" borderId="3" xfId="694" quotePrefix="1" applyNumberFormat="1" applyFont="1" applyFill="1" applyBorder="1" applyAlignment="1" applyProtection="1">
      <alignment horizontal="center"/>
    </xf>
    <xf numFmtId="4" fontId="77" fillId="58" borderId="3" xfId="694" quotePrefix="1" applyNumberFormat="1" applyFont="1" applyFill="1" applyBorder="1" applyAlignment="1" applyProtection="1">
      <alignment horizontal="center"/>
    </xf>
    <xf numFmtId="4" fontId="82" fillId="58" borderId="3" xfId="694" quotePrefix="1" applyNumberFormat="1" applyFont="1" applyFill="1" applyBorder="1" applyAlignment="1" applyProtection="1">
      <alignment horizontal="right"/>
    </xf>
    <xf numFmtId="4" fontId="77" fillId="0" borderId="3" xfId="694" quotePrefix="1" applyNumberFormat="1" applyFont="1" applyFill="1" applyBorder="1" applyAlignment="1" applyProtection="1">
      <alignment horizontal="right"/>
    </xf>
    <xf numFmtId="4" fontId="77" fillId="0" borderId="3" xfId="694" quotePrefix="1" applyNumberFormat="1" applyFont="1" applyFill="1" applyBorder="1" applyAlignment="1" applyProtection="1">
      <alignment horizontal="center"/>
    </xf>
    <xf numFmtId="4" fontId="82" fillId="0" borderId="3" xfId="694" quotePrefix="1" applyNumberFormat="1" applyFont="1" applyFill="1" applyBorder="1" applyAlignment="1" applyProtection="1">
      <alignment horizontal="right"/>
    </xf>
    <xf numFmtId="49" fontId="64" fillId="0" borderId="3" xfId="694" quotePrefix="1" applyNumberFormat="1" applyFont="1" applyFill="1" applyBorder="1" applyAlignment="1" applyProtection="1">
      <alignment horizontal="left" vertical="center"/>
    </xf>
    <xf numFmtId="49" fontId="69" fillId="0" borderId="50" xfId="694" quotePrefix="1" applyNumberFormat="1" applyFont="1" applyFill="1" applyBorder="1" applyAlignment="1" applyProtection="1">
      <alignment horizontal="left" vertical="top"/>
    </xf>
    <xf numFmtId="49" fontId="69" fillId="0" borderId="50" xfId="694" applyNumberFormat="1" applyFont="1" applyFill="1" applyBorder="1" applyAlignment="1" applyProtection="1">
      <alignment horizontal="left" vertical="top"/>
    </xf>
    <xf numFmtId="49" fontId="77" fillId="0" borderId="50" xfId="694" quotePrefix="1" applyNumberFormat="1" applyFont="1" applyFill="1" applyBorder="1" applyAlignment="1" applyProtection="1">
      <alignment horizontal="center"/>
    </xf>
    <xf numFmtId="4" fontId="77" fillId="0" borderId="50" xfId="694" applyNumberFormat="1" applyFont="1" applyFill="1" applyBorder="1" applyAlignment="1" applyProtection="1">
      <alignment horizontal="center"/>
    </xf>
    <xf numFmtId="4" fontId="78" fillId="0" borderId="50" xfId="694" quotePrefix="1" applyNumberFormat="1" applyFont="1" applyFill="1" applyBorder="1" applyAlignment="1" applyProtection="1">
      <alignment horizontal="right"/>
    </xf>
    <xf numFmtId="49" fontId="69" fillId="53" borderId="51" xfId="694" applyNumberFormat="1" applyFont="1" applyFill="1" applyBorder="1" applyAlignment="1" applyProtection="1">
      <alignment horizontal="left" vertical="top"/>
    </xf>
    <xf numFmtId="49" fontId="69" fillId="53" borderId="52" xfId="694" applyNumberFormat="1" applyFont="1" applyFill="1" applyBorder="1" applyAlignment="1" applyProtection="1">
      <alignment horizontal="left" vertical="top" wrapText="1"/>
    </xf>
    <xf numFmtId="49" fontId="77" fillId="53" borderId="52" xfId="694" quotePrefix="1" applyNumberFormat="1" applyFont="1" applyFill="1" applyBorder="1" applyAlignment="1" applyProtection="1">
      <alignment horizontal="center"/>
    </xf>
    <xf numFmtId="4" fontId="77" fillId="53" borderId="52" xfId="694" applyNumberFormat="1" applyFont="1" applyFill="1" applyBorder="1" applyAlignment="1" applyProtection="1">
      <alignment horizontal="center"/>
    </xf>
    <xf numFmtId="4" fontId="69" fillId="53" borderId="53" xfId="694" quotePrefix="1" applyNumberFormat="1" applyFont="1" applyFill="1" applyBorder="1" applyAlignment="1" applyProtection="1">
      <alignment horizontal="right"/>
    </xf>
    <xf numFmtId="49" fontId="69" fillId="0" borderId="3" xfId="710" quotePrefix="1" applyNumberFormat="1" applyFont="1" applyFill="1" applyBorder="1" applyAlignment="1" applyProtection="1">
      <alignment horizontal="left" vertical="top"/>
    </xf>
    <xf numFmtId="49" fontId="69" fillId="0" borderId="46" xfId="694" quotePrefix="1" applyNumberFormat="1" applyFont="1" applyFill="1" applyBorder="1" applyAlignment="1" applyProtection="1">
      <alignment horizontal="center"/>
    </xf>
    <xf numFmtId="4" fontId="69" fillId="0" borderId="46" xfId="694" applyNumberFormat="1" applyFont="1" applyFill="1" applyBorder="1" applyAlignment="1" applyProtection="1">
      <alignment horizontal="center"/>
    </xf>
    <xf numFmtId="4" fontId="69" fillId="0" borderId="46" xfId="694" quotePrefix="1" applyNumberFormat="1" applyFont="1" applyFill="1" applyBorder="1" applyAlignment="1" applyProtection="1">
      <alignment horizontal="right"/>
    </xf>
    <xf numFmtId="49" fontId="64" fillId="0" borderId="54" xfId="694" quotePrefix="1" applyNumberFormat="1" applyFont="1" applyFill="1" applyBorder="1" applyAlignment="1" applyProtection="1">
      <alignment horizontal="left" vertical="top"/>
    </xf>
    <xf numFmtId="49" fontId="77" fillId="0" borderId="54" xfId="694" quotePrefix="1" applyNumberFormat="1" applyFont="1" applyFill="1" applyBorder="1" applyAlignment="1" applyProtection="1">
      <alignment horizontal="center"/>
    </xf>
    <xf numFmtId="4" fontId="77" fillId="0" borderId="54" xfId="694" applyNumberFormat="1" applyFont="1" applyFill="1" applyBorder="1" applyAlignment="1" applyProtection="1">
      <alignment horizontal="center"/>
    </xf>
    <xf numFmtId="4" fontId="78" fillId="0" borderId="54" xfId="694" quotePrefix="1" applyNumberFormat="1" applyFont="1" applyFill="1" applyBorder="1" applyAlignment="1" applyProtection="1">
      <alignment horizontal="right"/>
    </xf>
    <xf numFmtId="4" fontId="77" fillId="58" borderId="3" xfId="694" quotePrefix="1" applyNumberFormat="1" applyFont="1" applyFill="1" applyBorder="1" applyAlignment="1" applyProtection="1">
      <alignment horizontal="right"/>
    </xf>
    <xf numFmtId="4" fontId="78" fillId="58" borderId="3" xfId="694" quotePrefix="1" applyNumberFormat="1" applyFont="1" applyFill="1" applyBorder="1" applyAlignment="1" applyProtection="1">
      <alignment horizontal="center"/>
    </xf>
    <xf numFmtId="4" fontId="78" fillId="56" borderId="3" xfId="694" quotePrefix="1" applyNumberFormat="1" applyFont="1" applyFill="1" applyBorder="1" applyAlignment="1" applyProtection="1">
      <alignment horizontal="center"/>
      <protection locked="0"/>
    </xf>
    <xf numFmtId="3" fontId="77" fillId="0" borderId="3" xfId="694" applyNumberFormat="1" applyFont="1" applyFill="1" applyBorder="1" applyAlignment="1" applyProtection="1">
      <alignment horizontal="center"/>
    </xf>
    <xf numFmtId="49" fontId="69" fillId="46" borderId="44" xfId="694" quotePrefix="1" applyNumberFormat="1" applyFont="1" applyFill="1" applyBorder="1" applyAlignment="1" applyProtection="1">
      <alignment horizontal="left" vertical="top"/>
    </xf>
    <xf numFmtId="49" fontId="69" fillId="46" borderId="44" xfId="694" quotePrefix="1" applyNumberFormat="1" applyFont="1" applyFill="1" applyBorder="1" applyAlignment="1" applyProtection="1">
      <alignment horizontal="center"/>
    </xf>
    <xf numFmtId="4" fontId="69" fillId="46" borderId="44" xfId="694" applyNumberFormat="1" applyFont="1" applyFill="1" applyBorder="1" applyAlignment="1" applyProtection="1">
      <alignment horizontal="center"/>
    </xf>
    <xf numFmtId="4" fontId="69" fillId="46" borderId="45" xfId="694" quotePrefix="1" applyNumberFormat="1" applyFont="1" applyFill="1" applyBorder="1" applyAlignment="1" applyProtection="1">
      <alignment horizontal="right"/>
    </xf>
    <xf numFmtId="49" fontId="77" fillId="59" borderId="3" xfId="694" quotePrefix="1" applyNumberFormat="1" applyFont="1" applyFill="1" applyBorder="1" applyAlignment="1" applyProtection="1">
      <alignment horizontal="left" vertical="top" wrapText="1"/>
    </xf>
    <xf numFmtId="49" fontId="77" fillId="59" borderId="3" xfId="694" quotePrefix="1" applyNumberFormat="1" applyFont="1" applyFill="1" applyBorder="1" applyAlignment="1" applyProtection="1">
      <alignment horizontal="center"/>
    </xf>
    <xf numFmtId="4" fontId="77" fillId="59" borderId="3" xfId="694" quotePrefix="1" applyNumberFormat="1" applyFont="1" applyFill="1" applyBorder="1" applyAlignment="1" applyProtection="1">
      <alignment horizontal="right"/>
    </xf>
    <xf numFmtId="4" fontId="78" fillId="59" borderId="3" xfId="694" quotePrefix="1" applyNumberFormat="1" applyFont="1" applyFill="1" applyBorder="1" applyAlignment="1" applyProtection="1">
      <alignment horizontal="center"/>
    </xf>
    <xf numFmtId="4" fontId="82" fillId="59" borderId="3" xfId="694" quotePrefix="1" applyNumberFormat="1" applyFont="1" applyFill="1" applyBorder="1" applyAlignment="1" applyProtection="1">
      <alignment horizontal="right"/>
    </xf>
    <xf numFmtId="49" fontId="82" fillId="0" borderId="3" xfId="694" quotePrefix="1" applyNumberFormat="1" applyFont="1" applyFill="1" applyBorder="1" applyAlignment="1" applyProtection="1">
      <alignment horizontal="left" vertical="top"/>
    </xf>
    <xf numFmtId="49" fontId="77" fillId="0" borderId="0" xfId="726" quotePrefix="1" applyNumberFormat="1" applyFont="1" applyFill="1" applyBorder="1" applyAlignment="1" applyProtection="1">
      <alignment horizontal="center"/>
    </xf>
    <xf numFmtId="4" fontId="77" fillId="0" borderId="0" xfId="726" applyNumberFormat="1" applyFont="1" applyFill="1" applyBorder="1" applyAlignment="1" applyProtection="1">
      <alignment horizontal="center"/>
    </xf>
    <xf numFmtId="4" fontId="78" fillId="0" borderId="0" xfId="726" quotePrefix="1" applyNumberFormat="1" applyFont="1" applyFill="1" applyBorder="1" applyAlignment="1" applyProtection="1">
      <alignment horizontal="right"/>
    </xf>
    <xf numFmtId="49" fontId="77" fillId="0" borderId="54" xfId="726" quotePrefix="1" applyNumberFormat="1" applyFont="1" applyFill="1" applyBorder="1" applyAlignment="1" applyProtection="1">
      <alignment horizontal="center"/>
    </xf>
    <xf numFmtId="4" fontId="77" fillId="0" borderId="54" xfId="726" applyNumberFormat="1" applyFont="1" applyFill="1" applyBorder="1" applyAlignment="1" applyProtection="1">
      <alignment horizontal="center"/>
    </xf>
    <xf numFmtId="4" fontId="78" fillId="0" borderId="54" xfId="726" quotePrefix="1" applyNumberFormat="1" applyFont="1" applyFill="1" applyBorder="1" applyAlignment="1" applyProtection="1">
      <alignment horizontal="right"/>
    </xf>
    <xf numFmtId="49" fontId="69" fillId="56" borderId="3" xfId="726" quotePrefix="1" applyNumberFormat="1" applyFont="1" applyFill="1" applyBorder="1" applyAlignment="1" applyProtection="1">
      <alignment horizontal="left" vertical="top"/>
    </xf>
    <xf numFmtId="49" fontId="69" fillId="53" borderId="51" xfId="726" applyNumberFormat="1" applyFont="1" applyFill="1" applyBorder="1" applyAlignment="1" applyProtection="1">
      <alignment horizontal="left" vertical="top"/>
    </xf>
    <xf numFmtId="49" fontId="69" fillId="53" borderId="52" xfId="726" applyNumberFormat="1" applyFont="1" applyFill="1" applyBorder="1" applyAlignment="1" applyProtection="1">
      <alignment horizontal="left" vertical="top" wrapText="1"/>
    </xf>
    <xf numFmtId="49" fontId="64" fillId="0" borderId="0" xfId="726" quotePrefix="1" applyNumberFormat="1" applyFont="1" applyFill="1" applyBorder="1" applyAlignment="1" applyProtection="1">
      <alignment horizontal="left" vertical="top"/>
    </xf>
    <xf numFmtId="49" fontId="64" fillId="0" borderId="54" xfId="726" quotePrefix="1" applyNumberFormat="1" applyFont="1" applyFill="1" applyBorder="1" applyAlignment="1" applyProtection="1">
      <alignment horizontal="left" vertical="top"/>
    </xf>
    <xf numFmtId="49" fontId="64" fillId="60" borderId="46" xfId="726" quotePrefix="1" applyNumberFormat="1" applyFont="1" applyFill="1" applyBorder="1" applyAlignment="1" applyProtection="1">
      <alignment horizontal="left" vertical="top"/>
    </xf>
    <xf numFmtId="49" fontId="64" fillId="0" borderId="3" xfId="726" quotePrefix="1" applyNumberFormat="1" applyFont="1" applyFill="1" applyBorder="1" applyAlignment="1" applyProtection="1">
      <alignment horizontal="left" vertical="center"/>
    </xf>
    <xf numFmtId="49" fontId="77" fillId="0" borderId="3" xfId="726" quotePrefix="1" applyNumberFormat="1" applyFont="1" applyFill="1" applyBorder="1" applyAlignment="1" applyProtection="1">
      <alignment horizontal="left" vertical="top"/>
    </xf>
    <xf numFmtId="4" fontId="77" fillId="0" borderId="3" xfId="726" applyNumberFormat="1" applyFont="1" applyFill="1" applyBorder="1" applyAlignment="1" applyProtection="1">
      <alignment horizontal="center"/>
    </xf>
    <xf numFmtId="4" fontId="78" fillId="0" borderId="3" xfId="726" quotePrefix="1" applyNumberFormat="1" applyFont="1" applyFill="1" applyBorder="1" applyAlignment="1" applyProtection="1">
      <alignment horizontal="right"/>
    </xf>
    <xf numFmtId="49" fontId="69" fillId="0" borderId="3" xfId="726" quotePrefix="1" applyNumberFormat="1" applyFont="1" applyFill="1" applyBorder="1" applyAlignment="1" applyProtection="1">
      <alignment horizontal="left" vertical="top"/>
    </xf>
    <xf numFmtId="49" fontId="77" fillId="0" borderId="3" xfId="726" quotePrefix="1" applyNumberFormat="1" applyFont="1" applyFill="1" applyBorder="1" applyAlignment="1" applyProtection="1">
      <alignment horizontal="center"/>
    </xf>
    <xf numFmtId="4" fontId="69" fillId="0" borderId="3" xfId="726" quotePrefix="1" applyNumberFormat="1" applyFont="1" applyFill="1" applyBorder="1" applyAlignment="1" applyProtection="1">
      <alignment horizontal="right"/>
    </xf>
    <xf numFmtId="49" fontId="69" fillId="0" borderId="0" xfId="726" quotePrefix="1" applyNumberFormat="1" applyFont="1" applyFill="1" applyBorder="1" applyAlignment="1" applyProtection="1">
      <alignment horizontal="left" vertical="top"/>
    </xf>
    <xf numFmtId="49" fontId="77" fillId="0" borderId="0" xfId="726" quotePrefix="1" applyNumberFormat="1" applyFont="1" applyFill="1" applyBorder="1" applyAlignment="1" applyProtection="1">
      <alignment horizontal="left" vertical="top" wrapText="1"/>
    </xf>
    <xf numFmtId="4" fontId="69" fillId="0" borderId="0" xfId="726" quotePrefix="1" applyNumberFormat="1" applyFont="1" applyFill="1" applyBorder="1" applyAlignment="1" applyProtection="1">
      <alignment horizontal="right"/>
    </xf>
    <xf numFmtId="49" fontId="89" fillId="60" borderId="3" xfId="726" quotePrefix="1" applyNumberFormat="1" applyFont="1" applyFill="1" applyBorder="1" applyAlignment="1" applyProtection="1">
      <alignment horizontal="left" vertical="top"/>
    </xf>
    <xf numFmtId="49" fontId="90" fillId="60" borderId="46" xfId="726" quotePrefix="1" applyNumberFormat="1" applyFont="1" applyFill="1" applyBorder="1" applyAlignment="1" applyProtection="1">
      <alignment horizontal="left" vertical="top"/>
    </xf>
    <xf numFmtId="49" fontId="90" fillId="60" borderId="3" xfId="726" quotePrefix="1" applyNumberFormat="1" applyFont="1" applyFill="1" applyBorder="1" applyAlignment="1" applyProtection="1">
      <alignment horizontal="center"/>
    </xf>
    <xf numFmtId="4" fontId="90" fillId="60" borderId="3" xfId="726" applyNumberFormat="1" applyFont="1" applyFill="1" applyBorder="1" applyAlignment="1" applyProtection="1">
      <alignment horizontal="center"/>
    </xf>
    <xf numFmtId="4" fontId="89" fillId="60" borderId="3" xfId="726" quotePrefix="1" applyNumberFormat="1" applyFont="1" applyFill="1" applyBorder="1" applyAlignment="1" applyProtection="1">
      <alignment horizontal="right"/>
    </xf>
    <xf numFmtId="49" fontId="77" fillId="0" borderId="3" xfId="726" quotePrefix="1" applyNumberFormat="1" applyFont="1" applyFill="1" applyBorder="1" applyAlignment="1" applyProtection="1">
      <alignment horizontal="left" vertical="top" wrapText="1"/>
    </xf>
    <xf numFmtId="49" fontId="69" fillId="0" borderId="3" xfId="726" quotePrefix="1" applyNumberFormat="1" applyFont="1" applyFill="1" applyBorder="1" applyAlignment="1" applyProtection="1">
      <alignment horizontal="center"/>
    </xf>
    <xf numFmtId="49" fontId="77" fillId="0" borderId="0" xfId="726" quotePrefix="1" applyNumberFormat="1" applyFont="1" applyFill="1" applyBorder="1" applyAlignment="1" applyProtection="1">
      <alignment horizontal="left" vertical="top"/>
    </xf>
    <xf numFmtId="49" fontId="77" fillId="0" borderId="54" xfId="726" quotePrefix="1" applyNumberFormat="1" applyFont="1" applyFill="1" applyBorder="1" applyAlignment="1" applyProtection="1">
      <alignment horizontal="left" vertical="top"/>
    </xf>
    <xf numFmtId="49" fontId="69" fillId="53" borderId="3" xfId="726" quotePrefix="1" applyNumberFormat="1" applyFont="1" applyFill="1" applyBorder="1" applyAlignment="1" applyProtection="1">
      <alignment horizontal="left" vertical="top"/>
    </xf>
    <xf numFmtId="49" fontId="77" fillId="53" borderId="3" xfId="726" quotePrefix="1" applyNumberFormat="1" applyFont="1" applyFill="1" applyBorder="1" applyAlignment="1" applyProtection="1">
      <alignment horizontal="left" vertical="top" wrapText="1"/>
    </xf>
    <xf numFmtId="49" fontId="77" fillId="53" borderId="3" xfId="726" quotePrefix="1" applyNumberFormat="1" applyFont="1" applyFill="1" applyBorder="1" applyAlignment="1" applyProtection="1">
      <alignment horizontal="center"/>
    </xf>
    <xf numFmtId="4" fontId="69" fillId="53" borderId="3" xfId="726" quotePrefix="1" applyNumberFormat="1" applyFont="1" applyFill="1" applyBorder="1" applyAlignment="1" applyProtection="1">
      <alignment horizontal="right"/>
    </xf>
    <xf numFmtId="49" fontId="82" fillId="54" borderId="3" xfId="726" quotePrefix="1" applyNumberFormat="1" applyFont="1" applyFill="1" applyBorder="1" applyAlignment="1" applyProtection="1">
      <alignment horizontal="left" vertical="top"/>
    </xf>
    <xf numFmtId="49" fontId="77" fillId="54" borderId="3" xfId="726" quotePrefix="1" applyNumberFormat="1" applyFont="1" applyFill="1" applyBorder="1" applyAlignment="1" applyProtection="1">
      <alignment horizontal="left" vertical="top"/>
    </xf>
    <xf numFmtId="49" fontId="77" fillId="54" borderId="3" xfId="726" quotePrefix="1" applyNumberFormat="1" applyFont="1" applyFill="1" applyBorder="1" applyAlignment="1" applyProtection="1">
      <alignment horizontal="center"/>
    </xf>
    <xf numFmtId="4" fontId="77" fillId="54" borderId="3" xfId="726" quotePrefix="1" applyNumberFormat="1" applyFont="1" applyFill="1" applyBorder="1" applyAlignment="1" applyProtection="1">
      <alignment horizontal="center"/>
    </xf>
    <xf numFmtId="4" fontId="78" fillId="54" borderId="3" xfId="726" quotePrefix="1" applyNumberFormat="1" applyFont="1" applyFill="1" applyBorder="1" applyAlignment="1" applyProtection="1">
      <alignment horizontal="center"/>
    </xf>
    <xf numFmtId="4" fontId="82" fillId="54" borderId="3" xfId="726" quotePrefix="1" applyNumberFormat="1" applyFont="1" applyFill="1" applyBorder="1" applyAlignment="1" applyProtection="1">
      <alignment horizontal="right"/>
    </xf>
    <xf numFmtId="49" fontId="82" fillId="58" borderId="3" xfId="726" quotePrefix="1" applyNumberFormat="1" applyFont="1" applyFill="1" applyBorder="1" applyAlignment="1" applyProtection="1">
      <alignment horizontal="left" vertical="top"/>
    </xf>
    <xf numFmtId="49" fontId="77" fillId="58" borderId="3" xfId="726" quotePrefix="1" applyNumberFormat="1" applyFont="1" applyFill="1" applyBorder="1" applyAlignment="1" applyProtection="1">
      <alignment horizontal="left" vertical="top"/>
    </xf>
    <xf numFmtId="49" fontId="77" fillId="58" borderId="3" xfId="726" quotePrefix="1" applyNumberFormat="1" applyFont="1" applyFill="1" applyBorder="1" applyAlignment="1" applyProtection="1">
      <alignment horizontal="center"/>
    </xf>
    <xf numFmtId="4" fontId="77" fillId="58" borderId="3" xfId="726" quotePrefix="1" applyNumberFormat="1" applyFont="1" applyFill="1" applyBorder="1" applyAlignment="1" applyProtection="1">
      <alignment horizontal="center"/>
    </xf>
    <xf numFmtId="4" fontId="78" fillId="58" borderId="3" xfId="726" quotePrefix="1" applyNumberFormat="1" applyFont="1" applyFill="1" applyBorder="1" applyAlignment="1" applyProtection="1">
      <alignment horizontal="center"/>
    </xf>
    <xf numFmtId="4" fontId="82" fillId="58" borderId="3" xfId="726" quotePrefix="1" applyNumberFormat="1" applyFont="1" applyFill="1" applyBorder="1" applyAlignment="1" applyProtection="1">
      <alignment horizontal="right"/>
    </xf>
    <xf numFmtId="4" fontId="77" fillId="0" borderId="3" xfId="726" quotePrefix="1" applyNumberFormat="1" applyFont="1" applyFill="1" applyBorder="1" applyAlignment="1" applyProtection="1">
      <alignment horizontal="right"/>
    </xf>
    <xf numFmtId="49" fontId="78" fillId="0" borderId="3" xfId="726" quotePrefix="1" applyNumberFormat="1" applyFont="1" applyBorder="1" applyAlignment="1" applyProtection="1">
      <alignment horizontal="left" vertical="top"/>
    </xf>
    <xf numFmtId="49" fontId="78" fillId="0" borderId="3" xfId="726" applyNumberFormat="1" applyFont="1" applyFill="1" applyBorder="1" applyAlignment="1" applyProtection="1">
      <alignment horizontal="left" vertical="top" wrapText="1"/>
    </xf>
    <xf numFmtId="49" fontId="78" fillId="0" borderId="3" xfId="726" quotePrefix="1" applyNumberFormat="1" applyFont="1" applyFill="1" applyBorder="1" applyAlignment="1" applyProtection="1">
      <alignment horizontal="center"/>
    </xf>
    <xf numFmtId="4" fontId="78" fillId="56" borderId="3" xfId="726" quotePrefix="1" applyNumberFormat="1" applyFont="1" applyFill="1" applyBorder="1" applyAlignment="1" applyProtection="1">
      <alignment horizontal="center"/>
      <protection locked="0"/>
    </xf>
    <xf numFmtId="4" fontId="78" fillId="0" borderId="3" xfId="726" applyNumberFormat="1" applyFont="1" applyFill="1" applyBorder="1" applyAlignment="1" applyProtection="1">
      <alignment horizontal="center"/>
    </xf>
    <xf numFmtId="4" fontId="78" fillId="56" borderId="3" xfId="726" quotePrefix="1" applyNumberFormat="1" applyFont="1" applyFill="1" applyBorder="1" applyAlignment="1" applyProtection="1">
      <alignment horizontal="right"/>
      <protection locked="0"/>
    </xf>
    <xf numFmtId="49" fontId="78" fillId="0" borderId="3" xfId="726" quotePrefix="1" applyNumberFormat="1" applyFont="1" applyFill="1" applyBorder="1" applyAlignment="1" applyProtection="1">
      <alignment horizontal="left" vertical="top"/>
    </xf>
    <xf numFmtId="3" fontId="77" fillId="0" borderId="3" xfId="726" applyNumberFormat="1" applyFont="1" applyFill="1" applyBorder="1" applyAlignment="1" applyProtection="1">
      <alignment horizontal="center"/>
    </xf>
    <xf numFmtId="49" fontId="77" fillId="58" borderId="3" xfId="726" quotePrefix="1" applyNumberFormat="1" applyFont="1" applyFill="1" applyBorder="1" applyAlignment="1" applyProtection="1">
      <alignment horizontal="left" vertical="top" wrapText="1"/>
    </xf>
    <xf numFmtId="4" fontId="78" fillId="55" borderId="3" xfId="726" quotePrefix="1" applyNumberFormat="1" applyFont="1" applyFill="1" applyBorder="1" applyAlignment="1" applyProtection="1">
      <alignment horizontal="center"/>
      <protection locked="0"/>
    </xf>
    <xf numFmtId="49" fontId="77" fillId="53" borderId="3" xfId="726" quotePrefix="1" applyNumberFormat="1" applyFont="1" applyFill="1" applyBorder="1" applyAlignment="1" applyProtection="1">
      <alignment horizontal="left" vertical="top"/>
    </xf>
    <xf numFmtId="4" fontId="77" fillId="53" borderId="3" xfId="726" applyNumberFormat="1" applyFont="1" applyFill="1" applyBorder="1" applyAlignment="1" applyProtection="1">
      <alignment horizontal="center"/>
    </xf>
    <xf numFmtId="10" fontId="113" fillId="62" borderId="0" xfId="730" applyNumberFormat="1" applyFill="1" applyProtection="1">
      <protection locked="0"/>
    </xf>
    <xf numFmtId="0" fontId="113" fillId="62" borderId="0" xfId="730" applyFill="1" applyProtection="1">
      <protection locked="0"/>
    </xf>
    <xf numFmtId="10" fontId="1" fillId="63" borderId="54" xfId="729" applyNumberFormat="1" applyFill="1" applyBorder="1" applyProtection="1">
      <protection locked="0"/>
    </xf>
    <xf numFmtId="49" fontId="78" fillId="0" borderId="0" xfId="726" quotePrefix="1" applyNumberFormat="1" applyFont="1" applyFill="1" applyBorder="1" applyAlignment="1" applyProtection="1">
      <alignment horizontal="center"/>
    </xf>
    <xf numFmtId="49" fontId="78" fillId="66" borderId="3" xfId="694" quotePrefix="1" applyNumberFormat="1" applyFont="1" applyFill="1" applyBorder="1" applyAlignment="1" applyProtection="1">
      <alignment horizontal="left" vertical="top"/>
    </xf>
    <xf numFmtId="49" fontId="78" fillId="66" borderId="3" xfId="694" quotePrefix="1" applyNumberFormat="1" applyFont="1" applyFill="1" applyBorder="1" applyAlignment="1" applyProtection="1">
      <alignment horizontal="center"/>
    </xf>
    <xf numFmtId="4" fontId="78" fillId="66" borderId="3" xfId="694" applyNumberFormat="1" applyFont="1" applyFill="1" applyBorder="1" applyAlignment="1" applyProtection="1">
      <alignment horizontal="center"/>
    </xf>
    <xf numFmtId="4" fontId="78" fillId="66" borderId="3" xfId="694" quotePrefix="1" applyNumberFormat="1" applyFont="1" applyFill="1" applyBorder="1" applyAlignment="1" applyProtection="1">
      <alignment horizontal="right"/>
    </xf>
    <xf numFmtId="4" fontId="140" fillId="55" borderId="3" xfId="736" applyNumberFormat="1" applyFont="1" applyFill="1" applyBorder="1" applyProtection="1">
      <protection locked="0"/>
    </xf>
    <xf numFmtId="181" fontId="143" fillId="0" borderId="0" xfId="737" applyNumberFormat="1" applyFont="1" applyFill="1" applyBorder="1" applyAlignment="1" applyProtection="1">
      <alignment horizontal="center" vertical="top"/>
    </xf>
    <xf numFmtId="0" fontId="143" fillId="0" borderId="0" xfId="738" applyNumberFormat="1" applyFont="1" applyFill="1" applyBorder="1" applyAlignment="1" applyProtection="1">
      <alignment horizontal="left" vertical="top" wrapText="1"/>
    </xf>
    <xf numFmtId="49" fontId="140" fillId="0" borderId="0" xfId="726" applyNumberFormat="1" applyFont="1" applyFill="1" applyBorder="1" applyAlignment="1" applyProtection="1">
      <alignment horizontal="left" vertical="top" wrapText="1"/>
    </xf>
    <xf numFmtId="49" fontId="140" fillId="0" borderId="0" xfId="726" quotePrefix="1" applyNumberFormat="1" applyFont="1" applyBorder="1" applyAlignment="1" applyProtection="1">
      <alignment horizontal="left" vertical="top"/>
    </xf>
    <xf numFmtId="49" fontId="64" fillId="48" borderId="3" xfId="694" quotePrefix="1" applyNumberFormat="1" applyFont="1" applyFill="1" applyBorder="1" applyAlignment="1" applyProtection="1">
      <alignment horizontal="left" vertical="top"/>
    </xf>
    <xf numFmtId="49" fontId="77" fillId="48" borderId="3" xfId="694" quotePrefix="1" applyNumberFormat="1" applyFont="1" applyFill="1" applyBorder="1" applyAlignment="1" applyProtection="1">
      <alignment horizontal="center"/>
    </xf>
    <xf numFmtId="4" fontId="77" fillId="48" borderId="3" xfId="694" applyNumberFormat="1" applyFont="1" applyFill="1" applyBorder="1" applyAlignment="1" applyProtection="1">
      <alignment horizontal="center"/>
    </xf>
    <xf numFmtId="4" fontId="78" fillId="48" borderId="3" xfId="694" quotePrefix="1" applyNumberFormat="1" applyFont="1" applyFill="1" applyBorder="1" applyAlignment="1" applyProtection="1">
      <alignment horizontal="right"/>
    </xf>
    <xf numFmtId="49" fontId="140" fillId="0" borderId="3" xfId="726" applyNumberFormat="1" applyFont="1" applyFill="1" applyBorder="1" applyAlignment="1" applyProtection="1">
      <alignment horizontal="left" vertical="top" wrapText="1"/>
    </xf>
    <xf numFmtId="0" fontId="110" fillId="0" borderId="0" xfId="729" applyFont="1"/>
    <xf numFmtId="0" fontId="111" fillId="0" borderId="0" xfId="729" applyFont="1"/>
    <xf numFmtId="0" fontId="111" fillId="0" borderId="0" xfId="729" applyFont="1" applyAlignment="1">
      <alignment horizontal="center"/>
    </xf>
    <xf numFmtId="0" fontId="112" fillId="0" borderId="0" xfId="729" applyFont="1" applyAlignment="1">
      <alignment horizontal="center"/>
    </xf>
    <xf numFmtId="4" fontId="110" fillId="0" borderId="0" xfId="729" applyNumberFormat="1" applyFont="1"/>
    <xf numFmtId="0" fontId="113" fillId="0" borderId="0" xfId="730"/>
    <xf numFmtId="0" fontId="114" fillId="0" borderId="0" xfId="730" applyFont="1" applyAlignment="1">
      <alignment vertical="center"/>
    </xf>
    <xf numFmtId="0" fontId="1" fillId="0" borderId="0" xfId="729" applyAlignment="1">
      <alignment vertical="center"/>
    </xf>
    <xf numFmtId="0" fontId="115" fillId="0" borderId="0" xfId="730" applyFont="1" applyAlignment="1">
      <alignment vertical="center"/>
    </xf>
    <xf numFmtId="0" fontId="115" fillId="0" borderId="0" xfId="730" applyFont="1"/>
    <xf numFmtId="4" fontId="110" fillId="0" borderId="0" xfId="729" applyNumberFormat="1" applyFont="1" applyAlignment="1">
      <alignment horizontal="right"/>
    </xf>
    <xf numFmtId="0" fontId="117" fillId="0" borderId="0" xfId="730" applyFont="1"/>
    <xf numFmtId="0" fontId="113" fillId="61" borderId="0" xfId="730" applyFill="1"/>
    <xf numFmtId="0" fontId="118" fillId="0" borderId="0" xfId="730" applyFont="1"/>
    <xf numFmtId="0" fontId="131" fillId="0" borderId="0" xfId="730" applyFont="1"/>
    <xf numFmtId="4" fontId="60" fillId="0" borderId="0" xfId="585" applyNumberFormat="1" applyFont="1"/>
    <xf numFmtId="0" fontId="77" fillId="0" borderId="0" xfId="730" applyFont="1" applyAlignment="1">
      <alignment horizontal="right"/>
    </xf>
    <xf numFmtId="176" fontId="119" fillId="0" borderId="0" xfId="730" applyNumberFormat="1" applyFont="1"/>
    <xf numFmtId="176" fontId="119" fillId="0" borderId="63" xfId="730" applyNumberFormat="1" applyFont="1" applyBorder="1"/>
    <xf numFmtId="0" fontId="118" fillId="0" borderId="0" xfId="730" applyFont="1" applyAlignment="1">
      <alignment wrapText="1"/>
    </xf>
    <xf numFmtId="176" fontId="117" fillId="0" borderId="0" xfId="730" applyNumberFormat="1" applyFont="1"/>
    <xf numFmtId="176" fontId="117" fillId="0" borderId="63" xfId="730" applyNumberFormat="1" applyFont="1" applyBorder="1"/>
    <xf numFmtId="0" fontId="120" fillId="0" borderId="0" xfId="730" applyFont="1"/>
    <xf numFmtId="10" fontId="121" fillId="0" borderId="0" xfId="730" applyNumberFormat="1" applyFont="1" applyAlignment="1">
      <alignment horizontal="center"/>
    </xf>
    <xf numFmtId="176" fontId="122" fillId="0" borderId="0" xfId="730" applyNumberFormat="1" applyFont="1"/>
    <xf numFmtId="176" fontId="122" fillId="0" borderId="63" xfId="730" applyNumberFormat="1" applyFont="1" applyBorder="1"/>
    <xf numFmtId="176" fontId="113" fillId="0" borderId="0" xfId="730" applyNumberFormat="1"/>
    <xf numFmtId="0" fontId="123" fillId="0" borderId="0" xfId="730" applyFont="1" applyAlignment="1">
      <alignment vertical="top" wrapText="1"/>
    </xf>
    <xf numFmtId="0" fontId="121" fillId="0" borderId="0" xfId="730" applyFont="1"/>
    <xf numFmtId="176" fontId="124" fillId="0" borderId="0" xfId="730" applyNumberFormat="1" applyFont="1"/>
    <xf numFmtId="176" fontId="124" fillId="0" borderId="63" xfId="730" applyNumberFormat="1" applyFont="1" applyBorder="1"/>
    <xf numFmtId="0" fontId="116" fillId="0" borderId="0" xfId="730" applyFont="1" applyAlignment="1">
      <alignment horizontal="right"/>
    </xf>
    <xf numFmtId="0" fontId="115" fillId="0" borderId="64" xfId="730" applyFont="1" applyBorder="1"/>
    <xf numFmtId="0" fontId="113" fillId="0" borderId="64" xfId="730" applyBorder="1"/>
    <xf numFmtId="0" fontId="96" fillId="0" borderId="0" xfId="729" applyFont="1"/>
    <xf numFmtId="0" fontId="1" fillId="0" borderId="0" xfId="729"/>
    <xf numFmtId="0" fontId="1" fillId="0" borderId="0" xfId="729" applyAlignment="1">
      <alignment horizontal="center"/>
    </xf>
    <xf numFmtId="0" fontId="97" fillId="0" borderId="0" xfId="729" applyFont="1" applyAlignment="1">
      <alignment horizontal="center"/>
    </xf>
    <xf numFmtId="4" fontId="96" fillId="0" borderId="0" xfId="729" applyNumberFormat="1" applyFont="1" applyAlignment="1">
      <alignment horizontal="right"/>
    </xf>
    <xf numFmtId="4" fontId="96" fillId="0" borderId="0" xfId="729" applyNumberFormat="1" applyFont="1"/>
    <xf numFmtId="49" fontId="1" fillId="0" borderId="0" xfId="729" applyNumberFormat="1" applyAlignment="1">
      <alignment horizontal="center"/>
    </xf>
    <xf numFmtId="49" fontId="82" fillId="0" borderId="0" xfId="729" applyNumberFormat="1" applyFont="1" applyAlignment="1">
      <alignment horizontal="center"/>
    </xf>
    <xf numFmtId="49" fontId="1" fillId="0" borderId="65" xfId="729" applyNumberFormat="1" applyBorder="1" applyAlignment="1">
      <alignment horizontal="center"/>
    </xf>
    <xf numFmtId="49" fontId="18" fillId="0" borderId="65" xfId="729" applyNumberFormat="1" applyFont="1" applyBorder="1" applyAlignment="1">
      <alignment horizontal="center"/>
    </xf>
    <xf numFmtId="0" fontId="18" fillId="0" borderId="66" xfId="729" applyFont="1" applyBorder="1" applyAlignment="1">
      <alignment horizontal="center" vertical="top" wrapText="1"/>
    </xf>
    <xf numFmtId="0" fontId="1" fillId="0" borderId="67" xfId="729" applyBorder="1"/>
    <xf numFmtId="0" fontId="1" fillId="0" borderId="65" xfId="729" applyBorder="1" applyAlignment="1">
      <alignment horizontal="center"/>
    </xf>
    <xf numFmtId="0" fontId="79" fillId="0" borderId="0" xfId="729" applyFont="1"/>
    <xf numFmtId="0" fontId="125" fillId="0" borderId="0" xfId="729" applyFont="1"/>
    <xf numFmtId="49" fontId="1" fillId="0" borderId="22" xfId="729" applyNumberFormat="1" applyBorder="1" applyAlignment="1">
      <alignment horizontal="center"/>
    </xf>
    <xf numFmtId="49" fontId="82" fillId="0" borderId="22" xfId="729" applyNumberFormat="1" applyFont="1" applyBorder="1" applyAlignment="1">
      <alignment horizontal="center"/>
    </xf>
    <xf numFmtId="0" fontId="1" fillId="0" borderId="22" xfId="729" applyBorder="1"/>
    <xf numFmtId="49" fontId="1" fillId="0" borderId="0" xfId="729" applyNumberFormat="1" applyAlignment="1">
      <alignment horizontal="center" wrapText="1"/>
    </xf>
    <xf numFmtId="0" fontId="82" fillId="0" borderId="0" xfId="729" applyFont="1" applyAlignment="1">
      <alignment horizontal="center" wrapText="1"/>
    </xf>
    <xf numFmtId="0" fontId="82" fillId="0" borderId="0" xfId="729" applyFont="1"/>
    <xf numFmtId="176" fontId="82" fillId="0" borderId="0" xfId="729" applyNumberFormat="1" applyFont="1"/>
    <xf numFmtId="49" fontId="126" fillId="0" borderId="0" xfId="729" applyNumberFormat="1" applyFont="1" applyAlignment="1">
      <alignment horizontal="center" wrapText="1"/>
    </xf>
    <xf numFmtId="0" fontId="79" fillId="0" borderId="0" xfId="729" applyFont="1" applyAlignment="1">
      <alignment horizontal="center" wrapText="1"/>
    </xf>
    <xf numFmtId="49" fontId="82" fillId="0" borderId="0" xfId="729" applyNumberFormat="1" applyFont="1" applyAlignment="1">
      <alignment horizontal="center" wrapText="1"/>
    </xf>
    <xf numFmtId="0" fontId="127" fillId="64" borderId="0" xfId="729" applyFont="1" applyFill="1"/>
    <xf numFmtId="0" fontId="82" fillId="0" borderId="63" xfId="729" applyFont="1" applyBorder="1"/>
    <xf numFmtId="176" fontId="18" fillId="0" borderId="63" xfId="729" applyNumberFormat="1" applyFont="1" applyBorder="1"/>
    <xf numFmtId="0" fontId="1" fillId="0" borderId="0" xfId="729" applyAlignment="1">
      <alignment horizontal="right"/>
    </xf>
    <xf numFmtId="0" fontId="1" fillId="0" borderId="54" xfId="729" applyBorder="1"/>
    <xf numFmtId="0" fontId="82" fillId="0" borderId="63" xfId="729" applyFont="1" applyBorder="1" applyAlignment="1">
      <alignment horizontal="right"/>
    </xf>
    <xf numFmtId="0" fontId="18" fillId="0" borderId="63" xfId="729" applyFont="1" applyBorder="1"/>
    <xf numFmtId="49" fontId="1" fillId="0" borderId="68" xfId="729" applyNumberFormat="1" applyBorder="1" applyAlignment="1">
      <alignment horizontal="center" wrapText="1"/>
    </xf>
    <xf numFmtId="0" fontId="82" fillId="0" borderId="68" xfId="729" applyFont="1" applyBorder="1" applyAlignment="1">
      <alignment horizontal="center" wrapText="1"/>
    </xf>
    <xf numFmtId="0" fontId="82" fillId="0" borderId="68" xfId="729" applyFont="1" applyBorder="1"/>
    <xf numFmtId="0" fontId="1" fillId="0" borderId="68" xfId="729" applyBorder="1"/>
    <xf numFmtId="176" fontId="82" fillId="0" borderId="68" xfId="729" applyNumberFormat="1" applyFont="1" applyBorder="1"/>
    <xf numFmtId="49" fontId="1" fillId="0" borderId="69" xfId="729" applyNumberFormat="1" applyBorder="1" applyAlignment="1">
      <alignment horizontal="center" wrapText="1"/>
    </xf>
    <xf numFmtId="0" fontId="82" fillId="0" borderId="69" xfId="729" applyFont="1" applyBorder="1" applyAlignment="1">
      <alignment horizontal="center" wrapText="1"/>
    </xf>
    <xf numFmtId="0" fontId="1" fillId="0" borderId="69" xfId="729" applyBorder="1"/>
    <xf numFmtId="49" fontId="1" fillId="0" borderId="64" xfId="729" applyNumberFormat="1" applyBorder="1" applyAlignment="1">
      <alignment horizontal="center"/>
    </xf>
    <xf numFmtId="49" fontId="82" fillId="0" borderId="64" xfId="729" applyNumberFormat="1" applyFont="1" applyBorder="1" applyAlignment="1">
      <alignment horizontal="center"/>
    </xf>
    <xf numFmtId="0" fontId="1" fillId="0" borderId="64" xfId="729" applyBorder="1"/>
    <xf numFmtId="0" fontId="127" fillId="64" borderId="0" xfId="729" applyFont="1" applyFill="1" applyAlignment="1">
      <alignment wrapText="1"/>
    </xf>
    <xf numFmtId="0" fontId="128" fillId="65" borderId="0" xfId="729" applyFont="1" applyFill="1"/>
    <xf numFmtId="0" fontId="108" fillId="65" borderId="0" xfId="729" applyFont="1" applyFill="1"/>
    <xf numFmtId="176" fontId="129" fillId="65" borderId="0" xfId="729" applyNumberFormat="1" applyFont="1" applyFill="1"/>
    <xf numFmtId="0" fontId="128" fillId="0" borderId="0" xfId="729" applyFont="1"/>
    <xf numFmtId="0" fontId="108" fillId="0" borderId="0" xfId="729" applyFont="1"/>
    <xf numFmtId="176" fontId="129" fillId="0" borderId="0" xfId="729" applyNumberFormat="1" applyFont="1"/>
    <xf numFmtId="0" fontId="126" fillId="0" borderId="0" xfId="729" applyFont="1"/>
    <xf numFmtId="4" fontId="1" fillId="0" borderId="0" xfId="729" applyNumberFormat="1"/>
    <xf numFmtId="176" fontId="82" fillId="0" borderId="63" xfId="729" applyNumberFormat="1" applyFont="1" applyBorder="1"/>
    <xf numFmtId="0" fontId="61" fillId="0" borderId="0" xfId="585" applyFont="1" applyAlignment="1">
      <alignment horizontal="left" vertical="top"/>
    </xf>
    <xf numFmtId="49" fontId="61" fillId="0" borderId="0" xfId="585" applyNumberFormat="1" applyFont="1" applyAlignment="1">
      <alignment horizontal="justify" vertical="top" wrapText="1"/>
    </xf>
    <xf numFmtId="0" fontId="15" fillId="0" borderId="0" xfId="585" applyAlignment="1">
      <alignment horizontal="right"/>
    </xf>
    <xf numFmtId="4" fontId="60" fillId="0" borderId="0" xfId="585" applyNumberFormat="1" applyFont="1" applyAlignment="1">
      <alignment horizontal="left"/>
    </xf>
    <xf numFmtId="4" fontId="15" fillId="0" borderId="0" xfId="585" applyNumberFormat="1"/>
    <xf numFmtId="0" fontId="15" fillId="0" borderId="0" xfId="585"/>
    <xf numFmtId="49" fontId="61" fillId="0" borderId="16" xfId="585" applyNumberFormat="1" applyFont="1" applyBorder="1" applyAlignment="1">
      <alignment horizontal="justify" vertical="top" wrapText="1"/>
    </xf>
    <xf numFmtId="0" fontId="15" fillId="0" borderId="17" xfId="585" applyBorder="1" applyAlignment="1">
      <alignment horizontal="right"/>
    </xf>
    <xf numFmtId="4" fontId="60" fillId="0" borderId="18" xfId="585" applyNumberFormat="1" applyFont="1" applyBorder="1"/>
    <xf numFmtId="49" fontId="15" fillId="0" borderId="19" xfId="585" applyNumberFormat="1" applyBorder="1" applyAlignment="1">
      <alignment horizontal="right" vertical="top" wrapText="1"/>
    </xf>
    <xf numFmtId="4" fontId="62" fillId="0" borderId="0" xfId="585" applyNumberFormat="1" applyFont="1"/>
    <xf numFmtId="4" fontId="60" fillId="0" borderId="20" xfId="585" applyNumberFormat="1" applyFont="1" applyBorder="1"/>
    <xf numFmtId="49" fontId="15" fillId="0" borderId="21" xfId="585" applyNumberFormat="1" applyBorder="1" applyAlignment="1">
      <alignment horizontal="right" vertical="top" wrapText="1"/>
    </xf>
    <xf numFmtId="0" fontId="15" fillId="0" borderId="22" xfId="585" applyBorder="1" applyAlignment="1">
      <alignment horizontal="right"/>
    </xf>
    <xf numFmtId="4" fontId="60" fillId="0" borderId="23" xfId="585" applyNumberFormat="1" applyFont="1" applyBorder="1"/>
    <xf numFmtId="49" fontId="15" fillId="0" borderId="0" xfId="585" applyNumberFormat="1" applyAlignment="1">
      <alignment horizontal="right" vertical="top" wrapText="1"/>
    </xf>
    <xf numFmtId="49" fontId="15" fillId="0" borderId="16" xfId="585" applyNumberFormat="1" applyBorder="1" applyAlignment="1">
      <alignment horizontal="right" vertical="top" wrapText="1"/>
    </xf>
    <xf numFmtId="4" fontId="63" fillId="0" borderId="0" xfId="585" applyNumberFormat="1" applyFont="1" applyAlignment="1">
      <alignment vertical="top" wrapText="1"/>
    </xf>
    <xf numFmtId="4" fontId="63" fillId="0" borderId="20" xfId="585" applyNumberFormat="1" applyFont="1" applyBorder="1" applyAlignment="1">
      <alignment vertical="top" wrapText="1"/>
    </xf>
    <xf numFmtId="4" fontId="62" fillId="0" borderId="20" xfId="585" applyNumberFormat="1" applyFont="1" applyBorder="1"/>
    <xf numFmtId="4" fontId="65" fillId="0" borderId="0" xfId="585" applyNumberFormat="1" applyFont="1"/>
    <xf numFmtId="4" fontId="65" fillId="0" borderId="20" xfId="585" applyNumberFormat="1" applyFont="1" applyBorder="1"/>
    <xf numFmtId="0" fontId="61" fillId="0" borderId="0" xfId="585" applyFont="1"/>
    <xf numFmtId="0" fontId="66" fillId="0" borderId="20" xfId="585" applyFont="1" applyBorder="1"/>
    <xf numFmtId="0" fontId="66" fillId="0" borderId="0" xfId="585" applyFont="1"/>
    <xf numFmtId="49" fontId="15" fillId="0" borderId="19" xfId="585" applyNumberFormat="1" applyBorder="1" applyAlignment="1">
      <alignment horizontal="right" vertical="top"/>
    </xf>
    <xf numFmtId="0" fontId="61" fillId="0" borderId="0" xfId="585" applyFont="1" applyAlignment="1">
      <alignment vertical="top"/>
    </xf>
    <xf numFmtId="49" fontId="61" fillId="0" borderId="21" xfId="585" applyNumberFormat="1" applyFont="1" applyBorder="1" applyAlignment="1">
      <alignment horizontal="justify" vertical="top" wrapText="1"/>
    </xf>
    <xf numFmtId="0" fontId="15" fillId="0" borderId="0" xfId="585" applyAlignment="1">
      <alignment horizontal="left" vertical="top"/>
    </xf>
    <xf numFmtId="49" fontId="61" fillId="0" borderId="0" xfId="585" applyNumberFormat="1" applyFont="1" applyAlignment="1">
      <alignment horizontal="right" vertical="top" wrapText="1"/>
    </xf>
    <xf numFmtId="4" fontId="67" fillId="0" borderId="0" xfId="585" applyNumberFormat="1" applyFont="1" applyAlignment="1">
      <alignment wrapText="1"/>
    </xf>
    <xf numFmtId="4" fontId="67" fillId="0" borderId="0" xfId="585" applyNumberFormat="1" applyFont="1"/>
    <xf numFmtId="49" fontId="15" fillId="0" borderId="0" xfId="585" applyNumberFormat="1" applyAlignment="1">
      <alignment horizontal="justify" vertical="top" wrapText="1"/>
    </xf>
    <xf numFmtId="4" fontId="68" fillId="0" borderId="0" xfId="585" applyNumberFormat="1" applyFont="1"/>
    <xf numFmtId="49" fontId="63" fillId="0" borderId="0" xfId="585" applyNumberFormat="1" applyFont="1" applyAlignment="1">
      <alignment horizontal="left" vertical="top"/>
    </xf>
    <xf numFmtId="0" fontId="60" fillId="0" borderId="0" xfId="585" applyFont="1" applyAlignment="1">
      <alignment horizontal="left" vertical="top"/>
    </xf>
    <xf numFmtId="49" fontId="60" fillId="0" borderId="0" xfId="585" applyNumberFormat="1" applyFont="1" applyAlignment="1">
      <alignment horizontal="justify" vertical="top" wrapText="1"/>
    </xf>
    <xf numFmtId="0" fontId="69" fillId="0" borderId="70" xfId="585" applyFont="1" applyBorder="1" applyAlignment="1">
      <alignment horizontal="right" vertical="top" wrapText="1"/>
    </xf>
    <xf numFmtId="0" fontId="66" fillId="0" borderId="71" xfId="585" quotePrefix="1" applyFont="1" applyBorder="1" applyAlignment="1">
      <alignment horizontal="left" vertical="top"/>
    </xf>
    <xf numFmtId="0" fontId="66" fillId="0" borderId="71" xfId="585" applyFont="1" applyBorder="1" applyAlignment="1">
      <alignment horizontal="left" vertical="top" wrapText="1"/>
    </xf>
    <xf numFmtId="4" fontId="66" fillId="0" borderId="71" xfId="585" applyNumberFormat="1" applyFont="1" applyBorder="1" applyAlignment="1">
      <alignment horizontal="right" wrapText="1"/>
    </xf>
    <xf numFmtId="4" fontId="66" fillId="0" borderId="72" xfId="585" applyNumberFormat="1" applyFont="1" applyBorder="1" applyAlignment="1">
      <alignment horizontal="left"/>
    </xf>
    <xf numFmtId="4" fontId="15" fillId="0" borderId="0" xfId="585" applyNumberFormat="1" applyAlignment="1">
      <alignment horizontal="right"/>
    </xf>
    <xf numFmtId="4" fontId="15" fillId="0" borderId="0" xfId="587" applyNumberFormat="1" applyFont="1" applyAlignment="1">
      <alignment horizontal="right"/>
    </xf>
    <xf numFmtId="0" fontId="69" fillId="0" borderId="28" xfId="585" applyFont="1" applyBorder="1" applyAlignment="1">
      <alignment horizontal="right" vertical="top" wrapText="1"/>
    </xf>
    <xf numFmtId="0" fontId="66" fillId="0" borderId="0" xfId="585" quotePrefix="1" applyFont="1" applyAlignment="1">
      <alignment horizontal="left" vertical="top"/>
    </xf>
    <xf numFmtId="0" fontId="66" fillId="0" borderId="0" xfId="585" applyFont="1" applyAlignment="1">
      <alignment horizontal="left" vertical="top" wrapText="1"/>
    </xf>
    <xf numFmtId="4" fontId="66" fillId="0" borderId="0" xfId="585" applyNumberFormat="1" applyFont="1" applyAlignment="1">
      <alignment horizontal="right" wrapText="1"/>
    </xf>
    <xf numFmtId="4" fontId="66" fillId="0" borderId="29" xfId="585" applyNumberFormat="1" applyFont="1" applyBorder="1" applyAlignment="1">
      <alignment horizontal="left"/>
    </xf>
    <xf numFmtId="0" fontId="69" fillId="0" borderId="26" xfId="585" applyFont="1" applyBorder="1" applyAlignment="1">
      <alignment horizontal="right" vertical="top" wrapText="1"/>
    </xf>
    <xf numFmtId="0" fontId="66" fillId="0" borderId="17" xfId="585" quotePrefix="1" applyFont="1" applyBorder="1" applyAlignment="1">
      <alignment horizontal="left" vertical="top"/>
    </xf>
    <xf numFmtId="0" fontId="66" fillId="0" borderId="17" xfId="585" applyFont="1" applyBorder="1" applyAlignment="1">
      <alignment horizontal="left" vertical="top" wrapText="1"/>
    </xf>
    <xf numFmtId="4" fontId="66" fillId="0" borderId="17" xfId="585" applyNumberFormat="1" applyFont="1" applyBorder="1" applyAlignment="1">
      <alignment horizontal="right" wrapText="1"/>
    </xf>
    <xf numFmtId="4" fontId="66" fillId="0" borderId="27" xfId="585" applyNumberFormat="1" applyFont="1" applyBorder="1" applyAlignment="1">
      <alignment horizontal="left"/>
    </xf>
    <xf numFmtId="9" fontId="66" fillId="0" borderId="0" xfId="585" applyNumberFormat="1" applyFont="1" applyAlignment="1">
      <alignment horizontal="right" vertical="top" wrapText="1"/>
    </xf>
    <xf numFmtId="4" fontId="66" fillId="0" borderId="30" xfId="585" applyNumberFormat="1" applyFont="1" applyBorder="1" applyAlignment="1">
      <alignment horizontal="left"/>
    </xf>
    <xf numFmtId="0" fontId="69" fillId="0" borderId="31" xfId="585" applyFont="1" applyBorder="1" applyAlignment="1">
      <alignment horizontal="right" vertical="top" wrapText="1"/>
    </xf>
    <xf numFmtId="0" fontId="66" fillId="0" borderId="22" xfId="585" quotePrefix="1" applyFont="1" applyBorder="1" applyAlignment="1">
      <alignment horizontal="left" vertical="top"/>
    </xf>
    <xf numFmtId="9" fontId="66" fillId="0" borderId="22" xfId="585" applyNumberFormat="1" applyFont="1" applyBorder="1" applyAlignment="1">
      <alignment horizontal="right" vertical="top" wrapText="1"/>
    </xf>
    <xf numFmtId="4" fontId="66" fillId="0" borderId="22" xfId="585" applyNumberFormat="1" applyFont="1" applyBorder="1" applyAlignment="1">
      <alignment horizontal="right" wrapText="1"/>
    </xf>
    <xf numFmtId="0" fontId="141" fillId="0" borderId="22" xfId="585" quotePrefix="1" applyFont="1" applyBorder="1" applyAlignment="1">
      <alignment horizontal="left" vertical="top"/>
    </xf>
    <xf numFmtId="4" fontId="142" fillId="0" borderId="22" xfId="0" applyNumberFormat="1" applyFont="1" applyBorder="1"/>
    <xf numFmtId="4" fontId="109" fillId="0" borderId="30" xfId="585" applyNumberFormat="1" applyFont="1" applyBorder="1" applyAlignment="1">
      <alignment horizontal="left"/>
    </xf>
    <xf numFmtId="0" fontId="64" fillId="0" borderId="28" xfId="585" applyFont="1" applyBorder="1" applyAlignment="1">
      <alignment horizontal="left" vertical="top" wrapText="1"/>
    </xf>
    <xf numFmtId="49" fontId="62" fillId="0" borderId="0" xfId="585" applyNumberFormat="1" applyFont="1" applyAlignment="1">
      <alignment horizontal="left" vertical="top" wrapText="1"/>
    </xf>
    <xf numFmtId="0" fontId="61" fillId="0" borderId="0" xfId="585" applyFont="1" applyAlignment="1">
      <alignment horizontal="right" wrapText="1"/>
    </xf>
    <xf numFmtId="0" fontId="64" fillId="0" borderId="32" xfId="585" applyFont="1" applyBorder="1" applyAlignment="1">
      <alignment horizontal="left" vertical="top" wrapText="1"/>
    </xf>
    <xf numFmtId="49" fontId="62" fillId="0" borderId="33" xfId="585" applyNumberFormat="1" applyFont="1" applyBorder="1" applyAlignment="1">
      <alignment horizontal="left" vertical="top"/>
    </xf>
    <xf numFmtId="0" fontId="61" fillId="0" borderId="33" xfId="585" applyFont="1" applyBorder="1" applyAlignment="1">
      <alignment horizontal="right" wrapText="1"/>
    </xf>
    <xf numFmtId="4" fontId="66" fillId="0" borderId="33" xfId="585" applyNumberFormat="1" applyFont="1" applyBorder="1" applyAlignment="1">
      <alignment horizontal="right" wrapText="1"/>
    </xf>
    <xf numFmtId="4" fontId="66" fillId="0" borderId="34" xfId="585" applyNumberFormat="1" applyFont="1" applyBorder="1" applyAlignment="1">
      <alignment horizontal="left"/>
    </xf>
    <xf numFmtId="0" fontId="64" fillId="0" borderId="31" xfId="585" applyFont="1" applyBorder="1" applyAlignment="1">
      <alignment horizontal="left" vertical="top" wrapText="1"/>
    </xf>
    <xf numFmtId="49" fontId="62" fillId="0" borderId="22" xfId="585" applyNumberFormat="1" applyFont="1" applyBorder="1" applyAlignment="1">
      <alignment horizontal="left" vertical="top"/>
    </xf>
    <xf numFmtId="0" fontId="61" fillId="0" borderId="22" xfId="585" applyFont="1" applyBorder="1" applyAlignment="1">
      <alignment horizontal="right" wrapText="1"/>
    </xf>
    <xf numFmtId="0" fontId="70" fillId="0" borderId="35" xfId="585" applyFont="1" applyBorder="1" applyAlignment="1">
      <alignment horizontal="left" vertical="top" wrapText="1"/>
    </xf>
    <xf numFmtId="49" fontId="71" fillId="0" borderId="36" xfId="585" applyNumberFormat="1" applyFont="1" applyBorder="1" applyAlignment="1">
      <alignment horizontal="left" vertical="top"/>
    </xf>
    <xf numFmtId="0" fontId="15" fillId="0" borderId="36" xfId="585" applyBorder="1" applyAlignment="1">
      <alignment horizontal="right" wrapText="1"/>
    </xf>
    <xf numFmtId="4" fontId="72" fillId="0" borderId="36" xfId="585" applyNumberFormat="1" applyFont="1" applyBorder="1" applyAlignment="1">
      <alignment horizontal="right" wrapText="1"/>
    </xf>
    <xf numFmtId="4" fontId="65" fillId="0" borderId="37" xfId="585" applyNumberFormat="1" applyFont="1" applyBorder="1" applyAlignment="1">
      <alignment horizontal="left"/>
    </xf>
    <xf numFmtId="0" fontId="73" fillId="0" borderId="38" xfId="585" applyFont="1" applyBorder="1" applyAlignment="1">
      <alignment horizontal="left" vertical="top" wrapText="1"/>
    </xf>
    <xf numFmtId="49" fontId="74" fillId="0" borderId="24" xfId="585" applyNumberFormat="1" applyFont="1" applyBorder="1" applyAlignment="1">
      <alignment horizontal="left" vertical="top"/>
    </xf>
    <xf numFmtId="0" fontId="75" fillId="0" borderId="24" xfId="585" applyFont="1" applyBorder="1" applyAlignment="1">
      <alignment horizontal="right" wrapText="1"/>
    </xf>
    <xf numFmtId="4" fontId="76" fillId="0" borderId="24" xfId="585" applyNumberFormat="1" applyFont="1" applyBorder="1" applyAlignment="1">
      <alignment horizontal="right" wrapText="1"/>
    </xf>
    <xf numFmtId="4" fontId="76" fillId="0" borderId="39" xfId="585" applyNumberFormat="1" applyFont="1" applyBorder="1" applyAlignment="1">
      <alignment horizontal="left"/>
    </xf>
    <xf numFmtId="0" fontId="18" fillId="0" borderId="0" xfId="585" applyFont="1" applyAlignment="1">
      <alignment horizontal="left" vertical="top" wrapText="1"/>
    </xf>
    <xf numFmtId="0" fontId="15" fillId="0" borderId="0" xfId="585" applyAlignment="1">
      <alignment horizontal="right" wrapText="1"/>
    </xf>
    <xf numFmtId="4" fontId="60" fillId="0" borderId="0" xfId="585" applyNumberFormat="1" applyFont="1" applyAlignment="1">
      <alignment horizontal="right" wrapText="1"/>
    </xf>
    <xf numFmtId="49" fontId="15" fillId="0" borderId="0" xfId="585" applyNumberFormat="1" applyAlignment="1">
      <alignment horizontal="left" vertical="top"/>
    </xf>
    <xf numFmtId="49" fontId="15" fillId="57" borderId="0" xfId="585" applyNumberFormat="1" applyFill="1" applyAlignment="1" applyProtection="1">
      <alignment horizontal="left" vertical="top"/>
      <protection locked="0"/>
    </xf>
    <xf numFmtId="0" fontId="132" fillId="0" borderId="0" xfId="732" applyFont="1" applyAlignment="1">
      <alignment horizontal="left" vertical="top"/>
    </xf>
    <xf numFmtId="49" fontId="132" fillId="0" borderId="0" xfId="732" applyNumberFormat="1" applyFont="1" applyAlignment="1">
      <alignment horizontal="justify" vertical="top" wrapText="1"/>
    </xf>
    <xf numFmtId="0" fontId="18" fillId="0" borderId="0" xfId="732" applyAlignment="1">
      <alignment horizontal="center"/>
    </xf>
    <xf numFmtId="4" fontId="18" fillId="0" borderId="0" xfId="732" applyNumberFormat="1"/>
    <xf numFmtId="0" fontId="133" fillId="0" borderId="0" xfId="733" applyFont="1"/>
    <xf numFmtId="0" fontId="134" fillId="0" borderId="0" xfId="732" applyFont="1" applyAlignment="1">
      <alignment horizontal="center" vertical="top"/>
    </xf>
    <xf numFmtId="49" fontId="134" fillId="0" borderId="0" xfId="732" applyNumberFormat="1" applyFont="1" applyAlignment="1">
      <alignment vertical="top" wrapText="1"/>
    </xf>
    <xf numFmtId="0" fontId="18" fillId="0" borderId="0" xfId="732"/>
    <xf numFmtId="0" fontId="18" fillId="0" borderId="0" xfId="732" applyAlignment="1">
      <alignment horizontal="left" vertical="top"/>
    </xf>
    <xf numFmtId="49" fontId="64" fillId="0" borderId="0" xfId="732" applyNumberFormat="1" applyFont="1" applyAlignment="1">
      <alignment horizontal="left" vertical="top"/>
    </xf>
    <xf numFmtId="49" fontId="18" fillId="0" borderId="0" xfId="732" applyNumberFormat="1" applyAlignment="1">
      <alignment horizontal="justify" vertical="top" wrapText="1"/>
    </xf>
    <xf numFmtId="16" fontId="78" fillId="0" borderId="22" xfId="732" applyNumberFormat="1" applyFont="1" applyBorder="1" applyAlignment="1">
      <alignment horizontal="center" vertical="top"/>
    </xf>
    <xf numFmtId="49" fontId="78" fillId="0" borderId="22" xfId="732" applyNumberFormat="1" applyFont="1" applyBorder="1" applyAlignment="1">
      <alignment horizontal="justify" vertical="top" wrapText="1"/>
    </xf>
    <xf numFmtId="0" fontId="78" fillId="0" borderId="22" xfId="732" applyFont="1" applyBorder="1" applyAlignment="1">
      <alignment horizontal="center"/>
    </xf>
    <xf numFmtId="4" fontId="78" fillId="0" borderId="22" xfId="732" applyNumberFormat="1" applyFont="1" applyBorder="1"/>
    <xf numFmtId="0" fontId="78" fillId="0" borderId="0" xfId="732" applyFont="1" applyAlignment="1">
      <alignment horizontal="left" vertical="top"/>
    </xf>
    <xf numFmtId="49" fontId="78" fillId="0" borderId="0" xfId="732" applyNumberFormat="1" applyFont="1" applyAlignment="1">
      <alignment horizontal="justify" vertical="top" wrapText="1"/>
    </xf>
    <xf numFmtId="0" fontId="78" fillId="0" borderId="0" xfId="732" applyFont="1" applyAlignment="1">
      <alignment horizontal="center"/>
    </xf>
    <xf numFmtId="4" fontId="78" fillId="0" borderId="0" xfId="732" applyNumberFormat="1" applyFont="1"/>
    <xf numFmtId="0" fontId="78" fillId="0" borderId="22" xfId="732" applyFont="1" applyBorder="1" applyAlignment="1">
      <alignment horizontal="center" vertical="top"/>
    </xf>
    <xf numFmtId="0" fontId="78" fillId="0" borderId="0" xfId="732" applyFont="1" applyAlignment="1">
      <alignment horizontal="center" vertical="top"/>
    </xf>
    <xf numFmtId="0" fontId="77" fillId="0" borderId="32" xfId="732" applyFont="1" applyBorder="1" applyAlignment="1">
      <alignment horizontal="left" vertical="top" wrapText="1"/>
    </xf>
    <xf numFmtId="49" fontId="139" fillId="0" borderId="33" xfId="732" applyNumberFormat="1" applyFont="1" applyBorder="1" applyAlignment="1">
      <alignment horizontal="justify" vertical="top" wrapText="1"/>
    </xf>
    <xf numFmtId="0" fontId="139" fillId="0" borderId="33" xfId="732" applyFont="1" applyBorder="1" applyAlignment="1">
      <alignment horizontal="center" wrapText="1"/>
    </xf>
    <xf numFmtId="4" fontId="139" fillId="0" borderId="33" xfId="732" applyNumberFormat="1" applyFont="1" applyBorder="1" applyAlignment="1">
      <alignment horizontal="right" wrapText="1"/>
    </xf>
    <xf numFmtId="4" fontId="139" fillId="0" borderId="33" xfId="732" applyNumberFormat="1" applyFont="1" applyBorder="1" applyAlignment="1">
      <alignment horizontal="right"/>
    </xf>
    <xf numFmtId="4" fontId="139" fillId="0" borderId="34" xfId="732" applyNumberFormat="1" applyFont="1" applyBorder="1" applyAlignment="1">
      <alignment horizontal="right"/>
    </xf>
    <xf numFmtId="0" fontId="78" fillId="0" borderId="70" xfId="732" applyFont="1" applyBorder="1" applyAlignment="1">
      <alignment horizontal="left" vertical="top" wrapText="1"/>
    </xf>
    <xf numFmtId="49" fontId="143" fillId="0" borderId="71" xfId="732" applyNumberFormat="1" applyFont="1" applyBorder="1" applyAlignment="1">
      <alignment horizontal="justify" vertical="top" wrapText="1"/>
    </xf>
    <xf numFmtId="0" fontId="143" fillId="0" borderId="71" xfId="732" applyFont="1" applyBorder="1" applyAlignment="1">
      <alignment horizontal="right" wrapText="1"/>
    </xf>
    <xf numFmtId="4" fontId="143" fillId="0" borderId="71" xfId="732" applyNumberFormat="1" applyFont="1" applyBorder="1" applyAlignment="1">
      <alignment horizontal="right" wrapText="1"/>
    </xf>
    <xf numFmtId="4" fontId="143" fillId="0" borderId="71" xfId="732" applyNumberFormat="1" applyFont="1" applyBorder="1" applyAlignment="1">
      <alignment horizontal="right"/>
    </xf>
    <xf numFmtId="4" fontId="143" fillId="0" borderId="72" xfId="732" applyNumberFormat="1" applyFont="1" applyBorder="1" applyAlignment="1">
      <alignment horizontal="right"/>
    </xf>
    <xf numFmtId="0" fontId="78" fillId="0" borderId="0" xfId="732" applyFont="1" applyAlignment="1">
      <alignment horizontal="left" vertical="top" wrapText="1"/>
    </xf>
    <xf numFmtId="49" fontId="143" fillId="0" borderId="0" xfId="732" applyNumberFormat="1" applyFont="1" applyAlignment="1">
      <alignment horizontal="justify" vertical="top" wrapText="1"/>
    </xf>
    <xf numFmtId="0" fontId="143" fillId="0" borderId="0" xfId="732" applyFont="1" applyAlignment="1">
      <alignment horizontal="center" wrapText="1"/>
    </xf>
    <xf numFmtId="4" fontId="143" fillId="0" borderId="0" xfId="732" applyNumberFormat="1" applyFont="1" applyAlignment="1">
      <alignment horizontal="right" wrapText="1"/>
    </xf>
    <xf numFmtId="4" fontId="143" fillId="0" borderId="0" xfId="732" applyNumberFormat="1" applyFont="1" applyAlignment="1">
      <alignment horizontal="right"/>
    </xf>
    <xf numFmtId="0" fontId="77" fillId="0" borderId="22" xfId="732" applyFont="1" applyBorder="1" applyAlignment="1">
      <alignment horizontal="center" vertical="top"/>
    </xf>
    <xf numFmtId="49" fontId="77" fillId="0" borderId="22" xfId="732" applyNumberFormat="1" applyFont="1" applyBorder="1" applyAlignment="1">
      <alignment horizontal="justify" vertical="top" wrapText="1"/>
    </xf>
    <xf numFmtId="0" fontId="77" fillId="0" borderId="22" xfId="732" applyFont="1" applyBorder="1" applyAlignment="1">
      <alignment horizontal="center"/>
    </xf>
    <xf numFmtId="4" fontId="77" fillId="0" borderId="22" xfId="732" applyNumberFormat="1" applyFont="1" applyBorder="1"/>
    <xf numFmtId="49" fontId="140" fillId="0" borderId="73" xfId="732" applyNumberFormat="1" applyFont="1" applyBorder="1" applyAlignment="1">
      <alignment horizontal="right"/>
    </xf>
    <xf numFmtId="49" fontId="140" fillId="0" borderId="76" xfId="732" applyNumberFormat="1" applyFont="1" applyBorder="1" applyAlignment="1">
      <alignment horizontal="right"/>
    </xf>
    <xf numFmtId="49" fontId="140" fillId="0" borderId="19" xfId="732" applyNumberFormat="1" applyFont="1" applyBorder="1" applyAlignment="1">
      <alignment horizontal="right"/>
    </xf>
    <xf numFmtId="49" fontId="140" fillId="0" borderId="78" xfId="732" applyNumberFormat="1" applyFont="1" applyBorder="1" applyAlignment="1">
      <alignment horizontal="right"/>
    </xf>
    <xf numFmtId="49" fontId="140" fillId="0" borderId="21" xfId="732" applyNumberFormat="1" applyFont="1" applyBorder="1" applyAlignment="1">
      <alignment horizontal="right"/>
    </xf>
    <xf numFmtId="0" fontId="18" fillId="0" borderId="0" xfId="732" applyAlignment="1">
      <alignment horizontal="left" vertical="top" wrapText="1"/>
    </xf>
    <xf numFmtId="49" fontId="100" fillId="0" borderId="0" xfId="732" applyNumberFormat="1" applyFont="1" applyAlignment="1">
      <alignment horizontal="justify" vertical="top" wrapText="1"/>
    </xf>
    <xf numFmtId="0" fontId="100" fillId="0" borderId="0" xfId="732" applyFont="1" applyAlignment="1">
      <alignment horizontal="center" wrapText="1"/>
    </xf>
    <xf numFmtId="4" fontId="100" fillId="0" borderId="0" xfId="732" applyNumberFormat="1" applyFont="1" applyAlignment="1">
      <alignment horizontal="right" wrapText="1"/>
    </xf>
    <xf numFmtId="4" fontId="100" fillId="0" borderId="0" xfId="732" applyNumberFormat="1" applyFont="1" applyAlignment="1">
      <alignment horizontal="right"/>
    </xf>
    <xf numFmtId="1" fontId="105" fillId="0" borderId="0" xfId="732" applyNumberFormat="1" applyFont="1" applyAlignment="1">
      <alignment horizontal="center" vertical="center"/>
    </xf>
    <xf numFmtId="0" fontId="136" fillId="0" borderId="65" xfId="732" applyFont="1" applyBorder="1" applyAlignment="1">
      <alignment horizontal="center" vertical="top"/>
    </xf>
    <xf numFmtId="49" fontId="136" fillId="0" borderId="65" xfId="732" applyNumberFormat="1" applyFont="1" applyBorder="1" applyAlignment="1">
      <alignment horizontal="center" vertical="top" wrapText="1"/>
    </xf>
    <xf numFmtId="0" fontId="136" fillId="0" borderId="65" xfId="732" applyFont="1" applyBorder="1" applyAlignment="1">
      <alignment horizontal="center"/>
    </xf>
    <xf numFmtId="4" fontId="136" fillId="0" borderId="65" xfId="732" applyNumberFormat="1" applyFont="1" applyBorder="1" applyAlignment="1">
      <alignment horizontal="center"/>
    </xf>
    <xf numFmtId="49" fontId="139" fillId="0" borderId="0" xfId="732" applyNumberFormat="1" applyFont="1" applyAlignment="1">
      <alignment horizontal="left" vertical="top"/>
    </xf>
    <xf numFmtId="49" fontId="139" fillId="0" borderId="0" xfId="732" applyNumberFormat="1" applyFont="1" applyAlignment="1">
      <alignment horizontal="justify" vertical="top" wrapText="1"/>
    </xf>
    <xf numFmtId="49" fontId="143" fillId="0" borderId="3" xfId="732" applyNumberFormat="1" applyFont="1" applyBorder="1" applyAlignment="1">
      <alignment horizontal="left" vertical="top"/>
    </xf>
    <xf numFmtId="2" fontId="140" fillId="0" borderId="3" xfId="367" applyNumberFormat="1" applyFont="1" applyBorder="1" applyAlignment="1">
      <alignment horizontal="left" vertical="top" wrapText="1"/>
    </xf>
    <xf numFmtId="0" fontId="140" fillId="0" borderId="3" xfId="729" applyFont="1" applyBorder="1" applyAlignment="1">
      <alignment horizontal="right" wrapText="1"/>
    </xf>
    <xf numFmtId="4" fontId="140" fillId="0" borderId="3" xfId="729" applyNumberFormat="1" applyFont="1" applyBorder="1" applyAlignment="1">
      <alignment horizontal="right" wrapText="1"/>
    </xf>
    <xf numFmtId="49" fontId="143" fillId="0" borderId="3" xfId="732" applyNumberFormat="1" applyFont="1" applyBorder="1" applyAlignment="1">
      <alignment horizontal="right" vertical="top"/>
    </xf>
    <xf numFmtId="0" fontId="78" fillId="0" borderId="3" xfId="735" applyFont="1" applyBorder="1" applyAlignment="1">
      <alignment horizontal="left" vertical="top" wrapText="1" shrinkToFit="1"/>
    </xf>
    <xf numFmtId="0" fontId="140" fillId="0" borderId="3" xfId="729" applyFont="1" applyBorder="1" applyAlignment="1">
      <alignment horizontal="center" wrapText="1"/>
    </xf>
    <xf numFmtId="4" fontId="140" fillId="0" borderId="3" xfId="736" applyNumberFormat="1" applyFont="1" applyBorder="1"/>
    <xf numFmtId="49" fontId="140" fillId="0" borderId="3" xfId="736" applyNumberFormat="1" applyFont="1" applyBorder="1" applyAlignment="1">
      <alignment horizontal="left" vertical="top"/>
    </xf>
    <xf numFmtId="0" fontId="140" fillId="0" borderId="3" xfId="736" applyFont="1" applyBorder="1" applyAlignment="1">
      <alignment horizontal="left" vertical="top" wrapText="1"/>
    </xf>
    <xf numFmtId="0" fontId="140" fillId="0" borderId="3" xfId="736" applyFont="1" applyBorder="1" applyAlignment="1">
      <alignment horizontal="center"/>
    </xf>
    <xf numFmtId="49" fontId="77" fillId="0" borderId="66" xfId="732" applyNumberFormat="1" applyFont="1" applyBorder="1" applyAlignment="1">
      <alignment horizontal="left" vertical="center" wrapText="1"/>
    </xf>
    <xf numFmtId="0" fontId="139" fillId="0" borderId="71" xfId="732" applyFont="1" applyBorder="1" applyAlignment="1">
      <alignment horizontal="left" vertical="center" wrapText="1"/>
    </xf>
    <xf numFmtId="0" fontId="139" fillId="0" borderId="71" xfId="732" applyFont="1" applyBorder="1" applyAlignment="1">
      <alignment horizontal="center" vertical="center" wrapText="1"/>
    </xf>
    <xf numFmtId="4" fontId="139" fillId="0" borderId="71" xfId="732" applyNumberFormat="1" applyFont="1" applyBorder="1" applyAlignment="1">
      <alignment horizontal="right" wrapText="1"/>
    </xf>
    <xf numFmtId="4" fontId="139" fillId="0" borderId="67" xfId="732" applyNumberFormat="1" applyFont="1" applyBorder="1" applyAlignment="1">
      <alignment horizontal="right" wrapText="1"/>
    </xf>
    <xf numFmtId="0" fontId="144" fillId="0" borderId="0" xfId="732" applyFont="1"/>
    <xf numFmtId="0" fontId="143" fillId="0" borderId="0" xfId="732" applyFont="1" applyAlignment="1">
      <alignment horizontal="center"/>
    </xf>
    <xf numFmtId="0" fontId="137" fillId="0" borderId="0" xfId="732" applyFont="1"/>
    <xf numFmtId="0" fontId="143" fillId="0" borderId="0" xfId="367" applyFont="1" applyAlignment="1">
      <alignment horizontal="center"/>
    </xf>
    <xf numFmtId="179" fontId="143" fillId="0" borderId="0" xfId="367" applyNumberFormat="1" applyFont="1" applyAlignment="1">
      <alignment horizontal="right"/>
    </xf>
    <xf numFmtId="4" fontId="143" fillId="0" borderId="0" xfId="367" applyNumberFormat="1" applyFont="1" applyAlignment="1">
      <alignment horizontal="right"/>
    </xf>
    <xf numFmtId="0" fontId="100" fillId="0" borderId="0" xfId="367" applyFont="1"/>
    <xf numFmtId="0" fontId="140" fillId="0" borderId="3" xfId="367" applyFont="1" applyBorder="1" applyAlignment="1">
      <alignment horizontal="left" vertical="top" wrapText="1"/>
    </xf>
    <xf numFmtId="3" fontId="78" fillId="0" borderId="3" xfId="388" applyNumberFormat="1" applyFont="1" applyBorder="1" applyAlignment="1">
      <alignment horizontal="center"/>
    </xf>
    <xf numFmtId="3" fontId="78" fillId="0" borderId="0" xfId="388" applyNumberFormat="1" applyFont="1" applyAlignment="1">
      <alignment horizontal="center"/>
    </xf>
    <xf numFmtId="49" fontId="140" fillId="0" borderId="3" xfId="732" applyNumberFormat="1" applyFont="1" applyBorder="1" applyAlignment="1">
      <alignment horizontal="left" vertical="top"/>
    </xf>
    <xf numFmtId="0" fontId="140" fillId="0" borderId="3" xfId="366" applyFont="1" applyBorder="1" applyAlignment="1">
      <alignment horizontal="left" vertical="top" wrapText="1"/>
    </xf>
    <xf numFmtId="0" fontId="77" fillId="0" borderId="3" xfId="366" applyFont="1" applyBorder="1" applyAlignment="1">
      <alignment horizontal="right"/>
    </xf>
    <xf numFmtId="0" fontId="18" fillId="0" borderId="0" xfId="424"/>
    <xf numFmtId="49" fontId="133" fillId="0" borderId="0" xfId="733" applyNumberFormat="1" applyFont="1" applyAlignment="1">
      <alignment horizontal="center"/>
    </xf>
    <xf numFmtId="0" fontId="18" fillId="0" borderId="0" xfId="367" applyAlignment="1">
      <alignment horizontal="center" vertical="center"/>
    </xf>
    <xf numFmtId="0" fontId="100" fillId="0" borderId="0" xfId="733" applyFont="1" applyAlignment="1">
      <alignment horizontal="center" vertical="top" wrapText="1"/>
    </xf>
    <xf numFmtId="4" fontId="138" fillId="0" borderId="0" xfId="733" applyNumberFormat="1" applyFont="1" applyAlignment="1">
      <alignment horizontal="right"/>
    </xf>
    <xf numFmtId="4" fontId="133" fillId="0" borderId="0" xfId="733" applyNumberFormat="1" applyFont="1" applyAlignment="1">
      <alignment horizontal="right"/>
    </xf>
    <xf numFmtId="0" fontId="18" fillId="0" borderId="0" xfId="367" applyAlignment="1">
      <alignment horizontal="right" vertical="center"/>
    </xf>
    <xf numFmtId="0" fontId="100" fillId="0" borderId="0" xfId="733" applyFont="1" applyAlignment="1">
      <alignment horizontal="right" vertical="top" wrapText="1"/>
    </xf>
    <xf numFmtId="14" fontId="18" fillId="0" borderId="0" xfId="367" applyNumberFormat="1" applyAlignment="1">
      <alignment horizontal="right" vertical="center"/>
    </xf>
    <xf numFmtId="0" fontId="18" fillId="0" borderId="0" xfId="367" applyAlignment="1">
      <alignment vertical="center"/>
    </xf>
    <xf numFmtId="0" fontId="100" fillId="0" borderId="0" xfId="733" applyFont="1" applyAlignment="1">
      <alignment horizontal="left" vertical="top" wrapText="1"/>
    </xf>
    <xf numFmtId="0" fontId="100" fillId="57" borderId="0" xfId="733" applyFont="1" applyFill="1" applyAlignment="1">
      <alignment horizontal="left" vertical="top" wrapText="1"/>
    </xf>
    <xf numFmtId="4" fontId="138" fillId="57" borderId="0" xfId="733" applyNumberFormat="1" applyFont="1" applyFill="1" applyAlignment="1">
      <alignment horizontal="right"/>
    </xf>
    <xf numFmtId="4" fontId="18" fillId="0" borderId="0" xfId="388" applyNumberFormat="1" applyAlignment="1">
      <alignment horizontal="center" vertical="center"/>
    </xf>
    <xf numFmtId="0" fontId="18" fillId="0" borderId="0" xfId="388" applyAlignment="1">
      <alignment horizontal="center" vertical="center"/>
    </xf>
    <xf numFmtId="4" fontId="18" fillId="0" borderId="3" xfId="399" applyNumberFormat="1" applyBorder="1" applyAlignment="1">
      <alignment horizontal="center"/>
    </xf>
    <xf numFmtId="0" fontId="18" fillId="0" borderId="0" xfId="388"/>
    <xf numFmtId="49" fontId="64" fillId="0" borderId="3" xfId="586" applyNumberFormat="1" applyFont="1" applyBorder="1" applyAlignment="1">
      <alignment horizontal="left" vertical="top"/>
    </xf>
    <xf numFmtId="4" fontId="18" fillId="0" borderId="0" xfId="388" applyNumberFormat="1"/>
    <xf numFmtId="49" fontId="80" fillId="55" borderId="3" xfId="399" applyNumberFormat="1" applyFont="1" applyFill="1" applyBorder="1" applyAlignment="1">
      <alignment horizontal="left" vertical="top" wrapText="1"/>
    </xf>
    <xf numFmtId="0" fontId="80" fillId="55" borderId="3" xfId="399" applyFont="1" applyFill="1" applyBorder="1" applyAlignment="1">
      <alignment horizontal="left" vertical="top" wrapText="1"/>
    </xf>
    <xf numFmtId="0" fontId="78" fillId="0" borderId="3" xfId="399" applyFont="1" applyBorder="1" applyAlignment="1">
      <alignment horizontal="left" vertical="top" wrapText="1"/>
    </xf>
    <xf numFmtId="49" fontId="80" fillId="55" borderId="3" xfId="399" quotePrefix="1" applyNumberFormat="1" applyFont="1" applyFill="1" applyBorder="1" applyAlignment="1">
      <alignment horizontal="left" vertical="top" wrapText="1"/>
    </xf>
    <xf numFmtId="4" fontId="18" fillId="0" borderId="0" xfId="388" applyNumberFormat="1" applyAlignment="1">
      <alignment wrapText="1"/>
    </xf>
    <xf numFmtId="0" fontId="80" fillId="56" borderId="3" xfId="366" applyFont="1" applyFill="1" applyBorder="1" applyAlignment="1">
      <alignment horizontal="left" vertical="top" wrapText="1"/>
    </xf>
    <xf numFmtId="0" fontId="80" fillId="55" borderId="3" xfId="399" quotePrefix="1" applyFont="1" applyFill="1" applyBorder="1" applyAlignment="1">
      <alignment horizontal="left" vertical="top" wrapText="1"/>
    </xf>
    <xf numFmtId="0" fontId="78" fillId="66" borderId="3" xfId="399" applyFont="1" applyFill="1" applyBorder="1" applyAlignment="1">
      <alignment horizontal="left" vertical="top" wrapText="1"/>
    </xf>
    <xf numFmtId="0" fontId="78" fillId="0" borderId="3" xfId="388" applyFont="1" applyBorder="1" applyAlignment="1">
      <alignment vertical="top" wrapText="1"/>
    </xf>
    <xf numFmtId="0" fontId="80" fillId="55" borderId="3" xfId="399" applyFont="1" applyFill="1" applyBorder="1" applyAlignment="1">
      <alignment vertical="top" wrapText="1"/>
    </xf>
    <xf numFmtId="0" fontId="78" fillId="0" borderId="3" xfId="352" applyFont="1" applyBorder="1" applyAlignment="1">
      <alignment horizontal="center" wrapText="1"/>
    </xf>
    <xf numFmtId="4" fontId="18" fillId="0" borderId="3" xfId="399" applyNumberFormat="1" applyBorder="1" applyAlignment="1">
      <alignment horizontal="right"/>
    </xf>
    <xf numFmtId="1" fontId="78" fillId="0" borderId="3" xfId="427" applyNumberFormat="1" applyFont="1" applyBorder="1" applyAlignment="1">
      <alignment vertical="top" wrapText="1"/>
    </xf>
    <xf numFmtId="4" fontId="78" fillId="0" borderId="3" xfId="399" applyNumberFormat="1" applyFont="1" applyBorder="1" applyAlignment="1">
      <alignment horizontal="center"/>
    </xf>
    <xf numFmtId="4" fontId="78" fillId="0" borderId="3" xfId="399" applyNumberFormat="1" applyFont="1" applyBorder="1" applyAlignment="1">
      <alignment horizontal="right"/>
    </xf>
    <xf numFmtId="0" fontId="78" fillId="0" borderId="3" xfId="0" applyFont="1" applyBorder="1" applyAlignment="1">
      <alignment horizontal="left" vertical="top" wrapText="1"/>
    </xf>
    <xf numFmtId="4" fontId="78" fillId="0" borderId="3" xfId="388" applyNumberFormat="1" applyFont="1" applyBorder="1" applyAlignment="1">
      <alignment horizontal="center"/>
    </xf>
    <xf numFmtId="0" fontId="18" fillId="0" borderId="0" xfId="413"/>
    <xf numFmtId="0" fontId="78" fillId="66" borderId="3" xfId="0" applyFont="1" applyFill="1" applyBorder="1" applyAlignment="1">
      <alignment horizontal="left" vertical="top" wrapText="1"/>
    </xf>
    <xf numFmtId="0" fontId="78" fillId="66" borderId="3" xfId="352" applyFont="1" applyFill="1" applyBorder="1" applyAlignment="1">
      <alignment horizontal="center" wrapText="1"/>
    </xf>
    <xf numFmtId="4" fontId="78" fillId="66" borderId="3" xfId="399" applyNumberFormat="1" applyFont="1" applyFill="1" applyBorder="1" applyAlignment="1">
      <alignment horizontal="center"/>
    </xf>
    <xf numFmtId="4" fontId="78" fillId="66" borderId="3" xfId="399" applyNumberFormat="1" applyFont="1" applyFill="1" applyBorder="1" applyAlignment="1">
      <alignment horizontal="right"/>
    </xf>
    <xf numFmtId="0" fontId="83" fillId="0" borderId="3" xfId="0" applyFont="1" applyBorder="1" applyAlignment="1">
      <alignment horizontal="left" vertical="top" wrapText="1"/>
    </xf>
    <xf numFmtId="0" fontId="18" fillId="0" borderId="0" xfId="388" applyAlignment="1">
      <alignment horizontal="center"/>
    </xf>
    <xf numFmtId="4" fontId="18" fillId="0" borderId="0" xfId="388" applyNumberFormat="1" applyAlignment="1">
      <alignment horizontal="center"/>
    </xf>
    <xf numFmtId="4" fontId="18" fillId="0" borderId="0" xfId="388" applyNumberFormat="1" applyAlignment="1">
      <alignment horizontal="right"/>
    </xf>
    <xf numFmtId="49" fontId="18" fillId="0" borderId="0" xfId="388" applyNumberFormat="1"/>
    <xf numFmtId="0" fontId="18" fillId="0" borderId="0" xfId="388" applyAlignment="1">
      <alignment vertical="top"/>
    </xf>
    <xf numFmtId="4" fontId="18" fillId="0" borderId="50" xfId="399" applyNumberFormat="1" applyBorder="1" applyAlignment="1">
      <alignment horizontal="center"/>
    </xf>
    <xf numFmtId="49" fontId="64" fillId="0" borderId="0" xfId="586" applyNumberFormat="1" applyFont="1" applyAlignment="1">
      <alignment horizontal="left" vertical="top"/>
    </xf>
    <xf numFmtId="4" fontId="18" fillId="0" borderId="0" xfId="399" applyNumberFormat="1" applyAlignment="1">
      <alignment horizontal="center"/>
    </xf>
    <xf numFmtId="4" fontId="18" fillId="53" borderId="52" xfId="399" applyNumberFormat="1" applyFill="1" applyBorder="1" applyAlignment="1">
      <alignment horizontal="center"/>
    </xf>
    <xf numFmtId="4" fontId="69" fillId="0" borderId="46" xfId="399" applyNumberFormat="1" applyFont="1" applyBorder="1" applyAlignment="1">
      <alignment horizontal="center"/>
    </xf>
    <xf numFmtId="0" fontId="69" fillId="0" borderId="0" xfId="388" applyFont="1"/>
    <xf numFmtId="4" fontId="18" fillId="0" borderId="54" xfId="399" applyNumberFormat="1" applyBorder="1" applyAlignment="1">
      <alignment horizontal="center"/>
    </xf>
    <xf numFmtId="0" fontId="80" fillId="56" borderId="3" xfId="0" quotePrefix="1" applyFont="1" applyFill="1" applyBorder="1" applyAlignment="1">
      <alignment horizontal="left" vertical="top" wrapText="1"/>
    </xf>
    <xf numFmtId="0" fontId="82" fillId="0" borderId="3" xfId="366" applyFont="1" applyBorder="1" applyAlignment="1">
      <alignment horizontal="center"/>
    </xf>
    <xf numFmtId="0" fontId="78" fillId="0" borderId="3" xfId="366" applyFont="1" applyBorder="1" applyAlignment="1">
      <alignment horizontal="left" vertical="top" wrapText="1"/>
    </xf>
    <xf numFmtId="0" fontId="80" fillId="56" borderId="3" xfId="0" applyFont="1" applyFill="1" applyBorder="1" applyAlignment="1">
      <alignment horizontal="left" vertical="top" wrapText="1"/>
    </xf>
    <xf numFmtId="0" fontId="82" fillId="0" borderId="3" xfId="0" applyFont="1" applyBorder="1" applyAlignment="1">
      <alignment horizontal="center"/>
    </xf>
    <xf numFmtId="3" fontId="58" fillId="0" borderId="0" xfId="388" applyNumberFormat="1" applyFont="1"/>
    <xf numFmtId="4" fontId="58" fillId="0" borderId="0" xfId="388" applyNumberFormat="1" applyFont="1"/>
    <xf numFmtId="0" fontId="58" fillId="0" borderId="0" xfId="388" applyFont="1"/>
    <xf numFmtId="4" fontId="78" fillId="56" borderId="3" xfId="694" quotePrefix="1" applyNumberFormat="1" applyFont="1" applyFill="1" applyBorder="1" applyAlignment="1" applyProtection="1">
      <alignment horizontal="center"/>
    </xf>
    <xf numFmtId="2" fontId="101" fillId="0" borderId="0" xfId="427" applyNumberFormat="1" applyFont="1"/>
    <xf numFmtId="2" fontId="84" fillId="0" borderId="0" xfId="427" applyNumberFormat="1" applyFont="1"/>
    <xf numFmtId="3" fontId="84" fillId="0" borderId="0" xfId="388" applyNumberFormat="1" applyFont="1"/>
    <xf numFmtId="4" fontId="84" fillId="0" borderId="0" xfId="388" applyNumberFormat="1" applyFont="1"/>
    <xf numFmtId="0" fontId="84" fillId="0" borderId="0" xfId="388" applyFont="1"/>
    <xf numFmtId="0" fontId="58" fillId="0" borderId="0" xfId="427" applyFont="1"/>
    <xf numFmtId="2" fontId="102" fillId="0" borderId="0" xfId="427" applyNumberFormat="1" applyFont="1"/>
    <xf numFmtId="2" fontId="58" fillId="0" borderId="0" xfId="427" applyNumberFormat="1" applyFont="1"/>
    <xf numFmtId="4" fontId="78" fillId="0" borderId="3" xfId="694" quotePrefix="1" applyNumberFormat="1" applyFont="1" applyFill="1" applyBorder="1" applyAlignment="1" applyProtection="1">
      <alignment horizontal="center"/>
    </xf>
    <xf numFmtId="4" fontId="18" fillId="43" borderId="52" xfId="399" applyNumberFormat="1" applyFill="1" applyBorder="1" applyAlignment="1">
      <alignment horizontal="center"/>
    </xf>
    <xf numFmtId="4" fontId="18" fillId="0" borderId="52" xfId="399" applyNumberFormat="1" applyBorder="1" applyAlignment="1">
      <alignment horizontal="center"/>
    </xf>
    <xf numFmtId="4" fontId="18" fillId="44" borderId="3" xfId="399" applyNumberFormat="1" applyFill="1" applyBorder="1" applyAlignment="1">
      <alignment horizontal="center"/>
    </xf>
    <xf numFmtId="0" fontId="80" fillId="46" borderId="3" xfId="0" quotePrefix="1" applyFont="1" applyFill="1" applyBorder="1" applyAlignment="1">
      <alignment horizontal="left" vertical="top" wrapText="1"/>
    </xf>
    <xf numFmtId="0" fontId="80" fillId="46" borderId="3" xfId="366" applyFont="1" applyFill="1" applyBorder="1" applyAlignment="1">
      <alignment horizontal="left" vertical="top" wrapText="1"/>
    </xf>
    <xf numFmtId="2" fontId="86" fillId="0" borderId="0" xfId="427" applyNumberFormat="1" applyFont="1"/>
    <xf numFmtId="0" fontId="80" fillId="46" borderId="3" xfId="0" applyFont="1" applyFill="1" applyBorder="1" applyAlignment="1">
      <alignment horizontal="left" vertical="top" wrapText="1"/>
    </xf>
    <xf numFmtId="2" fontId="85" fillId="0" borderId="0" xfId="427" applyNumberFormat="1" applyFont="1"/>
    <xf numFmtId="0" fontId="78" fillId="0" borderId="3" xfId="388" applyFont="1" applyBorder="1" applyAlignment="1">
      <alignment horizontal="left" vertical="top" wrapText="1"/>
    </xf>
    <xf numFmtId="4" fontId="78" fillId="0" borderId="0" xfId="399" applyNumberFormat="1" applyFont="1" applyAlignment="1">
      <alignment horizontal="center"/>
    </xf>
    <xf numFmtId="49" fontId="77" fillId="0" borderId="0" xfId="586" applyNumberFormat="1" applyFont="1" applyAlignment="1">
      <alignment horizontal="left" vertical="top"/>
    </xf>
    <xf numFmtId="0" fontId="88" fillId="0" borderId="3" xfId="727" applyFont="1" applyBorder="1"/>
    <xf numFmtId="0" fontId="83" fillId="0" borderId="3" xfId="727" applyFont="1" applyBorder="1"/>
    <xf numFmtId="4" fontId="78" fillId="53" borderId="3" xfId="399" applyNumberFormat="1" applyFont="1" applyFill="1" applyBorder="1" applyAlignment="1">
      <alignment horizontal="center"/>
    </xf>
    <xf numFmtId="0" fontId="92" fillId="56" borderId="3" xfId="366" applyFont="1" applyFill="1" applyBorder="1" applyAlignment="1">
      <alignment horizontal="left" vertical="top" wrapText="1"/>
    </xf>
    <xf numFmtId="4" fontId="78" fillId="56" borderId="3" xfId="726" quotePrefix="1" applyNumberFormat="1" applyFont="1" applyFill="1" applyBorder="1" applyAlignment="1" applyProtection="1">
      <alignment horizontal="center"/>
    </xf>
    <xf numFmtId="0" fontId="92" fillId="56" borderId="3" xfId="0" applyFont="1" applyFill="1" applyBorder="1" applyAlignment="1">
      <alignment horizontal="left" vertical="top" wrapText="1"/>
    </xf>
    <xf numFmtId="0" fontId="78" fillId="0" borderId="0" xfId="388" applyFont="1"/>
    <xf numFmtId="4" fontId="78" fillId="0" borderId="0" xfId="388" applyNumberFormat="1" applyFont="1" applyAlignment="1">
      <alignment horizontal="center"/>
    </xf>
    <xf numFmtId="4" fontId="78" fillId="0" borderId="3" xfId="726" quotePrefix="1" applyNumberFormat="1" applyFont="1" applyFill="1" applyBorder="1" applyAlignment="1" applyProtection="1">
      <alignment horizontal="center"/>
    </xf>
    <xf numFmtId="4" fontId="78" fillId="0" borderId="3" xfId="726" quotePrefix="1" applyNumberFormat="1" applyFont="1" applyFill="1" applyBorder="1" applyAlignment="1" applyProtection="1">
      <alignment horizontal="center"/>
      <protection locked="0"/>
    </xf>
    <xf numFmtId="4" fontId="91" fillId="60" borderId="3" xfId="399" applyNumberFormat="1" applyFont="1" applyFill="1" applyBorder="1" applyAlignment="1">
      <alignment horizontal="center"/>
    </xf>
    <xf numFmtId="4" fontId="77" fillId="0" borderId="3" xfId="399" applyNumberFormat="1" applyFont="1" applyBorder="1" applyAlignment="1">
      <alignment horizontal="center"/>
    </xf>
    <xf numFmtId="4" fontId="78" fillId="0" borderId="54" xfId="399" applyNumberFormat="1" applyFont="1" applyBorder="1" applyAlignment="1">
      <alignment horizontal="center"/>
    </xf>
    <xf numFmtId="4" fontId="77" fillId="0" borderId="3" xfId="366" applyNumberFormat="1" applyFont="1" applyBorder="1" applyAlignment="1">
      <alignment horizontal="center"/>
    </xf>
    <xf numFmtId="4" fontId="82" fillId="0" borderId="3" xfId="366" applyNumberFormat="1" applyFont="1" applyBorder="1" applyAlignment="1">
      <alignment horizontal="center"/>
    </xf>
    <xf numFmtId="4" fontId="77" fillId="0" borderId="3" xfId="0" applyNumberFormat="1" applyFont="1" applyBorder="1" applyAlignment="1">
      <alignment horizontal="center"/>
    </xf>
    <xf numFmtId="0" fontId="88" fillId="0" borderId="3" xfId="361" applyFont="1" applyBorder="1"/>
    <xf numFmtId="4" fontId="18" fillId="43" borderId="3" xfId="399" applyNumberFormat="1" applyFill="1" applyBorder="1" applyAlignment="1">
      <alignment horizontal="right"/>
    </xf>
    <xf numFmtId="4" fontId="69" fillId="0" borderId="3" xfId="399" applyNumberFormat="1" applyFont="1" applyBorder="1" applyAlignment="1">
      <alignment horizontal="right"/>
    </xf>
    <xf numFmtId="4" fontId="18" fillId="0" borderId="0" xfId="399" applyNumberFormat="1" applyAlignment="1">
      <alignment horizontal="right"/>
    </xf>
    <xf numFmtId="4" fontId="18" fillId="0" borderId="54" xfId="399" applyNumberFormat="1" applyBorder="1" applyAlignment="1">
      <alignment horizontal="right"/>
    </xf>
    <xf numFmtId="4" fontId="18" fillId="43" borderId="3" xfId="399" applyNumberFormat="1" applyFill="1" applyBorder="1" applyAlignment="1">
      <alignment horizontal="center"/>
    </xf>
    <xf numFmtId="0" fontId="88" fillId="0" borderId="54" xfId="362" applyFont="1" applyBorder="1"/>
    <xf numFmtId="4" fontId="69" fillId="46" borderId="46" xfId="399" applyNumberFormat="1" applyFont="1" applyFill="1" applyBorder="1" applyAlignment="1">
      <alignment horizontal="center"/>
    </xf>
    <xf numFmtId="4" fontId="18" fillId="48" borderId="3" xfId="399" applyNumberFormat="1" applyFill="1" applyBorder="1" applyAlignment="1">
      <alignment horizontal="center"/>
    </xf>
    <xf numFmtId="0" fontId="80" fillId="46" borderId="3" xfId="366" quotePrefix="1" applyFont="1" applyFill="1" applyBorder="1" applyAlignment="1">
      <alignment horizontal="left" vertical="top" wrapText="1"/>
    </xf>
    <xf numFmtId="0" fontId="78" fillId="0" borderId="3" xfId="631" applyFont="1" applyBorder="1" applyAlignment="1">
      <alignment horizontal="left" vertical="top" wrapText="1"/>
    </xf>
    <xf numFmtId="0" fontId="93" fillId="0" borderId="3" xfId="631" applyFont="1" applyBorder="1" applyAlignment="1">
      <alignment horizontal="left" vertical="top" wrapText="1"/>
    </xf>
    <xf numFmtId="4" fontId="78" fillId="0" borderId="3" xfId="631" applyNumberFormat="1" applyFont="1" applyBorder="1" applyAlignment="1">
      <alignment horizontal="right" vertical="top" wrapText="1"/>
    </xf>
    <xf numFmtId="49" fontId="78" fillId="0" borderId="3" xfId="631" applyNumberFormat="1" applyFont="1" applyBorder="1" applyAlignment="1">
      <alignment horizontal="right" vertical="top" wrapText="1"/>
    </xf>
    <xf numFmtId="49" fontId="77" fillId="0" borderId="0" xfId="726" quotePrefix="1" applyNumberFormat="1" applyFont="1" applyFill="1" applyBorder="1" applyAlignment="1" applyProtection="1">
      <alignment horizontal="center" vertical="center"/>
    </xf>
    <xf numFmtId="49" fontId="77" fillId="0" borderId="54" xfId="726" quotePrefix="1" applyNumberFormat="1" applyFont="1" applyFill="1" applyBorder="1" applyAlignment="1" applyProtection="1">
      <alignment horizontal="center" vertical="center"/>
    </xf>
    <xf numFmtId="49" fontId="69" fillId="56" borderId="46" xfId="726" quotePrefix="1" applyNumberFormat="1" applyFont="1" applyFill="1" applyBorder="1" applyAlignment="1" applyProtection="1">
      <alignment horizontal="center" vertical="center"/>
    </xf>
    <xf numFmtId="49" fontId="77" fillId="53" borderId="52" xfId="726" quotePrefix="1" applyNumberFormat="1" applyFont="1" applyFill="1" applyBorder="1" applyAlignment="1" applyProtection="1">
      <alignment horizontal="center" vertical="center"/>
    </xf>
    <xf numFmtId="49" fontId="77" fillId="60" borderId="46" xfId="726" quotePrefix="1" applyNumberFormat="1" applyFont="1" applyFill="1" applyBorder="1" applyAlignment="1" applyProtection="1">
      <alignment horizontal="center" vertical="center"/>
    </xf>
    <xf numFmtId="4" fontId="77" fillId="0" borderId="0" xfId="726" applyNumberFormat="1" applyFont="1" applyFill="1" applyBorder="1" applyAlignment="1" applyProtection="1">
      <alignment horizontal="center" vertical="center"/>
    </xf>
    <xf numFmtId="4" fontId="77" fillId="0" borderId="54" xfId="726" applyNumberFormat="1" applyFont="1" applyFill="1" applyBorder="1" applyAlignment="1" applyProtection="1">
      <alignment horizontal="center" vertical="center"/>
    </xf>
    <xf numFmtId="4" fontId="69" fillId="56" borderId="46" xfId="726" applyNumberFormat="1" applyFont="1" applyFill="1" applyBorder="1" applyAlignment="1" applyProtection="1">
      <alignment horizontal="center" vertical="center"/>
    </xf>
    <xf numFmtId="4" fontId="77" fillId="53" borderId="52" xfId="726" applyNumberFormat="1" applyFont="1" applyFill="1" applyBorder="1" applyAlignment="1" applyProtection="1">
      <alignment horizontal="center" vertical="center"/>
    </xf>
    <xf numFmtId="4" fontId="77" fillId="60" borderId="46" xfId="726" applyNumberFormat="1" applyFont="1" applyFill="1" applyBorder="1" applyAlignment="1" applyProtection="1">
      <alignment horizontal="center" vertical="center"/>
    </xf>
    <xf numFmtId="175" fontId="69" fillId="56" borderId="46" xfId="726" quotePrefix="1" applyNumberFormat="1" applyFont="1" applyFill="1" applyBorder="1" applyAlignment="1" applyProtection="1">
      <alignment horizontal="right"/>
    </xf>
    <xf numFmtId="175" fontId="69" fillId="53" borderId="53" xfId="726" quotePrefix="1" applyNumberFormat="1" applyFont="1" applyFill="1" applyBorder="1" applyAlignment="1" applyProtection="1">
      <alignment horizontal="right"/>
    </xf>
    <xf numFmtId="175" fontId="78" fillId="0" borderId="0" xfId="726" quotePrefix="1" applyNumberFormat="1" applyFont="1" applyFill="1" applyBorder="1" applyAlignment="1" applyProtection="1">
      <alignment horizontal="right"/>
    </xf>
    <xf numFmtId="175" fontId="78" fillId="0" borderId="54" xfId="726" quotePrefix="1" applyNumberFormat="1" applyFont="1" applyFill="1" applyBorder="1" applyAlignment="1" applyProtection="1">
      <alignment horizontal="right"/>
    </xf>
    <xf numFmtId="175" fontId="82" fillId="60" borderId="3" xfId="726" quotePrefix="1" applyNumberFormat="1" applyFont="1" applyFill="1" applyBorder="1" applyAlignment="1" applyProtection="1">
      <alignment horizontal="right"/>
    </xf>
    <xf numFmtId="4" fontId="18" fillId="0" borderId="0" xfId="399" applyNumberFormat="1" applyAlignment="1">
      <alignment horizontal="center" vertical="center"/>
    </xf>
    <xf numFmtId="0" fontId="88" fillId="0" borderId="54" xfId="727" applyFont="1" applyBorder="1"/>
    <xf numFmtId="4" fontId="18" fillId="0" borderId="54" xfId="399" applyNumberFormat="1" applyBorder="1" applyAlignment="1">
      <alignment horizontal="center" vertical="center"/>
    </xf>
    <xf numFmtId="4" fontId="69" fillId="56" borderId="46" xfId="399" applyNumberFormat="1" applyFont="1" applyFill="1" applyBorder="1" applyAlignment="1">
      <alignment horizontal="center" vertical="center"/>
    </xf>
    <xf numFmtId="4" fontId="18" fillId="53" borderId="52" xfId="399" applyNumberFormat="1" applyFill="1" applyBorder="1" applyAlignment="1">
      <alignment horizontal="center" vertical="center"/>
    </xf>
    <xf numFmtId="4" fontId="18" fillId="60" borderId="46" xfId="399" applyNumberFormat="1" applyFill="1" applyBorder="1" applyAlignment="1">
      <alignment horizontal="center" vertical="center"/>
    </xf>
    <xf numFmtId="0" fontId="106" fillId="0" borderId="3" xfId="378" applyFont="1" applyBorder="1" applyAlignment="1">
      <alignment wrapText="1"/>
    </xf>
    <xf numFmtId="0" fontId="106" fillId="0" borderId="3" xfId="378" applyFont="1" applyBorder="1" applyAlignment="1">
      <alignment horizontal="center" vertical="center" wrapText="1"/>
    </xf>
    <xf numFmtId="0" fontId="106" fillId="0" borderId="3" xfId="378" applyFont="1" applyBorder="1" applyAlignment="1">
      <alignment horizontal="center" wrapText="1"/>
    </xf>
    <xf numFmtId="0" fontId="98" fillId="0" borderId="0" xfId="378"/>
    <xf numFmtId="0" fontId="83" fillId="0" borderId="3" xfId="378" applyFont="1" applyBorder="1" applyAlignment="1">
      <alignment horizontal="center" vertical="center"/>
    </xf>
    <xf numFmtId="0" fontId="83" fillId="0" borderId="3" xfId="378" applyFont="1" applyBorder="1" applyAlignment="1">
      <alignment wrapText="1"/>
    </xf>
    <xf numFmtId="8" fontId="83" fillId="0" borderId="3" xfId="378" applyNumberFormat="1" applyFont="1" applyBorder="1"/>
    <xf numFmtId="0" fontId="98" fillId="0" borderId="0" xfId="378" applyAlignment="1">
      <alignment horizontal="center" vertical="center"/>
    </xf>
    <xf numFmtId="8" fontId="83" fillId="55" borderId="3" xfId="378" applyNumberFormat="1" applyFont="1" applyFill="1" applyBorder="1" applyAlignment="1" applyProtection="1">
      <alignment horizontal="center" vertical="center"/>
      <protection locked="0"/>
    </xf>
    <xf numFmtId="0" fontId="145" fillId="0" borderId="0" xfId="384" applyFont="1"/>
    <xf numFmtId="0" fontId="145" fillId="0" borderId="0" xfId="384" applyFont="1" applyAlignment="1">
      <alignment horizontal="left"/>
    </xf>
    <xf numFmtId="0" fontId="146" fillId="0" borderId="0" xfId="384" applyFont="1" applyAlignment="1">
      <alignment horizontal="center"/>
    </xf>
    <xf numFmtId="0" fontId="145" fillId="0" borderId="0" xfId="384" applyFont="1" applyAlignment="1">
      <alignment horizontal="center"/>
    </xf>
    <xf numFmtId="175" fontId="145" fillId="0" borderId="0" xfId="384" applyNumberFormat="1" applyFont="1" applyAlignment="1">
      <alignment horizontal="centerContinuous"/>
    </xf>
    <xf numFmtId="0" fontId="147" fillId="0" borderId="0" xfId="384" applyFont="1"/>
    <xf numFmtId="0" fontId="148" fillId="0" borderId="0" xfId="384" applyFont="1" applyAlignment="1">
      <alignment horizontal="left"/>
    </xf>
    <xf numFmtId="0" fontId="149" fillId="0" borderId="0" xfId="384" applyFont="1" applyAlignment="1">
      <alignment horizontal="center"/>
    </xf>
    <xf numFmtId="175" fontId="149" fillId="0" borderId="0" xfId="384" applyNumberFormat="1" applyFont="1" applyAlignment="1">
      <alignment horizontal="centerContinuous"/>
    </xf>
    <xf numFmtId="0" fontId="149" fillId="0" borderId="0" xfId="384" applyFont="1"/>
    <xf numFmtId="0" fontId="150" fillId="0" borderId="0" xfId="384" applyFont="1"/>
    <xf numFmtId="0" fontId="148" fillId="0" borderId="0" xfId="393" applyFont="1" applyAlignment="1">
      <alignment horizontal="left" vertical="top" wrapText="1"/>
    </xf>
    <xf numFmtId="4" fontId="151" fillId="0" borderId="0" xfId="393" applyNumberFormat="1" applyFont="1" applyAlignment="1">
      <alignment horizontal="center" vertical="center"/>
    </xf>
    <xf numFmtId="3" fontId="151" fillId="0" borderId="0" xfId="393" applyNumberFormat="1" applyFont="1" applyAlignment="1">
      <alignment horizontal="right" vertical="center"/>
    </xf>
    <xf numFmtId="3" fontId="151" fillId="0" borderId="0" xfId="393" applyNumberFormat="1" applyFont="1" applyAlignment="1">
      <alignment vertical="center"/>
    </xf>
    <xf numFmtId="0" fontId="149" fillId="0" borderId="0" xfId="393" applyFont="1"/>
    <xf numFmtId="49" fontId="149" fillId="0" borderId="0" xfId="384" applyNumberFormat="1" applyFont="1" applyAlignment="1">
      <alignment horizontal="center"/>
    </xf>
    <xf numFmtId="0" fontId="148" fillId="50" borderId="0" xfId="384" applyFont="1" applyFill="1" applyAlignment="1">
      <alignment horizontal="left"/>
    </xf>
    <xf numFmtId="0" fontId="150" fillId="0" borderId="0" xfId="384" applyFont="1" applyAlignment="1">
      <alignment horizontal="center"/>
    </xf>
    <xf numFmtId="175" fontId="150" fillId="0" borderId="0" xfId="384" applyNumberFormat="1" applyFont="1" applyAlignment="1">
      <alignment horizontal="centerContinuous"/>
    </xf>
    <xf numFmtId="0" fontId="150" fillId="0" borderId="80" xfId="384" applyFont="1" applyBorder="1"/>
    <xf numFmtId="0" fontId="148" fillId="0" borderId="81" xfId="384" applyFont="1" applyBorder="1" applyAlignment="1">
      <alignment horizontal="left" vertical="top" wrapText="1"/>
    </xf>
    <xf numFmtId="0" fontId="150" fillId="0" borderId="81" xfId="384" applyFont="1" applyBorder="1" applyAlignment="1">
      <alignment horizontal="center"/>
    </xf>
    <xf numFmtId="175" fontId="150" fillId="0" borderId="81" xfId="384" applyNumberFormat="1" applyFont="1" applyBorder="1" applyAlignment="1">
      <alignment horizontal="centerContinuous"/>
    </xf>
    <xf numFmtId="0" fontId="148" fillId="0" borderId="81" xfId="393" applyFont="1" applyBorder="1"/>
    <xf numFmtId="0" fontId="148" fillId="0" borderId="0" xfId="393" applyFont="1"/>
    <xf numFmtId="0" fontId="148" fillId="0" borderId="55" xfId="393" applyFont="1" applyBorder="1"/>
    <xf numFmtId="0" fontId="150" fillId="0" borderId="55" xfId="384" applyFont="1" applyBorder="1" applyAlignment="1">
      <alignment horizontal="center"/>
    </xf>
    <xf numFmtId="175" fontId="150" fillId="0" borderId="55" xfId="384" applyNumberFormat="1" applyFont="1" applyBorder="1" applyAlignment="1">
      <alignment horizontal="centerContinuous"/>
    </xf>
    <xf numFmtId="0" fontId="152" fillId="4" borderId="56" xfId="384" applyFont="1" applyFill="1" applyBorder="1" applyAlignment="1">
      <alignment horizontal="center" vertical="top" wrapText="1"/>
    </xf>
    <xf numFmtId="175" fontId="152" fillId="4" borderId="56" xfId="384" applyNumberFormat="1" applyFont="1" applyFill="1" applyBorder="1" applyAlignment="1">
      <alignment horizontal="center" vertical="top" wrapText="1"/>
    </xf>
    <xf numFmtId="0" fontId="152" fillId="0" borderId="0" xfId="384" applyFont="1" applyAlignment="1">
      <alignment horizontal="left" vertical="top" wrapText="1"/>
    </xf>
    <xf numFmtId="0" fontId="152" fillId="0" borderId="0" xfId="384" applyFont="1" applyAlignment="1">
      <alignment horizontal="center" vertical="top" wrapText="1"/>
    </xf>
    <xf numFmtId="175" fontId="152" fillId="0" borderId="0" xfId="384" applyNumberFormat="1" applyFont="1" applyAlignment="1">
      <alignment horizontal="centerContinuous" vertical="top" wrapText="1"/>
    </xf>
    <xf numFmtId="0" fontId="150" fillId="0" borderId="0" xfId="384" applyFont="1" applyAlignment="1">
      <alignment vertical="top"/>
    </xf>
    <xf numFmtId="0" fontId="147" fillId="0" borderId="15" xfId="384" applyFont="1" applyBorder="1" applyAlignment="1">
      <alignment horizontal="left"/>
    </xf>
    <xf numFmtId="0" fontId="150" fillId="0" borderId="15" xfId="384" applyFont="1" applyBorder="1" applyAlignment="1">
      <alignment horizontal="center"/>
    </xf>
    <xf numFmtId="175" fontId="150" fillId="0" borderId="15" xfId="384" applyNumberFormat="1" applyFont="1" applyBorder="1" applyAlignment="1">
      <alignment horizontal="centerContinuous"/>
    </xf>
    <xf numFmtId="0" fontId="150" fillId="0" borderId="15" xfId="384" applyFont="1" applyBorder="1" applyAlignment="1">
      <alignment vertical="top" wrapText="1"/>
    </xf>
    <xf numFmtId="0" fontId="150" fillId="0" borderId="19" xfId="384" applyFont="1" applyBorder="1" applyAlignment="1">
      <alignment horizontal="center"/>
    </xf>
    <xf numFmtId="175" fontId="150" fillId="0" borderId="19" xfId="716" applyNumberFormat="1" applyFont="1" applyBorder="1" applyAlignment="1" applyProtection="1">
      <alignment horizontal="centerContinuous"/>
    </xf>
    <xf numFmtId="0" fontId="150" fillId="0" borderId="23" xfId="384" applyFont="1" applyBorder="1"/>
    <xf numFmtId="0" fontId="150" fillId="0" borderId="15" xfId="384" applyFont="1" applyBorder="1" applyAlignment="1">
      <alignment horizontal="left" vertical="top" wrapText="1"/>
    </xf>
    <xf numFmtId="0" fontId="153" fillId="0" borderId="57" xfId="384" applyFont="1" applyBorder="1" applyAlignment="1">
      <alignment horizontal="left" vertical="top"/>
    </xf>
    <xf numFmtId="0" fontId="150" fillId="0" borderId="36" xfId="384" applyFont="1" applyBorder="1" applyAlignment="1">
      <alignment horizontal="left" vertical="top" wrapText="1"/>
    </xf>
    <xf numFmtId="0" fontId="154" fillId="0" borderId="15" xfId="384" applyFont="1" applyBorder="1" applyAlignment="1">
      <alignment horizontal="left" vertical="top"/>
    </xf>
    <xf numFmtId="0" fontId="155" fillId="0" borderId="15" xfId="384" applyFont="1" applyBorder="1" applyAlignment="1">
      <alignment horizontal="center"/>
    </xf>
    <xf numFmtId="0" fontId="155" fillId="0" borderId="15" xfId="384" applyFont="1" applyBorder="1" applyAlignment="1">
      <alignment vertical="top" wrapText="1"/>
    </xf>
    <xf numFmtId="0" fontId="150" fillId="0" borderId="0" xfId="384" applyFont="1" applyAlignment="1">
      <alignment horizontal="left" vertical="top" wrapText="1"/>
    </xf>
    <xf numFmtId="175" fontId="155" fillId="0" borderId="0" xfId="692" applyNumberFormat="1" applyFont="1" applyAlignment="1" applyProtection="1">
      <alignment horizontal="center" wrapText="1"/>
    </xf>
    <xf numFmtId="0" fontId="156" fillId="0" borderId="0" xfId="384" applyFont="1"/>
    <xf numFmtId="0" fontId="153" fillId="0" borderId="0" xfId="384" applyFont="1"/>
    <xf numFmtId="0" fontId="147" fillId="0" borderId="15" xfId="384" applyFont="1" applyBorder="1" applyAlignment="1">
      <alignment horizontal="left" vertical="top" wrapText="1"/>
    </xf>
    <xf numFmtId="0" fontId="150" fillId="0" borderId="58" xfId="384" applyFont="1" applyBorder="1" applyAlignment="1">
      <alignment horizontal="center"/>
    </xf>
    <xf numFmtId="175" fontId="150" fillId="0" borderId="58" xfId="384" applyNumberFormat="1" applyFont="1" applyBorder="1" applyAlignment="1">
      <alignment horizontal="centerContinuous"/>
    </xf>
    <xf numFmtId="0" fontId="153" fillId="0" borderId="0" xfId="384" applyFont="1" applyAlignment="1">
      <alignment horizontal="left" vertical="top"/>
    </xf>
    <xf numFmtId="0" fontId="153" fillId="0" borderId="15" xfId="384" applyFont="1" applyBorder="1" applyAlignment="1">
      <alignment horizontal="left" vertical="top"/>
    </xf>
    <xf numFmtId="0" fontId="147" fillId="0" borderId="15" xfId="384" applyFont="1" applyBorder="1" applyAlignment="1">
      <alignment vertical="top" wrapText="1"/>
    </xf>
    <xf numFmtId="4" fontId="150" fillId="0" borderId="15" xfId="384" applyNumberFormat="1" applyFont="1" applyBorder="1" applyAlignment="1">
      <alignment horizontal="center"/>
    </xf>
    <xf numFmtId="0" fontId="150" fillId="0" borderId="0" xfId="384" applyFont="1" applyAlignment="1">
      <alignment vertical="top" wrapText="1"/>
    </xf>
    <xf numFmtId="4" fontId="155" fillId="0" borderId="0" xfId="692" applyNumberFormat="1" applyFont="1" applyAlignment="1" applyProtection="1">
      <alignment horizontal="center" wrapText="1"/>
    </xf>
    <xf numFmtId="176" fontId="150" fillId="0" borderId="15" xfId="384" applyNumberFormat="1" applyFont="1" applyBorder="1" applyAlignment="1">
      <alignment horizontal="center"/>
    </xf>
    <xf numFmtId="0" fontId="150" fillId="0" borderId="15" xfId="384" applyFont="1" applyBorder="1" applyAlignment="1">
      <alignment horizontal="left" wrapText="1"/>
    </xf>
    <xf numFmtId="0" fontId="153" fillId="0" borderId="22" xfId="384" applyFont="1" applyBorder="1" applyAlignment="1">
      <alignment horizontal="left" vertical="top"/>
    </xf>
    <xf numFmtId="0" fontId="150" fillId="42" borderId="15" xfId="384" applyFont="1" applyFill="1" applyBorder="1" applyAlignment="1">
      <alignment vertical="top" wrapText="1"/>
    </xf>
    <xf numFmtId="0" fontId="150" fillId="42" borderId="15" xfId="384" applyFont="1" applyFill="1" applyBorder="1" applyAlignment="1">
      <alignment horizontal="center"/>
    </xf>
    <xf numFmtId="0" fontId="153" fillId="42" borderId="15" xfId="384" applyFont="1" applyFill="1" applyBorder="1" applyAlignment="1">
      <alignment horizontal="left" vertical="top"/>
    </xf>
    <xf numFmtId="176" fontId="150" fillId="0" borderId="0" xfId="384" applyNumberFormat="1" applyFont="1" applyAlignment="1">
      <alignment horizontal="center"/>
    </xf>
    <xf numFmtId="0" fontId="153" fillId="0" borderId="65" xfId="384" applyFont="1" applyBorder="1" applyAlignment="1">
      <alignment horizontal="left" vertical="top"/>
    </xf>
    <xf numFmtId="0" fontId="150" fillId="0" borderId="0" xfId="384" applyFont="1" applyAlignment="1">
      <alignment horizontal="left"/>
    </xf>
    <xf numFmtId="175" fontId="150" fillId="55" borderId="15" xfId="716" applyNumberFormat="1" applyFont="1" applyFill="1" applyBorder="1" applyAlignment="1" applyProtection="1">
      <alignment horizontal="center"/>
      <protection locked="0"/>
    </xf>
    <xf numFmtId="175" fontId="150" fillId="55" borderId="15" xfId="384" applyNumberFormat="1" applyFont="1" applyFill="1" applyBorder="1" applyAlignment="1" applyProtection="1">
      <alignment horizontal="centerContinuous"/>
      <protection locked="0"/>
    </xf>
    <xf numFmtId="175" fontId="155" fillId="55" borderId="15" xfId="716" applyNumberFormat="1" applyFont="1" applyFill="1" applyBorder="1" applyAlignment="1" applyProtection="1">
      <alignment horizontal="center"/>
      <protection locked="0"/>
    </xf>
    <xf numFmtId="175" fontId="155" fillId="55" borderId="15" xfId="716" applyNumberFormat="1" applyFont="1" applyFill="1" applyBorder="1" applyAlignment="1" applyProtection="1">
      <alignment horizontal="centerContinuous"/>
      <protection locked="0"/>
    </xf>
    <xf numFmtId="175" fontId="150" fillId="55" borderId="15" xfId="716" applyNumberFormat="1" applyFont="1" applyFill="1" applyBorder="1" applyAlignment="1" applyProtection="1">
      <alignment horizontal="centerContinuous"/>
      <protection locked="0"/>
    </xf>
    <xf numFmtId="175" fontId="150" fillId="55" borderId="58" xfId="384" applyNumberFormat="1" applyFont="1" applyFill="1" applyBorder="1" applyAlignment="1" applyProtection="1">
      <alignment horizontal="center"/>
      <protection locked="0"/>
    </xf>
    <xf numFmtId="175" fontId="150" fillId="67" borderId="15" xfId="716" applyNumberFormat="1" applyFont="1" applyFill="1" applyBorder="1" applyAlignment="1" applyProtection="1">
      <alignment horizontal="center"/>
      <protection locked="0"/>
    </xf>
    <xf numFmtId="4" fontId="69" fillId="46" borderId="44" xfId="399" applyNumberFormat="1" applyFont="1" applyFill="1" applyBorder="1" applyAlignment="1">
      <alignment horizontal="center"/>
    </xf>
    <xf numFmtId="49" fontId="15" fillId="0" borderId="3" xfId="585" applyNumberFormat="1" applyBorder="1" applyAlignment="1">
      <alignment horizontal="left" vertical="top" wrapText="1"/>
    </xf>
    <xf numFmtId="0" fontId="92" fillId="46" borderId="3" xfId="366" applyFont="1" applyFill="1" applyBorder="1" applyAlignment="1">
      <alignment horizontal="left" vertical="top" wrapText="1"/>
    </xf>
    <xf numFmtId="0" fontId="83" fillId="0" borderId="3" xfId="0" applyFont="1" applyBorder="1" applyAlignment="1">
      <alignment vertical="top" wrapText="1"/>
    </xf>
    <xf numFmtId="0" fontId="18" fillId="0" borderId="3" xfId="388" applyBorder="1"/>
    <xf numFmtId="4" fontId="18" fillId="0" borderId="3" xfId="388" applyNumberFormat="1" applyBorder="1" applyAlignment="1">
      <alignment horizontal="center"/>
    </xf>
    <xf numFmtId="0" fontId="83" fillId="0" borderId="3" xfId="0" applyFont="1" applyBorder="1"/>
    <xf numFmtId="2" fontId="83" fillId="0" borderId="3" xfId="0" applyNumberFormat="1" applyFont="1" applyBorder="1" applyAlignment="1">
      <alignment horizontal="left"/>
    </xf>
    <xf numFmtId="0" fontId="18" fillId="0" borderId="3" xfId="388" applyBorder="1" applyAlignment="1">
      <alignment horizontal="center"/>
    </xf>
    <xf numFmtId="4" fontId="82" fillId="0" borderId="3" xfId="0" applyNumberFormat="1" applyFont="1" applyBorder="1" applyAlignment="1">
      <alignment horizontal="center"/>
    </xf>
    <xf numFmtId="4" fontId="83" fillId="45" borderId="3" xfId="687" applyNumberFormat="1" applyFont="1" applyFill="1" applyBorder="1" applyAlignment="1" applyProtection="1">
      <alignment horizontal="center"/>
      <protection locked="0"/>
    </xf>
    <xf numFmtId="4" fontId="83" fillId="55" borderId="3" xfId="687" applyNumberFormat="1" applyFont="1" applyFill="1" applyBorder="1" applyAlignment="1" applyProtection="1">
      <alignment horizontal="center"/>
      <protection locked="0"/>
    </xf>
    <xf numFmtId="0" fontId="148" fillId="0" borderId="84" xfId="384" applyFont="1" applyBorder="1" applyAlignment="1">
      <alignment horizontal="left" vertical="top" wrapText="1"/>
    </xf>
    <xf numFmtId="0" fontId="150" fillId="0" borderId="84" xfId="384" applyFont="1" applyBorder="1" applyAlignment="1">
      <alignment horizontal="center"/>
    </xf>
    <xf numFmtId="175" fontId="150" fillId="0" borderId="84" xfId="384" applyNumberFormat="1" applyFont="1" applyBorder="1" applyAlignment="1">
      <alignment horizontal="centerContinuous"/>
    </xf>
    <xf numFmtId="0" fontId="148" fillId="0" borderId="66" xfId="393" applyFont="1" applyBorder="1"/>
    <xf numFmtId="0" fontId="150" fillId="0" borderId="71" xfId="384" applyFont="1" applyBorder="1" applyAlignment="1">
      <alignment horizontal="center"/>
    </xf>
    <xf numFmtId="175" fontId="150" fillId="0" borderId="71" xfId="384" applyNumberFormat="1" applyFont="1" applyBorder="1" applyAlignment="1">
      <alignment horizontal="centerContinuous"/>
    </xf>
    <xf numFmtId="0" fontId="3" fillId="0" borderId="59" xfId="397" applyFont="1" applyBorder="1" applyAlignment="1">
      <alignment wrapText="1"/>
    </xf>
    <xf numFmtId="0" fontId="43" fillId="0" borderId="0" xfId="397"/>
    <xf numFmtId="178" fontId="3" fillId="0" borderId="59" xfId="397" applyNumberFormat="1" applyFont="1" applyBorder="1" applyAlignment="1">
      <alignment wrapText="1"/>
    </xf>
    <xf numFmtId="0" fontId="94" fillId="51" borderId="59" xfId="397" applyFont="1" applyFill="1" applyBorder="1" applyAlignment="1">
      <alignment horizontal="right" wrapText="1"/>
    </xf>
    <xf numFmtId="0" fontId="94" fillId="51" borderId="59" xfId="397" applyFont="1" applyFill="1" applyBorder="1" applyAlignment="1">
      <alignment wrapText="1"/>
    </xf>
    <xf numFmtId="178" fontId="94" fillId="51" borderId="59" xfId="397" applyNumberFormat="1" applyFont="1" applyFill="1" applyBorder="1" applyAlignment="1">
      <alignment wrapText="1"/>
    </xf>
    <xf numFmtId="0" fontId="94" fillId="52" borderId="59" xfId="397" applyFont="1" applyFill="1" applyBorder="1" applyAlignment="1">
      <alignment wrapText="1"/>
    </xf>
    <xf numFmtId="178" fontId="94" fillId="52" borderId="59" xfId="397" applyNumberFormat="1" applyFont="1" applyFill="1" applyBorder="1" applyAlignment="1">
      <alignment wrapText="1"/>
    </xf>
    <xf numFmtId="0" fontId="95" fillId="0" borderId="59" xfId="397" applyFont="1" applyBorder="1" applyAlignment="1">
      <alignment wrapText="1"/>
    </xf>
    <xf numFmtId="178" fontId="95" fillId="0" borderId="59" xfId="397" applyNumberFormat="1" applyFont="1" applyBorder="1" applyAlignment="1">
      <alignment wrapText="1"/>
    </xf>
    <xf numFmtId="0" fontId="95" fillId="0" borderId="59" xfId="397" quotePrefix="1" applyFont="1" applyBorder="1" applyAlignment="1">
      <alignment wrapText="1"/>
    </xf>
    <xf numFmtId="0" fontId="43" fillId="0" borderId="59" xfId="397" applyBorder="1" applyAlignment="1">
      <alignment vertical="center"/>
    </xf>
    <xf numFmtId="0" fontId="43" fillId="0" borderId="59" xfId="397" applyBorder="1" applyAlignment="1">
      <alignment vertical="center" wrapText="1"/>
    </xf>
    <xf numFmtId="0" fontId="43" fillId="0" borderId="59" xfId="397" applyBorder="1" applyAlignment="1">
      <alignment horizontal="center" vertical="center"/>
    </xf>
    <xf numFmtId="178" fontId="43" fillId="0" borderId="59" xfId="397" applyNumberFormat="1" applyBorder="1" applyAlignment="1">
      <alignment horizontal="right" vertical="center"/>
    </xf>
    <xf numFmtId="179" fontId="43" fillId="0" borderId="59" xfId="397" applyNumberFormat="1" applyBorder="1" applyAlignment="1">
      <alignment vertical="center"/>
    </xf>
    <xf numFmtId="180" fontId="43" fillId="0" borderId="59" xfId="397" applyNumberFormat="1" applyBorder="1" applyAlignment="1">
      <alignment vertical="center"/>
    </xf>
    <xf numFmtId="0" fontId="3" fillId="0" borderId="59" xfId="397" applyFont="1" applyBorder="1" applyAlignment="1" applyProtection="1">
      <alignment wrapText="1"/>
      <protection locked="0"/>
    </xf>
    <xf numFmtId="179" fontId="3" fillId="0" borderId="59" xfId="397" applyNumberFormat="1" applyFont="1" applyBorder="1" applyAlignment="1" applyProtection="1">
      <alignment wrapText="1"/>
      <protection locked="0"/>
    </xf>
    <xf numFmtId="180" fontId="3" fillId="0" borderId="59" xfId="397" applyNumberFormat="1" applyFont="1" applyBorder="1" applyAlignment="1" applyProtection="1">
      <alignment wrapText="1"/>
      <protection locked="0"/>
    </xf>
    <xf numFmtId="179" fontId="94" fillId="51" borderId="59" xfId="397" applyNumberFormat="1" applyFont="1" applyFill="1" applyBorder="1" applyAlignment="1" applyProtection="1">
      <alignment wrapText="1"/>
      <protection locked="0"/>
    </xf>
    <xf numFmtId="180" fontId="94" fillId="51" borderId="59" xfId="397" applyNumberFormat="1" applyFont="1" applyFill="1" applyBorder="1" applyAlignment="1" applyProtection="1">
      <alignment wrapText="1"/>
      <protection locked="0"/>
    </xf>
    <xf numFmtId="179" fontId="94" fillId="52" borderId="59" xfId="397" applyNumberFormat="1" applyFont="1" applyFill="1" applyBorder="1" applyAlignment="1" applyProtection="1">
      <alignment wrapText="1"/>
      <protection locked="0"/>
    </xf>
    <xf numFmtId="180" fontId="94" fillId="52" borderId="59" xfId="397" applyNumberFormat="1" applyFont="1" applyFill="1" applyBorder="1" applyAlignment="1" applyProtection="1">
      <alignment wrapText="1"/>
      <protection locked="0"/>
    </xf>
    <xf numFmtId="179" fontId="95" fillId="0" borderId="59" xfId="397" applyNumberFormat="1" applyFont="1" applyBorder="1" applyAlignment="1" applyProtection="1">
      <alignment wrapText="1"/>
      <protection locked="0"/>
    </xf>
    <xf numFmtId="180" fontId="95" fillId="0" borderId="59" xfId="397" applyNumberFormat="1" applyFont="1" applyBorder="1" applyAlignment="1" applyProtection="1">
      <alignment wrapText="1"/>
      <protection locked="0"/>
    </xf>
    <xf numFmtId="178" fontId="3" fillId="0" borderId="59" xfId="397" applyNumberFormat="1" applyFont="1" applyBorder="1" applyAlignment="1">
      <alignment horizontal="center" wrapText="1"/>
    </xf>
    <xf numFmtId="178" fontId="94" fillId="51" borderId="59" xfId="397" applyNumberFormat="1" applyFont="1" applyFill="1" applyBorder="1" applyAlignment="1">
      <alignment horizontal="center" wrapText="1"/>
    </xf>
    <xf numFmtId="178" fontId="94" fillId="52" borderId="59" xfId="397" applyNumberFormat="1" applyFont="1" applyFill="1" applyBorder="1" applyAlignment="1">
      <alignment horizontal="center" wrapText="1"/>
    </xf>
    <xf numFmtId="178" fontId="43" fillId="0" borderId="59" xfId="397" applyNumberFormat="1" applyBorder="1" applyAlignment="1">
      <alignment horizontal="center" vertical="center"/>
    </xf>
    <xf numFmtId="177" fontId="3" fillId="0" borderId="59" xfId="397" applyNumberFormat="1" applyFont="1" applyBorder="1" applyAlignment="1">
      <alignment horizontal="center" wrapText="1"/>
    </xf>
    <xf numFmtId="177" fontId="94" fillId="51" borderId="59" xfId="397" applyNumberFormat="1" applyFont="1" applyFill="1" applyBorder="1" applyAlignment="1">
      <alignment horizontal="center" wrapText="1"/>
    </xf>
    <xf numFmtId="177" fontId="94" fillId="52" borderId="59" xfId="397" applyNumberFormat="1" applyFont="1" applyFill="1" applyBorder="1" applyAlignment="1">
      <alignment horizontal="center" wrapText="1"/>
    </xf>
    <xf numFmtId="177" fontId="95" fillId="0" borderId="59" xfId="397" applyNumberFormat="1" applyFont="1" applyBorder="1" applyAlignment="1">
      <alignment horizontal="center" wrapText="1"/>
    </xf>
    <xf numFmtId="177" fontId="43" fillId="0" borderId="59" xfId="397" applyNumberFormat="1" applyBorder="1" applyAlignment="1">
      <alignment horizontal="center" vertical="center"/>
    </xf>
    <xf numFmtId="178" fontId="94" fillId="68" borderId="59" xfId="397" applyNumberFormat="1" applyFont="1" applyFill="1" applyBorder="1" applyAlignment="1">
      <alignment wrapText="1"/>
    </xf>
    <xf numFmtId="0" fontId="3" fillId="0" borderId="59" xfId="397" applyFont="1" applyBorder="1" applyAlignment="1">
      <alignment horizontal="center" wrapText="1"/>
    </xf>
    <xf numFmtId="0" fontId="94" fillId="51" borderId="59" xfId="397" applyFont="1" applyFill="1" applyBorder="1" applyAlignment="1">
      <alignment horizontal="center" wrapText="1"/>
    </xf>
    <xf numFmtId="0" fontId="94" fillId="52" borderId="59" xfId="397" applyFont="1" applyFill="1" applyBorder="1" applyAlignment="1">
      <alignment horizontal="center" wrapText="1"/>
    </xf>
    <xf numFmtId="0" fontId="95" fillId="0" borderId="59" xfId="397" applyFont="1" applyBorder="1" applyAlignment="1">
      <alignment horizontal="center" wrapText="1"/>
    </xf>
    <xf numFmtId="0" fontId="94" fillId="69" borderId="59" xfId="397" applyFont="1" applyFill="1" applyBorder="1" applyAlignment="1">
      <alignment wrapText="1"/>
    </xf>
    <xf numFmtId="0" fontId="94" fillId="69" borderId="59" xfId="397" applyFont="1" applyFill="1" applyBorder="1" applyAlignment="1">
      <alignment horizontal="center" wrapText="1"/>
    </xf>
    <xf numFmtId="177" fontId="94" fillId="69" borderId="59" xfId="397" applyNumberFormat="1" applyFont="1" applyFill="1" applyBorder="1" applyAlignment="1">
      <alignment horizontal="center" wrapText="1"/>
    </xf>
    <xf numFmtId="178" fontId="94" fillId="69" borderId="59" xfId="397" applyNumberFormat="1" applyFont="1" applyFill="1" applyBorder="1" applyAlignment="1">
      <alignment horizontal="center" wrapText="1"/>
    </xf>
    <xf numFmtId="178" fontId="94" fillId="69" borderId="59" xfId="397" applyNumberFormat="1" applyFont="1" applyFill="1" applyBorder="1" applyAlignment="1">
      <alignment wrapText="1"/>
    </xf>
    <xf numFmtId="179" fontId="94" fillId="69" borderId="59" xfId="397" applyNumberFormat="1" applyFont="1" applyFill="1" applyBorder="1" applyAlignment="1" applyProtection="1">
      <alignment wrapText="1"/>
      <protection locked="0"/>
    </xf>
    <xf numFmtId="180" fontId="94" fillId="69" borderId="59" xfId="397" applyNumberFormat="1" applyFont="1" applyFill="1" applyBorder="1" applyAlignment="1" applyProtection="1">
      <alignment wrapText="1"/>
      <protection locked="0"/>
    </xf>
    <xf numFmtId="0" fontId="94" fillId="70" borderId="59" xfId="397" applyFont="1" applyFill="1" applyBorder="1" applyAlignment="1">
      <alignment wrapText="1"/>
    </xf>
    <xf numFmtId="0" fontId="94" fillId="70" borderId="59" xfId="397" applyFont="1" applyFill="1" applyBorder="1" applyAlignment="1">
      <alignment horizontal="center" wrapText="1"/>
    </xf>
    <xf numFmtId="177" fontId="94" fillId="70" borderId="59" xfId="397" applyNumberFormat="1" applyFont="1" applyFill="1" applyBorder="1" applyAlignment="1">
      <alignment horizontal="center" wrapText="1"/>
    </xf>
    <xf numFmtId="178" fontId="94" fillId="70" borderId="59" xfId="397" applyNumberFormat="1" applyFont="1" applyFill="1" applyBorder="1" applyAlignment="1">
      <alignment horizontal="center" wrapText="1"/>
    </xf>
    <xf numFmtId="179" fontId="94" fillId="70" borderId="59" xfId="397" applyNumberFormat="1" applyFont="1" applyFill="1" applyBorder="1" applyAlignment="1" applyProtection="1">
      <alignment wrapText="1"/>
      <protection locked="0"/>
    </xf>
    <xf numFmtId="180" fontId="94" fillId="70" borderId="59" xfId="397" applyNumberFormat="1" applyFont="1" applyFill="1" applyBorder="1" applyAlignment="1" applyProtection="1">
      <alignment wrapText="1"/>
      <protection locked="0"/>
    </xf>
    <xf numFmtId="178" fontId="94" fillId="70" borderId="59" xfId="397" applyNumberFormat="1" applyFont="1" applyFill="1" applyBorder="1" applyAlignment="1">
      <alignment wrapText="1"/>
    </xf>
    <xf numFmtId="178" fontId="95" fillId="55" borderId="59" xfId="397" applyNumberFormat="1" applyFont="1" applyFill="1" applyBorder="1" applyAlignment="1" applyProtection="1">
      <alignment horizontal="center" wrapText="1"/>
      <protection locked="0"/>
    </xf>
    <xf numFmtId="0" fontId="95" fillId="0" borderId="59" xfId="397" applyFont="1" applyBorder="1" applyAlignment="1" applyProtection="1">
      <alignment wrapText="1"/>
      <protection locked="0"/>
    </xf>
    <xf numFmtId="0" fontId="97" fillId="0" borderId="0" xfId="398" applyFont="1"/>
    <xf numFmtId="0" fontId="1" fillId="0" borderId="0" xfId="398" applyFont="1"/>
    <xf numFmtId="175" fontId="1" fillId="0" borderId="0" xfId="398" applyNumberFormat="1" applyFont="1"/>
    <xf numFmtId="175" fontId="1" fillId="0" borderId="0" xfId="398" applyNumberFormat="1" applyFont="1" applyAlignment="1">
      <alignment horizontal="right"/>
    </xf>
    <xf numFmtId="0" fontId="96" fillId="0" borderId="0" xfId="398" applyFont="1" applyAlignment="1">
      <alignment horizontal="center"/>
    </xf>
    <xf numFmtId="175" fontId="96" fillId="0" borderId="0" xfId="398" applyNumberFormat="1" applyFont="1" applyAlignment="1">
      <alignment horizontal="center"/>
    </xf>
    <xf numFmtId="175" fontId="96" fillId="0" borderId="0" xfId="398" applyNumberFormat="1" applyFont="1" applyAlignment="1">
      <alignment horizontal="right"/>
    </xf>
    <xf numFmtId="0" fontId="1" fillId="0" borderId="15" xfId="398" applyFont="1" applyBorder="1" applyAlignment="1">
      <alignment horizontal="right"/>
    </xf>
    <xf numFmtId="49" fontId="150" fillId="0" borderId="15" xfId="387" applyNumberFormat="1" applyFont="1" applyBorder="1" applyAlignment="1">
      <alignment vertical="top" wrapText="1"/>
    </xf>
    <xf numFmtId="49" fontId="150" fillId="0" borderId="15" xfId="387" applyNumberFormat="1" applyFont="1" applyBorder="1" applyAlignment="1">
      <alignment horizontal="center" wrapText="1"/>
    </xf>
    <xf numFmtId="4" fontId="150" fillId="0" borderId="15" xfId="387" applyNumberFormat="1" applyFont="1" applyBorder="1" applyAlignment="1">
      <alignment horizontal="center" wrapText="1"/>
    </xf>
    <xf numFmtId="175" fontId="1" fillId="0" borderId="15" xfId="398" applyNumberFormat="1" applyFont="1" applyBorder="1" applyAlignment="1">
      <alignment horizontal="right"/>
    </xf>
    <xf numFmtId="0" fontId="1" fillId="0" borderId="0" xfId="398" applyFont="1" applyAlignment="1">
      <alignment horizontal="right"/>
    </xf>
    <xf numFmtId="49" fontId="150" fillId="0" borderId="0" xfId="387" applyNumberFormat="1" applyFont="1" applyAlignment="1">
      <alignment vertical="top" wrapText="1"/>
    </xf>
    <xf numFmtId="49" fontId="150" fillId="0" borderId="0" xfId="387" applyNumberFormat="1" applyFont="1" applyAlignment="1">
      <alignment horizontal="center" wrapText="1"/>
    </xf>
    <xf numFmtId="4" fontId="150" fillId="0" borderId="0" xfId="387" applyNumberFormat="1" applyFont="1" applyAlignment="1">
      <alignment horizontal="center" wrapText="1"/>
    </xf>
    <xf numFmtId="175" fontId="150" fillId="0" borderId="0" xfId="387" applyNumberFormat="1" applyFont="1" applyAlignment="1">
      <alignment horizontal="center" wrapText="1"/>
    </xf>
    <xf numFmtId="175" fontId="97" fillId="0" borderId="0" xfId="398" applyNumberFormat="1" applyFont="1" applyAlignment="1">
      <alignment horizontal="right"/>
    </xf>
    <xf numFmtId="0" fontId="1" fillId="0" borderId="22" xfId="398" applyFont="1" applyBorder="1" applyAlignment="1">
      <alignment horizontal="right"/>
    </xf>
    <xf numFmtId="49" fontId="150" fillId="0" borderId="22" xfId="387" applyNumberFormat="1" applyFont="1" applyBorder="1" applyAlignment="1">
      <alignment horizontal="center" vertical="top" wrapText="1"/>
    </xf>
    <xf numFmtId="49" fontId="150" fillId="0" borderId="22" xfId="387" applyNumberFormat="1" applyFont="1" applyBorder="1" applyAlignment="1">
      <alignment horizontal="center" wrapText="1"/>
    </xf>
    <xf numFmtId="4" fontId="150" fillId="0" borderId="22" xfId="387" applyNumberFormat="1" applyFont="1" applyBorder="1" applyAlignment="1">
      <alignment horizontal="center" wrapText="1"/>
    </xf>
    <xf numFmtId="175" fontId="150" fillId="0" borderId="22" xfId="387" applyNumberFormat="1" applyFont="1" applyBorder="1" applyAlignment="1">
      <alignment horizontal="center" wrapText="1"/>
    </xf>
    <xf numFmtId="175" fontId="1" fillId="0" borderId="22" xfId="398" applyNumberFormat="1" applyFont="1" applyBorder="1" applyAlignment="1">
      <alignment horizontal="right"/>
    </xf>
    <xf numFmtId="0" fontId="1" fillId="0" borderId="60" xfId="398" applyFont="1" applyBorder="1" applyAlignment="1">
      <alignment horizontal="right" vertical="top"/>
    </xf>
    <xf numFmtId="49" fontId="150" fillId="0" borderId="60" xfId="387" applyNumberFormat="1" applyFont="1" applyBorder="1" applyAlignment="1">
      <alignment vertical="top" wrapText="1"/>
    </xf>
    <xf numFmtId="49" fontId="150" fillId="0" borderId="60" xfId="387" applyNumberFormat="1" applyFont="1" applyBorder="1" applyAlignment="1">
      <alignment horizontal="center" wrapText="1"/>
    </xf>
    <xf numFmtId="4" fontId="150" fillId="0" borderId="60" xfId="387" applyNumberFormat="1" applyFont="1" applyBorder="1" applyAlignment="1">
      <alignment horizontal="center" wrapText="1"/>
    </xf>
    <xf numFmtId="44" fontId="150" fillId="0" borderId="15" xfId="693" applyFont="1" applyBorder="1" applyAlignment="1" applyProtection="1">
      <alignment vertical="top" wrapText="1"/>
    </xf>
    <xf numFmtId="0" fontId="1" fillId="0" borderId="15" xfId="398" applyFont="1" applyBorder="1" applyAlignment="1">
      <alignment horizontal="right" vertical="top"/>
    </xf>
    <xf numFmtId="0" fontId="158" fillId="0" borderId="15" xfId="606" applyFont="1" applyBorder="1" applyAlignment="1">
      <alignment horizontal="left" vertical="top" wrapText="1"/>
    </xf>
    <xf numFmtId="0" fontId="1" fillId="0" borderId="15" xfId="398" applyFont="1" applyBorder="1" applyAlignment="1">
      <alignment horizontal="right" vertical="center" wrapText="1"/>
    </xf>
    <xf numFmtId="49" fontId="150" fillId="0" borderId="15" xfId="387" applyNumberFormat="1" applyFont="1" applyBorder="1" applyAlignment="1">
      <alignment horizontal="left" vertical="center" wrapText="1"/>
    </xf>
    <xf numFmtId="4" fontId="1" fillId="0" borderId="15" xfId="398" applyNumberFormat="1" applyFont="1" applyBorder="1" applyAlignment="1">
      <alignment wrapText="1"/>
    </xf>
    <xf numFmtId="0" fontId="1" fillId="0" borderId="66" xfId="398" applyFont="1" applyBorder="1"/>
    <xf numFmtId="175" fontId="1" fillId="0" borderId="67" xfId="398" applyNumberFormat="1" applyFont="1" applyBorder="1"/>
    <xf numFmtId="175" fontId="1" fillId="0" borderId="15" xfId="398" applyNumberFormat="1" applyFont="1" applyBorder="1" applyAlignment="1">
      <alignment horizontal="right" wrapText="1"/>
    </xf>
    <xf numFmtId="49" fontId="150" fillId="0" borderId="0" xfId="387" applyNumberFormat="1" applyFont="1" applyAlignment="1">
      <alignment horizontal="right" vertical="center" wrapText="1"/>
    </xf>
    <xf numFmtId="4" fontId="97" fillId="0" borderId="0" xfId="398" applyNumberFormat="1" applyFont="1" applyAlignment="1">
      <alignment vertical="center"/>
    </xf>
    <xf numFmtId="175" fontId="97" fillId="0" borderId="0" xfId="398" applyNumberFormat="1" applyFont="1" applyAlignment="1">
      <alignment horizontal="right" vertical="center"/>
    </xf>
    <xf numFmtId="4" fontId="97" fillId="0" borderId="0" xfId="398" applyNumberFormat="1" applyFont="1"/>
    <xf numFmtId="175" fontId="150" fillId="55" borderId="15" xfId="387" applyNumberFormat="1" applyFont="1" applyFill="1" applyBorder="1" applyAlignment="1" applyProtection="1">
      <alignment horizontal="center" wrapText="1"/>
      <protection locked="0"/>
    </xf>
    <xf numFmtId="175" fontId="150" fillId="55" borderId="60" xfId="387" applyNumberFormat="1" applyFont="1" applyFill="1" applyBorder="1" applyAlignment="1" applyProtection="1">
      <alignment horizontal="center" wrapText="1"/>
      <protection locked="0"/>
    </xf>
    <xf numFmtId="0" fontId="145" fillId="0" borderId="0" xfId="384" applyFont="1" applyAlignment="1">
      <alignment vertical="top" wrapText="1"/>
    </xf>
    <xf numFmtId="175" fontId="150" fillId="0" borderId="0" xfId="728" applyNumberFormat="1" applyFont="1" applyAlignment="1" applyProtection="1">
      <alignment horizontal="center"/>
    </xf>
    <xf numFmtId="164" fontId="148" fillId="0" borderId="0" xfId="384" applyNumberFormat="1" applyFont="1" applyAlignment="1">
      <alignment horizontal="center"/>
    </xf>
    <xf numFmtId="0" fontId="148" fillId="0" borderId="0" xfId="384" applyFont="1"/>
    <xf numFmtId="0" fontId="150" fillId="50" borderId="0" xfId="384" applyFont="1" applyFill="1" applyAlignment="1">
      <alignment horizontal="center"/>
    </xf>
    <xf numFmtId="175" fontId="147" fillId="0" borderId="0" xfId="384" applyNumberFormat="1" applyFont="1" applyAlignment="1">
      <alignment horizontal="right"/>
    </xf>
    <xf numFmtId="175" fontId="152" fillId="4" borderId="56" xfId="728" applyNumberFormat="1" applyFont="1" applyFill="1" applyBorder="1" applyAlignment="1" applyProtection="1">
      <alignment horizontal="center" vertical="top" wrapText="1"/>
    </xf>
    <xf numFmtId="0" fontId="147" fillId="0" borderId="15" xfId="384" applyFont="1" applyBorder="1" applyAlignment="1">
      <alignment vertical="top"/>
    </xf>
    <xf numFmtId="175" fontId="150" fillId="0" borderId="15" xfId="728" applyNumberFormat="1" applyFont="1" applyBorder="1" applyAlignment="1" applyProtection="1">
      <alignment horizontal="center"/>
    </xf>
    <xf numFmtId="0" fontId="150" fillId="0" borderId="61" xfId="384" applyFont="1" applyBorder="1" applyAlignment="1">
      <alignment horizontal="center"/>
    </xf>
    <xf numFmtId="0" fontId="153" fillId="0" borderId="62" xfId="384" applyFont="1" applyBorder="1" applyAlignment="1">
      <alignment horizontal="left" vertical="top"/>
    </xf>
    <xf numFmtId="0" fontId="150" fillId="50" borderId="15" xfId="384" applyFont="1" applyFill="1" applyBorder="1" applyAlignment="1">
      <alignment vertical="top" wrapText="1"/>
    </xf>
    <xf numFmtId="0" fontId="150" fillId="0" borderId="62" xfId="384" applyFont="1" applyBorder="1" applyAlignment="1">
      <alignment vertical="top" wrapText="1"/>
    </xf>
    <xf numFmtId="0" fontId="155" fillId="42" borderId="15" xfId="384" applyFont="1" applyFill="1" applyBorder="1" applyAlignment="1">
      <alignment horizontal="center"/>
    </xf>
    <xf numFmtId="0" fontId="150" fillId="50" borderId="0" xfId="384" applyFont="1" applyFill="1" applyAlignment="1">
      <alignment vertical="top" wrapText="1"/>
    </xf>
    <xf numFmtId="175" fontId="155" fillId="0" borderId="0" xfId="728" applyNumberFormat="1" applyFont="1" applyAlignment="1" applyProtection="1">
      <alignment horizontal="center" wrapText="1"/>
    </xf>
    <xf numFmtId="0" fontId="150" fillId="42" borderId="15" xfId="384" applyFont="1" applyFill="1" applyBorder="1" applyAlignment="1">
      <alignment horizontal="left" vertical="top" wrapText="1"/>
    </xf>
    <xf numFmtId="0" fontId="150" fillId="42" borderId="58" xfId="384" applyFont="1" applyFill="1" applyBorder="1" applyAlignment="1">
      <alignment horizontal="center"/>
    </xf>
    <xf numFmtId="0" fontId="147" fillId="0" borderId="62" xfId="384" applyFont="1" applyBorder="1" applyAlignment="1">
      <alignment vertical="top" wrapText="1"/>
    </xf>
    <xf numFmtId="0" fontId="150" fillId="0" borderId="18" xfId="384" applyFont="1" applyBorder="1" applyAlignment="1">
      <alignment horizontal="center"/>
    </xf>
    <xf numFmtId="175" fontId="150" fillId="0" borderId="18" xfId="728" applyNumberFormat="1" applyFont="1" applyBorder="1" applyAlignment="1" applyProtection="1">
      <alignment horizontal="center"/>
    </xf>
    <xf numFmtId="0" fontId="150" fillId="0" borderId="15" xfId="384" applyFont="1" applyBorder="1" applyAlignment="1">
      <alignment wrapText="1"/>
    </xf>
    <xf numFmtId="175" fontId="155" fillId="0" borderId="15" xfId="728" applyNumberFormat="1" applyFont="1" applyBorder="1" applyAlignment="1" applyProtection="1">
      <alignment horizontal="center" wrapText="1"/>
    </xf>
    <xf numFmtId="175" fontId="150" fillId="0" borderId="0" xfId="728" applyNumberFormat="1" applyFont="1" applyAlignment="1" applyProtection="1">
      <alignment horizontal="center" vertical="top"/>
    </xf>
    <xf numFmtId="0" fontId="145" fillId="0" borderId="3" xfId="384" applyFont="1" applyBorder="1" applyAlignment="1">
      <alignment vertical="top" wrapText="1"/>
    </xf>
    <xf numFmtId="0" fontId="150" fillId="0" borderId="3" xfId="384" applyFont="1" applyBorder="1" applyAlignment="1">
      <alignment horizontal="center"/>
    </xf>
    <xf numFmtId="175" fontId="150" fillId="0" borderId="3" xfId="728" applyNumberFormat="1" applyFont="1" applyBorder="1" applyAlignment="1" applyProtection="1">
      <alignment horizontal="center"/>
    </xf>
    <xf numFmtId="175" fontId="150" fillId="0" borderId="83" xfId="728" applyNumberFormat="1" applyFont="1" applyBorder="1" applyAlignment="1" applyProtection="1">
      <alignment horizontal="center"/>
    </xf>
    <xf numFmtId="0" fontId="151" fillId="0" borderId="66" xfId="384" applyFont="1" applyBorder="1" applyAlignment="1">
      <alignment horizontal="center"/>
    </xf>
    <xf numFmtId="175" fontId="150" fillId="67" borderId="15" xfId="728" applyNumberFormat="1" applyFont="1" applyFill="1" applyBorder="1" applyAlignment="1" applyProtection="1">
      <alignment horizontal="center"/>
      <protection locked="0"/>
    </xf>
    <xf numFmtId="175" fontId="150" fillId="55" borderId="15" xfId="728" applyNumberFormat="1" applyFont="1" applyFill="1" applyBorder="1" applyAlignment="1" applyProtection="1">
      <alignment horizontal="center"/>
      <protection locked="0"/>
    </xf>
    <xf numFmtId="175" fontId="155" fillId="55" borderId="15" xfId="728" applyNumberFormat="1" applyFont="1" applyFill="1" applyBorder="1" applyAlignment="1" applyProtection="1">
      <alignment horizontal="center"/>
      <protection locked="0"/>
    </xf>
    <xf numFmtId="175" fontId="150" fillId="67" borderId="58" xfId="728" applyNumberFormat="1" applyFont="1" applyFill="1" applyBorder="1" applyAlignment="1" applyProtection="1">
      <alignment horizontal="center"/>
      <protection locked="0"/>
    </xf>
    <xf numFmtId="175" fontId="150" fillId="55" borderId="58" xfId="728" applyNumberFormat="1" applyFont="1" applyFill="1" applyBorder="1" applyAlignment="1" applyProtection="1">
      <alignment horizontal="center"/>
      <protection locked="0"/>
    </xf>
    <xf numFmtId="0" fontId="150" fillId="55" borderId="0" xfId="384" applyFont="1" applyFill="1" applyProtection="1">
      <protection locked="0"/>
    </xf>
    <xf numFmtId="175" fontId="152" fillId="4" borderId="56" xfId="384" applyNumberFormat="1" applyFont="1" applyFill="1" applyBorder="1" applyAlignment="1">
      <alignment horizontal="right" vertical="top"/>
    </xf>
    <xf numFmtId="175" fontId="150" fillId="0" borderId="15" xfId="384" applyNumberFormat="1" applyFont="1" applyBorder="1" applyAlignment="1">
      <alignment horizontal="right"/>
    </xf>
    <xf numFmtId="175" fontId="150" fillId="42" borderId="15" xfId="728" applyNumberFormat="1" applyFont="1" applyFill="1" applyBorder="1" applyAlignment="1" applyProtection="1">
      <alignment horizontal="right"/>
    </xf>
    <xf numFmtId="175" fontId="150" fillId="0" borderId="58" xfId="728" applyNumberFormat="1" applyFont="1" applyBorder="1" applyAlignment="1" applyProtection="1">
      <alignment horizontal="right"/>
    </xf>
    <xf numFmtId="175" fontId="147" fillId="0" borderId="0" xfId="728" applyNumberFormat="1" applyFont="1" applyAlignment="1" applyProtection="1">
      <alignment horizontal="right"/>
    </xf>
    <xf numFmtId="175" fontId="150" fillId="0" borderId="18" xfId="384" applyNumberFormat="1" applyFont="1" applyBorder="1" applyAlignment="1">
      <alignment horizontal="right"/>
    </xf>
    <xf numFmtId="175" fontId="147" fillId="0" borderId="15" xfId="384" applyNumberFormat="1" applyFont="1" applyBorder="1" applyAlignment="1">
      <alignment horizontal="right"/>
    </xf>
    <xf numFmtId="175" fontId="147" fillId="0" borderId="0" xfId="384" applyNumberFormat="1" applyFont="1" applyAlignment="1">
      <alignment horizontal="right" vertical="top"/>
    </xf>
    <xf numFmtId="175" fontId="147" fillId="0" borderId="3" xfId="728" applyNumberFormat="1" applyFont="1" applyBorder="1" applyAlignment="1" applyProtection="1">
      <alignment horizontal="right"/>
    </xf>
    <xf numFmtId="175" fontId="147" fillId="0" borderId="83" xfId="728" applyNumberFormat="1" applyFont="1" applyBorder="1" applyAlignment="1" applyProtection="1">
      <alignment horizontal="right"/>
    </xf>
    <xf numFmtId="175" fontId="151" fillId="0" borderId="67" xfId="728" applyNumberFormat="1" applyFont="1" applyBorder="1" applyAlignment="1" applyProtection="1">
      <alignment horizontal="right" vertical="top"/>
    </xf>
    <xf numFmtId="175" fontId="150" fillId="0" borderId="0" xfId="384" applyNumberFormat="1" applyFont="1" applyAlignment="1">
      <alignment horizontal="right"/>
    </xf>
    <xf numFmtId="175" fontId="150" fillId="0" borderId="15" xfId="728" applyNumberFormat="1" applyFont="1" applyFill="1" applyBorder="1" applyAlignment="1" applyProtection="1">
      <alignment horizontal="center"/>
    </xf>
    <xf numFmtId="175" fontId="145" fillId="0" borderId="0" xfId="384" applyNumberFormat="1" applyFont="1" applyAlignment="1">
      <alignment horizontal="right"/>
    </xf>
    <xf numFmtId="175" fontId="149" fillId="0" borderId="0" xfId="384" applyNumberFormat="1" applyFont="1" applyAlignment="1">
      <alignment horizontal="right"/>
    </xf>
    <xf numFmtId="0" fontId="149" fillId="0" borderId="0" xfId="393" applyFont="1" applyAlignment="1">
      <alignment horizontal="right"/>
    </xf>
    <xf numFmtId="175" fontId="145" fillId="0" borderId="81" xfId="393" applyNumberFormat="1" applyFont="1" applyBorder="1" applyAlignment="1">
      <alignment horizontal="right"/>
    </xf>
    <xf numFmtId="175" fontId="145" fillId="0" borderId="84" xfId="393" applyNumberFormat="1" applyFont="1" applyBorder="1" applyAlignment="1">
      <alignment horizontal="right"/>
    </xf>
    <xf numFmtId="175" fontId="145" fillId="0" borderId="0" xfId="393" applyNumberFormat="1" applyFont="1" applyAlignment="1">
      <alignment horizontal="right"/>
    </xf>
    <xf numFmtId="175" fontId="148" fillId="0" borderId="67" xfId="393" applyNumberFormat="1" applyFont="1" applyBorder="1" applyAlignment="1">
      <alignment horizontal="right"/>
    </xf>
    <xf numFmtId="175" fontId="148" fillId="0" borderId="0" xfId="393" applyNumberFormat="1" applyFont="1" applyAlignment="1">
      <alignment horizontal="right"/>
    </xf>
    <xf numFmtId="175" fontId="152" fillId="0" borderId="0" xfId="384" applyNumberFormat="1" applyFont="1" applyAlignment="1">
      <alignment horizontal="right" vertical="top"/>
    </xf>
    <xf numFmtId="175" fontId="150" fillId="0" borderId="57" xfId="716" applyNumberFormat="1" applyFont="1" applyBorder="1" applyAlignment="1" applyProtection="1">
      <alignment horizontal="right"/>
    </xf>
    <xf numFmtId="175" fontId="150" fillId="0" borderId="58" xfId="384" applyNumberFormat="1" applyFont="1" applyBorder="1" applyAlignment="1">
      <alignment horizontal="right"/>
    </xf>
    <xf numFmtId="4" fontId="150" fillId="0" borderId="15" xfId="384" applyNumberFormat="1" applyFont="1" applyBorder="1" applyAlignment="1">
      <alignment horizontal="right"/>
    </xf>
    <xf numFmtId="176" fontId="150" fillId="0" borderId="15" xfId="384" applyNumberFormat="1" applyFont="1" applyBorder="1" applyAlignment="1">
      <alignment horizontal="right"/>
    </xf>
    <xf numFmtId="175" fontId="147" fillId="0" borderId="0" xfId="384" applyNumberFormat="1" applyFont="1" applyAlignment="1">
      <alignment horizontal="centerContinuous"/>
    </xf>
    <xf numFmtId="176" fontId="147" fillId="0" borderId="0" xfId="384" applyNumberFormat="1" applyFont="1" applyAlignment="1">
      <alignment horizontal="center"/>
    </xf>
    <xf numFmtId="4" fontId="161" fillId="0" borderId="0" xfId="692" applyNumberFormat="1" applyFont="1" applyAlignment="1" applyProtection="1">
      <alignment horizontal="center" wrapText="1"/>
    </xf>
    <xf numFmtId="175" fontId="161" fillId="0" borderId="0" xfId="692" applyNumberFormat="1" applyFont="1" applyAlignment="1" applyProtection="1">
      <alignment horizontal="center" wrapText="1"/>
    </xf>
    <xf numFmtId="175" fontId="150" fillId="0" borderId="82" xfId="384" applyNumberFormat="1" applyFont="1" applyBorder="1" applyAlignment="1">
      <alignment horizontal="right"/>
    </xf>
    <xf numFmtId="175" fontId="147" fillId="0" borderId="67" xfId="384" applyNumberFormat="1" applyFont="1" applyBorder="1" applyAlignment="1">
      <alignment horizontal="right"/>
    </xf>
    <xf numFmtId="175" fontId="150" fillId="0" borderId="67" xfId="384" applyNumberFormat="1" applyFont="1" applyBorder="1" applyAlignment="1">
      <alignment horizontal="right"/>
    </xf>
    <xf numFmtId="175" fontId="145" fillId="0" borderId="67" xfId="393" applyNumberFormat="1" applyFont="1" applyBorder="1" applyAlignment="1">
      <alignment horizontal="right"/>
    </xf>
    <xf numFmtId="175" fontId="148" fillId="0" borderId="55" xfId="393" applyNumberFormat="1" applyFont="1" applyBorder="1" applyAlignment="1">
      <alignment horizontal="right"/>
    </xf>
    <xf numFmtId="0" fontId="104" fillId="0" borderId="3" xfId="0" applyFont="1" applyBorder="1" applyAlignment="1">
      <alignment horizontal="center"/>
    </xf>
    <xf numFmtId="0" fontId="104" fillId="0" borderId="3" xfId="0" applyFont="1" applyBorder="1" applyAlignment="1">
      <alignment horizontal="left" vertical="top" wrapText="1" shrinkToFit="1"/>
    </xf>
    <xf numFmtId="0" fontId="105" fillId="0" borderId="3" xfId="0" applyFont="1" applyBorder="1" applyAlignment="1">
      <alignment horizontal="center"/>
    </xf>
    <xf numFmtId="0" fontId="0" fillId="0" borderId="3" xfId="0" applyBorder="1"/>
    <xf numFmtId="0" fontId="18" fillId="0" borderId="3" xfId="424" applyBorder="1"/>
    <xf numFmtId="4" fontId="83" fillId="0" borderId="3" xfId="687" applyNumberFormat="1" applyFont="1" applyFill="1" applyBorder="1" applyAlignment="1" applyProtection="1">
      <alignment horizontal="center"/>
    </xf>
    <xf numFmtId="4" fontId="83" fillId="0" borderId="3" xfId="687" applyNumberFormat="1" applyFont="1" applyBorder="1" applyAlignment="1" applyProtection="1">
      <alignment horizontal="center"/>
    </xf>
    <xf numFmtId="4" fontId="83" fillId="55" borderId="3" xfId="687" applyNumberFormat="1" applyFont="1" applyFill="1" applyBorder="1" applyAlignment="1" applyProtection="1">
      <alignment horizontal="center"/>
    </xf>
    <xf numFmtId="2" fontId="83" fillId="0" borderId="3" xfId="0" applyNumberFormat="1" applyFont="1" applyBorder="1" applyAlignment="1">
      <alignment horizontal="center"/>
    </xf>
    <xf numFmtId="0" fontId="103" fillId="0" borderId="3" xfId="0" applyFont="1" applyBorder="1" applyAlignment="1">
      <alignment vertical="center"/>
    </xf>
    <xf numFmtId="4" fontId="18" fillId="0" borderId="3" xfId="388" applyNumberFormat="1" applyBorder="1" applyAlignment="1">
      <alignment horizontal="right"/>
    </xf>
    <xf numFmtId="4" fontId="18" fillId="53" borderId="3" xfId="399" applyNumberFormat="1" applyFill="1" applyBorder="1" applyAlignment="1">
      <alignment horizontal="center"/>
    </xf>
    <xf numFmtId="4" fontId="18" fillId="54" borderId="3" xfId="399" applyNumberFormat="1" applyFill="1" applyBorder="1" applyAlignment="1">
      <alignment horizontal="center"/>
    </xf>
    <xf numFmtId="4" fontId="78" fillId="55" borderId="3" xfId="694" quotePrefix="1" applyNumberFormat="1" applyFont="1" applyFill="1" applyBorder="1" applyAlignment="1" applyProtection="1">
      <alignment horizontal="center"/>
      <protection locked="0"/>
    </xf>
    <xf numFmtId="4" fontId="77" fillId="0" borderId="3" xfId="388" applyNumberFormat="1" applyFont="1" applyBorder="1" applyAlignment="1">
      <alignment horizontal="center"/>
    </xf>
    <xf numFmtId="0" fontId="114" fillId="0" borderId="0" xfId="730" applyFont="1" applyAlignment="1">
      <alignment vertical="center"/>
    </xf>
    <xf numFmtId="0" fontId="1" fillId="0" borderId="0" xfId="729" applyAlignment="1">
      <alignment vertical="center"/>
    </xf>
    <xf numFmtId="0" fontId="116" fillId="0" borderId="0" xfId="730" applyFont="1" applyAlignment="1">
      <alignment vertical="center" wrapText="1"/>
    </xf>
    <xf numFmtId="0" fontId="1" fillId="0" borderId="0" xfId="729" applyAlignment="1">
      <alignment vertical="center" wrapText="1"/>
    </xf>
    <xf numFmtId="0" fontId="117" fillId="0" borderId="0" xfId="730" applyFont="1" applyAlignment="1">
      <alignment vertical="center"/>
    </xf>
    <xf numFmtId="0" fontId="118" fillId="62" borderId="0" xfId="730" applyFont="1" applyFill="1" applyAlignment="1" applyProtection="1">
      <alignment vertical="top" wrapText="1"/>
      <protection locked="0"/>
    </xf>
    <xf numFmtId="0" fontId="1" fillId="62" borderId="0" xfId="729" applyFill="1" applyAlignment="1" applyProtection="1">
      <alignment vertical="top" wrapText="1"/>
      <protection locked="0"/>
    </xf>
    <xf numFmtId="0" fontId="113" fillId="62" borderId="0" xfId="730" applyFill="1" applyAlignment="1" applyProtection="1">
      <alignment vertical="top" wrapText="1"/>
      <protection locked="0"/>
    </xf>
    <xf numFmtId="0" fontId="64" fillId="0" borderId="0" xfId="369" applyFont="1" applyAlignment="1">
      <alignment horizontal="left" vertical="top" wrapText="1"/>
    </xf>
    <xf numFmtId="0" fontId="64" fillId="0" borderId="20" xfId="369" applyFont="1" applyBorder="1" applyAlignment="1">
      <alignment horizontal="left" vertical="top" wrapText="1"/>
    </xf>
    <xf numFmtId="49" fontId="140" fillId="0" borderId="74" xfId="732" applyNumberFormat="1" applyFont="1" applyBorder="1" applyAlignment="1">
      <alignment horizontal="left" vertical="top" wrapText="1"/>
    </xf>
    <xf numFmtId="0" fontId="78" fillId="0" borderId="74" xfId="732" applyFont="1" applyBorder="1" applyAlignment="1">
      <alignment horizontal="left" wrapText="1"/>
    </xf>
    <xf numFmtId="0" fontId="78" fillId="0" borderId="75" xfId="732" applyFont="1" applyBorder="1" applyAlignment="1">
      <alignment horizontal="left" wrapText="1"/>
    </xf>
    <xf numFmtId="0" fontId="78" fillId="0" borderId="50" xfId="732" applyFont="1" applyBorder="1" applyAlignment="1">
      <alignment horizontal="left" vertical="top" wrapText="1"/>
    </xf>
    <xf numFmtId="0" fontId="78" fillId="0" borderId="77" xfId="732" applyFont="1" applyBorder="1" applyAlignment="1">
      <alignment horizontal="left" vertical="top" wrapText="1"/>
    </xf>
    <xf numFmtId="0" fontId="78" fillId="0" borderId="0" xfId="732" applyFont="1" applyAlignment="1">
      <alignment horizontal="left" vertical="top" wrapText="1"/>
    </xf>
    <xf numFmtId="0" fontId="78" fillId="0" borderId="20" xfId="732" applyFont="1" applyBorder="1" applyAlignment="1">
      <alignment horizontal="left" vertical="top" wrapText="1"/>
    </xf>
    <xf numFmtId="0" fontId="78" fillId="0" borderId="54" xfId="732" applyFont="1" applyBorder="1" applyAlignment="1">
      <alignment horizontal="left" vertical="top" wrapText="1"/>
    </xf>
    <xf numFmtId="0" fontId="78" fillId="0" borderId="79" xfId="732" applyFont="1" applyBorder="1" applyAlignment="1">
      <alignment horizontal="left" vertical="top" wrapText="1"/>
    </xf>
    <xf numFmtId="4" fontId="78" fillId="0" borderId="22" xfId="734" applyNumberFormat="1" applyFont="1" applyBorder="1" applyAlignment="1">
      <alignment vertical="top" wrapText="1"/>
    </xf>
    <xf numFmtId="0" fontId="78" fillId="0" borderId="22" xfId="732" applyFont="1" applyBorder="1"/>
    <xf numFmtId="0" fontId="78" fillId="0" borderId="23" xfId="732" applyFont="1" applyBorder="1"/>
    <xf numFmtId="0" fontId="3" fillId="0" borderId="59" xfId="397" applyFont="1" applyBorder="1" applyAlignment="1">
      <alignment wrapText="1"/>
    </xf>
    <xf numFmtId="0" fontId="3" fillId="0" borderId="59" xfId="397" applyFont="1" applyBorder="1" applyAlignment="1" applyProtection="1">
      <alignment wrapText="1"/>
      <protection locked="0"/>
    </xf>
    <xf numFmtId="0" fontId="145" fillId="0" borderId="0" xfId="384" applyFont="1" applyAlignment="1">
      <alignment vertical="top" wrapText="1"/>
    </xf>
    <xf numFmtId="0" fontId="150" fillId="0" borderId="0" xfId="384" applyFont="1"/>
  </cellXfs>
  <cellStyles count="739">
    <cellStyle name="20 % – Poudarek1 2" xfId="1"/>
    <cellStyle name="20 % – Poudarek2 2" xfId="2"/>
    <cellStyle name="20 % – Poudarek3 2" xfId="3"/>
    <cellStyle name="20 % – Poudarek4 2" xfId="4"/>
    <cellStyle name="20 % – Poudarek5 2" xfId="5"/>
    <cellStyle name="20 % – Poudarek6 2" xfId="6"/>
    <cellStyle name="20% - Accent1" xfId="7"/>
    <cellStyle name="20% - Accent1 2" xfId="8"/>
    <cellStyle name="20% - Accent2" xfId="9"/>
    <cellStyle name="20% - Accent2 2" xfId="10"/>
    <cellStyle name="20% - Accent3" xfId="11"/>
    <cellStyle name="20% - Accent3 2" xfId="12"/>
    <cellStyle name="20% - Accent4" xfId="13"/>
    <cellStyle name="20% - Accent4 2" xfId="14"/>
    <cellStyle name="20% - Accent5" xfId="15"/>
    <cellStyle name="20% - Accent5 2" xfId="16"/>
    <cellStyle name="20% - Accent6" xfId="17"/>
    <cellStyle name="20% - Accent6 2" xfId="18"/>
    <cellStyle name="40 % – Poudarek1 2" xfId="19"/>
    <cellStyle name="40 % – Poudarek2 2" xfId="20"/>
    <cellStyle name="40 % – Poudarek3 2" xfId="21"/>
    <cellStyle name="40 % – Poudarek4 2" xfId="22"/>
    <cellStyle name="40 % – Poudarek5 2" xfId="23"/>
    <cellStyle name="40 % – Poudarek6 2" xfId="24"/>
    <cellStyle name="40% - Accent1" xfId="25"/>
    <cellStyle name="40% - Accent1 2" xfId="26"/>
    <cellStyle name="40% - Accent2" xfId="27"/>
    <cellStyle name="40% - Accent2 2" xfId="28"/>
    <cellStyle name="40% - Accent3" xfId="29"/>
    <cellStyle name="40% - Accent3 2" xfId="30"/>
    <cellStyle name="40% - Accent4" xfId="31"/>
    <cellStyle name="40% - Accent4 2" xfId="32"/>
    <cellStyle name="40% - Accent5" xfId="33"/>
    <cellStyle name="40% - Accent5 2" xfId="34"/>
    <cellStyle name="40% - Accent6" xfId="35"/>
    <cellStyle name="40% - Accent6 2" xfId="36"/>
    <cellStyle name="60 % – Poudarek1 2" xfId="37"/>
    <cellStyle name="60 % – Poudarek2 2" xfId="38"/>
    <cellStyle name="60 % – Poudarek3 2" xfId="39"/>
    <cellStyle name="60 % – Poudarek4 2" xfId="40"/>
    <cellStyle name="60 % – Poudarek5 2" xfId="41"/>
    <cellStyle name="60 % – Poudarek6 2" xfId="42"/>
    <cellStyle name="60% - Accent1" xfId="43"/>
    <cellStyle name="60% - Accent1 2" xfId="44"/>
    <cellStyle name="60% - Accent2" xfId="45"/>
    <cellStyle name="60% - Accent2 2" xfId="46"/>
    <cellStyle name="60% - Accent3" xfId="47"/>
    <cellStyle name="60% - Accent3 2" xfId="48"/>
    <cellStyle name="60% - Accent4" xfId="49"/>
    <cellStyle name="60% - Accent4 2" xfId="50"/>
    <cellStyle name="60% - Accent5" xfId="51"/>
    <cellStyle name="60% - Accent5 2" xfId="52"/>
    <cellStyle name="60% - Accent6" xfId="53"/>
    <cellStyle name="60% - Accent6 2" xfId="54"/>
    <cellStyle name="Accent1" xfId="55"/>
    <cellStyle name="Accent1 - 20%" xfId="56"/>
    <cellStyle name="Accent1 - 40%" xfId="57"/>
    <cellStyle name="Accent1 - 60%" xfId="58"/>
    <cellStyle name="Accent1 10" xfId="59"/>
    <cellStyle name="Accent1 11" xfId="60"/>
    <cellStyle name="Accent1 12" xfId="61"/>
    <cellStyle name="Accent1 13" xfId="62"/>
    <cellStyle name="Accent1 14" xfId="63"/>
    <cellStyle name="Accent1 15" xfId="64"/>
    <cellStyle name="Accent1 16" xfId="65"/>
    <cellStyle name="Accent1 17" xfId="66"/>
    <cellStyle name="Accent1 18" xfId="67"/>
    <cellStyle name="Accent1 19" xfId="68"/>
    <cellStyle name="Accent1 2" xfId="69"/>
    <cellStyle name="Accent1 20" xfId="70"/>
    <cellStyle name="Accent1 21" xfId="71"/>
    <cellStyle name="Accent1 22" xfId="72"/>
    <cellStyle name="Accent1 23" xfId="73"/>
    <cellStyle name="Accent1 24" xfId="74"/>
    <cellStyle name="Accent1 25" xfId="75"/>
    <cellStyle name="Accent1 3" xfId="76"/>
    <cellStyle name="Accent1 4" xfId="77"/>
    <cellStyle name="Accent1 5" xfId="78"/>
    <cellStyle name="Accent1 6" xfId="79"/>
    <cellStyle name="Accent1 7" xfId="80"/>
    <cellStyle name="Accent1 8" xfId="81"/>
    <cellStyle name="Accent1 9" xfId="82"/>
    <cellStyle name="Accent2" xfId="83"/>
    <cellStyle name="Accent2 - 20%" xfId="84"/>
    <cellStyle name="Accent2 - 40%" xfId="85"/>
    <cellStyle name="Accent2 - 60%" xfId="86"/>
    <cellStyle name="Accent2 10" xfId="87"/>
    <cellStyle name="Accent2 11" xfId="88"/>
    <cellStyle name="Accent2 12" xfId="89"/>
    <cellStyle name="Accent2 13" xfId="90"/>
    <cellStyle name="Accent2 14" xfId="91"/>
    <cellStyle name="Accent2 15" xfId="92"/>
    <cellStyle name="Accent2 16" xfId="93"/>
    <cellStyle name="Accent2 17" xfId="94"/>
    <cellStyle name="Accent2 18" xfId="95"/>
    <cellStyle name="Accent2 19" xfId="96"/>
    <cellStyle name="Accent2 2" xfId="97"/>
    <cellStyle name="Accent2 20" xfId="98"/>
    <cellStyle name="Accent2 21" xfId="99"/>
    <cellStyle name="Accent2 22" xfId="100"/>
    <cellStyle name="Accent2 23" xfId="101"/>
    <cellStyle name="Accent2 24" xfId="102"/>
    <cellStyle name="Accent2 25" xfId="103"/>
    <cellStyle name="Accent2 3" xfId="104"/>
    <cellStyle name="Accent2 4" xfId="105"/>
    <cellStyle name="Accent2 5" xfId="106"/>
    <cellStyle name="Accent2 6" xfId="107"/>
    <cellStyle name="Accent2 7" xfId="108"/>
    <cellStyle name="Accent2 8" xfId="109"/>
    <cellStyle name="Accent2 9" xfId="110"/>
    <cellStyle name="Accent3" xfId="111"/>
    <cellStyle name="Accent3 - 20%" xfId="112"/>
    <cellStyle name="Accent3 - 40%" xfId="113"/>
    <cellStyle name="Accent3 - 60%" xfId="114"/>
    <cellStyle name="Accent3 10" xfId="115"/>
    <cellStyle name="Accent3 11" xfId="116"/>
    <cellStyle name="Accent3 12" xfId="117"/>
    <cellStyle name="Accent3 13" xfId="118"/>
    <cellStyle name="Accent3 14" xfId="119"/>
    <cellStyle name="Accent3 15" xfId="120"/>
    <cellStyle name="Accent3 16" xfId="121"/>
    <cellStyle name="Accent3 17" xfId="122"/>
    <cellStyle name="Accent3 18" xfId="123"/>
    <cellStyle name="Accent3 19" xfId="124"/>
    <cellStyle name="Accent3 2" xfId="125"/>
    <cellStyle name="Accent3 20" xfId="126"/>
    <cellStyle name="Accent3 21" xfId="127"/>
    <cellStyle name="Accent3 22" xfId="128"/>
    <cellStyle name="Accent3 23" xfId="129"/>
    <cellStyle name="Accent3 24" xfId="130"/>
    <cellStyle name="Accent3 25" xfId="131"/>
    <cellStyle name="Accent3 3" xfId="132"/>
    <cellStyle name="Accent3 4" xfId="133"/>
    <cellStyle name="Accent3 5" xfId="134"/>
    <cellStyle name="Accent3 6" xfId="135"/>
    <cellStyle name="Accent3 7" xfId="136"/>
    <cellStyle name="Accent3 8" xfId="137"/>
    <cellStyle name="Accent3 9" xfId="138"/>
    <cellStyle name="Accent4" xfId="139"/>
    <cellStyle name="Accent4 - 20%" xfId="140"/>
    <cellStyle name="Accent4 - 40%" xfId="141"/>
    <cellStyle name="Accent4 - 60%" xfId="142"/>
    <cellStyle name="Accent4 10" xfId="143"/>
    <cellStyle name="Accent4 11" xfId="144"/>
    <cellStyle name="Accent4 12" xfId="145"/>
    <cellStyle name="Accent4 13" xfId="146"/>
    <cellStyle name="Accent4 14" xfId="147"/>
    <cellStyle name="Accent4 15" xfId="148"/>
    <cellStyle name="Accent4 16" xfId="149"/>
    <cellStyle name="Accent4 17" xfId="150"/>
    <cellStyle name="Accent4 18" xfId="151"/>
    <cellStyle name="Accent4 19" xfId="152"/>
    <cellStyle name="Accent4 2" xfId="153"/>
    <cellStyle name="Accent4 20" xfId="154"/>
    <cellStyle name="Accent4 21" xfId="155"/>
    <cellStyle name="Accent4 22" xfId="156"/>
    <cellStyle name="Accent4 23" xfId="157"/>
    <cellStyle name="Accent4 24" xfId="158"/>
    <cellStyle name="Accent4 25" xfId="159"/>
    <cellStyle name="Accent4 3" xfId="160"/>
    <cellStyle name="Accent4 4" xfId="161"/>
    <cellStyle name="Accent4 5" xfId="162"/>
    <cellStyle name="Accent4 6" xfId="163"/>
    <cellStyle name="Accent4 7" xfId="164"/>
    <cellStyle name="Accent4 8" xfId="165"/>
    <cellStyle name="Accent4 9" xfId="166"/>
    <cellStyle name="Accent5" xfId="167"/>
    <cellStyle name="Accent5 - 20%" xfId="168"/>
    <cellStyle name="Accent5 - 40%" xfId="169"/>
    <cellStyle name="Accent5 - 60%" xfId="170"/>
    <cellStyle name="Accent5 10" xfId="171"/>
    <cellStyle name="Accent5 11" xfId="172"/>
    <cellStyle name="Accent5 12" xfId="173"/>
    <cellStyle name="Accent5 13" xfId="174"/>
    <cellStyle name="Accent5 14" xfId="175"/>
    <cellStyle name="Accent5 15" xfId="176"/>
    <cellStyle name="Accent5 16" xfId="177"/>
    <cellStyle name="Accent5 17" xfId="178"/>
    <cellStyle name="Accent5 18" xfId="179"/>
    <cellStyle name="Accent5 19" xfId="180"/>
    <cellStyle name="Accent5 2" xfId="181"/>
    <cellStyle name="Accent5 20" xfId="182"/>
    <cellStyle name="Accent5 21" xfId="183"/>
    <cellStyle name="Accent5 22" xfId="184"/>
    <cellStyle name="Accent5 23" xfId="185"/>
    <cellStyle name="Accent5 24" xfId="186"/>
    <cellStyle name="Accent5 25" xfId="187"/>
    <cellStyle name="Accent5 3" xfId="188"/>
    <cellStyle name="Accent5 4" xfId="189"/>
    <cellStyle name="Accent5 5" xfId="190"/>
    <cellStyle name="Accent5 6" xfId="191"/>
    <cellStyle name="Accent5 7" xfId="192"/>
    <cellStyle name="Accent5 8" xfId="193"/>
    <cellStyle name="Accent5 9" xfId="194"/>
    <cellStyle name="Accent6" xfId="195"/>
    <cellStyle name="Accent6 - 20%" xfId="196"/>
    <cellStyle name="Accent6 - 40%" xfId="197"/>
    <cellStyle name="Accent6 - 60%" xfId="198"/>
    <cellStyle name="Accent6 10" xfId="199"/>
    <cellStyle name="Accent6 11" xfId="200"/>
    <cellStyle name="Accent6 12" xfId="201"/>
    <cellStyle name="Accent6 13" xfId="202"/>
    <cellStyle name="Accent6 14" xfId="203"/>
    <cellStyle name="Accent6 15" xfId="204"/>
    <cellStyle name="Accent6 16" xfId="205"/>
    <cellStyle name="Accent6 17" xfId="206"/>
    <cellStyle name="Accent6 18" xfId="207"/>
    <cellStyle name="Accent6 19" xfId="208"/>
    <cellStyle name="Accent6 2" xfId="209"/>
    <cellStyle name="Accent6 20" xfId="210"/>
    <cellStyle name="Accent6 21" xfId="211"/>
    <cellStyle name="Accent6 22" xfId="212"/>
    <cellStyle name="Accent6 23" xfId="213"/>
    <cellStyle name="Accent6 24" xfId="214"/>
    <cellStyle name="Accent6 25" xfId="215"/>
    <cellStyle name="Accent6 3" xfId="216"/>
    <cellStyle name="Accent6 4" xfId="217"/>
    <cellStyle name="Accent6 5" xfId="218"/>
    <cellStyle name="Accent6 6" xfId="219"/>
    <cellStyle name="Accent6 7" xfId="220"/>
    <cellStyle name="Accent6 8" xfId="221"/>
    <cellStyle name="Accent6 9" xfId="222"/>
    <cellStyle name="Bad" xfId="223"/>
    <cellStyle name="Bad 2" xfId="224"/>
    <cellStyle name="Bad 3" xfId="225"/>
    <cellStyle name="Calculation" xfId="226"/>
    <cellStyle name="Calculation 2" xfId="227"/>
    <cellStyle name="Calculation 3" xfId="228"/>
    <cellStyle name="Calculation 4" xfId="229"/>
    <cellStyle name="Check Cell" xfId="230"/>
    <cellStyle name="Check Cell 2" xfId="231"/>
    <cellStyle name="Check Cell 3" xfId="232"/>
    <cellStyle name="Comma 10" xfId="233"/>
    <cellStyle name="Comma 11" xfId="234"/>
    <cellStyle name="Comma 12" xfId="235"/>
    <cellStyle name="Comma 13" xfId="236"/>
    <cellStyle name="Comma 14" xfId="237"/>
    <cellStyle name="Comma 15" xfId="238"/>
    <cellStyle name="Comma 16" xfId="239"/>
    <cellStyle name="Comma 17" xfId="240"/>
    <cellStyle name="Comma 18" xfId="241"/>
    <cellStyle name="Comma 19" xfId="242"/>
    <cellStyle name="Comma 2" xfId="243"/>
    <cellStyle name="Comma 20" xfId="244"/>
    <cellStyle name="Comma 21" xfId="245"/>
    <cellStyle name="Comma 22" xfId="246"/>
    <cellStyle name="Comma 23" xfId="247"/>
    <cellStyle name="Comma 24" xfId="248"/>
    <cellStyle name="Comma 25" xfId="249"/>
    <cellStyle name="Comma 26" xfId="250"/>
    <cellStyle name="Comma 27" xfId="251"/>
    <cellStyle name="Comma 28" xfId="252"/>
    <cellStyle name="Comma 29" xfId="253"/>
    <cellStyle name="Comma 3" xfId="254"/>
    <cellStyle name="Comma 30" xfId="255"/>
    <cellStyle name="Comma 31" xfId="256"/>
    <cellStyle name="Comma 32" xfId="257"/>
    <cellStyle name="Comma 33" xfId="258"/>
    <cellStyle name="Comma 34" xfId="259"/>
    <cellStyle name="Comma 35" xfId="260"/>
    <cellStyle name="Comma 36" xfId="261"/>
    <cellStyle name="Comma 37" xfId="262"/>
    <cellStyle name="Comma 38" xfId="263"/>
    <cellStyle name="Comma 39" xfId="264"/>
    <cellStyle name="Comma 4" xfId="265"/>
    <cellStyle name="Comma 40" xfId="266"/>
    <cellStyle name="Comma 41" xfId="267"/>
    <cellStyle name="Comma 5" xfId="268"/>
    <cellStyle name="Comma 6" xfId="269"/>
    <cellStyle name="Comma 7" xfId="270"/>
    <cellStyle name="Comma 8" xfId="271"/>
    <cellStyle name="Comma 9" xfId="272"/>
    <cellStyle name="Currency 10" xfId="273"/>
    <cellStyle name="Currency 11" xfId="274"/>
    <cellStyle name="Currency 12" xfId="275"/>
    <cellStyle name="Currency 13" xfId="276"/>
    <cellStyle name="Currency 14" xfId="277"/>
    <cellStyle name="Currency 15" xfId="278"/>
    <cellStyle name="Currency 16" xfId="279"/>
    <cellStyle name="Currency 17" xfId="280"/>
    <cellStyle name="Currency 18" xfId="281"/>
    <cellStyle name="Currency 19" xfId="282"/>
    <cellStyle name="Currency 2" xfId="283"/>
    <cellStyle name="Currency 20" xfId="284"/>
    <cellStyle name="Currency 21" xfId="285"/>
    <cellStyle name="Currency 22" xfId="286"/>
    <cellStyle name="Currency 23" xfId="287"/>
    <cellStyle name="Currency 24" xfId="288"/>
    <cellStyle name="Currency 25" xfId="289"/>
    <cellStyle name="Currency 26" xfId="290"/>
    <cellStyle name="Currency 27" xfId="291"/>
    <cellStyle name="Currency 28" xfId="292"/>
    <cellStyle name="Currency 29" xfId="293"/>
    <cellStyle name="Currency 3" xfId="294"/>
    <cellStyle name="Currency 30" xfId="295"/>
    <cellStyle name="Currency 31" xfId="296"/>
    <cellStyle name="Currency 4" xfId="297"/>
    <cellStyle name="Currency 5" xfId="298"/>
    <cellStyle name="Currency 6" xfId="299"/>
    <cellStyle name="Currency 7" xfId="300"/>
    <cellStyle name="Currency 8" xfId="301"/>
    <cellStyle name="Currency 9" xfId="302"/>
    <cellStyle name="Denar [0]_V3 plin" xfId="303"/>
    <cellStyle name="Denar_V3 plin" xfId="304"/>
    <cellStyle name="Dobro 2" xfId="305"/>
    <cellStyle name="Element-delo" xfId="306"/>
    <cellStyle name="Element-delo 5" xfId="307"/>
    <cellStyle name="Element-delo_HTZ IP 164 srednja zdravstvena šola Celje ci1151-1, BZ500+..." xfId="308"/>
    <cellStyle name="Emphasis 1" xfId="309"/>
    <cellStyle name="Emphasis 2" xfId="310"/>
    <cellStyle name="Emphasis 3" xfId="311"/>
    <cellStyle name="Euro" xfId="312"/>
    <cellStyle name="Excel Built-in Normal" xfId="313"/>
    <cellStyle name="Excel Built-in Normal 2" xfId="314"/>
    <cellStyle name="Explanatory Text" xfId="315"/>
    <cellStyle name="Explanatory Text 2" xfId="316"/>
    <cellStyle name="Good" xfId="317"/>
    <cellStyle name="Good 2" xfId="318"/>
    <cellStyle name="Good 3" xfId="319"/>
    <cellStyle name="Heading 1" xfId="320"/>
    <cellStyle name="Heading 1 2" xfId="321"/>
    <cellStyle name="Heading 1 3" xfId="322"/>
    <cellStyle name="Heading 2" xfId="323"/>
    <cellStyle name="Heading 2 2" xfId="324"/>
    <cellStyle name="Heading 2 3" xfId="325"/>
    <cellStyle name="Heading 3" xfId="326"/>
    <cellStyle name="Heading 3 2" xfId="327"/>
    <cellStyle name="Heading 3 3" xfId="328"/>
    <cellStyle name="Heading 4" xfId="329"/>
    <cellStyle name="Heading 4 2" xfId="330"/>
    <cellStyle name="Heading 4 3" xfId="331"/>
    <cellStyle name="Hiperpovezava 2" xfId="332"/>
    <cellStyle name="Input" xfId="333"/>
    <cellStyle name="Input 2" xfId="334"/>
    <cellStyle name="Input 3" xfId="335"/>
    <cellStyle name="Input 4" xfId="336"/>
    <cellStyle name="Izhod 2" xfId="337"/>
    <cellStyle name="Izhod 2 2" xfId="338"/>
    <cellStyle name="Izhod 3" xfId="339"/>
    <cellStyle name="Linked Cell" xfId="340"/>
    <cellStyle name="Linked Cell 2" xfId="341"/>
    <cellStyle name="Linked Cell 3" xfId="342"/>
    <cellStyle name="Naslov 1 2" xfId="343"/>
    <cellStyle name="Naslov 2 2" xfId="344"/>
    <cellStyle name="Naslov 3 2" xfId="345"/>
    <cellStyle name="Naslov 4 2" xfId="346"/>
    <cellStyle name="Naslov 5" xfId="347"/>
    <cellStyle name="Navadno" xfId="0" builtinId="0"/>
    <cellStyle name="Navadno 10" xfId="348"/>
    <cellStyle name="Navadno 10 10 10" xfId="349"/>
    <cellStyle name="Navadno 10 11" xfId="350"/>
    <cellStyle name="Navadno 10 11 2" xfId="351"/>
    <cellStyle name="Navadno 10 11 3" xfId="352"/>
    <cellStyle name="Navadno 10 2" xfId="353"/>
    <cellStyle name="Navadno 10 3" xfId="354"/>
    <cellStyle name="Navadno 10 4" xfId="355"/>
    <cellStyle name="Navadno 10 4 2" xfId="356"/>
    <cellStyle name="Navadno 10 5" xfId="357"/>
    <cellStyle name="Navadno 10 6" xfId="358"/>
    <cellStyle name="Navadno 10 7" xfId="359"/>
    <cellStyle name="Navadno 10 7 2" xfId="360"/>
    <cellStyle name="Navadno 10 7 2 2" xfId="361"/>
    <cellStyle name="Navadno 10 7 2 2 2" xfId="362"/>
    <cellStyle name="Navadno 10 7 2 2 2 2" xfId="727"/>
    <cellStyle name="Navadno 10 7 2 3" xfId="363"/>
    <cellStyle name="Navadno 10 8" xfId="364"/>
    <cellStyle name="Navadno 10 9" xfId="365"/>
    <cellStyle name="Navadno 11" xfId="366"/>
    <cellStyle name="Navadno 11 2" xfId="367"/>
    <cellStyle name="Navadno 11 2 2" xfId="368"/>
    <cellStyle name="Navadno 11 2 3" xfId="369"/>
    <cellStyle name="Navadno 11 2 4" xfId="370"/>
    <cellStyle name="Navadno 11 3" xfId="371"/>
    <cellStyle name="Navadno 11 3 2" xfId="372"/>
    <cellStyle name="Navadno 11 4" xfId="373"/>
    <cellStyle name="Navadno 12" xfId="374"/>
    <cellStyle name="Navadno 13" xfId="375"/>
    <cellStyle name="Navadno 14" xfId="376"/>
    <cellStyle name="Navadno 15" xfId="377"/>
    <cellStyle name="Navadno 15 2" xfId="378"/>
    <cellStyle name="Navadno 16" xfId="379"/>
    <cellStyle name="Navadno 16 2" xfId="380"/>
    <cellStyle name="Navadno 17" xfId="381"/>
    <cellStyle name="Navadno 17 2" xfId="382"/>
    <cellStyle name="Navadno 18" xfId="383"/>
    <cellStyle name="Navadno 19" xfId="384"/>
    <cellStyle name="Navadno 2" xfId="385"/>
    <cellStyle name="Navadno 2 2" xfId="386"/>
    <cellStyle name="Navadno 2 2 2" xfId="387"/>
    <cellStyle name="Navadno 2 2 2 2" xfId="388"/>
    <cellStyle name="Navadno 2 2 3" xfId="389"/>
    <cellStyle name="Navadno 2 2 4" xfId="390"/>
    <cellStyle name="Navadno 2 3" xfId="391"/>
    <cellStyle name="Navadno 2 3 2" xfId="392"/>
    <cellStyle name="Navadno 2 4" xfId="393"/>
    <cellStyle name="Navadno 2 4 2" xfId="394"/>
    <cellStyle name="Navadno 2 50" xfId="395"/>
    <cellStyle name="Navadno 2_Api - ENERGETSKA SANACIJA - Postojna 19.5.2014" xfId="396"/>
    <cellStyle name="Navadno 20" xfId="397"/>
    <cellStyle name="Navadno 21" xfId="398"/>
    <cellStyle name="Navadno 22" xfId="729"/>
    <cellStyle name="Navadno 3" xfId="399"/>
    <cellStyle name="Navadno 3 2" xfId="400"/>
    <cellStyle name="Navadno 3 2 2" xfId="401"/>
    <cellStyle name="Navadno 3 3" xfId="402"/>
    <cellStyle name="Navadno 3 4" xfId="403"/>
    <cellStyle name="Navadno 3 5" xfId="404"/>
    <cellStyle name="Navadno 3 6" xfId="405"/>
    <cellStyle name="Navadno 3 7" xfId="406"/>
    <cellStyle name="Navadno 4" xfId="407"/>
    <cellStyle name="Navadno 4 2" xfId="408"/>
    <cellStyle name="Navadno 4 2 2" xfId="409"/>
    <cellStyle name="Navadno 4 2 2 2" xfId="410"/>
    <cellStyle name="Navadno 4 2 2 3" xfId="411"/>
    <cellStyle name="Navadno 4 2 2 3 2" xfId="412"/>
    <cellStyle name="Navadno 4 2 2 4" xfId="413"/>
    <cellStyle name="Navadno 4 2 3" xfId="414"/>
    <cellStyle name="Navadno 4 3" xfId="415"/>
    <cellStyle name="Navadno 4 3 2" xfId="416"/>
    <cellStyle name="Navadno 4 3 2 2" xfId="417"/>
    <cellStyle name="Navadno 4 3 2 3" xfId="418"/>
    <cellStyle name="Navadno 4 3 2 3 2" xfId="419"/>
    <cellStyle name="Navadno 4 3 3" xfId="420"/>
    <cellStyle name="Navadno 4 4" xfId="421"/>
    <cellStyle name="Navadno 4 4 2" xfId="422"/>
    <cellStyle name="Navadno 4 5" xfId="423"/>
    <cellStyle name="Navadno 4 6" xfId="424"/>
    <cellStyle name="Navadno 4 7" xfId="425"/>
    <cellStyle name="Navadno 4 8" xfId="731"/>
    <cellStyle name="Navadno 49" xfId="426"/>
    <cellStyle name="Navadno 5" xfId="427"/>
    <cellStyle name="Navadno 5 2" xfId="428"/>
    <cellStyle name="Navadno 50" xfId="429"/>
    <cellStyle name="Navadno 51" xfId="430"/>
    <cellStyle name="Navadno 52" xfId="431"/>
    <cellStyle name="Navadno 53" xfId="432"/>
    <cellStyle name="Navadno 6" xfId="433"/>
    <cellStyle name="Navadno 6 2" xfId="434"/>
    <cellStyle name="Navadno 6 2 2" xfId="435"/>
    <cellStyle name="Navadno 6 2 2 2" xfId="436"/>
    <cellStyle name="Navadno 6 2 2 2 2" xfId="437"/>
    <cellStyle name="Navadno 6 2 2 2 2 2" xfId="438"/>
    <cellStyle name="Navadno 6 2 2 2 2 3" xfId="439"/>
    <cellStyle name="Navadno 6 2 2 2 3" xfId="440"/>
    <cellStyle name="Navadno 6 2 2 2 3 2" xfId="441"/>
    <cellStyle name="Navadno 6 2 2 2 3 3" xfId="442"/>
    <cellStyle name="Navadno 6 2 2 2 4" xfId="443"/>
    <cellStyle name="Navadno 6 2 2 2 5" xfId="444"/>
    <cellStyle name="Navadno 6 2 2 3" xfId="445"/>
    <cellStyle name="Navadno 6 2 2 3 2" xfId="446"/>
    <cellStyle name="Navadno 6 2 2 3 3" xfId="447"/>
    <cellStyle name="Navadno 6 2 2 4" xfId="448"/>
    <cellStyle name="Navadno 6 2 2 4 2" xfId="449"/>
    <cellStyle name="Navadno 6 2 2 4 3" xfId="450"/>
    <cellStyle name="Navadno 6 2 2 5" xfId="451"/>
    <cellStyle name="Navadno 6 2 2 6" xfId="452"/>
    <cellStyle name="Navadno 6 2 3" xfId="453"/>
    <cellStyle name="Navadno 6 2 3 2" xfId="454"/>
    <cellStyle name="Navadno 6 2 3 2 2" xfId="455"/>
    <cellStyle name="Navadno 6 2 3 2 3" xfId="456"/>
    <cellStyle name="Navadno 6 2 3 3" xfId="457"/>
    <cellStyle name="Navadno 6 2 3 3 2" xfId="458"/>
    <cellStyle name="Navadno 6 2 3 3 3" xfId="459"/>
    <cellStyle name="Navadno 6 2 3 4" xfId="460"/>
    <cellStyle name="Navadno 6 2 3 5" xfId="461"/>
    <cellStyle name="Navadno 6 2 4" xfId="462"/>
    <cellStyle name="Navadno 6 2 4 2" xfId="463"/>
    <cellStyle name="Navadno 6 2 4 2 2" xfId="464"/>
    <cellStyle name="Navadno 6 2 4 2 3" xfId="465"/>
    <cellStyle name="Navadno 6 2 4 3" xfId="466"/>
    <cellStyle name="Navadno 6 2 4 3 2" xfId="467"/>
    <cellStyle name="Navadno 6 2 4 3 3" xfId="468"/>
    <cellStyle name="Navadno 6 2 4 4" xfId="469"/>
    <cellStyle name="Navadno 6 2 4 5" xfId="470"/>
    <cellStyle name="Navadno 6 2 5" xfId="471"/>
    <cellStyle name="Navadno 6 2 5 2" xfId="472"/>
    <cellStyle name="Navadno 6 2 5 3" xfId="473"/>
    <cellStyle name="Navadno 6 2 6" xfId="474"/>
    <cellStyle name="Navadno 6 2 6 2" xfId="475"/>
    <cellStyle name="Navadno 6 2 6 3" xfId="476"/>
    <cellStyle name="Navadno 6 2 7" xfId="477"/>
    <cellStyle name="Navadno 6 2 8" xfId="478"/>
    <cellStyle name="Navadno 6 3" xfId="479"/>
    <cellStyle name="Navadno 6 3 2" xfId="480"/>
    <cellStyle name="Navadno 6 3 2 2" xfId="481"/>
    <cellStyle name="Navadno 6 3 2 2 2" xfId="482"/>
    <cellStyle name="Navadno 6 3 2 2 3" xfId="483"/>
    <cellStyle name="Navadno 6 3 2 3" xfId="484"/>
    <cellStyle name="Navadno 6 3 2 3 2" xfId="485"/>
    <cellStyle name="Navadno 6 3 2 3 3" xfId="486"/>
    <cellStyle name="Navadno 6 3 2 4" xfId="487"/>
    <cellStyle name="Navadno 6 3 2 5" xfId="488"/>
    <cellStyle name="Navadno 6 3 3" xfId="489"/>
    <cellStyle name="Navadno 6 3 3 2" xfId="490"/>
    <cellStyle name="Navadno 6 3 3 3" xfId="491"/>
    <cellStyle name="Navadno 6 3 4" xfId="492"/>
    <cellStyle name="Navadno 6 3 4 2" xfId="493"/>
    <cellStyle name="Navadno 6 3 4 3" xfId="494"/>
    <cellStyle name="Navadno 6 3 5" xfId="495"/>
    <cellStyle name="Navadno 6 3 6" xfId="496"/>
    <cellStyle name="Navadno 6 4" xfId="497"/>
    <cellStyle name="Navadno 6 4 2" xfId="498"/>
    <cellStyle name="Navadno 6 4 2 2" xfId="499"/>
    <cellStyle name="Navadno 6 4 2 3" xfId="500"/>
    <cellStyle name="Navadno 6 4 3" xfId="501"/>
    <cellStyle name="Navadno 6 4 3 2" xfId="502"/>
    <cellStyle name="Navadno 6 4 3 3" xfId="503"/>
    <cellStyle name="Navadno 6 4 4" xfId="504"/>
    <cellStyle name="Navadno 6 4 5" xfId="505"/>
    <cellStyle name="Navadno 6 5" xfId="506"/>
    <cellStyle name="Navadno 6 5 2" xfId="507"/>
    <cellStyle name="Navadno 6 5 2 2" xfId="508"/>
    <cellStyle name="Navadno 6 5 2 3" xfId="509"/>
    <cellStyle name="Navadno 6 5 3" xfId="510"/>
    <cellStyle name="Navadno 6 5 3 2" xfId="511"/>
    <cellStyle name="Navadno 6 5 3 3" xfId="512"/>
    <cellStyle name="Navadno 6 5 4" xfId="513"/>
    <cellStyle name="Navadno 6 5 5" xfId="514"/>
    <cellStyle name="Navadno 6 6" xfId="515"/>
    <cellStyle name="Navadno 6 6 2" xfId="516"/>
    <cellStyle name="Navadno 6 6 3" xfId="517"/>
    <cellStyle name="Navadno 6 7" xfId="518"/>
    <cellStyle name="Navadno 6 7 2" xfId="519"/>
    <cellStyle name="Navadno 6 7 3" xfId="520"/>
    <cellStyle name="Navadno 6 8" xfId="521"/>
    <cellStyle name="Navadno 6 9" xfId="522"/>
    <cellStyle name="Navadno 7" xfId="523"/>
    <cellStyle name="Navadno 7 2" xfId="524"/>
    <cellStyle name="Navadno 7 2 2" xfId="525"/>
    <cellStyle name="Navadno 7 2 2 2" xfId="526"/>
    <cellStyle name="Navadno 7 2 2 2 2" xfId="527"/>
    <cellStyle name="Navadno 7 2 2 2 3" xfId="528"/>
    <cellStyle name="Navadno 7 2 2 3" xfId="529"/>
    <cellStyle name="Navadno 7 2 2 3 2" xfId="530"/>
    <cellStyle name="Navadno 7 2 2 3 3" xfId="531"/>
    <cellStyle name="Navadno 7 2 2 4" xfId="532"/>
    <cellStyle name="Navadno 7 2 2 5" xfId="533"/>
    <cellStyle name="Navadno 7 2 3" xfId="534"/>
    <cellStyle name="Navadno 7 2 3 2" xfId="535"/>
    <cellStyle name="Navadno 7 2 3 2 2" xfId="536"/>
    <cellStyle name="Navadno 7 2 3 2 3" xfId="537"/>
    <cellStyle name="Navadno 7 2 3 3" xfId="538"/>
    <cellStyle name="Navadno 7 2 3 3 2" xfId="539"/>
    <cellStyle name="Navadno 7 2 3 3 3" xfId="540"/>
    <cellStyle name="Navadno 7 2 3 4" xfId="541"/>
    <cellStyle name="Navadno 7 2 3 5" xfId="542"/>
    <cellStyle name="Navadno 7 2 4" xfId="543"/>
    <cellStyle name="Navadno 7 2 4 2" xfId="544"/>
    <cellStyle name="Navadno 7 2 4 3" xfId="545"/>
    <cellStyle name="Navadno 7 2 5" xfId="546"/>
    <cellStyle name="Navadno 7 2 5 2" xfId="547"/>
    <cellStyle name="Navadno 7 2 5 3" xfId="548"/>
    <cellStyle name="Navadno 7 2 6" xfId="549"/>
    <cellStyle name="Navadno 7 2 7" xfId="550"/>
    <cellStyle name="Navadno 7 3" xfId="551"/>
    <cellStyle name="Navadno 7 3 2" xfId="552"/>
    <cellStyle name="Navadno 7 4" xfId="553"/>
    <cellStyle name="Navadno 7 4 2" xfId="554"/>
    <cellStyle name="Navadno 7 4 2 2" xfId="555"/>
    <cellStyle name="Navadno 7 4 2 2 2" xfId="556"/>
    <cellStyle name="Navadno 7 4 2 2 3" xfId="557"/>
    <cellStyle name="Navadno 7 4 2 3" xfId="558"/>
    <cellStyle name="Navadno 7 4 2 3 2" xfId="559"/>
    <cellStyle name="Navadno 7 4 2 3 3" xfId="560"/>
    <cellStyle name="Navadno 7 4 2 4" xfId="561"/>
    <cellStyle name="Navadno 7 4 2 5" xfId="562"/>
    <cellStyle name="Navadno 7 4 3" xfId="563"/>
    <cellStyle name="Navadno 7 4 3 2" xfId="564"/>
    <cellStyle name="Navadno 7 4 3 3" xfId="565"/>
    <cellStyle name="Navadno 7 4 4" xfId="566"/>
    <cellStyle name="Navadno 7 4 4 2" xfId="567"/>
    <cellStyle name="Navadno 7 4 4 3" xfId="568"/>
    <cellStyle name="Navadno 7 4 5" xfId="569"/>
    <cellStyle name="Navadno 7 4 6" xfId="570"/>
    <cellStyle name="Navadno 7 5" xfId="571"/>
    <cellStyle name="Navadno 7 5 2" xfId="572"/>
    <cellStyle name="Navadno 7 6" xfId="573"/>
    <cellStyle name="Navadno 8" xfId="574"/>
    <cellStyle name="Navadno 8 2" xfId="575"/>
    <cellStyle name="Navadno 8 2 2" xfId="576"/>
    <cellStyle name="Navadno 8 3" xfId="577"/>
    <cellStyle name="Navadno 8 4" xfId="578"/>
    <cellStyle name="Navadno 9" xfId="579"/>
    <cellStyle name="Navadno 9 2" xfId="580"/>
    <cellStyle name="Navadno 9 2 2" xfId="581"/>
    <cellStyle name="Navadno 9 2 3" xfId="582"/>
    <cellStyle name="Navadno 9 2 3 2" xfId="583"/>
    <cellStyle name="Navadno 9 3" xfId="584"/>
    <cellStyle name="Navadno_EINLEITUNGSSEITE" xfId="730"/>
    <cellStyle name="Navadno_Kino Siska_pop_GD" xfId="585"/>
    <cellStyle name="Navadno_Kino Siska_pop_GD 2" xfId="736"/>
    <cellStyle name="Navadno_Kino_Siska_PZI_predracun_OD_p1" xfId="586"/>
    <cellStyle name="Navadno_SBRadovljica" xfId="587"/>
    <cellStyle name="Neutral" xfId="588"/>
    <cellStyle name="Neutral 2" xfId="589"/>
    <cellStyle name="Neutral 3" xfId="590"/>
    <cellStyle name="Nevtralno 2" xfId="591"/>
    <cellStyle name="Normal 10" xfId="592"/>
    <cellStyle name="Normal 11" xfId="593"/>
    <cellStyle name="Normal 12" xfId="594"/>
    <cellStyle name="Normal 12 2" xfId="595"/>
    <cellStyle name="Normal 13" xfId="596"/>
    <cellStyle name="Normal 14" xfId="597"/>
    <cellStyle name="Normal 15" xfId="598"/>
    <cellStyle name="Normal 16" xfId="599"/>
    <cellStyle name="Normal 17" xfId="600"/>
    <cellStyle name="Normal 18" xfId="601"/>
    <cellStyle name="Normal 19" xfId="602"/>
    <cellStyle name="normal 2" xfId="603"/>
    <cellStyle name="Normal 2 2" xfId="604"/>
    <cellStyle name="Normal 2 3" xfId="605"/>
    <cellStyle name="Normal 2 3_Popis del - osnova" xfId="606"/>
    <cellStyle name="Normal 2 4" xfId="607"/>
    <cellStyle name="Normal 20" xfId="608"/>
    <cellStyle name="Normal 21" xfId="609"/>
    <cellStyle name="Normal 22" xfId="610"/>
    <cellStyle name="Normal 23" xfId="611"/>
    <cellStyle name="Normal 24" xfId="612"/>
    <cellStyle name="Normal 25" xfId="613"/>
    <cellStyle name="Normal 26" xfId="614"/>
    <cellStyle name="Normal 27" xfId="615"/>
    <cellStyle name="Normal 28" xfId="616"/>
    <cellStyle name="Normal 29" xfId="617"/>
    <cellStyle name="normal 3" xfId="618"/>
    <cellStyle name="Normal 3 2" xfId="619"/>
    <cellStyle name="Normal 3 3" xfId="620"/>
    <cellStyle name="Normal 30" xfId="621"/>
    <cellStyle name="Normal 31" xfId="622"/>
    <cellStyle name="Normal 32" xfId="623"/>
    <cellStyle name="Normal 33" xfId="624"/>
    <cellStyle name="Normal 34" xfId="625"/>
    <cellStyle name="Normal 35" xfId="626"/>
    <cellStyle name="Normal 36" xfId="627"/>
    <cellStyle name="Normal 37" xfId="628"/>
    <cellStyle name="Normal 38" xfId="629"/>
    <cellStyle name="Normal 39" xfId="630"/>
    <cellStyle name="Normal 4" xfId="631"/>
    <cellStyle name="Normal 4 2" xfId="632"/>
    <cellStyle name="Normal 4 2 2" xfId="633"/>
    <cellStyle name="Normal 40" xfId="634"/>
    <cellStyle name="normal 41" xfId="635"/>
    <cellStyle name="normal 42" xfId="636"/>
    <cellStyle name="Normal 43" xfId="637"/>
    <cellStyle name="Normal 44" xfId="638"/>
    <cellStyle name="Normal 45" xfId="639"/>
    <cellStyle name="Normal 46" xfId="640"/>
    <cellStyle name="Normal 47" xfId="641"/>
    <cellStyle name="Normal 5" xfId="642"/>
    <cellStyle name="Normal 5 2" xfId="643"/>
    <cellStyle name="Normal 6" xfId="644"/>
    <cellStyle name="Normal 6 2" xfId="645"/>
    <cellStyle name="Normal 7" xfId="646"/>
    <cellStyle name="Normal 8" xfId="647"/>
    <cellStyle name="Normal 9" xfId="648"/>
    <cellStyle name="Normal_gradbeni del" xfId="734"/>
    <cellStyle name="Normal_I-BREZOV 2" xfId="733"/>
    <cellStyle name="Normal_Kino Siska_predr_ZU" xfId="732"/>
    <cellStyle name="Normal_PREDRAČUN" xfId="735"/>
    <cellStyle name="Normale_CCTV Price List Jan-Jun 2005" xfId="649"/>
    <cellStyle name="Note" xfId="650"/>
    <cellStyle name="Note 2" xfId="651"/>
    <cellStyle name="Note 3" xfId="652"/>
    <cellStyle name="Note 4" xfId="653"/>
    <cellStyle name="oft Excel]_x000d__x000a_Comment=The open=/f lines load custom functions into the Paste Function list._x000d__x000a_Maximized=3_x000d__x000a_Basics=1_x000d__x000a_A" xfId="654"/>
    <cellStyle name="Opomba 2" xfId="655"/>
    <cellStyle name="Opomba 2 2" xfId="656"/>
    <cellStyle name="Opomba 3" xfId="657"/>
    <cellStyle name="Opozorilo 2" xfId="658"/>
    <cellStyle name="Output" xfId="659"/>
    <cellStyle name="Output 2" xfId="660"/>
    <cellStyle name="Output 3" xfId="661"/>
    <cellStyle name="Output 4" xfId="662"/>
    <cellStyle name="Pojasnjevalno besedilo 2" xfId="663"/>
    <cellStyle name="Poudarek1 2" xfId="664"/>
    <cellStyle name="Poudarek2 2" xfId="665"/>
    <cellStyle name="Poudarek3 2" xfId="666"/>
    <cellStyle name="Poudarek4 2" xfId="667"/>
    <cellStyle name="Poudarek5 2" xfId="668"/>
    <cellStyle name="Poudarek6 2" xfId="669"/>
    <cellStyle name="Povezana celica 2" xfId="670"/>
    <cellStyle name="Preveri celico 2" xfId="671"/>
    <cellStyle name="PRVA VRSTA Element delo 2" xfId="672"/>
    <cellStyle name="Računanje 2" xfId="673"/>
    <cellStyle name="Računanje 2 2" xfId="674"/>
    <cellStyle name="Računanje 3" xfId="675"/>
    <cellStyle name="Sheet Title" xfId="676"/>
    <cellStyle name="Slabo 2" xfId="677"/>
    <cellStyle name="Slog 1" xfId="678"/>
    <cellStyle name="Slog 1 2" xfId="679"/>
    <cellStyle name="Style 1" xfId="680"/>
    <cellStyle name="ţ_x001d_đB_x000c_ęţ_x0012__x000d_ÝţU_x0001_X_x0005_•_x0006__x0007__x0001__x0001_" xfId="681"/>
    <cellStyle name="Title" xfId="682"/>
    <cellStyle name="Total" xfId="683"/>
    <cellStyle name="Total 2" xfId="684"/>
    <cellStyle name="Total 3" xfId="685"/>
    <cellStyle name="Total 4" xfId="686"/>
    <cellStyle name="Valuta" xfId="687" builtinId="4"/>
    <cellStyle name="Valuta (0)_LACEYS TV price list 20030603" xfId="688"/>
    <cellStyle name="Valuta 2" xfId="689"/>
    <cellStyle name="Valuta 2 2" xfId="690"/>
    <cellStyle name="Valuta 3" xfId="691"/>
    <cellStyle name="Valuta 4" xfId="692"/>
    <cellStyle name="Valuta 5" xfId="693"/>
    <cellStyle name="Vejica" xfId="728" builtinId="3"/>
    <cellStyle name="Vejica 2" xfId="694"/>
    <cellStyle name="Vejica 2 2" xfId="695"/>
    <cellStyle name="Vejica 2 2 2" xfId="696"/>
    <cellStyle name="Vejica 2 2 3 3" xfId="737"/>
    <cellStyle name="Vejica 2 3" xfId="697"/>
    <cellStyle name="Vejica 2 4" xfId="726"/>
    <cellStyle name="Vejica 22" xfId="698"/>
    <cellStyle name="Vejica 3" xfId="699"/>
    <cellStyle name="Vejica 3 3 2" xfId="738"/>
    <cellStyle name="Vejica 4" xfId="700"/>
    <cellStyle name="Vejica 4 2" xfId="701"/>
    <cellStyle name="Vejica 4 3" xfId="702"/>
    <cellStyle name="Vejica 4 3 2" xfId="703"/>
    <cellStyle name="Vejica 4 4" xfId="704"/>
    <cellStyle name="Vejica 4 5" xfId="705"/>
    <cellStyle name="Vejica 4 6" xfId="706"/>
    <cellStyle name="Vejica 4 6 2" xfId="707"/>
    <cellStyle name="Vejica 4 6 2 2" xfId="708"/>
    <cellStyle name="Vejica 4 6 2 2 2" xfId="709"/>
    <cellStyle name="Vejica 4 6 2 3" xfId="710"/>
    <cellStyle name="Vejica 4 7" xfId="711"/>
    <cellStyle name="Vejica 4 8" xfId="712"/>
    <cellStyle name="Vejica 4 8 2" xfId="713"/>
    <cellStyle name="Vejica 4 9" xfId="714"/>
    <cellStyle name="Vejica 5" xfId="715"/>
    <cellStyle name="Vejica 6" xfId="716"/>
    <cellStyle name="Vnos 2" xfId="717"/>
    <cellStyle name="Vnos 2 2" xfId="718"/>
    <cellStyle name="Vnos 3" xfId="719"/>
    <cellStyle name="Vsebina_CenaEM" xfId="720"/>
    <cellStyle name="Vsota 2" xfId="721"/>
    <cellStyle name="Vsota 2 2" xfId="722"/>
    <cellStyle name="Vsota 3" xfId="723"/>
    <cellStyle name="Warning Text" xfId="724"/>
    <cellStyle name="Warning Text 2" xfId="7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9</xdr:col>
      <xdr:colOff>76200</xdr:colOff>
      <xdr:row>32</xdr:row>
      <xdr:rowOff>266700</xdr:rowOff>
    </xdr:from>
    <xdr:ext cx="184731" cy="264560"/>
    <xdr:sp macro="" textlink="">
      <xdr:nvSpPr>
        <xdr:cNvPr id="2" name="PoljeZBesedilom 1">
          <a:extLst>
            <a:ext uri="{FF2B5EF4-FFF2-40B4-BE49-F238E27FC236}">
              <a16:creationId xmlns:a16="http://schemas.microsoft.com/office/drawing/2014/main" id="{00000000-0008-0000-0700-000002000000}"/>
            </a:ext>
          </a:extLst>
        </xdr:cNvPr>
        <xdr:cNvSpPr txBox="1"/>
      </xdr:nvSpPr>
      <xdr:spPr bwMode="auto">
        <a:xfrm>
          <a:off x="7334250" y="6257925"/>
          <a:ext cx="184731" cy="264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wrap="none" rtlCol="0" anchor="t">
          <a:spAutoFit/>
        </a:bodyPr>
        <a:lstStyle/>
        <a:p>
          <a:pPr>
            <a:defRPr/>
          </a:pPr>
          <a:endParaRPr lang="sl-SI" sz="1100"/>
        </a:p>
      </xdr:txBody>
    </xdr:sp>
    <xdr:clientData/>
  </xdr:oneCellAnchor>
  <xdr:oneCellAnchor>
    <xdr:from>
      <xdr:col>8</xdr:col>
      <xdr:colOff>180975</xdr:colOff>
      <xdr:row>32</xdr:row>
      <xdr:rowOff>38100</xdr:rowOff>
    </xdr:from>
    <xdr:ext cx="184731" cy="264560"/>
    <xdr:sp macro="" textlink="">
      <xdr:nvSpPr>
        <xdr:cNvPr id="3" name="PoljeZBesedilom 2">
          <a:extLst>
            <a:ext uri="{FF2B5EF4-FFF2-40B4-BE49-F238E27FC236}">
              <a16:creationId xmlns:a16="http://schemas.microsoft.com/office/drawing/2014/main" id="{00000000-0008-0000-0700-000003000000}"/>
            </a:ext>
          </a:extLst>
        </xdr:cNvPr>
        <xdr:cNvSpPr txBox="1"/>
      </xdr:nvSpPr>
      <xdr:spPr bwMode="auto">
        <a:xfrm>
          <a:off x="6829425" y="6029325"/>
          <a:ext cx="184731" cy="264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wrap="none" rtlCol="0" anchor="t">
          <a:spAutoFit/>
        </a:bodyPr>
        <a:lstStyle/>
        <a:p>
          <a:pPr>
            <a:defRPr/>
          </a:pPr>
          <a:endParaRPr lang="sl-SI"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9</xdr:col>
      <xdr:colOff>76200</xdr:colOff>
      <xdr:row>31</xdr:row>
      <xdr:rowOff>266700</xdr:rowOff>
    </xdr:from>
    <xdr:ext cx="184731" cy="264560"/>
    <xdr:sp macro="" textlink="">
      <xdr:nvSpPr>
        <xdr:cNvPr id="2" name="PoljeZBesedilom 1">
          <a:extLst>
            <a:ext uri="{FF2B5EF4-FFF2-40B4-BE49-F238E27FC236}">
              <a16:creationId xmlns:a16="http://schemas.microsoft.com/office/drawing/2014/main" id="{00000000-0008-0000-0900-000002000000}"/>
            </a:ext>
          </a:extLst>
        </xdr:cNvPr>
        <xdr:cNvSpPr txBox="1"/>
      </xdr:nvSpPr>
      <xdr:spPr bwMode="auto">
        <a:xfrm>
          <a:off x="7334250" y="6619875"/>
          <a:ext cx="184731" cy="264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wrap="none" rtlCol="0" anchor="t">
          <a:spAutoFit/>
        </a:bodyPr>
        <a:lstStyle/>
        <a:p>
          <a:pPr>
            <a:defRPr/>
          </a:pPr>
          <a:endParaRPr lang="sl-SI" sz="1100"/>
        </a:p>
      </xdr:txBody>
    </xdr:sp>
    <xdr:clientData/>
  </xdr:oneCellAnchor>
  <xdr:oneCellAnchor>
    <xdr:from>
      <xdr:col>8</xdr:col>
      <xdr:colOff>180975</xdr:colOff>
      <xdr:row>31</xdr:row>
      <xdr:rowOff>38100</xdr:rowOff>
    </xdr:from>
    <xdr:ext cx="184731" cy="264560"/>
    <xdr:sp macro="" textlink="">
      <xdr:nvSpPr>
        <xdr:cNvPr id="3" name="PoljeZBesedilom 2">
          <a:extLst>
            <a:ext uri="{FF2B5EF4-FFF2-40B4-BE49-F238E27FC236}">
              <a16:creationId xmlns:a16="http://schemas.microsoft.com/office/drawing/2014/main" id="{00000000-0008-0000-0900-000003000000}"/>
            </a:ext>
          </a:extLst>
        </xdr:cNvPr>
        <xdr:cNvSpPr txBox="1"/>
      </xdr:nvSpPr>
      <xdr:spPr bwMode="auto">
        <a:xfrm>
          <a:off x="6829425" y="6391275"/>
          <a:ext cx="184731" cy="264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wrap="none" rtlCol="0" anchor="t">
          <a:spAutoFit/>
        </a:bodyPr>
        <a:lstStyle/>
        <a:p>
          <a:pPr>
            <a:defRPr/>
          </a:pPr>
          <a:endParaRPr lang="sl-SI"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88-ELES%202/06-PZI/06-CD%20ODDAJA/KONCNA%20ODDAJA/_ZDRUZENI%20POPIS/36-ELES/08h-PZI%20-%20digitalni_dopolnjen/_VSI%20POPISI/POPISI%20V3%20120723/S%20CENAMI/2011-01-02_PSEB_POPIS%20ZA%20RAZPIS-S%20CENAMI_dopolnitev_1207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Dell\Documents\Popisi\BIPA-&#268;RNU&#352;KI%20BAJER%20kon&#269;ni%20popisi%2030.4.2012\2-crnuski%20bajer_arh_klet_pzi_26041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BojanD/Desktop/Desktop/RAKOVA-jel&#353;a%20II/popisi_PZR_oddaja_160320/06_RJ2_POPIS_PZR_PREDRA&#268;UN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1.1_GO-P"/>
      <sheetName val="1.2_GO-S"/>
      <sheetName val="1.3_GO-RU"/>
      <sheetName val="2.0_KRA"/>
      <sheetName val="3.2_ZUP"/>
      <sheetName val="3.3_KAN"/>
      <sheetName val="3.4_RČN"/>
      <sheetName val="3.5_EKK"/>
      <sheetName val="3.6_VOD"/>
      <sheetName val="4.1_EIP-1-5"/>
      <sheetName val="4.1_EIP-6"/>
      <sheetName val="4.1_EIP-7"/>
      <sheetName val="4.1_EIP-8"/>
      <sheetName val="4.1_EIP-9"/>
      <sheetName val="4.1_EIP-10"/>
      <sheetName val="4.1_EIP-11"/>
      <sheetName val="4.1_EIP-12"/>
      <sheetName val="4.1_EIP-13"/>
      <sheetName val="4.1_EIP-14"/>
      <sheetName val="4.1_EIP-15"/>
      <sheetName val="4.1_EIP-16"/>
      <sheetName val="4.1_EIP-17"/>
      <sheetName val="4.2_TV-P"/>
      <sheetName val="4.3_EE-T"/>
      <sheetName val="4.3_TV-T"/>
      <sheetName val="4.4_TP"/>
      <sheetName val="4.5_SN"/>
      <sheetName val="4.6_ZR"/>
      <sheetName val="4.7_TK-CV"/>
      <sheetName val="5.1_SI-OH"/>
      <sheetName val="5.1_SI-PR"/>
      <sheetName val="5.1_SI-VK"/>
      <sheetName val="5.1_SI-KZ"/>
      <sheetName val="5.1_SI-REG"/>
      <sheetName val="5.1_SI-SPL"/>
      <sheetName val="6.1_TKK"/>
      <sheetName val="7.1_TOK"/>
      <sheetName val="7.2_ZKL"/>
      <sheetName val="9.2_V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AVNA REKAPITULACIJA"/>
      <sheetName val="REKAPITULACIJA GR.+OB. DELA"/>
      <sheetName val="ZEM.D.+pripr.dela-temeljenje"/>
      <sheetName val="GLOBOKO TEMELJENJE"/>
      <sheetName val="BETONSKA DELA (2)"/>
      <sheetName val="ZIDARSKA DELA (2)"/>
      <sheetName val="TESARSKA DELA (2)"/>
      <sheetName val="ZEM.D.+pripr.dela"/>
      <sheetName val="BETONSKA DELA"/>
      <sheetName val="ZIDARSKA DELA"/>
      <sheetName val="TESARSKA DELA"/>
      <sheetName val="NEPREDVIDENA GR.DELA"/>
      <sheetName val="KLJUČAVNIČARSKA DELA"/>
      <sheetName val="KERAMIČARSKA DELA"/>
      <sheetName val="PODOPOLAGALSKA DELA"/>
      <sheetName val="OKNA,VRATA"/>
      <sheetName val="SLIKOPLESKARSKA DELA"/>
      <sheetName val="NEPREDVIDENA OB. DELA"/>
      <sheetName val="STENE IN STROPOVI"/>
      <sheetName val="FASADA V1"/>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sheetData sheetId="1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KUPNA_REKAPITULACIJA_ZA_RAZPIS"/>
      <sheetName val="SKUPNA_REKAPITULACIJA_GOI"/>
      <sheetName val="SPLOŠNA_POSEBNA_DOLOČILA"/>
      <sheetName val="REKAPITULACIJA_PRIPRAV_RUŠ_DELA"/>
      <sheetName val="PRIPRAVLJALNA_DELA"/>
      <sheetName val="RUŠITVENA_DELA"/>
      <sheetName val="REKAPITULACIJA_GO_DELA"/>
      <sheetName val="MONITORING_VLPIVNO_OBMOČJE"/>
      <sheetName val="ZEMELJSKA_DELA"/>
      <sheetName val="IZMERE_ZEMELJSKA_DELA"/>
      <sheetName val="MONITORING_spremljava_gradnje"/>
      <sheetName val="PILOTI_GLOBOKO_TEMELJENJE"/>
      <sheetName val="PLITVO_TEMELJENJE_TEMELJI"/>
      <sheetName val="BETONSKA DELA"/>
      <sheetName val="TESARSKA DELA"/>
      <sheetName val="ZIDARSKA DELA"/>
      <sheetName val="ODPADNA_KANALIZACIJA"/>
      <sheetName val="METEORNA_KANALIZACIJA"/>
      <sheetName val="3.met.kanal-JSS"/>
      <sheetName val="ODVODNJAVANJE_PLUVIA"/>
      <sheetName val="C_ OBJ_PLUVIA"/>
      <sheetName val="SANITARNE_KABINE"/>
      <sheetName val="KLJUČAVNIČARSKA_DELA"/>
      <sheetName val="KROVSKO_KLEPARSKA_DELA"/>
      <sheetName val="MAVČNO_KARTONSKA_DELA"/>
      <sheetName val="STAVBNO_POHIŠTVO"/>
      <sheetName val="FASADA"/>
      <sheetName val="TERACERSKA_DELA"/>
      <sheetName val="KERAMIČARSKA_DELA"/>
      <sheetName val="PARKETARSKA_DELA "/>
      <sheetName val="SLIKOPLESKARSKA_DELA"/>
      <sheetName val="DVIGALA IN OSTALO"/>
      <sheetName val="ZUNANJA_UREDITEV"/>
      <sheetName val="TIPSKA_ZUNANAJA_OPREMA"/>
      <sheetName val="REKAPITULACIJA"/>
      <sheetName val="HORTIKULTURA"/>
      <sheetName val="HORTIKULTURA OBMOČJE C"/>
      <sheetName val="HORTIKULTURA OBMOČJE P"/>
      <sheetName val="ZUNANAJI_VODOVOD"/>
      <sheetName val="1.EKK-I.faza-JSS"/>
      <sheetName val="REKAPITULACIJA_GLAVNI_PLINOVODI"/>
      <sheetName val="N17450_GD"/>
      <sheetName val="N17451_GD "/>
      <sheetName val="PRIKLJUCKI-TIP-I_GD"/>
      <sheetName val="REKAPITULACIJA_STROJNE_INSTAL"/>
      <sheetName val="vodovodni priključek-objekt C"/>
      <sheetName val="vodovod in kanal.-objekt C "/>
      <sheetName val="ogrevanje-objekt C"/>
      <sheetName val="prezračevanje-objekt C"/>
      <sheetName val="hlajenje-objekt C"/>
      <sheetName val="plin-objekt C"/>
      <sheetName val="splošno-objekt C"/>
      <sheetName val="Vodovodni priključki-RJ-II"/>
      <sheetName val="vodovod in kanalizacija--RJ-II"/>
      <sheetName val="ogrevanje--RJ-II"/>
      <sheetName val="prezračevanje--RJ-II"/>
      <sheetName val="hlajenje--RJ-II"/>
      <sheetName val="plin-RJ-II"/>
      <sheetName val="splošno-RJ-II"/>
      <sheetName val="REKAPITULACIJA_ELEKTRO_I"/>
      <sheetName val="INŠTALACIJE"/>
      <sheetName val="INŠTALACIJSKA_OPREMA"/>
      <sheetName val="RAZSVETLJAVA"/>
      <sheetName val="VARNOSTNA_RAZSVETLJAVA"/>
      <sheetName val="STIKALNI_BLOKI"/>
      <sheetName val="POZIVNE_NAPRAVE"/>
      <sheetName val="TKK_NAPRAVE"/>
      <sheetName val="ANTENSKA_NAPRAVA"/>
      <sheetName val="STROJNE_INŠTALACIJE"/>
      <sheetName val="STRELOVODNA_NAPRAVA"/>
      <sheetName val="OSTALO"/>
      <sheetName val="TRAFO POSTAJA_El._Ljubljana"/>
      <sheetName val="2.EKK-II.faza-Elektro Lj."/>
      <sheetName val="1.TKK-Telekom"/>
      <sheetName val="2.TKK-Telemach"/>
      <sheetName val="3.TKK-Grate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Arial"/>
        <a:cs typeface="Arial"/>
      </a:majorFont>
      <a:minorFont>
        <a:latin typeface="Calibri"/>
        <a:ea typeface="Arial"/>
        <a:cs typeface="Arial"/>
      </a:minorFont>
    </a:fontScheme>
    <a:fmtScheme name="Office 2007 - 2010">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86"/>
  <sheetViews>
    <sheetView view="pageBreakPreview" zoomScaleNormal="100" zoomScaleSheetLayoutView="100" workbookViewId="0">
      <pane ySplit="1" topLeftCell="A28" activePane="bottomLeft" state="frozen"/>
      <selection activeCell="C263" sqref="C263"/>
      <selection pane="bottomLeft" activeCell="C40" sqref="C40"/>
    </sheetView>
  </sheetViews>
  <sheetFormatPr defaultColWidth="9.140625" defaultRowHeight="15"/>
  <cols>
    <col min="1" max="1" width="25.5703125" style="312" customWidth="1"/>
    <col min="2" max="2" width="26.42578125" style="313" customWidth="1"/>
    <col min="3" max="3" width="22.7109375" style="314" customWidth="1"/>
    <col min="4" max="4" width="3.7109375" style="313" customWidth="1"/>
    <col min="5" max="5" width="22.7109375" style="313" customWidth="1"/>
    <col min="6" max="6" width="22.85546875" style="313" customWidth="1"/>
    <col min="7" max="7" width="11" style="313" customWidth="1"/>
    <col min="8" max="9" width="11" style="313" bestFit="1" customWidth="1"/>
    <col min="10" max="10" width="19.42578125" style="313" bestFit="1" customWidth="1"/>
    <col min="11" max="11" width="10.5703125" style="316" customWidth="1"/>
    <col min="12" max="12" width="20" style="313" customWidth="1"/>
    <col min="13" max="16384" width="9.140625" style="313"/>
  </cols>
  <sheetData>
    <row r="1" spans="1:11" s="279" customFormat="1">
      <c r="A1" s="278"/>
      <c r="C1" s="280"/>
      <c r="J1" s="281"/>
      <c r="K1" s="282"/>
    </row>
    <row r="2" spans="1:11" s="279" customFormat="1" ht="18">
      <c r="A2" s="283"/>
      <c r="B2" s="964" t="s">
        <v>1712</v>
      </c>
      <c r="C2" s="964"/>
      <c r="D2" s="964"/>
      <c r="E2" s="965"/>
      <c r="J2" s="281"/>
      <c r="K2" s="282"/>
    </row>
    <row r="3" spans="1:11" s="279" customFormat="1" ht="36" customHeight="1">
      <c r="A3" s="286" t="s">
        <v>1713</v>
      </c>
      <c r="B3" s="966" t="s">
        <v>4</v>
      </c>
      <c r="C3" s="967"/>
      <c r="D3" s="967"/>
      <c r="E3" s="967"/>
      <c r="J3" s="281"/>
      <c r="K3" s="282"/>
    </row>
    <row r="4" spans="1:11" s="279" customFormat="1" ht="18">
      <c r="A4" s="283"/>
      <c r="B4" s="284"/>
      <c r="C4" s="284"/>
      <c r="D4" s="284"/>
      <c r="E4" s="285"/>
      <c r="J4" s="281"/>
      <c r="K4" s="282"/>
    </row>
    <row r="5" spans="1:11" s="279" customFormat="1" ht="18">
      <c r="A5" s="283"/>
      <c r="B5" s="284"/>
      <c r="C5" s="284"/>
      <c r="D5" s="284"/>
      <c r="E5" s="285"/>
      <c r="J5" s="281"/>
      <c r="K5" s="282"/>
    </row>
    <row r="6" spans="1:11" s="279" customFormat="1" ht="15.75">
      <c r="A6" s="287" t="s">
        <v>1714</v>
      </c>
      <c r="B6" s="968" t="s">
        <v>6</v>
      </c>
      <c r="C6" s="965"/>
      <c r="D6" s="965"/>
      <c r="E6" s="965"/>
      <c r="J6" s="281"/>
      <c r="K6" s="288"/>
    </row>
    <row r="7" spans="1:11" s="279" customFormat="1" ht="15.75">
      <c r="A7" s="287"/>
      <c r="B7" s="289"/>
      <c r="C7" s="289"/>
      <c r="D7" s="289"/>
      <c r="E7" s="283"/>
      <c r="J7" s="281"/>
      <c r="K7" s="288"/>
    </row>
    <row r="8" spans="1:11" s="279" customFormat="1">
      <c r="A8" s="287" t="s">
        <v>1715</v>
      </c>
      <c r="B8" s="290"/>
      <c r="C8" s="283"/>
      <c r="D8" s="283"/>
      <c r="E8" s="283"/>
      <c r="J8" s="281"/>
      <c r="K8" s="288"/>
    </row>
    <row r="9" spans="1:11" s="279" customFormat="1">
      <c r="A9" s="287"/>
      <c r="B9" s="283"/>
      <c r="C9" s="283"/>
      <c r="D9" s="283"/>
      <c r="E9" s="283"/>
      <c r="J9" s="281"/>
      <c r="K9" s="288"/>
    </row>
    <row r="10" spans="1:11" s="279" customFormat="1">
      <c r="A10" s="287" t="s">
        <v>1716</v>
      </c>
      <c r="B10" s="291" t="s">
        <v>1</v>
      </c>
      <c r="C10" s="283"/>
      <c r="D10" s="283"/>
      <c r="E10" s="283"/>
      <c r="J10" s="281"/>
      <c r="K10" s="288"/>
    </row>
    <row r="11" spans="1:11" s="279" customFormat="1">
      <c r="A11" s="287"/>
      <c r="B11" s="292" t="s">
        <v>2</v>
      </c>
      <c r="C11" s="283"/>
      <c r="D11" s="283"/>
      <c r="E11" s="283"/>
      <c r="J11" s="281"/>
      <c r="K11" s="288"/>
    </row>
    <row r="12" spans="1:11" s="279" customFormat="1">
      <c r="A12" s="287"/>
      <c r="B12" s="291"/>
      <c r="C12" s="283"/>
      <c r="D12" s="283"/>
      <c r="E12" s="283"/>
      <c r="J12" s="281"/>
      <c r="K12" s="288"/>
    </row>
    <row r="13" spans="1:11" s="279" customFormat="1">
      <c r="A13" s="287"/>
      <c r="B13" s="291"/>
      <c r="C13" s="283"/>
      <c r="D13" s="283"/>
      <c r="E13" s="283"/>
      <c r="J13" s="281"/>
      <c r="K13" s="288"/>
    </row>
    <row r="14" spans="1:11" s="279" customFormat="1">
      <c r="A14" s="287" t="s">
        <v>1718</v>
      </c>
      <c r="B14" s="290"/>
      <c r="C14" s="283"/>
      <c r="D14" s="283"/>
      <c r="E14" s="283"/>
      <c r="J14" s="281"/>
      <c r="K14" s="288"/>
    </row>
    <row r="15" spans="1:11" s="279" customFormat="1">
      <c r="A15" s="287"/>
      <c r="B15" s="283"/>
      <c r="C15" s="283"/>
      <c r="D15" s="283"/>
      <c r="E15" s="283"/>
      <c r="J15" s="281"/>
      <c r="K15" s="288"/>
    </row>
    <row r="16" spans="1:11" s="279" customFormat="1">
      <c r="A16" s="287" t="s">
        <v>1719</v>
      </c>
      <c r="B16" s="291" t="s">
        <v>1</v>
      </c>
      <c r="C16" s="291"/>
      <c r="D16" s="291"/>
      <c r="E16" s="283"/>
      <c r="J16" s="281"/>
      <c r="K16" s="288"/>
    </row>
    <row r="17" spans="1:11" s="279" customFormat="1">
      <c r="A17" s="287"/>
      <c r="B17" s="292" t="s">
        <v>2</v>
      </c>
      <c r="C17" s="291"/>
      <c r="D17" s="291"/>
      <c r="E17" s="283"/>
      <c r="J17" s="281"/>
      <c r="K17" s="288"/>
    </row>
    <row r="18" spans="1:11" s="279" customFormat="1">
      <c r="A18" s="287"/>
      <c r="B18" s="291" t="s">
        <v>1717</v>
      </c>
      <c r="C18" s="291"/>
      <c r="D18" s="291"/>
      <c r="E18" s="283"/>
      <c r="J18" s="281"/>
      <c r="K18" s="288"/>
    </row>
    <row r="19" spans="1:11" s="279" customFormat="1">
      <c r="A19" s="287"/>
      <c r="B19" s="291"/>
      <c r="C19" s="291"/>
      <c r="D19" s="291"/>
      <c r="E19" s="283"/>
      <c r="J19" s="281"/>
      <c r="K19" s="288"/>
    </row>
    <row r="20" spans="1:11" s="279" customFormat="1">
      <c r="A20" s="287"/>
      <c r="B20" s="291"/>
      <c r="C20" s="291"/>
      <c r="D20" s="291"/>
      <c r="E20" s="283"/>
      <c r="J20" s="281"/>
      <c r="K20" s="288"/>
    </row>
    <row r="21" spans="1:11" s="279" customFormat="1">
      <c r="A21" s="287" t="s">
        <v>1720</v>
      </c>
      <c r="B21" s="291" t="s">
        <v>1</v>
      </c>
      <c r="C21" s="291"/>
      <c r="D21" s="291"/>
      <c r="E21" s="283"/>
      <c r="J21" s="281"/>
      <c r="K21" s="288"/>
    </row>
    <row r="22" spans="1:11" s="279" customFormat="1">
      <c r="A22" s="287"/>
      <c r="B22" s="292" t="s">
        <v>2</v>
      </c>
      <c r="C22" s="291"/>
      <c r="D22" s="291"/>
      <c r="E22" s="283"/>
      <c r="J22" s="281"/>
      <c r="K22" s="288"/>
    </row>
    <row r="23" spans="1:11" s="279" customFormat="1">
      <c r="A23" s="287"/>
      <c r="B23" s="291" t="s">
        <v>1717</v>
      </c>
      <c r="C23" s="291"/>
      <c r="D23" s="291"/>
      <c r="E23" s="283"/>
      <c r="J23" s="281"/>
      <c r="K23" s="288"/>
    </row>
    <row r="24" spans="1:11" s="279" customFormat="1" ht="9" customHeight="1">
      <c r="A24" s="287"/>
      <c r="B24" s="291"/>
      <c r="C24" s="291"/>
      <c r="D24" s="291"/>
      <c r="E24" s="283"/>
      <c r="J24" s="281"/>
      <c r="K24" s="288"/>
    </row>
    <row r="25" spans="1:11" s="279" customFormat="1" ht="15.75">
      <c r="A25" s="287"/>
      <c r="B25" s="293"/>
      <c r="C25" s="291"/>
      <c r="D25" s="291"/>
      <c r="E25" s="283"/>
      <c r="J25" s="281"/>
      <c r="K25" s="288"/>
    </row>
    <row r="26" spans="1:11" s="279" customFormat="1">
      <c r="A26" s="287" t="s">
        <v>1721</v>
      </c>
      <c r="B26" s="969"/>
      <c r="C26" s="970"/>
      <c r="D26" s="291"/>
      <c r="E26" s="283"/>
      <c r="J26" s="281"/>
      <c r="K26" s="288"/>
    </row>
    <row r="27" spans="1:11" s="279" customFormat="1">
      <c r="A27" s="283"/>
      <c r="B27" s="970"/>
      <c r="C27" s="970"/>
      <c r="D27" s="291"/>
      <c r="E27" s="283"/>
      <c r="J27" s="281"/>
      <c r="K27" s="288"/>
    </row>
    <row r="28" spans="1:11" s="279" customFormat="1">
      <c r="A28" s="287"/>
      <c r="B28" s="970"/>
      <c r="C28" s="970"/>
      <c r="D28" s="291"/>
      <c r="E28" s="283"/>
      <c r="J28" s="281"/>
      <c r="K28" s="288"/>
    </row>
    <row r="29" spans="1:11" s="279" customFormat="1">
      <c r="A29" s="287"/>
      <c r="B29" s="291"/>
      <c r="C29" s="291"/>
      <c r="D29" s="291"/>
      <c r="E29" s="283"/>
      <c r="J29" s="281"/>
      <c r="K29" s="288"/>
    </row>
    <row r="30" spans="1:11" s="279" customFormat="1">
      <c r="A30" s="287"/>
      <c r="B30" s="291"/>
      <c r="C30" s="291"/>
      <c r="D30" s="291"/>
      <c r="E30" s="283"/>
      <c r="J30" s="281"/>
      <c r="K30" s="288"/>
    </row>
    <row r="31" spans="1:11" s="279" customFormat="1">
      <c r="A31" s="287"/>
      <c r="B31" s="291"/>
      <c r="C31" s="291"/>
      <c r="D31" s="291"/>
      <c r="E31" s="283"/>
      <c r="J31" s="281"/>
      <c r="K31" s="288"/>
    </row>
    <row r="32" spans="1:11" s="279" customFormat="1">
      <c r="A32" s="287"/>
      <c r="B32" s="291"/>
      <c r="C32" s="291"/>
      <c r="D32" s="291"/>
      <c r="E32" s="283"/>
      <c r="J32" s="281"/>
      <c r="K32" s="288"/>
    </row>
    <row r="33" spans="1:11" s="279" customFormat="1">
      <c r="A33" s="287"/>
      <c r="B33" s="291"/>
      <c r="C33" s="291"/>
      <c r="D33" s="291"/>
      <c r="E33" s="283"/>
      <c r="J33" s="281"/>
      <c r="K33" s="288"/>
    </row>
    <row r="34" spans="1:11" s="279" customFormat="1">
      <c r="A34" s="287"/>
      <c r="B34" s="291"/>
      <c r="C34" s="291"/>
      <c r="D34" s="291"/>
      <c r="E34" s="283"/>
      <c r="J34" s="281"/>
      <c r="K34" s="288"/>
    </row>
    <row r="35" spans="1:11" s="279" customFormat="1" ht="15.75">
      <c r="A35" s="289" t="s">
        <v>1722</v>
      </c>
      <c r="B35" s="291"/>
      <c r="C35" s="291"/>
      <c r="D35" s="291"/>
      <c r="E35" s="283"/>
      <c r="J35" s="281"/>
      <c r="K35" s="288"/>
    </row>
    <row r="36" spans="1:11" s="279" customFormat="1">
      <c r="A36" s="287"/>
      <c r="B36" s="291"/>
      <c r="C36" s="291"/>
      <c r="D36" s="291"/>
      <c r="E36" s="294"/>
      <c r="J36" s="281"/>
      <c r="K36" s="288"/>
    </row>
    <row r="37" spans="1:11" s="279" customFormat="1" ht="15.75">
      <c r="A37" s="291" t="s">
        <v>1723</v>
      </c>
      <c r="B37" s="287" t="s">
        <v>1124</v>
      </c>
      <c r="C37" s="295"/>
      <c r="D37" s="295"/>
      <c r="E37" s="296">
        <f>REKAPITULACIJA_GOI_ZA_RAZPIS!E150</f>
        <v>0</v>
      </c>
      <c r="J37" s="281"/>
      <c r="K37" s="288"/>
    </row>
    <row r="38" spans="1:11" s="279" customFormat="1" ht="15.75">
      <c r="A38" s="287" t="s">
        <v>1724</v>
      </c>
      <c r="B38" s="260"/>
      <c r="C38" s="295"/>
      <c r="D38" s="295"/>
      <c r="E38" s="296">
        <f>E37*B38</f>
        <v>0</v>
      </c>
      <c r="J38" s="281"/>
      <c r="K38" s="288"/>
    </row>
    <row r="39" spans="1:11" s="279" customFormat="1" ht="15.75">
      <c r="A39" s="297" t="s">
        <v>1725</v>
      </c>
      <c r="B39" s="283"/>
      <c r="C39" s="298"/>
      <c r="D39" s="295"/>
      <c r="E39" s="299">
        <f>E37+E38</f>
        <v>0</v>
      </c>
      <c r="J39" s="281"/>
      <c r="K39" s="288"/>
    </row>
    <row r="40" spans="1:11" s="279" customFormat="1" ht="15.75">
      <c r="A40" s="297"/>
      <c r="B40" s="283"/>
      <c r="C40" s="298"/>
      <c r="D40" s="295"/>
      <c r="E40" s="299"/>
      <c r="J40" s="281"/>
      <c r="K40" s="288"/>
    </row>
    <row r="41" spans="1:11" s="279" customFormat="1" ht="15.75">
      <c r="A41" s="297" t="s">
        <v>1815</v>
      </c>
      <c r="B41" s="283"/>
      <c r="C41" s="298"/>
      <c r="D41" s="295"/>
      <c r="E41" s="299">
        <f>REKAPITULACIJA_GOI_ZA_RAZPIS!E159</f>
        <v>0</v>
      </c>
      <c r="J41" s="281"/>
      <c r="K41" s="288"/>
    </row>
    <row r="42" spans="1:11" s="279" customFormat="1" ht="15.75">
      <c r="A42" s="297"/>
      <c r="B42" s="283"/>
      <c r="C42" s="298"/>
      <c r="D42" s="295"/>
      <c r="E42" s="299"/>
      <c r="J42" s="281"/>
      <c r="K42" s="288"/>
    </row>
    <row r="43" spans="1:11" s="279" customFormat="1" ht="15.75">
      <c r="A43" s="297" t="s">
        <v>1816</v>
      </c>
      <c r="B43" s="283"/>
      <c r="C43" s="298"/>
      <c r="D43" s="295"/>
      <c r="E43" s="299">
        <f>E39+E41</f>
        <v>0</v>
      </c>
      <c r="J43" s="281"/>
      <c r="K43" s="288"/>
    </row>
    <row r="44" spans="1:11" s="279" customFormat="1" ht="15.75">
      <c r="A44" s="297"/>
      <c r="B44" s="283"/>
      <c r="C44" s="298"/>
      <c r="D44" s="295"/>
      <c r="E44" s="299"/>
      <c r="J44" s="281"/>
      <c r="K44" s="288"/>
    </row>
    <row r="45" spans="1:11" s="279" customFormat="1" ht="15.75">
      <c r="A45" s="300" t="s">
        <v>1726</v>
      </c>
      <c r="B45" s="301">
        <v>0.22</v>
      </c>
      <c r="C45" s="302"/>
      <c r="D45" s="295"/>
      <c r="E45" s="303">
        <f>E43*B45</f>
        <v>0</v>
      </c>
      <c r="J45" s="281"/>
      <c r="K45" s="288"/>
    </row>
    <row r="46" spans="1:11" s="279" customFormat="1">
      <c r="A46" s="287"/>
      <c r="B46" s="283"/>
      <c r="C46" s="304"/>
      <c r="D46" s="304"/>
      <c r="E46" s="304"/>
      <c r="J46" s="281"/>
      <c r="K46" s="288"/>
    </row>
    <row r="47" spans="1:11" s="279" customFormat="1" ht="25.5">
      <c r="A47" s="305" t="s">
        <v>1727</v>
      </c>
      <c r="B47" s="306"/>
      <c r="C47" s="307"/>
      <c r="D47" s="298"/>
      <c r="E47" s="308">
        <f>SUM(E43:E46)</f>
        <v>0</v>
      </c>
      <c r="J47" s="281"/>
      <c r="K47" s="288"/>
    </row>
    <row r="48" spans="1:11" s="279" customFormat="1">
      <c r="A48" s="283"/>
      <c r="B48" s="283"/>
      <c r="C48" s="283"/>
      <c r="D48" s="283"/>
      <c r="E48" s="283"/>
      <c r="J48" s="281"/>
      <c r="K48" s="288"/>
    </row>
    <row r="49" spans="1:11" s="279" customFormat="1">
      <c r="A49" s="283"/>
      <c r="B49" s="283"/>
      <c r="C49" s="283"/>
      <c r="D49" s="283"/>
      <c r="E49" s="283"/>
      <c r="J49" s="281"/>
      <c r="K49" s="288"/>
    </row>
    <row r="50" spans="1:11" s="279" customFormat="1">
      <c r="A50" s="283"/>
      <c r="B50" s="283"/>
      <c r="C50" s="283"/>
      <c r="D50" s="283"/>
      <c r="E50" s="283"/>
      <c r="J50" s="281"/>
      <c r="K50" s="288"/>
    </row>
    <row r="51" spans="1:11" s="279" customFormat="1">
      <c r="A51" s="283"/>
      <c r="B51" s="283"/>
      <c r="C51" s="283"/>
      <c r="D51" s="283"/>
      <c r="E51" s="309"/>
      <c r="J51" s="281"/>
      <c r="K51" s="288"/>
    </row>
    <row r="52" spans="1:11" s="279" customFormat="1">
      <c r="A52" s="283"/>
      <c r="B52" s="283"/>
      <c r="C52" s="283"/>
      <c r="D52" s="283"/>
      <c r="E52" s="283"/>
      <c r="J52" s="281"/>
      <c r="K52" s="288"/>
    </row>
    <row r="53" spans="1:11" s="279" customFormat="1">
      <c r="A53" s="283"/>
      <c r="B53" s="283"/>
      <c r="C53" s="283"/>
      <c r="D53" s="283"/>
      <c r="E53" s="283"/>
      <c r="J53" s="281"/>
      <c r="K53" s="288"/>
    </row>
    <row r="54" spans="1:11" s="279" customFormat="1">
      <c r="A54" s="310" t="s">
        <v>1728</v>
      </c>
      <c r="B54" s="310" t="s">
        <v>1729</v>
      </c>
      <c r="C54" s="311"/>
      <c r="D54" s="311"/>
      <c r="E54" s="311"/>
      <c r="J54" s="281"/>
      <c r="K54" s="288"/>
    </row>
    <row r="55" spans="1:11" s="279" customFormat="1">
      <c r="A55" s="261"/>
      <c r="B55" s="971"/>
      <c r="C55" s="971"/>
      <c r="D55" s="283"/>
      <c r="E55" s="283"/>
      <c r="J55" s="281"/>
      <c r="K55" s="288"/>
    </row>
    <row r="56" spans="1:11" s="279" customFormat="1">
      <c r="A56" s="261"/>
      <c r="B56" s="971"/>
      <c r="C56" s="971"/>
      <c r="D56" s="283"/>
      <c r="E56" s="283"/>
      <c r="J56" s="281"/>
      <c r="K56" s="288"/>
    </row>
    <row r="57" spans="1:11" s="279" customFormat="1">
      <c r="A57" s="278"/>
      <c r="C57" s="280"/>
      <c r="J57" s="281"/>
      <c r="K57" s="288"/>
    </row>
    <row r="58" spans="1:11" s="279" customFormat="1">
      <c r="A58" s="278"/>
      <c r="C58" s="280"/>
      <c r="J58" s="281"/>
      <c r="K58" s="288"/>
    </row>
    <row r="59" spans="1:11" s="279" customFormat="1">
      <c r="A59" s="278"/>
      <c r="C59" s="280"/>
      <c r="J59" s="281"/>
      <c r="K59" s="288"/>
    </row>
    <row r="60" spans="1:11" s="279" customFormat="1">
      <c r="A60" s="278"/>
      <c r="C60" s="280"/>
      <c r="J60" s="281"/>
      <c r="K60" s="288"/>
    </row>
    <row r="61" spans="1:11" s="279" customFormat="1">
      <c r="A61" s="278"/>
      <c r="C61" s="280"/>
      <c r="J61" s="281"/>
      <c r="K61" s="288"/>
    </row>
    <row r="62" spans="1:11" s="279" customFormat="1">
      <c r="A62" s="278"/>
      <c r="C62" s="280"/>
      <c r="J62" s="281"/>
      <c r="K62" s="288"/>
    </row>
    <row r="63" spans="1:11" s="279" customFormat="1">
      <c r="A63" s="278"/>
      <c r="C63" s="280"/>
      <c r="J63" s="281"/>
      <c r="K63" s="288"/>
    </row>
    <row r="64" spans="1:11" s="279" customFormat="1">
      <c r="A64" s="278"/>
      <c r="C64" s="280"/>
      <c r="J64" s="281"/>
      <c r="K64" s="288"/>
    </row>
    <row r="65" spans="1:11" s="279" customFormat="1">
      <c r="A65" s="278"/>
      <c r="C65" s="280"/>
      <c r="J65" s="281"/>
      <c r="K65" s="288"/>
    </row>
    <row r="66" spans="1:11" s="279" customFormat="1">
      <c r="A66" s="278"/>
      <c r="C66" s="280"/>
      <c r="J66" s="281"/>
      <c r="K66" s="288"/>
    </row>
    <row r="67" spans="1:11">
      <c r="J67" s="315"/>
    </row>
    <row r="68" spans="1:11">
      <c r="J68" s="315"/>
    </row>
    <row r="69" spans="1:11">
      <c r="J69" s="314"/>
    </row>
    <row r="70" spans="1:11">
      <c r="J70" s="314"/>
    </row>
    <row r="71" spans="1:11">
      <c r="J71" s="314"/>
    </row>
    <row r="72" spans="1:11">
      <c r="J72" s="314"/>
    </row>
    <row r="73" spans="1:11">
      <c r="J73" s="314"/>
    </row>
    <row r="74" spans="1:11">
      <c r="J74" s="314"/>
    </row>
    <row r="75" spans="1:11">
      <c r="J75" s="314"/>
    </row>
    <row r="76" spans="1:11">
      <c r="J76" s="314"/>
    </row>
    <row r="77" spans="1:11">
      <c r="J77" s="314"/>
      <c r="K77" s="317"/>
    </row>
    <row r="78" spans="1:11">
      <c r="J78" s="314"/>
      <c r="K78" s="317"/>
    </row>
    <row r="79" spans="1:11">
      <c r="K79" s="317"/>
    </row>
    <row r="80" spans="1:11">
      <c r="K80" s="317"/>
    </row>
    <row r="81" spans="1:11">
      <c r="K81" s="317"/>
    </row>
    <row r="82" spans="1:11">
      <c r="A82" s="313"/>
      <c r="C82" s="313"/>
      <c r="K82" s="317"/>
    </row>
    <row r="83" spans="1:11">
      <c r="A83" s="313"/>
      <c r="C83" s="313"/>
      <c r="K83" s="317"/>
    </row>
    <row r="84" spans="1:11">
      <c r="A84" s="313"/>
      <c r="C84" s="313"/>
      <c r="K84" s="317"/>
    </row>
    <row r="85" spans="1:11">
      <c r="A85" s="313"/>
      <c r="C85" s="313"/>
      <c r="K85" s="317"/>
    </row>
    <row r="86" spans="1:11">
      <c r="A86" s="313"/>
      <c r="C86" s="313"/>
      <c r="K86" s="317"/>
    </row>
  </sheetData>
  <sheetProtection algorithmName="SHA-512" hashValue="QWx9bRnTDwY7VXFr0LpIViy5gsSBdn98rCGS5y2sx67c7jVZPmnfOhwua/zLY7y1ltf01Bk2UOpA6llsito5GA==" saltValue="Q2qdQqUVIkvY2KDnnSXNYw==" spinCount="100000" sheet="1" objects="1" scenarios="1" formatRows="0"/>
  <mergeCells count="5">
    <mergeCell ref="B2:E2"/>
    <mergeCell ref="B3:E3"/>
    <mergeCell ref="B6:E6"/>
    <mergeCell ref="B26:C28"/>
    <mergeCell ref="B55:C56"/>
  </mergeCells>
  <pageMargins left="0.70866141732283472" right="0.70866141732283472" top="0.55118110236220474" bottom="0.94488188976377963" header="0.19685039370078741" footer="0.51181102362204722"/>
  <pageSetup paperSize="9" fitToHeight="0" orientation="landscape" r:id="rId1"/>
  <headerFooter>
    <oddHeader>&amp;R&amp;G</oddHeader>
    <oddFooter xml:space="preserve">&amp;C&amp;"Arial,Navadno"&amp;9Stran &amp;P od &amp;N   </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N132"/>
  <sheetViews>
    <sheetView view="pageBreakPreview" zoomScaleNormal="100" zoomScaleSheetLayoutView="100" workbookViewId="0">
      <pane ySplit="1" topLeftCell="A26" activePane="bottomLeft" state="frozen"/>
      <selection activeCell="F27" sqref="F27"/>
      <selection pane="bottomLeft" activeCell="D26" sqref="D26"/>
    </sheetView>
  </sheetViews>
  <sheetFormatPr defaultColWidth="9.140625" defaultRowHeight="12.75"/>
  <cols>
    <col min="1" max="1" width="13.7109375" style="558" customWidth="1"/>
    <col min="2" max="2" width="70.7109375" style="558" customWidth="1"/>
    <col min="3" max="3" width="5.7109375" style="584" customWidth="1"/>
    <col min="4" max="4" width="11.7109375" style="585" customWidth="1"/>
    <col min="5" max="5" width="12.7109375" style="585" customWidth="1"/>
    <col min="6" max="6" width="18.7109375" style="586" customWidth="1"/>
    <col min="7" max="16384" width="9.140625" style="558"/>
  </cols>
  <sheetData>
    <row r="1" spans="1:6" s="556" customFormat="1">
      <c r="A1" s="117" t="s">
        <v>52</v>
      </c>
      <c r="B1" s="118" t="s">
        <v>53</v>
      </c>
      <c r="C1" s="118" t="s">
        <v>54</v>
      </c>
      <c r="D1" s="119" t="s">
        <v>55</v>
      </c>
      <c r="E1" s="120" t="s">
        <v>56</v>
      </c>
      <c r="F1" s="121" t="s">
        <v>57</v>
      </c>
    </row>
    <row r="2" spans="1:6" ht="15.75">
      <c r="A2" s="7" t="s">
        <v>32</v>
      </c>
      <c r="B2" s="7" t="s">
        <v>985</v>
      </c>
      <c r="C2" s="10"/>
      <c r="D2" s="8" t="s">
        <v>59</v>
      </c>
      <c r="E2" s="557"/>
      <c r="F2" s="9"/>
    </row>
    <row r="3" spans="1:6" ht="15">
      <c r="A3" s="6"/>
      <c r="B3" s="6"/>
      <c r="C3" s="10"/>
      <c r="D3" s="11"/>
      <c r="E3" s="557"/>
      <c r="F3" s="12"/>
    </row>
    <row r="4" spans="1:6" ht="15">
      <c r="A4" s="64"/>
      <c r="B4" s="65"/>
      <c r="C4" s="66"/>
      <c r="D4" s="67"/>
      <c r="E4" s="589"/>
      <c r="F4" s="68"/>
    </row>
    <row r="5" spans="1:6" ht="15.75">
      <c r="A5" s="590"/>
      <c r="B5" s="590" t="s">
        <v>986</v>
      </c>
      <c r="C5" s="19"/>
      <c r="D5" s="20"/>
      <c r="E5" s="591"/>
      <c r="F5" s="21"/>
    </row>
    <row r="6" spans="1:6" ht="14.25">
      <c r="A6" s="647"/>
      <c r="B6" s="647"/>
      <c r="C6" s="78"/>
      <c r="D6" s="79"/>
      <c r="E6" s="595"/>
      <c r="F6" s="80"/>
    </row>
    <row r="7" spans="1:6" s="594" customFormat="1" ht="15">
      <c r="A7" s="122" t="s">
        <v>987</v>
      </c>
      <c r="B7" s="122" t="s">
        <v>988</v>
      </c>
      <c r="C7" s="123"/>
      <c r="D7" s="124"/>
      <c r="E7" s="648"/>
      <c r="F7" s="125">
        <f>F14</f>
        <v>0</v>
      </c>
    </row>
    <row r="8" spans="1:6" ht="30">
      <c r="A8" s="69" t="s">
        <v>989</v>
      </c>
      <c r="B8" s="70" t="s">
        <v>990</v>
      </c>
      <c r="C8" s="71"/>
      <c r="D8" s="72"/>
      <c r="E8" s="614"/>
      <c r="F8" s="73">
        <f>SUM(F7:F7)</f>
        <v>0</v>
      </c>
    </row>
    <row r="9" spans="1:6" ht="15.75">
      <c r="A9" s="91"/>
      <c r="B9" s="91"/>
      <c r="C9" s="19"/>
      <c r="D9" s="20"/>
      <c r="E9" s="591"/>
      <c r="F9" s="21"/>
    </row>
    <row r="10" spans="1:6" ht="15.75">
      <c r="A10" s="91"/>
      <c r="B10" s="91"/>
      <c r="C10" s="19"/>
      <c r="D10" s="20"/>
      <c r="E10" s="591"/>
      <c r="F10" s="21"/>
    </row>
    <row r="11" spans="1:6" ht="15.75">
      <c r="A11" s="77"/>
      <c r="B11" s="77"/>
      <c r="C11" s="78"/>
      <c r="D11" s="79"/>
      <c r="E11" s="595"/>
      <c r="F11" s="80"/>
    </row>
    <row r="12" spans="1:6" ht="15.75">
      <c r="A12" s="273" t="s">
        <v>32</v>
      </c>
      <c r="B12" s="273" t="s">
        <v>991</v>
      </c>
      <c r="C12" s="274"/>
      <c r="D12" s="275" t="s">
        <v>59</v>
      </c>
      <c r="E12" s="649"/>
      <c r="F12" s="276"/>
    </row>
    <row r="13" spans="1:6" ht="15">
      <c r="A13" s="23" t="s">
        <v>989</v>
      </c>
      <c r="B13" s="23" t="s">
        <v>992</v>
      </c>
      <c r="C13" s="24"/>
      <c r="D13" s="25" t="s">
        <v>59</v>
      </c>
      <c r="E13" s="646"/>
      <c r="F13" s="26"/>
    </row>
    <row r="14" spans="1:6" ht="15">
      <c r="A14" s="46" t="s">
        <v>987</v>
      </c>
      <c r="B14" s="46" t="s">
        <v>988</v>
      </c>
      <c r="C14" s="47"/>
      <c r="D14" s="48" t="s">
        <v>59</v>
      </c>
      <c r="E14" s="616"/>
      <c r="F14" s="49">
        <f>F27+F33+F53+F59+F64+F70+F113+F122</f>
        <v>0</v>
      </c>
    </row>
    <row r="15" spans="1:6">
      <c r="A15" s="53" t="s">
        <v>993</v>
      </c>
      <c r="B15" s="53" t="s">
        <v>71</v>
      </c>
      <c r="C15" s="54"/>
      <c r="D15" s="55"/>
      <c r="E15" s="83"/>
      <c r="F15" s="56"/>
    </row>
    <row r="16" spans="1:6" s="542" customFormat="1" ht="25.5">
      <c r="A16" s="650" t="s">
        <v>994</v>
      </c>
      <c r="B16" s="618" t="s">
        <v>328</v>
      </c>
      <c r="C16" s="10"/>
      <c r="D16" s="8"/>
      <c r="E16" s="597"/>
      <c r="F16" s="57"/>
    </row>
    <row r="17" spans="1:13" s="542" customFormat="1" ht="36">
      <c r="A17" s="51" t="s">
        <v>995</v>
      </c>
      <c r="B17" s="598" t="s">
        <v>330</v>
      </c>
      <c r="C17" s="10"/>
      <c r="D17" s="8"/>
      <c r="E17" s="597"/>
      <c r="F17" s="57"/>
    </row>
    <row r="18" spans="1:13" s="542" customFormat="1" ht="24">
      <c r="A18" s="51" t="s">
        <v>996</v>
      </c>
      <c r="B18" s="598" t="s">
        <v>997</v>
      </c>
      <c r="C18" s="10"/>
      <c r="D18" s="8"/>
      <c r="E18" s="597"/>
      <c r="F18" s="57"/>
    </row>
    <row r="19" spans="1:13" s="542" customFormat="1">
      <c r="A19" s="650" t="s">
        <v>998</v>
      </c>
      <c r="B19" s="618" t="s">
        <v>999</v>
      </c>
      <c r="C19" s="10"/>
      <c r="D19" s="8"/>
      <c r="E19" s="597"/>
      <c r="F19" s="57"/>
    </row>
    <row r="20" spans="1:13" s="542" customFormat="1" ht="60">
      <c r="A20" s="51" t="s">
        <v>1000</v>
      </c>
      <c r="B20" s="598" t="s">
        <v>1001</v>
      </c>
      <c r="C20" s="10"/>
      <c r="D20" s="8"/>
      <c r="E20" s="597"/>
      <c r="F20" s="57"/>
    </row>
    <row r="21" spans="1:13" s="542" customFormat="1" ht="25.5">
      <c r="A21" s="650" t="s">
        <v>1002</v>
      </c>
      <c r="B21" s="618" t="s">
        <v>1003</v>
      </c>
      <c r="C21" s="10"/>
      <c r="D21" s="8"/>
      <c r="E21" s="597"/>
      <c r="F21" s="57"/>
    </row>
    <row r="22" spans="1:13" s="542" customFormat="1" ht="48">
      <c r="A22" s="51" t="s">
        <v>1004</v>
      </c>
      <c r="B22" s="598" t="s">
        <v>1005</v>
      </c>
      <c r="C22" s="10"/>
      <c r="D22" s="8"/>
      <c r="E22" s="597"/>
      <c r="F22" s="57"/>
    </row>
    <row r="23" spans="1:13" s="542" customFormat="1" ht="25.5">
      <c r="A23" s="650" t="s">
        <v>1006</v>
      </c>
      <c r="B23" s="620" t="s">
        <v>1954</v>
      </c>
      <c r="C23" s="10"/>
      <c r="D23" s="8"/>
      <c r="E23" s="597"/>
      <c r="F23" s="57"/>
    </row>
    <row r="24" spans="1:13" s="542" customFormat="1" ht="192">
      <c r="A24" s="51" t="s">
        <v>1007</v>
      </c>
      <c r="B24" s="563" t="s">
        <v>1939</v>
      </c>
      <c r="C24" s="10"/>
      <c r="D24" s="8"/>
      <c r="E24" s="597"/>
      <c r="F24" s="57"/>
    </row>
    <row r="25" spans="1:13" s="542" customFormat="1">
      <c r="A25" s="650" t="s">
        <v>1952</v>
      </c>
      <c r="B25" s="618" t="s">
        <v>85</v>
      </c>
      <c r="C25" s="10"/>
      <c r="D25" s="8"/>
      <c r="E25" s="597"/>
      <c r="F25" s="57"/>
    </row>
    <row r="26" spans="1:13" s="542" customFormat="1" ht="108">
      <c r="A26" s="51" t="s">
        <v>1953</v>
      </c>
      <c r="B26" s="598" t="s">
        <v>334</v>
      </c>
      <c r="C26" s="10"/>
      <c r="D26" s="8"/>
      <c r="E26" s="597"/>
      <c r="F26" s="57"/>
    </row>
    <row r="27" spans="1:13" s="603" customFormat="1">
      <c r="A27" s="111" t="s">
        <v>1008</v>
      </c>
      <c r="B27" s="111" t="s">
        <v>447</v>
      </c>
      <c r="C27" s="112"/>
      <c r="D27" s="113"/>
      <c r="E27" s="114"/>
      <c r="F27" s="115">
        <f>SUM(F28:F32)</f>
        <v>0</v>
      </c>
      <c r="G27" s="602"/>
      <c r="I27" s="602"/>
      <c r="J27" s="602"/>
      <c r="K27" s="602"/>
      <c r="M27" s="602"/>
    </row>
    <row r="28" spans="1:13" s="542" customFormat="1">
      <c r="A28" s="617" t="s">
        <v>1009</v>
      </c>
      <c r="B28" s="618" t="s">
        <v>373</v>
      </c>
      <c r="C28" s="10"/>
      <c r="D28" s="8"/>
      <c r="E28" s="597"/>
      <c r="F28" s="57"/>
    </row>
    <row r="29" spans="1:13" s="542" customFormat="1" ht="24">
      <c r="A29" s="51" t="s">
        <v>1010</v>
      </c>
      <c r="B29" s="52" t="s">
        <v>1949</v>
      </c>
      <c r="C29" s="50" t="s">
        <v>97</v>
      </c>
      <c r="D29" s="537">
        <v>1</v>
      </c>
      <c r="E29" s="84"/>
      <c r="F29" s="9">
        <f>+D29*E29</f>
        <v>0</v>
      </c>
    </row>
    <row r="30" spans="1:13" s="542" customFormat="1">
      <c r="A30" s="617" t="s">
        <v>1011</v>
      </c>
      <c r="B30" s="618" t="s">
        <v>377</v>
      </c>
      <c r="C30" s="10"/>
      <c r="D30" s="8"/>
      <c r="E30" s="597"/>
      <c r="F30" s="57"/>
    </row>
    <row r="31" spans="1:13" s="542" customFormat="1">
      <c r="A31" s="51" t="s">
        <v>1012</v>
      </c>
      <c r="B31" s="52" t="s">
        <v>1013</v>
      </c>
      <c r="C31" s="50" t="s">
        <v>124</v>
      </c>
      <c r="D31" s="577">
        <v>874</v>
      </c>
      <c r="E31" s="84"/>
      <c r="F31" s="9">
        <f t="shared" ref="F31:F32" si="0">+D31*E31</f>
        <v>0</v>
      </c>
    </row>
    <row r="32" spans="1:13" s="542" customFormat="1">
      <c r="A32" s="51" t="s">
        <v>1014</v>
      </c>
      <c r="B32" s="52" t="s">
        <v>1832</v>
      </c>
      <c r="C32" s="50" t="s">
        <v>110</v>
      </c>
      <c r="D32" s="577">
        <v>46</v>
      </c>
      <c r="E32" s="84"/>
      <c r="F32" s="9">
        <f t="shared" si="0"/>
        <v>0</v>
      </c>
    </row>
    <row r="33" spans="1:13" s="603" customFormat="1">
      <c r="A33" s="111" t="s">
        <v>1016</v>
      </c>
      <c r="B33" s="111" t="s">
        <v>1017</v>
      </c>
      <c r="C33" s="112"/>
      <c r="D33" s="113"/>
      <c r="E33" s="114"/>
      <c r="F33" s="115">
        <f>SUM(F34:F52)</f>
        <v>0</v>
      </c>
      <c r="G33" s="602"/>
      <c r="I33" s="602"/>
      <c r="J33" s="602"/>
      <c r="K33" s="602"/>
      <c r="M33" s="602"/>
    </row>
    <row r="34" spans="1:13" s="542" customFormat="1" ht="38.25">
      <c r="A34" s="617" t="s">
        <v>1018</v>
      </c>
      <c r="B34" s="620" t="s">
        <v>1019</v>
      </c>
      <c r="C34" s="10"/>
      <c r="D34" s="8"/>
      <c r="E34" s="597"/>
      <c r="F34" s="57"/>
    </row>
    <row r="35" spans="1:13" s="542" customFormat="1">
      <c r="A35" s="51" t="s">
        <v>1020</v>
      </c>
      <c r="B35" s="52" t="s">
        <v>1021</v>
      </c>
      <c r="C35" s="50" t="s">
        <v>110</v>
      </c>
      <c r="D35" s="577">
        <v>12</v>
      </c>
      <c r="E35" s="84"/>
      <c r="F35" s="9">
        <f t="shared" ref="F35:F52" si="1">+D35*E35</f>
        <v>0</v>
      </c>
    </row>
    <row r="36" spans="1:13" s="542" customFormat="1">
      <c r="A36" s="51" t="s">
        <v>1022</v>
      </c>
      <c r="B36" s="52" t="s">
        <v>1023</v>
      </c>
      <c r="C36" s="50" t="s">
        <v>110</v>
      </c>
      <c r="D36" s="577">
        <v>2</v>
      </c>
      <c r="E36" s="84"/>
      <c r="F36" s="9">
        <f t="shared" si="1"/>
        <v>0</v>
      </c>
    </row>
    <row r="37" spans="1:13" s="542" customFormat="1">
      <c r="A37" s="51" t="s">
        <v>1024</v>
      </c>
      <c r="B37" s="52" t="s">
        <v>1025</v>
      </c>
      <c r="C37" s="50" t="s">
        <v>110</v>
      </c>
      <c r="D37" s="577">
        <v>1</v>
      </c>
      <c r="E37" s="84"/>
      <c r="F37" s="9">
        <f t="shared" si="1"/>
        <v>0</v>
      </c>
    </row>
    <row r="38" spans="1:13" s="542" customFormat="1">
      <c r="A38" s="51" t="s">
        <v>1026</v>
      </c>
      <c r="B38" s="52" t="s">
        <v>1027</v>
      </c>
      <c r="C38" s="50" t="s">
        <v>124</v>
      </c>
      <c r="D38" s="577">
        <v>20</v>
      </c>
      <c r="E38" s="84"/>
      <c r="F38" s="9">
        <f t="shared" si="1"/>
        <v>0</v>
      </c>
    </row>
    <row r="39" spans="1:13" s="542" customFormat="1">
      <c r="A39" s="51" t="s">
        <v>1028</v>
      </c>
      <c r="B39" s="52" t="s">
        <v>1029</v>
      </c>
      <c r="C39" s="50" t="s">
        <v>124</v>
      </c>
      <c r="D39" s="577">
        <v>40</v>
      </c>
      <c r="E39" s="84"/>
      <c r="F39" s="9">
        <f t="shared" si="1"/>
        <v>0</v>
      </c>
    </row>
    <row r="40" spans="1:13" s="542" customFormat="1">
      <c r="A40" s="51" t="s">
        <v>1030</v>
      </c>
      <c r="B40" s="52" t="s">
        <v>1031</v>
      </c>
      <c r="C40" s="50" t="s">
        <v>124</v>
      </c>
      <c r="D40" s="577">
        <v>150</v>
      </c>
      <c r="E40" s="84"/>
      <c r="F40" s="9">
        <f t="shared" si="1"/>
        <v>0</v>
      </c>
    </row>
    <row r="41" spans="1:13" s="542" customFormat="1">
      <c r="A41" s="51" t="s">
        <v>1032</v>
      </c>
      <c r="B41" s="52" t="s">
        <v>1033</v>
      </c>
      <c r="C41" s="50" t="s">
        <v>107</v>
      </c>
      <c r="D41" s="577">
        <f>227+336+85+40</f>
        <v>688</v>
      </c>
      <c r="E41" s="84"/>
      <c r="F41" s="9">
        <f t="shared" si="1"/>
        <v>0</v>
      </c>
    </row>
    <row r="42" spans="1:13" s="542" customFormat="1">
      <c r="A42" s="51" t="s">
        <v>1034</v>
      </c>
      <c r="B42" s="52" t="s">
        <v>1035</v>
      </c>
      <c r="C42" s="50" t="s">
        <v>107</v>
      </c>
      <c r="D42" s="577">
        <v>6200</v>
      </c>
      <c r="E42" s="84"/>
      <c r="F42" s="9">
        <f t="shared" si="1"/>
        <v>0</v>
      </c>
    </row>
    <row r="43" spans="1:13" s="542" customFormat="1">
      <c r="A43" s="51" t="s">
        <v>1036</v>
      </c>
      <c r="B43" s="52" t="s">
        <v>1037</v>
      </c>
      <c r="C43" s="50" t="s">
        <v>124</v>
      </c>
      <c r="D43" s="577">
        <v>1580</v>
      </c>
      <c r="E43" s="84"/>
      <c r="F43" s="9">
        <f t="shared" si="1"/>
        <v>0</v>
      </c>
    </row>
    <row r="44" spans="1:13" s="542" customFormat="1" ht="24">
      <c r="A44" s="51" t="s">
        <v>1038</v>
      </c>
      <c r="B44" s="52" t="s">
        <v>1039</v>
      </c>
      <c r="C44" s="50" t="s">
        <v>124</v>
      </c>
      <c r="D44" s="577">
        <f>38+18+17+14+16+19+17+23+33+18</f>
        <v>213</v>
      </c>
      <c r="E44" s="84"/>
      <c r="F44" s="9">
        <f t="shared" si="1"/>
        <v>0</v>
      </c>
    </row>
    <row r="45" spans="1:13" s="542" customFormat="1">
      <c r="A45" s="51" t="s">
        <v>1040</v>
      </c>
      <c r="B45" s="52" t="s">
        <v>1041</v>
      </c>
      <c r="C45" s="50" t="s">
        <v>110</v>
      </c>
      <c r="D45" s="577">
        <v>18</v>
      </c>
      <c r="E45" s="84"/>
      <c r="F45" s="9">
        <f t="shared" si="1"/>
        <v>0</v>
      </c>
    </row>
    <row r="46" spans="1:13" s="542" customFormat="1">
      <c r="A46" s="51" t="s">
        <v>1042</v>
      </c>
      <c r="B46" s="52" t="s">
        <v>1043</v>
      </c>
      <c r="C46" s="50" t="s">
        <v>117</v>
      </c>
      <c r="D46" s="577">
        <v>30</v>
      </c>
      <c r="E46" s="84"/>
      <c r="F46" s="9">
        <f t="shared" si="1"/>
        <v>0</v>
      </c>
    </row>
    <row r="47" spans="1:13" s="542" customFormat="1">
      <c r="A47" s="51" t="s">
        <v>1044</v>
      </c>
      <c r="B47" s="651" t="s">
        <v>1045</v>
      </c>
      <c r="C47" s="50" t="s">
        <v>117</v>
      </c>
      <c r="D47" s="577">
        <v>715</v>
      </c>
      <c r="E47" s="84"/>
      <c r="F47" s="9">
        <f t="shared" si="1"/>
        <v>0</v>
      </c>
    </row>
    <row r="48" spans="1:13" s="542" customFormat="1">
      <c r="A48" s="51" t="s">
        <v>1046</v>
      </c>
      <c r="B48" s="651" t="s">
        <v>1047</v>
      </c>
      <c r="C48" s="50" t="s">
        <v>117</v>
      </c>
      <c r="D48" s="577">
        <v>2821</v>
      </c>
      <c r="E48" s="84"/>
      <c r="F48" s="9">
        <f t="shared" si="1"/>
        <v>0</v>
      </c>
    </row>
    <row r="49" spans="1:14" s="542" customFormat="1">
      <c r="A49" s="51" t="s">
        <v>1048</v>
      </c>
      <c r="B49" s="651" t="s">
        <v>1049</v>
      </c>
      <c r="C49" s="50" t="s">
        <v>1050</v>
      </c>
      <c r="D49" s="577">
        <v>140</v>
      </c>
      <c r="E49" s="84"/>
      <c r="F49" s="9">
        <f t="shared" si="1"/>
        <v>0</v>
      </c>
    </row>
    <row r="50" spans="1:14" s="542" customFormat="1">
      <c r="A50" s="51" t="s">
        <v>1051</v>
      </c>
      <c r="B50" s="651" t="s">
        <v>1052</v>
      </c>
      <c r="C50" s="50" t="s">
        <v>1050</v>
      </c>
      <c r="D50" s="577">
        <v>2200</v>
      </c>
      <c r="E50" s="84"/>
      <c r="F50" s="9">
        <f t="shared" si="1"/>
        <v>0</v>
      </c>
    </row>
    <row r="51" spans="1:14" s="542" customFormat="1">
      <c r="A51" s="51" t="s">
        <v>1053</v>
      </c>
      <c r="B51" s="651" t="s">
        <v>1054</v>
      </c>
      <c r="C51" s="50" t="s">
        <v>1050</v>
      </c>
      <c r="D51" s="577">
        <v>600</v>
      </c>
      <c r="E51" s="84"/>
      <c r="F51" s="9">
        <f t="shared" si="1"/>
        <v>0</v>
      </c>
    </row>
    <row r="52" spans="1:14" s="542" customFormat="1">
      <c r="A52" s="51" t="s">
        <v>1055</v>
      </c>
      <c r="B52" s="651" t="s">
        <v>1056</v>
      </c>
      <c r="C52" s="50" t="s">
        <v>1050</v>
      </c>
      <c r="D52" s="577">
        <v>25</v>
      </c>
      <c r="E52" s="84"/>
      <c r="F52" s="9">
        <f t="shared" si="1"/>
        <v>0</v>
      </c>
    </row>
    <row r="53" spans="1:14" s="603" customFormat="1">
      <c r="A53" s="53" t="s">
        <v>1057</v>
      </c>
      <c r="B53" s="53" t="s">
        <v>1058</v>
      </c>
      <c r="C53" s="54"/>
      <c r="D53" s="55"/>
      <c r="E53" s="83"/>
      <c r="F53" s="56">
        <f>SUM(F55:F58)</f>
        <v>0</v>
      </c>
      <c r="G53" s="601"/>
      <c r="H53" s="602"/>
      <c r="J53" s="602"/>
      <c r="K53" s="602"/>
      <c r="L53" s="602"/>
      <c r="N53" s="602"/>
    </row>
    <row r="54" spans="1:14" s="542" customFormat="1" ht="140.25">
      <c r="A54" s="618" t="s">
        <v>1059</v>
      </c>
      <c r="B54" s="618" t="s">
        <v>161</v>
      </c>
      <c r="C54" s="10"/>
      <c r="D54" s="8"/>
      <c r="E54" s="597"/>
      <c r="F54" s="57"/>
    </row>
    <row r="55" spans="1:14" s="542" customFormat="1">
      <c r="A55" s="51" t="s">
        <v>1060</v>
      </c>
      <c r="B55" s="652" t="s">
        <v>1061</v>
      </c>
      <c r="C55" s="50" t="s">
        <v>107</v>
      </c>
      <c r="D55" s="577">
        <v>6200</v>
      </c>
      <c r="E55" s="84"/>
      <c r="F55" s="9">
        <f t="shared" ref="F55:F58" si="2">+D55*E55</f>
        <v>0</v>
      </c>
    </row>
    <row r="56" spans="1:14" s="542" customFormat="1" ht="72">
      <c r="A56" s="51" t="s">
        <v>1062</v>
      </c>
      <c r="B56" s="52" t="s">
        <v>1063</v>
      </c>
      <c r="C56" s="50" t="s">
        <v>117</v>
      </c>
      <c r="D56" s="577">
        <f>6200*0.35*1.3</f>
        <v>2821</v>
      </c>
      <c r="E56" s="84"/>
      <c r="F56" s="9">
        <f t="shared" si="2"/>
        <v>0</v>
      </c>
    </row>
    <row r="57" spans="1:14" s="542" customFormat="1" ht="72">
      <c r="A57" s="51" t="s">
        <v>1064</v>
      </c>
      <c r="B57" s="52" t="s">
        <v>1065</v>
      </c>
      <c r="C57" s="50" t="s">
        <v>117</v>
      </c>
      <c r="D57" s="577">
        <f>2200*0.25*1.3</f>
        <v>715</v>
      </c>
      <c r="E57" s="84"/>
      <c r="F57" s="9">
        <f t="shared" si="2"/>
        <v>0</v>
      </c>
    </row>
    <row r="58" spans="1:14" s="542" customFormat="1">
      <c r="A58" s="51" t="s">
        <v>1064</v>
      </c>
      <c r="B58" s="52" t="s">
        <v>1066</v>
      </c>
      <c r="C58" s="50" t="s">
        <v>107</v>
      </c>
      <c r="D58" s="577">
        <v>600</v>
      </c>
      <c r="E58" s="84"/>
      <c r="F58" s="9">
        <f t="shared" si="2"/>
        <v>0</v>
      </c>
    </row>
    <row r="59" spans="1:14" s="603" customFormat="1">
      <c r="A59" s="53" t="s">
        <v>1067</v>
      </c>
      <c r="B59" s="53" t="s">
        <v>1068</v>
      </c>
      <c r="C59" s="54"/>
      <c r="D59" s="55"/>
      <c r="E59" s="83"/>
      <c r="F59" s="56">
        <f>SUM(F60:F63)</f>
        <v>0</v>
      </c>
      <c r="G59" s="601"/>
      <c r="H59" s="602"/>
      <c r="J59" s="602"/>
      <c r="K59" s="602"/>
      <c r="L59" s="602"/>
      <c r="N59" s="602"/>
    </row>
    <row r="60" spans="1:14" s="542" customFormat="1">
      <c r="A60" s="617" t="s">
        <v>1069</v>
      </c>
      <c r="B60" s="620" t="s">
        <v>873</v>
      </c>
      <c r="C60" s="10"/>
      <c r="D60" s="8"/>
      <c r="E60" s="600"/>
      <c r="F60" s="57"/>
    </row>
    <row r="61" spans="1:14" s="542" customFormat="1" ht="24">
      <c r="A61" s="51" t="s">
        <v>1070</v>
      </c>
      <c r="B61" s="52" t="s">
        <v>1071</v>
      </c>
      <c r="C61" s="50" t="s">
        <v>107</v>
      </c>
      <c r="D61" s="577">
        <v>2200</v>
      </c>
      <c r="E61" s="84"/>
      <c r="F61" s="9">
        <f t="shared" ref="F61:F63" si="3">+D61*E61</f>
        <v>0</v>
      </c>
    </row>
    <row r="62" spans="1:14" s="542" customFormat="1" ht="24">
      <c r="A62" s="51" t="s">
        <v>1070</v>
      </c>
      <c r="B62" s="52" t="s">
        <v>1072</v>
      </c>
      <c r="C62" s="50" t="s">
        <v>107</v>
      </c>
      <c r="D62" s="577">
        <v>6200</v>
      </c>
      <c r="E62" s="84"/>
      <c r="F62" s="9">
        <f t="shared" si="3"/>
        <v>0</v>
      </c>
    </row>
    <row r="63" spans="1:14" s="542" customFormat="1" ht="24">
      <c r="A63" s="51" t="s">
        <v>1070</v>
      </c>
      <c r="B63" s="52" t="s">
        <v>1073</v>
      </c>
      <c r="C63" s="50" t="s">
        <v>107</v>
      </c>
      <c r="D63" s="577">
        <v>6200</v>
      </c>
      <c r="E63" s="84"/>
      <c r="F63" s="9">
        <f t="shared" si="3"/>
        <v>0</v>
      </c>
    </row>
    <row r="64" spans="1:14" s="603" customFormat="1">
      <c r="A64" s="53" t="s">
        <v>1074</v>
      </c>
      <c r="B64" s="53" t="s">
        <v>1075</v>
      </c>
      <c r="C64" s="54"/>
      <c r="D64" s="55"/>
      <c r="E64" s="83"/>
      <c r="F64" s="56">
        <f>SUM(F66:F69)</f>
        <v>0</v>
      </c>
      <c r="G64" s="601"/>
      <c r="H64" s="602"/>
      <c r="J64" s="602"/>
      <c r="K64" s="602"/>
      <c r="L64" s="602"/>
      <c r="N64" s="602"/>
    </row>
    <row r="65" spans="1:14" s="542" customFormat="1" ht="25.5">
      <c r="A65" s="650" t="s">
        <v>1076</v>
      </c>
      <c r="B65" s="620" t="s">
        <v>1077</v>
      </c>
      <c r="C65" s="10"/>
      <c r="D65" s="8"/>
      <c r="E65" s="600"/>
      <c r="F65" s="57"/>
    </row>
    <row r="66" spans="1:14" s="542" customFormat="1" ht="24">
      <c r="A66" s="51" t="s">
        <v>1078</v>
      </c>
      <c r="B66" s="576" t="s">
        <v>1079</v>
      </c>
      <c r="C66" s="50" t="s">
        <v>124</v>
      </c>
      <c r="D66" s="577">
        <v>1580</v>
      </c>
      <c r="E66" s="84"/>
      <c r="F66" s="9">
        <f t="shared" ref="F66:F69" si="4">+D66*E66</f>
        <v>0</v>
      </c>
    </row>
    <row r="67" spans="1:14" s="542" customFormat="1" ht="24">
      <c r="A67" s="51" t="s">
        <v>1080</v>
      </c>
      <c r="B67" s="576" t="s">
        <v>1081</v>
      </c>
      <c r="C67" s="50" t="s">
        <v>124</v>
      </c>
      <c r="D67" s="577">
        <v>100</v>
      </c>
      <c r="E67" s="84"/>
      <c r="F67" s="9">
        <f t="shared" si="4"/>
        <v>0</v>
      </c>
    </row>
    <row r="68" spans="1:14" s="542" customFormat="1" ht="24">
      <c r="A68" s="51" t="s">
        <v>1082</v>
      </c>
      <c r="B68" s="576" t="s">
        <v>1083</v>
      </c>
      <c r="C68" s="50" t="s">
        <v>124</v>
      </c>
      <c r="D68" s="577">
        <v>700</v>
      </c>
      <c r="E68" s="84"/>
      <c r="F68" s="9">
        <f t="shared" si="4"/>
        <v>0</v>
      </c>
    </row>
    <row r="69" spans="1:14" s="542" customFormat="1">
      <c r="A69" s="51" t="s">
        <v>1082</v>
      </c>
      <c r="B69" s="576" t="s">
        <v>1084</v>
      </c>
      <c r="C69" s="50" t="s">
        <v>107</v>
      </c>
      <c r="D69" s="577">
        <v>3</v>
      </c>
      <c r="E69" s="84"/>
      <c r="F69" s="9">
        <f t="shared" si="4"/>
        <v>0</v>
      </c>
    </row>
    <row r="70" spans="1:14" s="603" customFormat="1">
      <c r="A70" s="53" t="s">
        <v>1085</v>
      </c>
      <c r="B70" s="53" t="s">
        <v>1833</v>
      </c>
      <c r="C70" s="54"/>
      <c r="D70" s="55"/>
      <c r="E70" s="83"/>
      <c r="F70" s="56">
        <f>SUM(F71:F112)</f>
        <v>0</v>
      </c>
      <c r="G70" s="601"/>
      <c r="H70" s="602"/>
      <c r="J70" s="602"/>
      <c r="K70" s="602"/>
      <c r="L70" s="602"/>
      <c r="N70" s="602"/>
    </row>
    <row r="71" spans="1:14" s="603" customFormat="1">
      <c r="A71" s="617" t="s">
        <v>1087</v>
      </c>
      <c r="B71" s="618" t="s">
        <v>336</v>
      </c>
      <c r="C71" s="10"/>
      <c r="D71" s="8"/>
      <c r="E71" s="597"/>
      <c r="F71" s="57"/>
      <c r="G71" s="601"/>
      <c r="H71" s="602"/>
      <c r="J71" s="602"/>
      <c r="K71" s="602"/>
      <c r="L71" s="602"/>
      <c r="N71" s="602"/>
    </row>
    <row r="72" spans="1:14" s="603" customFormat="1">
      <c r="A72" s="51" t="s">
        <v>1089</v>
      </c>
      <c r="B72" s="598" t="s">
        <v>1834</v>
      </c>
      <c r="C72" s="50" t="s">
        <v>124</v>
      </c>
      <c r="D72" s="577">
        <v>1113</v>
      </c>
      <c r="E72" s="84"/>
      <c r="F72" s="9">
        <f t="shared" ref="F72" si="5">+D72*E72</f>
        <v>0</v>
      </c>
      <c r="G72" s="601"/>
      <c r="H72" s="602"/>
      <c r="J72" s="602"/>
      <c r="K72" s="602"/>
      <c r="L72" s="602"/>
      <c r="N72" s="602"/>
    </row>
    <row r="73" spans="1:14" s="603" customFormat="1">
      <c r="A73" s="617" t="s">
        <v>1835</v>
      </c>
      <c r="B73" s="566" t="s">
        <v>340</v>
      </c>
      <c r="C73" s="130"/>
      <c r="D73" s="128"/>
      <c r="E73" s="597"/>
      <c r="F73" s="164"/>
      <c r="G73" s="601"/>
      <c r="H73" s="602"/>
      <c r="J73" s="602"/>
      <c r="K73" s="602"/>
      <c r="L73" s="602"/>
      <c r="N73" s="602"/>
    </row>
    <row r="74" spans="1:14" s="603" customFormat="1" ht="24">
      <c r="A74" s="51" t="s">
        <v>1836</v>
      </c>
      <c r="B74" s="159" t="s">
        <v>1889</v>
      </c>
      <c r="C74" s="154" t="s">
        <v>117</v>
      </c>
      <c r="D74" s="577">
        <v>1448</v>
      </c>
      <c r="E74" s="188"/>
      <c r="F74" s="129">
        <f>+D74*E74</f>
        <v>0</v>
      </c>
      <c r="G74" s="601"/>
      <c r="H74" s="602"/>
      <c r="J74" s="602"/>
      <c r="K74" s="602"/>
      <c r="L74" s="602"/>
      <c r="N74" s="602"/>
    </row>
    <row r="75" spans="1:14" s="603" customFormat="1" ht="24">
      <c r="A75" s="51" t="s">
        <v>1837</v>
      </c>
      <c r="B75" s="159" t="s">
        <v>1888</v>
      </c>
      <c r="C75" s="154" t="s">
        <v>117</v>
      </c>
      <c r="D75" s="577">
        <v>744</v>
      </c>
      <c r="E75" s="188"/>
      <c r="F75" s="129">
        <f>+D75*E75</f>
        <v>0</v>
      </c>
      <c r="G75" s="601"/>
      <c r="H75" s="602"/>
      <c r="J75" s="602"/>
      <c r="K75" s="602"/>
      <c r="L75" s="602"/>
      <c r="N75" s="602"/>
    </row>
    <row r="76" spans="1:14" s="603" customFormat="1" ht="24">
      <c r="A76" s="51" t="s">
        <v>1846</v>
      </c>
      <c r="B76" s="159" t="s">
        <v>1906</v>
      </c>
      <c r="C76" s="154" t="s">
        <v>117</v>
      </c>
      <c r="D76" s="577">
        <v>66</v>
      </c>
      <c r="E76" s="188"/>
      <c r="F76" s="129">
        <f>+D76*E76</f>
        <v>0</v>
      </c>
      <c r="G76" s="601"/>
      <c r="H76" s="602"/>
      <c r="J76" s="602"/>
      <c r="K76" s="602"/>
      <c r="L76" s="602"/>
      <c r="N76" s="602"/>
    </row>
    <row r="77" spans="1:14" s="603" customFormat="1" ht="48">
      <c r="A77" s="51" t="s">
        <v>1887</v>
      </c>
      <c r="B77" s="159" t="s">
        <v>1914</v>
      </c>
      <c r="C77" s="154" t="s">
        <v>124</v>
      </c>
      <c r="D77" s="577">
        <v>129</v>
      </c>
      <c r="E77" s="188"/>
      <c r="F77" s="129">
        <f>+D77*E77</f>
        <v>0</v>
      </c>
      <c r="G77" s="601"/>
      <c r="H77" s="602"/>
      <c r="J77" s="602"/>
      <c r="K77" s="602"/>
      <c r="L77" s="602"/>
      <c r="N77" s="602"/>
    </row>
    <row r="78" spans="1:14" s="603" customFormat="1">
      <c r="A78" s="617" t="s">
        <v>1838</v>
      </c>
      <c r="B78" s="566" t="s">
        <v>345</v>
      </c>
      <c r="C78" s="130"/>
      <c r="D78" s="128"/>
      <c r="E78" s="597"/>
      <c r="F78" s="164"/>
      <c r="G78" s="601"/>
      <c r="H78" s="602"/>
      <c r="J78" s="602"/>
      <c r="K78" s="602"/>
      <c r="L78" s="602"/>
      <c r="N78" s="602"/>
    </row>
    <row r="79" spans="1:14" s="603" customFormat="1">
      <c r="A79" s="51" t="s">
        <v>1839</v>
      </c>
      <c r="B79" s="159" t="s">
        <v>1919</v>
      </c>
      <c r="C79" s="154" t="s">
        <v>107</v>
      </c>
      <c r="D79" s="577">
        <v>950</v>
      </c>
      <c r="E79" s="188"/>
      <c r="F79" s="129">
        <f>+D79*E79</f>
        <v>0</v>
      </c>
      <c r="G79" s="601"/>
      <c r="H79" s="602"/>
      <c r="J79" s="602"/>
      <c r="K79" s="602"/>
      <c r="L79" s="602"/>
      <c r="N79" s="602"/>
    </row>
    <row r="80" spans="1:14" s="603" customFormat="1" ht="38.25">
      <c r="A80" s="617" t="s">
        <v>1840</v>
      </c>
      <c r="B80" s="599" t="s">
        <v>1893</v>
      </c>
      <c r="C80" s="130"/>
      <c r="D80" s="128"/>
      <c r="E80" s="600"/>
      <c r="F80" s="164"/>
      <c r="G80" s="601"/>
      <c r="H80" s="602"/>
      <c r="J80" s="602"/>
      <c r="K80" s="602"/>
      <c r="L80" s="602"/>
      <c r="N80" s="602"/>
    </row>
    <row r="81" spans="1:14" s="603" customFormat="1">
      <c r="A81" s="51" t="s">
        <v>1841</v>
      </c>
      <c r="B81" s="159" t="s">
        <v>1845</v>
      </c>
      <c r="C81" s="154" t="s">
        <v>124</v>
      </c>
      <c r="D81" s="577">
        <v>270</v>
      </c>
      <c r="E81" s="188"/>
      <c r="F81" s="129">
        <f>D81*E81</f>
        <v>0</v>
      </c>
      <c r="G81" s="601"/>
      <c r="H81" s="602"/>
      <c r="J81" s="602"/>
      <c r="K81" s="602"/>
      <c r="L81" s="602"/>
      <c r="N81" s="602"/>
    </row>
    <row r="82" spans="1:14" s="603" customFormat="1">
      <c r="A82" s="51" t="s">
        <v>1842</v>
      </c>
      <c r="B82" s="159" t="s">
        <v>1907</v>
      </c>
      <c r="C82" s="154" t="s">
        <v>124</v>
      </c>
      <c r="D82" s="577">
        <v>373</v>
      </c>
      <c r="E82" s="188"/>
      <c r="F82" s="129">
        <f t="shared" ref="F82:F85" si="6">D82*E82</f>
        <v>0</v>
      </c>
      <c r="G82" s="601"/>
      <c r="H82" s="602"/>
      <c r="J82" s="602"/>
      <c r="K82" s="602"/>
      <c r="L82" s="602"/>
      <c r="N82" s="602"/>
    </row>
    <row r="83" spans="1:14" s="603" customFormat="1">
      <c r="A83" s="51" t="s">
        <v>1843</v>
      </c>
      <c r="B83" s="159" t="s">
        <v>1935</v>
      </c>
      <c r="C83" s="154" t="s">
        <v>124</v>
      </c>
      <c r="D83" s="577">
        <v>150</v>
      </c>
      <c r="E83" s="188"/>
      <c r="F83" s="129">
        <f t="shared" si="6"/>
        <v>0</v>
      </c>
      <c r="G83" s="601"/>
      <c r="H83" s="602"/>
      <c r="J83" s="602"/>
      <c r="K83" s="602"/>
      <c r="L83" s="602"/>
      <c r="N83" s="602"/>
    </row>
    <row r="84" spans="1:14" s="603" customFormat="1">
      <c r="A84" s="51" t="s">
        <v>1849</v>
      </c>
      <c r="B84" s="159" t="s">
        <v>1844</v>
      </c>
      <c r="C84" s="154" t="s">
        <v>124</v>
      </c>
      <c r="D84" s="577">
        <v>373</v>
      </c>
      <c r="E84" s="188"/>
      <c r="F84" s="129">
        <f t="shared" si="6"/>
        <v>0</v>
      </c>
      <c r="G84" s="601"/>
      <c r="H84" s="602"/>
      <c r="J84" s="602"/>
      <c r="K84" s="602"/>
      <c r="L84" s="602"/>
      <c r="N84" s="602"/>
    </row>
    <row r="85" spans="1:14" s="603" customFormat="1" ht="36">
      <c r="A85" s="51" t="s">
        <v>1894</v>
      </c>
      <c r="B85" s="159" t="s">
        <v>1850</v>
      </c>
      <c r="C85" s="154" t="s">
        <v>117</v>
      </c>
      <c r="D85" s="577">
        <v>85</v>
      </c>
      <c r="E85" s="188"/>
      <c r="F85" s="129">
        <f t="shared" si="6"/>
        <v>0</v>
      </c>
      <c r="G85" s="601"/>
      <c r="H85" s="602"/>
      <c r="J85" s="602"/>
      <c r="K85" s="602"/>
      <c r="L85" s="602"/>
      <c r="N85" s="602"/>
    </row>
    <row r="86" spans="1:14" s="603" customFormat="1" ht="72">
      <c r="A86" s="51" t="s">
        <v>1934</v>
      </c>
      <c r="B86" s="159" t="s">
        <v>1895</v>
      </c>
      <c r="C86" s="154" t="s">
        <v>117</v>
      </c>
      <c r="D86" s="577">
        <v>425</v>
      </c>
      <c r="E86" s="188"/>
      <c r="F86" s="129">
        <f>D86*E86</f>
        <v>0</v>
      </c>
      <c r="G86" s="601"/>
      <c r="H86" s="602"/>
      <c r="J86" s="602"/>
      <c r="K86" s="602"/>
      <c r="L86" s="602"/>
      <c r="N86" s="602"/>
    </row>
    <row r="87" spans="1:14" s="603" customFormat="1" ht="38.25">
      <c r="A87" s="617" t="s">
        <v>1847</v>
      </c>
      <c r="B87" s="599" t="s">
        <v>1920</v>
      </c>
      <c r="C87" s="130"/>
      <c r="D87" s="128"/>
      <c r="E87" s="600"/>
      <c r="F87" s="164"/>
      <c r="G87" s="601"/>
      <c r="H87" s="602"/>
      <c r="J87" s="602"/>
      <c r="K87" s="602"/>
      <c r="L87" s="602"/>
      <c r="N87" s="602"/>
    </row>
    <row r="88" spans="1:14" s="603" customFormat="1" ht="24">
      <c r="A88" s="51" t="s">
        <v>1848</v>
      </c>
      <c r="B88" s="159" t="s">
        <v>1921</v>
      </c>
      <c r="C88" s="154" t="s">
        <v>117</v>
      </c>
      <c r="D88" s="577">
        <v>1495</v>
      </c>
      <c r="E88" s="188"/>
      <c r="F88" s="129">
        <f>D88*E88</f>
        <v>0</v>
      </c>
      <c r="G88" s="601"/>
      <c r="H88" s="602"/>
      <c r="J88" s="602"/>
      <c r="K88" s="602"/>
      <c r="L88" s="602"/>
      <c r="N88" s="602"/>
    </row>
    <row r="89" spans="1:14" s="603" customFormat="1">
      <c r="A89" s="51" t="s">
        <v>1892</v>
      </c>
      <c r="B89" s="159" t="s">
        <v>1896</v>
      </c>
      <c r="C89" s="154" t="s">
        <v>117</v>
      </c>
      <c r="D89" s="577">
        <v>697</v>
      </c>
      <c r="E89" s="188"/>
      <c r="F89" s="129">
        <f>D89*E89</f>
        <v>0</v>
      </c>
      <c r="G89" s="601"/>
      <c r="H89" s="602"/>
      <c r="J89" s="602"/>
      <c r="K89" s="602"/>
      <c r="L89" s="602"/>
      <c r="N89" s="602"/>
    </row>
    <row r="90" spans="1:14" s="603" customFormat="1" ht="76.5">
      <c r="A90" s="617" t="s">
        <v>1851</v>
      </c>
      <c r="B90" s="599" t="s">
        <v>1874</v>
      </c>
      <c r="C90" s="130"/>
      <c r="D90" s="128"/>
      <c r="E90" s="600"/>
      <c r="F90" s="164"/>
      <c r="G90" s="601"/>
      <c r="H90" s="602"/>
      <c r="J90" s="602"/>
      <c r="K90" s="602"/>
      <c r="L90" s="602"/>
      <c r="N90" s="602"/>
    </row>
    <row r="91" spans="1:14" s="603" customFormat="1">
      <c r="A91" s="51" t="s">
        <v>1852</v>
      </c>
      <c r="B91" s="159" t="s">
        <v>1868</v>
      </c>
      <c r="C91" s="154" t="s">
        <v>110</v>
      </c>
      <c r="D91" s="577">
        <v>1</v>
      </c>
      <c r="E91" s="188"/>
      <c r="F91" s="129">
        <f>D91*E91</f>
        <v>0</v>
      </c>
      <c r="G91" s="601"/>
      <c r="H91" s="602"/>
      <c r="J91" s="602"/>
      <c r="K91" s="602"/>
      <c r="L91" s="602"/>
      <c r="N91" s="602"/>
    </row>
    <row r="92" spans="1:14" s="603" customFormat="1">
      <c r="A92" s="51" t="s">
        <v>1853</v>
      </c>
      <c r="B92" s="159" t="s">
        <v>1869</v>
      </c>
      <c r="C92" s="154" t="s">
        <v>110</v>
      </c>
      <c r="D92" s="577">
        <v>18</v>
      </c>
      <c r="E92" s="188"/>
      <c r="F92" s="129">
        <f t="shared" ref="F92:F93" si="7">D92*E92</f>
        <v>0</v>
      </c>
      <c r="G92" s="601"/>
      <c r="H92" s="602"/>
      <c r="J92" s="602"/>
      <c r="K92" s="602"/>
      <c r="L92" s="602"/>
      <c r="N92" s="602"/>
    </row>
    <row r="93" spans="1:14" s="603" customFormat="1">
      <c r="A93" s="51" t="s">
        <v>1854</v>
      </c>
      <c r="B93" s="159" t="s">
        <v>1870</v>
      </c>
      <c r="C93" s="154" t="s">
        <v>110</v>
      </c>
      <c r="D93" s="577">
        <v>14</v>
      </c>
      <c r="E93" s="188"/>
      <c r="F93" s="129">
        <f t="shared" si="7"/>
        <v>0</v>
      </c>
      <c r="G93" s="601"/>
      <c r="H93" s="602"/>
      <c r="J93" s="602"/>
      <c r="K93" s="602"/>
      <c r="L93" s="602"/>
      <c r="N93" s="602"/>
    </row>
    <row r="94" spans="1:14" s="603" customFormat="1">
      <c r="A94" s="51" t="s">
        <v>1855</v>
      </c>
      <c r="B94" s="159" t="s">
        <v>1871</v>
      </c>
      <c r="C94" s="154" t="s">
        <v>110</v>
      </c>
      <c r="D94" s="577">
        <v>5</v>
      </c>
      <c r="E94" s="188"/>
      <c r="F94" s="129">
        <f t="shared" ref="F94:F95" si="8">D94*E94</f>
        <v>0</v>
      </c>
      <c r="G94" s="601"/>
      <c r="H94" s="602"/>
      <c r="J94" s="602"/>
      <c r="K94" s="602"/>
      <c r="L94" s="602"/>
      <c r="N94" s="602"/>
    </row>
    <row r="95" spans="1:14" s="603" customFormat="1">
      <c r="A95" s="51" t="s">
        <v>1926</v>
      </c>
      <c r="B95" s="159" t="s">
        <v>1933</v>
      </c>
      <c r="C95" s="154" t="s">
        <v>110</v>
      </c>
      <c r="D95" s="577">
        <v>3</v>
      </c>
      <c r="E95" s="188"/>
      <c r="F95" s="129">
        <f t="shared" si="8"/>
        <v>0</v>
      </c>
      <c r="G95" s="601"/>
      <c r="H95" s="602"/>
      <c r="J95" s="602"/>
      <c r="K95" s="602"/>
      <c r="L95" s="602"/>
      <c r="N95" s="602"/>
    </row>
    <row r="96" spans="1:14" s="603" customFormat="1" ht="76.5">
      <c r="A96" s="617" t="s">
        <v>1856</v>
      </c>
      <c r="B96" s="599" t="s">
        <v>1873</v>
      </c>
      <c r="C96" s="130"/>
      <c r="D96" s="128"/>
      <c r="E96" s="600"/>
      <c r="F96" s="164"/>
      <c r="G96" s="601"/>
      <c r="H96" s="602"/>
      <c r="J96" s="602"/>
      <c r="K96" s="602"/>
      <c r="L96" s="602"/>
      <c r="N96" s="602"/>
    </row>
    <row r="97" spans="1:14" s="603" customFormat="1">
      <c r="A97" s="51" t="s">
        <v>1857</v>
      </c>
      <c r="B97" s="159" t="s">
        <v>1872</v>
      </c>
      <c r="C97" s="154" t="s">
        <v>110</v>
      </c>
      <c r="D97" s="577">
        <v>22</v>
      </c>
      <c r="E97" s="188"/>
      <c r="F97" s="129">
        <f>D97*E97</f>
        <v>0</v>
      </c>
      <c r="G97" s="601"/>
      <c r="H97" s="602"/>
      <c r="J97" s="602"/>
      <c r="K97" s="602"/>
      <c r="L97" s="602"/>
      <c r="N97" s="602"/>
    </row>
    <row r="98" spans="1:14" s="603" customFormat="1" ht="76.5">
      <c r="A98" s="617" t="s">
        <v>1858</v>
      </c>
      <c r="B98" s="599" t="s">
        <v>1875</v>
      </c>
      <c r="C98" s="130"/>
      <c r="D98" s="128"/>
      <c r="E98" s="600"/>
      <c r="F98" s="164"/>
      <c r="G98" s="601"/>
      <c r="H98" s="602"/>
      <c r="J98" s="602"/>
      <c r="K98" s="602"/>
      <c r="L98" s="602"/>
      <c r="N98" s="602"/>
    </row>
    <row r="99" spans="1:14" s="603" customFormat="1" ht="24">
      <c r="A99" s="51" t="s">
        <v>1859</v>
      </c>
      <c r="B99" s="159" t="s">
        <v>1876</v>
      </c>
      <c r="C99" s="154" t="s">
        <v>110</v>
      </c>
      <c r="D99" s="577">
        <v>6</v>
      </c>
      <c r="E99" s="188"/>
      <c r="F99" s="129">
        <f>D99*E99</f>
        <v>0</v>
      </c>
      <c r="G99" s="601"/>
      <c r="H99" s="602"/>
      <c r="J99" s="602"/>
      <c r="K99" s="602"/>
      <c r="L99" s="602"/>
      <c r="N99" s="602"/>
    </row>
    <row r="100" spans="1:14" s="603" customFormat="1" ht="38.25">
      <c r="A100" s="617" t="s">
        <v>1860</v>
      </c>
      <c r="B100" s="599" t="s">
        <v>1862</v>
      </c>
      <c r="C100" s="130"/>
      <c r="D100" s="128"/>
      <c r="E100" s="600"/>
      <c r="F100" s="164"/>
      <c r="G100" s="601"/>
      <c r="H100" s="602"/>
      <c r="J100" s="602"/>
      <c r="K100" s="602"/>
      <c r="L100" s="602"/>
      <c r="N100" s="602"/>
    </row>
    <row r="101" spans="1:14" s="603" customFormat="1" ht="36">
      <c r="A101" s="51" t="s">
        <v>1861</v>
      </c>
      <c r="B101" s="159" t="s">
        <v>1864</v>
      </c>
      <c r="C101" s="154" t="s">
        <v>110</v>
      </c>
      <c r="D101" s="577">
        <v>1</v>
      </c>
      <c r="E101" s="188"/>
      <c r="F101" s="129">
        <f>D101*E101</f>
        <v>0</v>
      </c>
      <c r="G101" s="601"/>
      <c r="H101" s="602"/>
      <c r="J101" s="602"/>
      <c r="K101" s="602"/>
      <c r="L101" s="602"/>
      <c r="N101" s="602"/>
    </row>
    <row r="102" spans="1:14" s="603" customFormat="1" ht="36">
      <c r="A102" s="51" t="s">
        <v>1863</v>
      </c>
      <c r="B102" s="159" t="s">
        <v>1865</v>
      </c>
      <c r="C102" s="154" t="s">
        <v>110</v>
      </c>
      <c r="D102" s="577">
        <v>5</v>
      </c>
      <c r="E102" s="188"/>
      <c r="F102" s="129">
        <f t="shared" ref="F102" si="9">D102*E102</f>
        <v>0</v>
      </c>
      <c r="G102" s="601"/>
      <c r="H102" s="602"/>
      <c r="J102" s="602"/>
      <c r="K102" s="602"/>
      <c r="L102" s="602"/>
      <c r="N102" s="602"/>
    </row>
    <row r="103" spans="1:14" s="603" customFormat="1" ht="36">
      <c r="A103" s="51" t="s">
        <v>1863</v>
      </c>
      <c r="B103" s="159" t="s">
        <v>1866</v>
      </c>
      <c r="C103" s="154" t="s">
        <v>110</v>
      </c>
      <c r="D103" s="577">
        <v>5</v>
      </c>
      <c r="E103" s="188"/>
      <c r="F103" s="129">
        <f t="shared" ref="F103:F104" si="10">D103*E103</f>
        <v>0</v>
      </c>
      <c r="G103" s="601"/>
      <c r="H103" s="602"/>
      <c r="J103" s="602"/>
      <c r="K103" s="602"/>
      <c r="L103" s="602"/>
      <c r="N103" s="602"/>
    </row>
    <row r="104" spans="1:14" s="603" customFormat="1" ht="36">
      <c r="A104" s="51" t="s">
        <v>1863</v>
      </c>
      <c r="B104" s="159" t="s">
        <v>1867</v>
      </c>
      <c r="C104" s="154" t="s">
        <v>110</v>
      </c>
      <c r="D104" s="577">
        <v>20</v>
      </c>
      <c r="E104" s="188"/>
      <c r="F104" s="129">
        <f t="shared" si="10"/>
        <v>0</v>
      </c>
      <c r="G104" s="601"/>
      <c r="H104" s="602"/>
      <c r="J104" s="602"/>
      <c r="K104" s="602"/>
      <c r="L104" s="602"/>
      <c r="N104" s="602"/>
    </row>
    <row r="105" spans="1:14" s="603" customFormat="1" ht="25.5">
      <c r="A105" s="617" t="s">
        <v>1877</v>
      </c>
      <c r="B105" s="618" t="s">
        <v>1882</v>
      </c>
      <c r="C105" s="10"/>
      <c r="D105" s="8"/>
      <c r="E105" s="597"/>
      <c r="F105" s="57"/>
      <c r="G105" s="601"/>
      <c r="H105" s="602"/>
      <c r="J105" s="602"/>
      <c r="K105" s="602"/>
      <c r="L105" s="602"/>
      <c r="N105" s="602"/>
    </row>
    <row r="106" spans="1:14" s="603" customFormat="1">
      <c r="A106" s="51" t="s">
        <v>1878</v>
      </c>
      <c r="B106" s="598" t="s">
        <v>1883</v>
      </c>
      <c r="C106" s="50" t="s">
        <v>124</v>
      </c>
      <c r="D106" s="577">
        <v>367</v>
      </c>
      <c r="E106" s="84"/>
      <c r="F106" s="9">
        <f t="shared" ref="F106:F107" si="11">+D106*E106</f>
        <v>0</v>
      </c>
      <c r="G106" s="601"/>
      <c r="H106" s="602"/>
      <c r="J106" s="602"/>
      <c r="K106" s="602"/>
      <c r="L106" s="602"/>
      <c r="N106" s="602"/>
    </row>
    <row r="107" spans="1:14" s="603" customFormat="1">
      <c r="A107" s="51" t="s">
        <v>1879</v>
      </c>
      <c r="B107" s="598" t="s">
        <v>1884</v>
      </c>
      <c r="C107" s="50" t="s">
        <v>124</v>
      </c>
      <c r="D107" s="577">
        <v>746</v>
      </c>
      <c r="E107" s="84"/>
      <c r="F107" s="9">
        <f t="shared" si="11"/>
        <v>0</v>
      </c>
      <c r="G107" s="601"/>
      <c r="H107" s="602"/>
      <c r="J107" s="602"/>
      <c r="K107" s="602"/>
      <c r="L107" s="602"/>
      <c r="N107" s="602"/>
    </row>
    <row r="108" spans="1:14" s="603" customFormat="1">
      <c r="A108" s="51" t="s">
        <v>1880</v>
      </c>
      <c r="B108" s="598" t="s">
        <v>1885</v>
      </c>
      <c r="C108" s="50" t="s">
        <v>110</v>
      </c>
      <c r="D108" s="577">
        <v>39</v>
      </c>
      <c r="E108" s="84"/>
      <c r="F108" s="9">
        <f t="shared" ref="F108:F109" si="12">+D108*E108</f>
        <v>0</v>
      </c>
      <c r="G108" s="601"/>
      <c r="H108" s="602"/>
      <c r="J108" s="602"/>
      <c r="K108" s="602"/>
      <c r="L108" s="602"/>
      <c r="N108" s="602"/>
    </row>
    <row r="109" spans="1:14" s="603" customFormat="1">
      <c r="A109" s="51" t="s">
        <v>1881</v>
      </c>
      <c r="B109" s="598" t="s">
        <v>1886</v>
      </c>
      <c r="C109" s="50" t="s">
        <v>124</v>
      </c>
      <c r="D109" s="577">
        <v>1113</v>
      </c>
      <c r="E109" s="84"/>
      <c r="F109" s="9">
        <f t="shared" si="12"/>
        <v>0</v>
      </c>
      <c r="G109" s="601"/>
      <c r="H109" s="602"/>
      <c r="J109" s="602"/>
      <c r="K109" s="602"/>
      <c r="L109" s="602"/>
      <c r="N109" s="602"/>
    </row>
    <row r="110" spans="1:14" s="542" customFormat="1" ht="25.5">
      <c r="A110" s="617" t="s">
        <v>1890</v>
      </c>
      <c r="B110" s="618" t="s">
        <v>1088</v>
      </c>
      <c r="C110" s="10"/>
      <c r="D110" s="8"/>
      <c r="E110" s="597"/>
      <c r="F110" s="57"/>
    </row>
    <row r="111" spans="1:14" s="542" customFormat="1" ht="60">
      <c r="A111" s="51" t="s">
        <v>1891</v>
      </c>
      <c r="B111" s="598" t="s">
        <v>1913</v>
      </c>
      <c r="C111" s="50" t="s">
        <v>110</v>
      </c>
      <c r="D111" s="577">
        <v>28</v>
      </c>
      <c r="E111" s="84"/>
      <c r="F111" s="9">
        <f t="shared" ref="F111:F112" si="13">+D111*E111</f>
        <v>0</v>
      </c>
    </row>
    <row r="112" spans="1:14" s="542" customFormat="1" ht="25.5">
      <c r="A112" s="51" t="s">
        <v>1912</v>
      </c>
      <c r="B112" s="652" t="s">
        <v>1090</v>
      </c>
      <c r="C112" s="50" t="s">
        <v>110</v>
      </c>
      <c r="D112" s="577">
        <v>28</v>
      </c>
      <c r="E112" s="84"/>
      <c r="F112" s="9">
        <f t="shared" si="13"/>
        <v>0</v>
      </c>
    </row>
    <row r="113" spans="1:14" s="609" customFormat="1" ht="13.5">
      <c r="A113" s="53" t="s">
        <v>1091</v>
      </c>
      <c r="B113" s="53" t="s">
        <v>1092</v>
      </c>
      <c r="C113" s="54"/>
      <c r="D113" s="55"/>
      <c r="E113" s="83"/>
      <c r="F113" s="56">
        <f>SUM(F115:F121)</f>
        <v>0</v>
      </c>
      <c r="G113" s="607"/>
      <c r="H113" s="608"/>
      <c r="J113" s="608"/>
      <c r="K113" s="608"/>
      <c r="L113" s="608"/>
      <c r="N113" s="608"/>
    </row>
    <row r="114" spans="1:14" s="542" customFormat="1" ht="25.5">
      <c r="A114" s="617" t="s">
        <v>1093</v>
      </c>
      <c r="B114" s="620" t="s">
        <v>1077</v>
      </c>
      <c r="C114" s="10"/>
      <c r="D114" s="8"/>
      <c r="E114" s="600"/>
      <c r="F114" s="57"/>
    </row>
    <row r="115" spans="1:14" s="542" customFormat="1" ht="24">
      <c r="A115" s="51" t="s">
        <v>1094</v>
      </c>
      <c r="B115" s="651" t="s">
        <v>1095</v>
      </c>
      <c r="C115" s="50" t="s">
        <v>110</v>
      </c>
      <c r="D115" s="653">
        <v>13</v>
      </c>
      <c r="E115" s="84"/>
      <c r="F115" s="9">
        <f t="shared" ref="F115:F121" si="14">+D115*E115</f>
        <v>0</v>
      </c>
    </row>
    <row r="116" spans="1:14" s="542" customFormat="1" ht="24">
      <c r="A116" s="51" t="s">
        <v>1094</v>
      </c>
      <c r="B116" s="651" t="s">
        <v>1096</v>
      </c>
      <c r="C116" s="50" t="s">
        <v>110</v>
      </c>
      <c r="D116" s="653">
        <v>1</v>
      </c>
      <c r="E116" s="84"/>
      <c r="F116" s="9">
        <f t="shared" si="14"/>
        <v>0</v>
      </c>
    </row>
    <row r="117" spans="1:14" s="542" customFormat="1" ht="24">
      <c r="A117" s="51" t="s">
        <v>1094</v>
      </c>
      <c r="B117" s="651" t="s">
        <v>1097</v>
      </c>
      <c r="C117" s="50" t="s">
        <v>110</v>
      </c>
      <c r="D117" s="653">
        <v>7</v>
      </c>
      <c r="E117" s="84"/>
      <c r="F117" s="9">
        <f t="shared" si="14"/>
        <v>0</v>
      </c>
    </row>
    <row r="118" spans="1:14" s="542" customFormat="1" ht="24">
      <c r="A118" s="51" t="s">
        <v>1094</v>
      </c>
      <c r="B118" s="651" t="s">
        <v>1098</v>
      </c>
      <c r="C118" s="50" t="s">
        <v>110</v>
      </c>
      <c r="D118" s="653">
        <v>13</v>
      </c>
      <c r="E118" s="84"/>
      <c r="F118" s="9">
        <f t="shared" si="14"/>
        <v>0</v>
      </c>
    </row>
    <row r="119" spans="1:14" s="542" customFormat="1" ht="24">
      <c r="A119" s="51" t="s">
        <v>1094</v>
      </c>
      <c r="B119" s="651" t="s">
        <v>1099</v>
      </c>
      <c r="C119" s="50" t="s">
        <v>110</v>
      </c>
      <c r="D119" s="653">
        <v>3</v>
      </c>
      <c r="E119" s="84"/>
      <c r="F119" s="9">
        <f t="shared" si="14"/>
        <v>0</v>
      </c>
    </row>
    <row r="120" spans="1:14" s="542" customFormat="1" ht="24">
      <c r="A120" s="51" t="s">
        <v>1094</v>
      </c>
      <c r="B120" s="651" t="s">
        <v>1100</v>
      </c>
      <c r="C120" s="50" t="s">
        <v>110</v>
      </c>
      <c r="D120" s="653">
        <v>3</v>
      </c>
      <c r="E120" s="84"/>
      <c r="F120" s="9">
        <f t="shared" si="14"/>
        <v>0</v>
      </c>
    </row>
    <row r="121" spans="1:14" s="542" customFormat="1" ht="24">
      <c r="A121" s="51" t="s">
        <v>1094</v>
      </c>
      <c r="B121" s="651" t="s">
        <v>1101</v>
      </c>
      <c r="C121" s="50" t="s">
        <v>110</v>
      </c>
      <c r="D121" s="653">
        <v>3</v>
      </c>
      <c r="E121" s="84"/>
      <c r="F121" s="9">
        <f t="shared" si="14"/>
        <v>0</v>
      </c>
    </row>
    <row r="122" spans="1:14" s="609" customFormat="1" ht="13.5">
      <c r="A122" s="53" t="s">
        <v>1102</v>
      </c>
      <c r="B122" s="53" t="s">
        <v>1103</v>
      </c>
      <c r="C122" s="54"/>
      <c r="D122" s="55"/>
      <c r="E122" s="83"/>
      <c r="F122" s="56">
        <f>SUM(F124:F132)</f>
        <v>0</v>
      </c>
      <c r="G122" s="607"/>
      <c r="H122" s="608"/>
      <c r="J122" s="608"/>
      <c r="K122" s="608"/>
      <c r="L122" s="608"/>
      <c r="N122" s="608"/>
    </row>
    <row r="123" spans="1:14" s="542" customFormat="1">
      <c r="A123" s="650" t="s">
        <v>1104</v>
      </c>
      <c r="B123" s="618" t="s">
        <v>1105</v>
      </c>
      <c r="C123" s="10"/>
      <c r="D123" s="8"/>
      <c r="E123" s="597"/>
      <c r="F123" s="57"/>
    </row>
    <row r="124" spans="1:14" s="542" customFormat="1" ht="48">
      <c r="A124" s="51" t="s">
        <v>1106</v>
      </c>
      <c r="B124" s="651" t="s">
        <v>1107</v>
      </c>
      <c r="C124" s="654" t="s">
        <v>124</v>
      </c>
      <c r="D124" s="653">
        <v>300</v>
      </c>
      <c r="E124" s="84"/>
      <c r="F124" s="9">
        <f t="shared" ref="F124:F132" si="15">+D124*E124</f>
        <v>0</v>
      </c>
    </row>
    <row r="125" spans="1:14" s="542" customFormat="1" ht="72">
      <c r="A125" s="51" t="s">
        <v>1108</v>
      </c>
      <c r="B125" s="651" t="s">
        <v>1109</v>
      </c>
      <c r="C125" s="654" t="s">
        <v>124</v>
      </c>
      <c r="D125" s="653">
        <v>750</v>
      </c>
      <c r="E125" s="84"/>
      <c r="F125" s="9">
        <f t="shared" si="15"/>
        <v>0</v>
      </c>
    </row>
    <row r="126" spans="1:14" s="542" customFormat="1" ht="36">
      <c r="A126" s="51" t="s">
        <v>1110</v>
      </c>
      <c r="B126" s="651" t="s">
        <v>1111</v>
      </c>
      <c r="C126" s="654" t="s">
        <v>124</v>
      </c>
      <c r="D126" s="653">
        <v>1483</v>
      </c>
      <c r="E126" s="84"/>
      <c r="F126" s="9">
        <f t="shared" si="15"/>
        <v>0</v>
      </c>
    </row>
    <row r="127" spans="1:14" s="542" customFormat="1" ht="36">
      <c r="A127" s="51" t="s">
        <v>1112</v>
      </c>
      <c r="B127" s="651" t="s">
        <v>1113</v>
      </c>
      <c r="C127" s="654" t="s">
        <v>124</v>
      </c>
      <c r="D127" s="653">
        <v>20</v>
      </c>
      <c r="E127" s="84"/>
      <c r="F127" s="9">
        <f t="shared" si="15"/>
        <v>0</v>
      </c>
    </row>
    <row r="128" spans="1:14" s="542" customFormat="1" ht="36">
      <c r="A128" s="51" t="s">
        <v>1114</v>
      </c>
      <c r="B128" s="651" t="s">
        <v>1115</v>
      </c>
      <c r="C128" s="654" t="s">
        <v>107</v>
      </c>
      <c r="D128" s="653">
        <v>39</v>
      </c>
      <c r="E128" s="84"/>
      <c r="F128" s="9">
        <f t="shared" si="15"/>
        <v>0</v>
      </c>
    </row>
    <row r="129" spans="1:6" s="542" customFormat="1" ht="60">
      <c r="A129" s="51" t="s">
        <v>1114</v>
      </c>
      <c r="B129" s="651" t="s">
        <v>1116</v>
      </c>
      <c r="C129" s="654" t="s">
        <v>107</v>
      </c>
      <c r="D129" s="653">
        <v>10</v>
      </c>
      <c r="E129" s="84"/>
      <c r="F129" s="9">
        <f t="shared" si="15"/>
        <v>0</v>
      </c>
    </row>
    <row r="130" spans="1:6" s="542" customFormat="1" ht="48">
      <c r="A130" s="51" t="s">
        <v>1114</v>
      </c>
      <c r="B130" s="651" t="s">
        <v>1117</v>
      </c>
      <c r="C130" s="654" t="s">
        <v>107</v>
      </c>
      <c r="D130" s="653">
        <v>40</v>
      </c>
      <c r="E130" s="84"/>
      <c r="F130" s="9">
        <f t="shared" si="15"/>
        <v>0</v>
      </c>
    </row>
    <row r="131" spans="1:6" s="542" customFormat="1" ht="48">
      <c r="A131" s="51" t="s">
        <v>1114</v>
      </c>
      <c r="B131" s="651" t="s">
        <v>1118</v>
      </c>
      <c r="C131" s="654" t="s">
        <v>107</v>
      </c>
      <c r="D131" s="653">
        <v>85</v>
      </c>
      <c r="E131" s="84"/>
      <c r="F131" s="9">
        <f t="shared" si="15"/>
        <v>0</v>
      </c>
    </row>
    <row r="132" spans="1:6" s="542" customFormat="1" ht="48">
      <c r="A132" s="51" t="s">
        <v>1114</v>
      </c>
      <c r="B132" s="651" t="s">
        <v>1119</v>
      </c>
      <c r="C132" s="654" t="s">
        <v>107</v>
      </c>
      <c r="D132" s="653">
        <v>110</v>
      </c>
      <c r="E132" s="84"/>
      <c r="F132" s="9">
        <f t="shared" si="15"/>
        <v>0</v>
      </c>
    </row>
  </sheetData>
  <sheetProtection algorithmName="SHA-512" hashValue="ENqhgeGWG5WOIGCYMphtZ/rE7SzsEGVsXL98IhPj+ESkvvkcPZdTM9/PIP2rUpgCwK+cceGPNLxRD8oMiEcpMQ==" saltValue="1CB2/jH1UHGtE436qMp7pw==" spinCount="100000" sheet="1" objects="1" scenarios="1" formatRows="0"/>
  <phoneticPr fontId="159" type="noConversion"/>
  <pageMargins left="0.59055118110236238" right="0.59055118110236238" top="0.98425196850393704" bottom="0.59055118110236238" header="0.31496062992125984" footer="0.31496062992125984"/>
  <pageSetup paperSize="9" firstPageNumber="4294967295" orientation="landscape" r:id="rId1"/>
  <headerFooter>
    <oddHeader>&amp;R&amp;G</oddHeader>
    <oddFooter>&amp;R&amp;"-,Krepko ležeče"&amp;P&amp;"-,Ležeče"&amp;9/&amp;N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F21"/>
  <sheetViews>
    <sheetView view="pageBreakPreview" zoomScaleNormal="100" zoomScaleSheetLayoutView="100" workbookViewId="0">
      <selection activeCell="E12" sqref="E12"/>
    </sheetView>
  </sheetViews>
  <sheetFormatPr defaultColWidth="9.140625" defaultRowHeight="12.75"/>
  <cols>
    <col min="1" max="1" width="6.5703125" style="679" customWidth="1"/>
    <col min="2" max="2" width="43.5703125" style="679" customWidth="1"/>
    <col min="3" max="3" width="9.140625" style="683"/>
    <col min="4" max="4" width="7.28515625" style="683" customWidth="1"/>
    <col min="5" max="5" width="13.7109375" style="683" customWidth="1"/>
    <col min="6" max="6" width="15.42578125" style="679" customWidth="1"/>
    <col min="7" max="16384" width="9.140625" style="679"/>
  </cols>
  <sheetData>
    <row r="1" spans="1:6" s="558" customFormat="1" ht="15.75">
      <c r="A1" s="590"/>
      <c r="B1" s="590" t="s">
        <v>986</v>
      </c>
      <c r="C1" s="655"/>
      <c r="D1" s="660"/>
      <c r="E1" s="670"/>
      <c r="F1" s="202"/>
    </row>
    <row r="2" spans="1:6" s="558" customFormat="1" ht="14.25">
      <c r="A2" s="671"/>
      <c r="B2" s="671"/>
      <c r="C2" s="656"/>
      <c r="D2" s="661"/>
      <c r="E2" s="672"/>
      <c r="F2" s="205"/>
    </row>
    <row r="3" spans="1:6" s="594" customFormat="1" ht="15">
      <c r="A3" s="206" t="s">
        <v>1706</v>
      </c>
      <c r="B3" s="206" t="s">
        <v>1691</v>
      </c>
      <c r="C3" s="657"/>
      <c r="D3" s="662"/>
      <c r="E3" s="673"/>
      <c r="F3" s="665">
        <f>F8</f>
        <v>0</v>
      </c>
    </row>
    <row r="4" spans="1:6" s="558" customFormat="1" ht="30.75" thickBot="1">
      <c r="A4" s="207" t="s">
        <v>1707</v>
      </c>
      <c r="B4" s="208" t="s">
        <v>1692</v>
      </c>
      <c r="C4" s="658"/>
      <c r="D4" s="663"/>
      <c r="E4" s="674"/>
      <c r="F4" s="666">
        <f>SUM(F3:F3)</f>
        <v>0</v>
      </c>
    </row>
    <row r="5" spans="1:6" s="558" customFormat="1" ht="15.75">
      <c r="A5" s="209"/>
      <c r="B5" s="209"/>
      <c r="C5" s="655"/>
      <c r="D5" s="660"/>
      <c r="E5" s="670"/>
      <c r="F5" s="667"/>
    </row>
    <row r="6" spans="1:6" s="558" customFormat="1" ht="15.75">
      <c r="A6" s="209"/>
      <c r="B6" s="209"/>
      <c r="C6" s="655"/>
      <c r="D6" s="660"/>
      <c r="E6" s="670"/>
      <c r="F6" s="667"/>
    </row>
    <row r="7" spans="1:6" s="558" customFormat="1" ht="15.75">
      <c r="A7" s="210"/>
      <c r="B7" s="210"/>
      <c r="C7" s="656"/>
      <c r="D7" s="661"/>
      <c r="E7" s="672"/>
      <c r="F7" s="668"/>
    </row>
    <row r="8" spans="1:6" s="558" customFormat="1" ht="15.75">
      <c r="A8" s="211" t="s">
        <v>1708</v>
      </c>
      <c r="B8" s="211" t="s">
        <v>1691</v>
      </c>
      <c r="C8" s="659"/>
      <c r="D8" s="664" t="s">
        <v>59</v>
      </c>
      <c r="E8" s="675"/>
      <c r="F8" s="669">
        <f>SUM(F9:F21)</f>
        <v>0</v>
      </c>
    </row>
    <row r="9" spans="1:6" s="558" customFormat="1" ht="15.75">
      <c r="A9" s="209"/>
      <c r="B9" s="209"/>
      <c r="C9" s="655"/>
      <c r="D9" s="660"/>
      <c r="E9" s="670"/>
      <c r="F9" s="202"/>
    </row>
    <row r="10" spans="1:6" ht="22.5">
      <c r="A10" s="676" t="s">
        <v>1966</v>
      </c>
      <c r="B10" s="676" t="s">
        <v>1134</v>
      </c>
      <c r="C10" s="677" t="s">
        <v>1329</v>
      </c>
      <c r="D10" s="677" t="s">
        <v>1136</v>
      </c>
      <c r="E10" s="677" t="s">
        <v>1693</v>
      </c>
      <c r="F10" s="678" t="s">
        <v>1331</v>
      </c>
    </row>
    <row r="11" spans="1:6">
      <c r="A11" s="676"/>
      <c r="B11" s="676"/>
      <c r="C11" s="677"/>
      <c r="D11" s="677"/>
      <c r="E11" s="677"/>
      <c r="F11" s="676"/>
    </row>
    <row r="12" spans="1:6">
      <c r="A12" s="680" t="s">
        <v>21</v>
      </c>
      <c r="B12" s="681" t="s">
        <v>1694</v>
      </c>
      <c r="C12" s="680">
        <v>1</v>
      </c>
      <c r="D12" s="680" t="s">
        <v>91</v>
      </c>
      <c r="E12" s="684"/>
      <c r="F12" s="682">
        <f>C12*E12</f>
        <v>0</v>
      </c>
    </row>
    <row r="13" spans="1:6">
      <c r="A13" s="680" t="s">
        <v>24</v>
      </c>
      <c r="B13" s="681" t="s">
        <v>1695</v>
      </c>
      <c r="C13" s="680">
        <v>6</v>
      </c>
      <c r="D13" s="680" t="s">
        <v>1141</v>
      </c>
      <c r="E13" s="684"/>
      <c r="F13" s="682">
        <f t="shared" ref="F13:F21" si="0">C13*E13</f>
        <v>0</v>
      </c>
    </row>
    <row r="14" spans="1:6" ht="24">
      <c r="A14" s="680" t="s">
        <v>26</v>
      </c>
      <c r="B14" s="681" t="s">
        <v>1696</v>
      </c>
      <c r="C14" s="680">
        <v>1</v>
      </c>
      <c r="D14" s="680" t="s">
        <v>1697</v>
      </c>
      <c r="E14" s="684"/>
      <c r="F14" s="682">
        <f t="shared" si="0"/>
        <v>0</v>
      </c>
    </row>
    <row r="15" spans="1:6">
      <c r="A15" s="680" t="s">
        <v>28</v>
      </c>
      <c r="B15" s="681" t="s">
        <v>1698</v>
      </c>
      <c r="C15" s="680">
        <v>62</v>
      </c>
      <c r="D15" s="680" t="s">
        <v>1141</v>
      </c>
      <c r="E15" s="684"/>
      <c r="F15" s="682">
        <f t="shared" si="0"/>
        <v>0</v>
      </c>
    </row>
    <row r="16" spans="1:6" ht="24">
      <c r="A16" s="680" t="s">
        <v>30</v>
      </c>
      <c r="B16" s="681" t="s">
        <v>1699</v>
      </c>
      <c r="C16" s="680">
        <v>68</v>
      </c>
      <c r="D16" s="680" t="s">
        <v>1141</v>
      </c>
      <c r="E16" s="684"/>
      <c r="F16" s="682">
        <f t="shared" si="0"/>
        <v>0</v>
      </c>
    </row>
    <row r="17" spans="1:6">
      <c r="A17" s="680" t="s">
        <v>32</v>
      </c>
      <c r="B17" s="681" t="s">
        <v>1700</v>
      </c>
      <c r="C17" s="680">
        <v>1</v>
      </c>
      <c r="D17" s="680" t="s">
        <v>1697</v>
      </c>
      <c r="E17" s="684"/>
      <c r="F17" s="682">
        <f t="shared" si="0"/>
        <v>0</v>
      </c>
    </row>
    <row r="18" spans="1:6">
      <c r="A18" s="680" t="s">
        <v>36</v>
      </c>
      <c r="B18" s="681" t="s">
        <v>1701</v>
      </c>
      <c r="C18" s="680">
        <v>1</v>
      </c>
      <c r="D18" s="680" t="s">
        <v>91</v>
      </c>
      <c r="E18" s="684"/>
      <c r="F18" s="682">
        <f t="shared" si="0"/>
        <v>0</v>
      </c>
    </row>
    <row r="19" spans="1:6">
      <c r="A19" s="680" t="s">
        <v>40</v>
      </c>
      <c r="B19" s="681" t="s">
        <v>1702</v>
      </c>
      <c r="C19" s="680">
        <v>1</v>
      </c>
      <c r="D19" s="680" t="s">
        <v>1697</v>
      </c>
      <c r="E19" s="684"/>
      <c r="F19" s="682">
        <f t="shared" si="0"/>
        <v>0</v>
      </c>
    </row>
    <row r="20" spans="1:6" ht="24">
      <c r="A20" s="680" t="s">
        <v>41</v>
      </c>
      <c r="B20" s="681" t="s">
        <v>1703</v>
      </c>
      <c r="C20" s="680">
        <v>1</v>
      </c>
      <c r="D20" s="680" t="s">
        <v>91</v>
      </c>
      <c r="E20" s="684"/>
      <c r="F20" s="682">
        <f t="shared" si="0"/>
        <v>0</v>
      </c>
    </row>
    <row r="21" spans="1:6">
      <c r="A21" s="680" t="s">
        <v>43</v>
      </c>
      <c r="B21" s="681" t="s">
        <v>1704</v>
      </c>
      <c r="C21" s="680">
        <v>1</v>
      </c>
      <c r="D21" s="680" t="s">
        <v>91</v>
      </c>
      <c r="E21" s="684"/>
      <c r="F21" s="682">
        <f t="shared" si="0"/>
        <v>0</v>
      </c>
    </row>
  </sheetData>
  <sheetProtection algorithmName="SHA-512" hashValue="7RMJL1amXfsP5akMCIPRM/zAboK1oDPDgHE5hUTcgONvKPDcJ46eabdAhvQYONhDUiNzvVJFK7En514+A4L4xw==" saltValue="aX8PeyKTF6/Bz2VFiloSeA==" spinCount="100000" sheet="1" objects="1" scenarios="1" formatRows="0"/>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103"/>
  <sheetViews>
    <sheetView view="pageBreakPreview" topLeftCell="A21" zoomScale="115" zoomScaleNormal="100" zoomScaleSheetLayoutView="115" workbookViewId="0">
      <selection activeCell="G39" sqref="G39"/>
    </sheetView>
  </sheetViews>
  <sheetFormatPr defaultColWidth="9.140625" defaultRowHeight="12.75"/>
  <cols>
    <col min="1" max="1" width="3.7109375" style="695" customWidth="1"/>
    <col min="2" max="2" width="43.5703125" style="754" customWidth="1"/>
    <col min="3" max="3" width="5.7109375" style="703" customWidth="1"/>
    <col min="4" max="4" width="6.28515625" style="703" customWidth="1"/>
    <col min="5" max="5" width="15.42578125" style="704" customWidth="1"/>
    <col min="6" max="6" width="18.140625" style="925" customWidth="1"/>
    <col min="7" max="16384" width="9.140625" style="695"/>
  </cols>
  <sheetData>
    <row r="1" spans="1:7" s="685" customFormat="1" ht="18.75">
      <c r="B1" s="686"/>
      <c r="C1" s="687"/>
      <c r="D1" s="688"/>
      <c r="E1" s="689"/>
      <c r="F1" s="927"/>
    </row>
    <row r="2" spans="1:7" ht="15.75">
      <c r="A2" s="690" t="s">
        <v>1705</v>
      </c>
      <c r="B2" s="691" t="s">
        <v>1120</v>
      </c>
      <c r="C2" s="692"/>
      <c r="D2" s="692"/>
      <c r="E2" s="693"/>
      <c r="F2" s="928"/>
      <c r="G2" s="694"/>
    </row>
    <row r="3" spans="1:7" ht="15.75">
      <c r="B3" s="696"/>
      <c r="C3" s="697"/>
      <c r="D3" s="698"/>
      <c r="E3" s="699"/>
      <c r="F3" s="929"/>
      <c r="G3" s="701"/>
    </row>
    <row r="4" spans="1:7" ht="15.75">
      <c r="B4" s="691" t="s">
        <v>1121</v>
      </c>
      <c r="C4" s="697"/>
      <c r="D4" s="698"/>
      <c r="E4" s="699"/>
      <c r="F4" s="929"/>
      <c r="G4" s="701"/>
    </row>
    <row r="5" spans="1:7" ht="15.75">
      <c r="B5" s="691" t="s">
        <v>1122</v>
      </c>
      <c r="C5" s="700"/>
      <c r="D5" s="700"/>
      <c r="E5" s="700"/>
      <c r="F5" s="929"/>
      <c r="G5" s="700"/>
    </row>
    <row r="6" spans="1:7" ht="15.75">
      <c r="B6" s="691"/>
      <c r="C6" s="700"/>
      <c r="D6" s="700"/>
      <c r="E6" s="700"/>
      <c r="F6" s="929"/>
      <c r="G6" s="700"/>
    </row>
    <row r="7" spans="1:7" ht="15.75">
      <c r="B7" s="691" t="s">
        <v>1123</v>
      </c>
      <c r="C7" s="700"/>
      <c r="D7" s="700"/>
      <c r="E7" s="700"/>
      <c r="F7" s="929"/>
      <c r="G7" s="700"/>
    </row>
    <row r="8" spans="1:7" ht="15.75">
      <c r="B8" s="702" t="s">
        <v>1124</v>
      </c>
    </row>
    <row r="9" spans="1:7" ht="15.75">
      <c r="A9" s="705"/>
      <c r="B9" s="706" t="s">
        <v>1125</v>
      </c>
      <c r="C9" s="707"/>
      <c r="D9" s="707"/>
      <c r="E9" s="708"/>
      <c r="F9" s="944">
        <f>F47</f>
        <v>0</v>
      </c>
    </row>
    <row r="10" spans="1:7" ht="15.75">
      <c r="A10" s="705"/>
      <c r="B10" s="709"/>
      <c r="C10" s="707"/>
      <c r="D10" s="707"/>
      <c r="E10" s="708"/>
      <c r="F10" s="944"/>
    </row>
    <row r="11" spans="1:7" ht="15.75">
      <c r="A11" s="705"/>
      <c r="B11" s="706" t="s">
        <v>1126</v>
      </c>
      <c r="C11" s="707"/>
      <c r="D11" s="707"/>
      <c r="E11" s="708"/>
      <c r="F11" s="944">
        <f>F57</f>
        <v>0</v>
      </c>
    </row>
    <row r="12" spans="1:7" ht="15.75">
      <c r="A12" s="705"/>
      <c r="B12" s="709"/>
      <c r="C12" s="707"/>
      <c r="D12" s="707"/>
      <c r="E12" s="708"/>
      <c r="F12" s="944"/>
    </row>
    <row r="13" spans="1:7" ht="15.75">
      <c r="A13" s="705"/>
      <c r="B13" s="706" t="s">
        <v>1127</v>
      </c>
      <c r="C13" s="707"/>
      <c r="D13" s="707"/>
      <c r="E13" s="708"/>
      <c r="F13" s="944">
        <f>F63</f>
        <v>0</v>
      </c>
    </row>
    <row r="14" spans="1:7" ht="15.75">
      <c r="A14" s="705"/>
      <c r="B14" s="709"/>
      <c r="C14" s="707"/>
      <c r="D14" s="707"/>
      <c r="E14" s="708"/>
      <c r="F14" s="944"/>
    </row>
    <row r="15" spans="1:7" ht="15.75">
      <c r="A15" s="705"/>
      <c r="B15" s="706" t="s">
        <v>1128</v>
      </c>
      <c r="C15" s="707"/>
      <c r="D15" s="707"/>
      <c r="E15" s="708"/>
      <c r="F15" s="944">
        <f>F72</f>
        <v>0</v>
      </c>
    </row>
    <row r="16" spans="1:7" ht="15.75">
      <c r="A16" s="705"/>
      <c r="B16" s="709"/>
      <c r="C16" s="707"/>
      <c r="D16" s="707"/>
      <c r="E16" s="708"/>
      <c r="F16" s="944"/>
    </row>
    <row r="17" spans="1:6" ht="15.75">
      <c r="A17" s="705"/>
      <c r="B17" s="706" t="s">
        <v>1129</v>
      </c>
      <c r="C17" s="707"/>
      <c r="D17" s="707"/>
      <c r="E17" s="708"/>
      <c r="F17" s="944">
        <f>F81</f>
        <v>0</v>
      </c>
    </row>
    <row r="18" spans="1:6" ht="15.75">
      <c r="A18" s="705"/>
      <c r="B18" s="706"/>
      <c r="C18" s="707"/>
      <c r="D18" s="707"/>
      <c r="E18" s="708"/>
      <c r="F18" s="944"/>
    </row>
    <row r="19" spans="1:6" ht="15.75">
      <c r="A19" s="705"/>
      <c r="B19" s="706" t="s">
        <v>1130</v>
      </c>
      <c r="C19" s="707"/>
      <c r="D19" s="707"/>
      <c r="E19" s="708"/>
      <c r="F19" s="944">
        <f>F94</f>
        <v>0</v>
      </c>
    </row>
    <row r="20" spans="1:6" ht="15.75">
      <c r="A20" s="705"/>
      <c r="B20" s="709"/>
      <c r="C20" s="707"/>
      <c r="D20" s="707"/>
      <c r="E20" s="708"/>
      <c r="F20" s="944"/>
    </row>
    <row r="21" spans="1:6" ht="15.75">
      <c r="A21" s="705"/>
      <c r="B21" s="706" t="s">
        <v>1786</v>
      </c>
      <c r="C21" s="707"/>
      <c r="D21" s="707"/>
      <c r="E21" s="708"/>
      <c r="F21" s="944">
        <f>F101</f>
        <v>0</v>
      </c>
    </row>
    <row r="22" spans="1:6" ht="15.75">
      <c r="B22" s="710"/>
    </row>
    <row r="23" spans="1:6" ht="15.75">
      <c r="B23" s="777" t="s">
        <v>1131</v>
      </c>
      <c r="C23" s="778"/>
      <c r="D23" s="778"/>
      <c r="E23" s="779"/>
      <c r="F23" s="945">
        <f>SUM(F9:F22)</f>
        <v>0</v>
      </c>
    </row>
    <row r="24" spans="1:6" ht="15.75">
      <c r="B24" s="777"/>
      <c r="C24" s="778"/>
      <c r="D24" s="778"/>
      <c r="E24" s="779"/>
      <c r="F24" s="946"/>
    </row>
    <row r="25" spans="1:6" ht="15.75">
      <c r="B25" s="777" t="s">
        <v>1132</v>
      </c>
      <c r="C25" s="778"/>
      <c r="D25" s="778"/>
      <c r="E25" s="779"/>
      <c r="F25" s="947">
        <f>F23*0.22</f>
        <v>0</v>
      </c>
    </row>
    <row r="26" spans="1:6" ht="15.75">
      <c r="B26" s="710"/>
    </row>
    <row r="27" spans="1:6" ht="15.75">
      <c r="B27" s="711" t="s">
        <v>1133</v>
      </c>
      <c r="C27" s="712"/>
      <c r="D27" s="712"/>
      <c r="E27" s="713"/>
      <c r="F27" s="948">
        <f>SUM(F23:F25)</f>
        <v>0</v>
      </c>
    </row>
    <row r="28" spans="1:6" ht="15.75">
      <c r="B28" s="710"/>
    </row>
    <row r="29" spans="1:6" ht="15.75">
      <c r="B29" s="710"/>
    </row>
    <row r="30" spans="1:6" ht="25.5">
      <c r="B30" s="714" t="s">
        <v>1134</v>
      </c>
      <c r="C30" s="714" t="s">
        <v>1135</v>
      </c>
      <c r="D30" s="714" t="s">
        <v>1136</v>
      </c>
      <c r="E30" s="715" t="s">
        <v>1137</v>
      </c>
      <c r="F30" s="914" t="s">
        <v>1138</v>
      </c>
    </row>
    <row r="31" spans="1:6">
      <c r="B31" s="716"/>
      <c r="C31" s="717"/>
      <c r="D31" s="717"/>
      <c r="E31" s="718"/>
      <c r="F31" s="935"/>
    </row>
    <row r="32" spans="1:6">
      <c r="A32" s="719"/>
      <c r="B32" s="720" t="s">
        <v>1139</v>
      </c>
      <c r="C32" s="721"/>
      <c r="D32" s="721"/>
      <c r="E32" s="722"/>
      <c r="F32" s="915"/>
    </row>
    <row r="33" spans="1:10" ht="102">
      <c r="A33" s="719"/>
      <c r="B33" s="723" t="s">
        <v>1140</v>
      </c>
      <c r="C33" s="724"/>
      <c r="D33" s="724"/>
      <c r="E33" s="725"/>
      <c r="F33" s="936"/>
    </row>
    <row r="34" spans="1:10" ht="25.5">
      <c r="A34" s="726"/>
      <c r="B34" s="727" t="s">
        <v>1823</v>
      </c>
      <c r="C34" s="721">
        <v>95</v>
      </c>
      <c r="D34" s="721" t="s">
        <v>1141</v>
      </c>
      <c r="E34" s="755"/>
      <c r="F34" s="937">
        <f t="shared" ref="F34:F46" si="0">C34*E34</f>
        <v>0</v>
      </c>
    </row>
    <row r="35" spans="1:10" ht="25.5">
      <c r="A35" s="728">
        <v>1</v>
      </c>
      <c r="B35" s="727" t="s">
        <v>1824</v>
      </c>
      <c r="C35" s="721">
        <v>15</v>
      </c>
      <c r="D35" s="721" t="s">
        <v>1141</v>
      </c>
      <c r="E35" s="755"/>
      <c r="F35" s="937">
        <f t="shared" si="0"/>
        <v>0</v>
      </c>
    </row>
    <row r="36" spans="1:10" ht="25.5">
      <c r="A36" s="728"/>
      <c r="B36" s="727" t="s">
        <v>1825</v>
      </c>
      <c r="C36" s="721">
        <v>255</v>
      </c>
      <c r="D36" s="721" t="s">
        <v>1141</v>
      </c>
      <c r="E36" s="755"/>
      <c r="F36" s="937">
        <f t="shared" si="0"/>
        <v>0</v>
      </c>
    </row>
    <row r="37" spans="1:10" ht="25.5">
      <c r="A37" s="728"/>
      <c r="B37" s="727" t="s">
        <v>1142</v>
      </c>
      <c r="C37" s="721">
        <v>365</v>
      </c>
      <c r="D37" s="721" t="s">
        <v>1141</v>
      </c>
      <c r="E37" s="755"/>
      <c r="F37" s="937">
        <f t="shared" si="0"/>
        <v>0</v>
      </c>
    </row>
    <row r="38" spans="1:10" ht="38.25">
      <c r="A38" s="728"/>
      <c r="B38" s="729" t="s">
        <v>1143</v>
      </c>
      <c r="C38" s="721">
        <v>24</v>
      </c>
      <c r="D38" s="721" t="s">
        <v>110</v>
      </c>
      <c r="E38" s="756"/>
      <c r="F38" s="937">
        <f t="shared" si="0"/>
        <v>0</v>
      </c>
    </row>
    <row r="39" spans="1:10" ht="25.5">
      <c r="A39" s="728"/>
      <c r="B39" s="729" t="s">
        <v>1144</v>
      </c>
      <c r="C39" s="721">
        <v>3</v>
      </c>
      <c r="D39" s="721" t="s">
        <v>110</v>
      </c>
      <c r="E39" s="756"/>
      <c r="F39" s="937">
        <f t="shared" si="0"/>
        <v>0</v>
      </c>
    </row>
    <row r="40" spans="1:10" ht="51">
      <c r="A40" s="730">
        <v>2</v>
      </c>
      <c r="B40" s="729" t="s">
        <v>1145</v>
      </c>
      <c r="C40" s="721">
        <v>12</v>
      </c>
      <c r="D40" s="721" t="s">
        <v>110</v>
      </c>
      <c r="E40" s="756"/>
      <c r="F40" s="937">
        <f t="shared" si="0"/>
        <v>0</v>
      </c>
    </row>
    <row r="41" spans="1:10" ht="51">
      <c r="A41" s="730">
        <v>3</v>
      </c>
      <c r="B41" s="729" t="s">
        <v>1146</v>
      </c>
      <c r="C41" s="721">
        <v>1</v>
      </c>
      <c r="D41" s="721" t="s">
        <v>110</v>
      </c>
      <c r="E41" s="756"/>
      <c r="F41" s="937">
        <f t="shared" si="0"/>
        <v>0</v>
      </c>
    </row>
    <row r="42" spans="1:10" ht="102">
      <c r="A42" s="730">
        <v>4</v>
      </c>
      <c r="B42" s="729" t="s">
        <v>1147</v>
      </c>
      <c r="C42" s="721">
        <v>1</v>
      </c>
      <c r="D42" s="721" t="s">
        <v>110</v>
      </c>
      <c r="E42" s="756"/>
      <c r="F42" s="937">
        <f t="shared" si="0"/>
        <v>0</v>
      </c>
    </row>
    <row r="43" spans="1:10" ht="38.25">
      <c r="A43" s="730">
        <v>5</v>
      </c>
      <c r="B43" s="723" t="s">
        <v>1148</v>
      </c>
      <c r="C43" s="731">
        <v>7</v>
      </c>
      <c r="D43" s="731" t="s">
        <v>117</v>
      </c>
      <c r="E43" s="756"/>
      <c r="F43" s="937">
        <f t="shared" si="0"/>
        <v>0</v>
      </c>
    </row>
    <row r="44" spans="1:10" ht="38.25">
      <c r="A44" s="730">
        <v>6</v>
      </c>
      <c r="B44" s="723" t="s">
        <v>1149</v>
      </c>
      <c r="C44" s="731">
        <v>29.21</v>
      </c>
      <c r="D44" s="731" t="s">
        <v>117</v>
      </c>
      <c r="E44" s="757"/>
      <c r="F44" s="937">
        <f t="shared" si="0"/>
        <v>0</v>
      </c>
    </row>
    <row r="45" spans="1:10" ht="51">
      <c r="A45" s="730">
        <v>7</v>
      </c>
      <c r="B45" s="732" t="s">
        <v>1826</v>
      </c>
      <c r="C45" s="731">
        <v>14</v>
      </c>
      <c r="D45" s="731" t="s">
        <v>110</v>
      </c>
      <c r="E45" s="758"/>
      <c r="F45" s="915">
        <f t="shared" si="0"/>
        <v>0</v>
      </c>
    </row>
    <row r="46" spans="1:10" ht="25.5">
      <c r="A46" s="730">
        <v>8</v>
      </c>
      <c r="B46" s="723" t="s">
        <v>1150</v>
      </c>
      <c r="C46" s="731">
        <v>7</v>
      </c>
      <c r="D46" s="731" t="s">
        <v>110</v>
      </c>
      <c r="E46" s="757"/>
      <c r="F46" s="937">
        <f t="shared" si="0"/>
        <v>0</v>
      </c>
    </row>
    <row r="47" spans="1:10">
      <c r="A47" s="730">
        <v>9</v>
      </c>
      <c r="B47" s="733"/>
      <c r="E47" s="943" t="s">
        <v>1151</v>
      </c>
      <c r="F47" s="884">
        <f>SUM(F33:F46)</f>
        <v>0</v>
      </c>
      <c r="J47" s="735"/>
    </row>
    <row r="48" spans="1:10">
      <c r="A48" s="730">
        <v>10</v>
      </c>
      <c r="B48" s="733"/>
      <c r="E48" s="734"/>
      <c r="F48" s="884"/>
      <c r="J48" s="735"/>
    </row>
    <row r="49" spans="1:10">
      <c r="A49" s="736"/>
      <c r="B49" s="733"/>
      <c r="E49" s="734"/>
      <c r="F49" s="884"/>
      <c r="J49" s="735"/>
    </row>
    <row r="50" spans="1:10">
      <c r="A50" s="736"/>
      <c r="B50" s="733"/>
      <c r="E50" s="734"/>
      <c r="F50" s="884"/>
      <c r="J50" s="735"/>
    </row>
    <row r="51" spans="1:10">
      <c r="A51" s="736"/>
      <c r="B51" s="737" t="s">
        <v>1152</v>
      </c>
      <c r="C51" s="738"/>
      <c r="D51" s="738"/>
      <c r="E51" s="739"/>
      <c r="F51" s="937"/>
      <c r="J51" s="735"/>
    </row>
    <row r="52" spans="1:10" ht="51">
      <c r="A52" s="736"/>
      <c r="B52" s="727" t="s">
        <v>1153</v>
      </c>
      <c r="C52" s="721">
        <v>12</v>
      </c>
      <c r="D52" s="721" t="s">
        <v>110</v>
      </c>
      <c r="E52" s="758"/>
      <c r="F52" s="915">
        <f t="shared" ref="F52:F56" si="1">C52*E52</f>
        <v>0</v>
      </c>
      <c r="J52" s="735"/>
    </row>
    <row r="53" spans="1:10" ht="51">
      <c r="A53" s="740"/>
      <c r="B53" s="727" t="s">
        <v>1154</v>
      </c>
      <c r="C53" s="721">
        <v>1</v>
      </c>
      <c r="D53" s="721" t="s">
        <v>110</v>
      </c>
      <c r="E53" s="758"/>
      <c r="F53" s="915">
        <f t="shared" si="1"/>
        <v>0</v>
      </c>
      <c r="J53" s="735"/>
    </row>
    <row r="54" spans="1:10" ht="76.5">
      <c r="A54" s="741">
        <v>1</v>
      </c>
      <c r="B54" s="727" t="s">
        <v>1155</v>
      </c>
      <c r="C54" s="721">
        <v>9</v>
      </c>
      <c r="D54" s="721" t="s">
        <v>110</v>
      </c>
      <c r="E54" s="758"/>
      <c r="F54" s="915">
        <f t="shared" si="1"/>
        <v>0</v>
      </c>
      <c r="J54" s="735"/>
    </row>
    <row r="55" spans="1:10" ht="76.5">
      <c r="A55" s="741">
        <v>2</v>
      </c>
      <c r="B55" s="727" t="s">
        <v>1156</v>
      </c>
      <c r="C55" s="721">
        <v>5</v>
      </c>
      <c r="D55" s="721" t="s">
        <v>110</v>
      </c>
      <c r="E55" s="758"/>
      <c r="F55" s="915">
        <f t="shared" si="1"/>
        <v>0</v>
      </c>
      <c r="J55" s="735"/>
    </row>
    <row r="56" spans="1:10" ht="76.5">
      <c r="A56" s="741">
        <v>3</v>
      </c>
      <c r="B56" s="727" t="s">
        <v>1157</v>
      </c>
      <c r="C56" s="721">
        <v>2</v>
      </c>
      <c r="D56" s="721" t="s">
        <v>110</v>
      </c>
      <c r="E56" s="758"/>
      <c r="F56" s="915">
        <f t="shared" si="1"/>
        <v>0</v>
      </c>
      <c r="J56" s="735"/>
    </row>
    <row r="57" spans="1:10">
      <c r="A57" s="741">
        <v>4</v>
      </c>
      <c r="B57" s="733"/>
      <c r="E57" s="943" t="s">
        <v>1151</v>
      </c>
      <c r="F57" s="884">
        <f>SUM(F52:F56)</f>
        <v>0</v>
      </c>
    </row>
    <row r="58" spans="1:10">
      <c r="A58" s="741">
        <v>5</v>
      </c>
      <c r="B58" s="733"/>
      <c r="E58" s="734"/>
      <c r="F58" s="884"/>
    </row>
    <row r="59" spans="1:10">
      <c r="A59" s="736"/>
      <c r="B59" s="733"/>
      <c r="E59" s="734"/>
      <c r="F59" s="884"/>
    </row>
    <row r="60" spans="1:10">
      <c r="A60" s="736"/>
      <c r="B60" s="733"/>
      <c r="E60" s="734"/>
      <c r="F60" s="884"/>
    </row>
    <row r="61" spans="1:10">
      <c r="A61" s="736"/>
      <c r="B61" s="742" t="s">
        <v>1158</v>
      </c>
      <c r="C61" s="721"/>
      <c r="D61" s="721"/>
      <c r="E61" s="743"/>
      <c r="F61" s="938"/>
    </row>
    <row r="62" spans="1:10" ht="63.75">
      <c r="A62" s="736"/>
      <c r="B62" s="727" t="s">
        <v>1159</v>
      </c>
      <c r="C62" s="721">
        <v>1</v>
      </c>
      <c r="D62" s="721" t="s">
        <v>110</v>
      </c>
      <c r="E62" s="755"/>
      <c r="F62" s="937">
        <f>C62*E62</f>
        <v>0</v>
      </c>
    </row>
    <row r="63" spans="1:10">
      <c r="A63" s="740"/>
      <c r="B63" s="744"/>
      <c r="E63" s="942" t="s">
        <v>1151</v>
      </c>
      <c r="F63" s="884">
        <f>SUM(F62:F62)</f>
        <v>0</v>
      </c>
    </row>
    <row r="64" spans="1:10">
      <c r="A64" s="741">
        <v>1</v>
      </c>
      <c r="B64" s="733"/>
      <c r="E64" s="734"/>
      <c r="F64" s="884"/>
    </row>
    <row r="65" spans="1:6">
      <c r="A65" s="740"/>
      <c r="B65" s="733"/>
      <c r="E65" s="734"/>
      <c r="F65" s="884"/>
    </row>
    <row r="66" spans="1:6">
      <c r="A66" s="736"/>
      <c r="B66" s="733"/>
      <c r="E66" s="734"/>
      <c r="F66" s="884"/>
    </row>
    <row r="67" spans="1:6">
      <c r="A67" s="736"/>
      <c r="B67" s="737" t="s">
        <v>1160</v>
      </c>
      <c r="C67" s="721"/>
      <c r="D67" s="721"/>
      <c r="E67" s="722"/>
      <c r="F67" s="915"/>
    </row>
    <row r="68" spans="1:6" ht="27.75">
      <c r="A68" s="736"/>
      <c r="B68" s="727" t="s">
        <v>1827</v>
      </c>
      <c r="C68" s="721">
        <v>35</v>
      </c>
      <c r="D68" s="721" t="s">
        <v>1141</v>
      </c>
      <c r="E68" s="755"/>
      <c r="F68" s="937">
        <f t="shared" ref="F68:F71" si="2">C68*E68</f>
        <v>0</v>
      </c>
    </row>
    <row r="69" spans="1:6" ht="27.75">
      <c r="A69" s="740"/>
      <c r="B69" s="727" t="s">
        <v>1828</v>
      </c>
      <c r="C69" s="721">
        <v>370</v>
      </c>
      <c r="D69" s="721" t="s">
        <v>1141</v>
      </c>
      <c r="E69" s="755"/>
      <c r="F69" s="937">
        <f t="shared" si="2"/>
        <v>0</v>
      </c>
    </row>
    <row r="70" spans="1:6" ht="27.75">
      <c r="A70" s="741">
        <v>1</v>
      </c>
      <c r="B70" s="727" t="s">
        <v>1829</v>
      </c>
      <c r="C70" s="721">
        <v>20</v>
      </c>
      <c r="D70" s="721" t="s">
        <v>1141</v>
      </c>
      <c r="E70" s="755"/>
      <c r="F70" s="937">
        <f t="shared" si="2"/>
        <v>0</v>
      </c>
    </row>
    <row r="71" spans="1:6" ht="27.75">
      <c r="A71" s="741">
        <v>2</v>
      </c>
      <c r="B71" s="727" t="s">
        <v>1830</v>
      </c>
      <c r="C71" s="721">
        <v>90</v>
      </c>
      <c r="D71" s="721" t="s">
        <v>1141</v>
      </c>
      <c r="E71" s="755"/>
      <c r="F71" s="937">
        <f t="shared" si="2"/>
        <v>0</v>
      </c>
    </row>
    <row r="72" spans="1:6">
      <c r="A72" s="741">
        <v>3</v>
      </c>
      <c r="B72" s="733"/>
      <c r="E72" s="940" t="s">
        <v>1151</v>
      </c>
      <c r="F72" s="884">
        <f>SUM(F69:F71)</f>
        <v>0</v>
      </c>
    </row>
    <row r="73" spans="1:6">
      <c r="A73" s="741">
        <v>4</v>
      </c>
      <c r="B73" s="733"/>
      <c r="F73" s="884"/>
    </row>
    <row r="74" spans="1:6">
      <c r="A74" s="740"/>
      <c r="B74" s="733"/>
      <c r="F74" s="884"/>
    </row>
    <row r="75" spans="1:6">
      <c r="A75" s="740"/>
      <c r="B75" s="733"/>
      <c r="F75" s="884"/>
    </row>
    <row r="76" spans="1:6">
      <c r="A76" s="740"/>
      <c r="B76" s="742" t="s">
        <v>1161</v>
      </c>
      <c r="C76" s="721"/>
      <c r="D76" s="721"/>
      <c r="E76" s="722"/>
      <c r="F76" s="915"/>
    </row>
    <row r="77" spans="1:6" ht="51">
      <c r="A77" s="740"/>
      <c r="B77" s="723" t="s">
        <v>1162</v>
      </c>
      <c r="C77" s="721">
        <v>13</v>
      </c>
      <c r="D77" s="721" t="s">
        <v>91</v>
      </c>
      <c r="E77" s="759"/>
      <c r="F77" s="937">
        <f t="shared" ref="F77:F80" si="3">C77*E77</f>
        <v>0</v>
      </c>
    </row>
    <row r="78" spans="1:6" ht="25.5">
      <c r="A78" s="740"/>
      <c r="B78" s="727" t="s">
        <v>1163</v>
      </c>
      <c r="C78" s="721">
        <v>1</v>
      </c>
      <c r="D78" s="721" t="s">
        <v>91</v>
      </c>
      <c r="E78" s="759"/>
      <c r="F78" s="937">
        <f t="shared" si="3"/>
        <v>0</v>
      </c>
    </row>
    <row r="79" spans="1:6" ht="25.5">
      <c r="A79" s="741">
        <v>1</v>
      </c>
      <c r="B79" s="727" t="s">
        <v>1164</v>
      </c>
      <c r="C79" s="721">
        <v>1</v>
      </c>
      <c r="D79" s="721" t="s">
        <v>91</v>
      </c>
      <c r="E79" s="759"/>
      <c r="F79" s="937">
        <f t="shared" si="3"/>
        <v>0</v>
      </c>
    </row>
    <row r="80" spans="1:6" ht="51">
      <c r="A80" s="741">
        <v>2</v>
      </c>
      <c r="B80" s="723" t="s">
        <v>1165</v>
      </c>
      <c r="C80" s="721">
        <v>12</v>
      </c>
      <c r="D80" s="721" t="s">
        <v>91</v>
      </c>
      <c r="E80" s="759"/>
      <c r="F80" s="937">
        <f t="shared" si="3"/>
        <v>0</v>
      </c>
    </row>
    <row r="81" spans="1:6">
      <c r="A81" s="741">
        <v>3</v>
      </c>
      <c r="B81" s="733"/>
      <c r="E81" s="940" t="s">
        <v>1151</v>
      </c>
      <c r="F81" s="884">
        <f>SUM(F77:F80)</f>
        <v>0</v>
      </c>
    </row>
    <row r="82" spans="1:6">
      <c r="A82" s="741">
        <v>4</v>
      </c>
      <c r="B82" s="733"/>
      <c r="F82" s="884"/>
    </row>
    <row r="83" spans="1:6">
      <c r="A83" s="740"/>
      <c r="B83" s="733"/>
      <c r="F83" s="884"/>
    </row>
    <row r="84" spans="1:6">
      <c r="A84" s="740"/>
      <c r="B84" s="733"/>
      <c r="F84" s="884"/>
    </row>
    <row r="85" spans="1:6">
      <c r="A85" s="740"/>
      <c r="B85" s="742" t="s">
        <v>1166</v>
      </c>
      <c r="C85" s="721"/>
      <c r="D85" s="721"/>
      <c r="E85" s="746"/>
      <c r="F85" s="939"/>
    </row>
    <row r="86" spans="1:6" ht="25.5">
      <c r="A86" s="740"/>
      <c r="B86" s="747" t="s">
        <v>1167</v>
      </c>
      <c r="C86" s="721">
        <v>1</v>
      </c>
      <c r="D86" s="721" t="s">
        <v>110</v>
      </c>
      <c r="E86" s="760"/>
      <c r="F86" s="937">
        <f t="shared" ref="F86:F93" si="4">C86*E86</f>
        <v>0</v>
      </c>
    </row>
    <row r="87" spans="1:6" ht="25.5">
      <c r="A87" s="748"/>
      <c r="B87" s="723" t="s">
        <v>1168</v>
      </c>
      <c r="C87" s="721">
        <v>1</v>
      </c>
      <c r="D87" s="721" t="s">
        <v>110</v>
      </c>
      <c r="E87" s="760"/>
      <c r="F87" s="937">
        <f t="shared" si="4"/>
        <v>0</v>
      </c>
    </row>
    <row r="88" spans="1:6" ht="51">
      <c r="A88" s="741">
        <v>1</v>
      </c>
      <c r="B88" s="749" t="s">
        <v>1169</v>
      </c>
      <c r="C88" s="721">
        <v>1</v>
      </c>
      <c r="D88" s="721" t="s">
        <v>91</v>
      </c>
      <c r="E88" s="760"/>
      <c r="F88" s="937">
        <f t="shared" si="4"/>
        <v>0</v>
      </c>
    </row>
    <row r="89" spans="1:6" ht="51">
      <c r="A89" s="741">
        <v>2</v>
      </c>
      <c r="B89" s="749" t="s">
        <v>1170</v>
      </c>
      <c r="C89" s="721">
        <v>1</v>
      </c>
      <c r="D89" s="721" t="s">
        <v>91</v>
      </c>
      <c r="E89" s="760"/>
      <c r="F89" s="937">
        <f t="shared" si="4"/>
        <v>0</v>
      </c>
    </row>
    <row r="90" spans="1:6" ht="51">
      <c r="A90" s="741">
        <v>3</v>
      </c>
      <c r="B90" s="749" t="s">
        <v>1171</v>
      </c>
      <c r="C90" s="721">
        <v>1</v>
      </c>
      <c r="D90" s="721" t="s">
        <v>91</v>
      </c>
      <c r="E90" s="755"/>
      <c r="F90" s="937">
        <f t="shared" si="4"/>
        <v>0</v>
      </c>
    </row>
    <row r="91" spans="1:6" ht="89.25">
      <c r="A91" s="741">
        <v>4</v>
      </c>
      <c r="B91" s="749" t="s">
        <v>1172</v>
      </c>
      <c r="C91" s="721">
        <v>1</v>
      </c>
      <c r="D91" s="721" t="s">
        <v>91</v>
      </c>
      <c r="E91" s="755"/>
      <c r="F91" s="937">
        <f t="shared" si="4"/>
        <v>0</v>
      </c>
    </row>
    <row r="92" spans="1:6" ht="25.5">
      <c r="A92" s="741">
        <v>5</v>
      </c>
      <c r="B92" s="749" t="s">
        <v>1173</v>
      </c>
      <c r="C92" s="750">
        <v>16</v>
      </c>
      <c r="D92" s="750" t="s">
        <v>110</v>
      </c>
      <c r="E92" s="761"/>
      <c r="F92" s="937">
        <f t="shared" si="4"/>
        <v>0</v>
      </c>
    </row>
    <row r="93" spans="1:6" ht="25.5">
      <c r="A93" s="741">
        <v>6</v>
      </c>
      <c r="B93" s="749" t="s">
        <v>1174</v>
      </c>
      <c r="C93" s="750">
        <v>1</v>
      </c>
      <c r="D93" s="750" t="s">
        <v>91</v>
      </c>
      <c r="E93" s="761"/>
      <c r="F93" s="937">
        <f t="shared" si="4"/>
        <v>0</v>
      </c>
    </row>
    <row r="94" spans="1:6">
      <c r="A94" s="751">
        <v>7</v>
      </c>
      <c r="B94" s="744"/>
      <c r="E94" s="941" t="s">
        <v>1151</v>
      </c>
      <c r="F94" s="921">
        <f>SUM(F86:F93)</f>
        <v>0</v>
      </c>
    </row>
    <row r="95" spans="1:6">
      <c r="A95" s="751">
        <v>8</v>
      </c>
      <c r="B95" s="733"/>
      <c r="F95" s="884"/>
    </row>
    <row r="96" spans="1:6">
      <c r="A96" s="736"/>
      <c r="B96" s="733"/>
      <c r="F96" s="884"/>
    </row>
    <row r="97" spans="1:6">
      <c r="A97" s="740"/>
      <c r="B97" s="733"/>
      <c r="F97" s="884"/>
    </row>
    <row r="98" spans="1:6">
      <c r="A98" s="740"/>
      <c r="B98" s="742" t="s">
        <v>1785</v>
      </c>
      <c r="C98" s="721"/>
      <c r="D98" s="721"/>
      <c r="E98" s="722"/>
      <c r="F98" s="915"/>
    </row>
    <row r="99" spans="1:6" ht="38.25">
      <c r="A99" s="741">
        <v>1</v>
      </c>
      <c r="B99" s="723" t="s">
        <v>1175</v>
      </c>
      <c r="C99" s="721">
        <v>1</v>
      </c>
      <c r="D99" s="721" t="s">
        <v>91</v>
      </c>
      <c r="E99" s="755"/>
      <c r="F99" s="937">
        <f t="shared" ref="F99:F100" si="5">C99*E99</f>
        <v>0</v>
      </c>
    </row>
    <row r="100" spans="1:6" ht="38.25">
      <c r="A100" s="753">
        <v>2</v>
      </c>
      <c r="B100" s="723" t="s">
        <v>1176</v>
      </c>
      <c r="C100" s="721">
        <v>1</v>
      </c>
      <c r="D100" s="721" t="s">
        <v>91</v>
      </c>
      <c r="E100" s="755"/>
      <c r="F100" s="937">
        <f t="shared" si="5"/>
        <v>0</v>
      </c>
    </row>
    <row r="101" spans="1:6">
      <c r="A101" s="740"/>
      <c r="B101" s="744"/>
      <c r="E101" s="940" t="s">
        <v>1151</v>
      </c>
      <c r="F101" s="921">
        <f>SUM(F99:F100)</f>
        <v>0</v>
      </c>
    </row>
    <row r="102" spans="1:6">
      <c r="A102" s="740"/>
    </row>
    <row r="103" spans="1:6">
      <c r="A103" s="736"/>
    </row>
  </sheetData>
  <sheetProtection algorithmName="SHA-512" hashValue="J/XvtBdkOVScN2hhcar4DvJ7FH9gOlp/0NpOaSmHzCDalMBr2c2Gj1J1ZGrezRjw08DrVZgfoohHAoXNjhvKEA==" saltValue="EG1aEtDPDx1n8q6GSYXKrQ==" spinCount="100000" sheet="1" objects="1" scenarios="1" formatRows="0"/>
  <pageMargins left="1.1811023622047248" right="0.39370078740157477" top="0.79" bottom="0.81000000000000016" header="0.51181102362204722" footer="0.51181102362204722"/>
  <pageSetup paperSize="9" firstPageNumber="4294967295" orientation="portrait" horizontalDpi="300" verticalDpi="300" r:id="rId1"/>
  <headerFooter alignWithMargins="0">
    <oddHeader>&amp;C</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O183"/>
  <sheetViews>
    <sheetView view="pageBreakPreview" zoomScaleNormal="100" zoomScaleSheetLayoutView="100" workbookViewId="0">
      <pane ySplit="1" topLeftCell="A21" activePane="bottomLeft" state="frozen"/>
      <selection activeCell="F118" sqref="F118"/>
      <selection pane="bottomLeft" activeCell="B11" sqref="B11"/>
    </sheetView>
  </sheetViews>
  <sheetFormatPr defaultColWidth="9.140625" defaultRowHeight="12.75"/>
  <cols>
    <col min="1" max="1" width="13.7109375" style="558" customWidth="1"/>
    <col min="2" max="2" width="70.7109375" style="558" customWidth="1"/>
    <col min="3" max="3" width="5.7109375" style="584" customWidth="1"/>
    <col min="4" max="4" width="11.7109375" style="585" customWidth="1"/>
    <col min="5" max="5" width="12.7109375" style="585" customWidth="1"/>
    <col min="6" max="6" width="18.7109375" style="586" customWidth="1"/>
    <col min="7" max="16384" width="9.140625" style="558"/>
  </cols>
  <sheetData>
    <row r="1" spans="1:6" s="556" customFormat="1">
      <c r="A1" s="117" t="s">
        <v>52</v>
      </c>
      <c r="B1" s="118" t="s">
        <v>53</v>
      </c>
      <c r="C1" s="118" t="s">
        <v>54</v>
      </c>
      <c r="D1" s="119" t="s">
        <v>55</v>
      </c>
      <c r="E1" s="120" t="s">
        <v>56</v>
      </c>
      <c r="F1" s="121" t="s">
        <v>57</v>
      </c>
    </row>
    <row r="2" spans="1:6" ht="15.75">
      <c r="A2" s="7" t="s">
        <v>36</v>
      </c>
      <c r="B2" s="7" t="s">
        <v>1177</v>
      </c>
      <c r="C2" s="10"/>
      <c r="D2" s="8" t="s">
        <v>59</v>
      </c>
      <c r="E2" s="557"/>
      <c r="F2" s="9"/>
    </row>
    <row r="3" spans="1:6" ht="15">
      <c r="A3" s="6"/>
      <c r="B3" s="6"/>
      <c r="C3" s="10"/>
      <c r="D3" s="11"/>
      <c r="E3" s="557"/>
      <c r="F3" s="12"/>
    </row>
    <row r="4" spans="1:6" ht="15">
      <c r="A4" s="64"/>
      <c r="B4" s="65"/>
      <c r="C4" s="66"/>
      <c r="D4" s="67"/>
      <c r="E4" s="589"/>
      <c r="F4" s="68"/>
    </row>
    <row r="5" spans="1:6" ht="15.75">
      <c r="A5" s="590"/>
      <c r="B5" s="590" t="s">
        <v>986</v>
      </c>
      <c r="C5" s="19"/>
      <c r="D5" s="20"/>
      <c r="E5" s="591"/>
      <c r="F5" s="21"/>
    </row>
    <row r="6" spans="1:6" ht="14.25">
      <c r="A6" s="647"/>
      <c r="B6" s="647"/>
      <c r="C6" s="78"/>
      <c r="D6" s="79"/>
      <c r="E6" s="595"/>
      <c r="F6" s="80"/>
    </row>
    <row r="7" spans="1:6" s="594" customFormat="1" ht="15">
      <c r="A7" s="122" t="s">
        <v>1523</v>
      </c>
      <c r="B7" s="122" t="s">
        <v>988</v>
      </c>
      <c r="C7" s="123"/>
      <c r="D7" s="124"/>
      <c r="E7" s="648"/>
      <c r="F7" s="125">
        <f>F15</f>
        <v>0</v>
      </c>
    </row>
    <row r="8" spans="1:6" s="594" customFormat="1" ht="15">
      <c r="A8" s="122" t="s">
        <v>1304</v>
      </c>
      <c r="B8" s="190" t="s">
        <v>938</v>
      </c>
      <c r="C8" s="191"/>
      <c r="D8" s="192"/>
      <c r="E8" s="762"/>
      <c r="F8" s="193">
        <f>F158</f>
        <v>0</v>
      </c>
    </row>
    <row r="9" spans="1:6" ht="30">
      <c r="A9" s="69" t="s">
        <v>36</v>
      </c>
      <c r="B9" s="70" t="s">
        <v>990</v>
      </c>
      <c r="C9" s="71"/>
      <c r="D9" s="72"/>
      <c r="E9" s="614"/>
      <c r="F9" s="73">
        <f>SUM(F7:F8)</f>
        <v>0</v>
      </c>
    </row>
    <row r="10" spans="1:6" ht="15.75">
      <c r="A10" s="91"/>
      <c r="B10" s="91"/>
      <c r="C10" s="19"/>
      <c r="D10" s="20"/>
      <c r="E10" s="591"/>
      <c r="F10" s="21"/>
    </row>
    <row r="11" spans="1:6" ht="15.75">
      <c r="A11" s="91"/>
      <c r="B11" s="91"/>
      <c r="C11" s="19"/>
      <c r="D11" s="20"/>
      <c r="E11" s="591"/>
      <c r="F11" s="21"/>
    </row>
    <row r="12" spans="1:6" ht="15.75">
      <c r="A12" s="77"/>
      <c r="B12" s="77"/>
      <c r="C12" s="78"/>
      <c r="D12" s="79"/>
      <c r="E12" s="595"/>
      <c r="F12" s="80"/>
    </row>
    <row r="13" spans="1:6" ht="15.75">
      <c r="A13" s="273" t="s">
        <v>36</v>
      </c>
      <c r="B13" s="273" t="s">
        <v>991</v>
      </c>
      <c r="C13" s="274"/>
      <c r="D13" s="275" t="s">
        <v>59</v>
      </c>
      <c r="E13" s="649"/>
      <c r="F13" s="276"/>
    </row>
    <row r="14" spans="1:6" ht="15">
      <c r="A14" s="23" t="s">
        <v>1179</v>
      </c>
      <c r="B14" s="23" t="s">
        <v>992</v>
      </c>
      <c r="C14" s="24"/>
      <c r="D14" s="25" t="s">
        <v>59</v>
      </c>
      <c r="E14" s="646"/>
      <c r="F14" s="26"/>
    </row>
    <row r="15" spans="1:6" ht="15">
      <c r="A15" s="46" t="s">
        <v>1178</v>
      </c>
      <c r="B15" s="46" t="s">
        <v>988</v>
      </c>
      <c r="C15" s="47"/>
      <c r="D15" s="48" t="s">
        <v>59</v>
      </c>
      <c r="E15" s="616"/>
      <c r="F15" s="49">
        <f>F28+F34+F56+F62+F67+F75+F121+F129</f>
        <v>0</v>
      </c>
    </row>
    <row r="16" spans="1:6">
      <c r="A16" s="53" t="s">
        <v>1180</v>
      </c>
      <c r="B16" s="53" t="s">
        <v>71</v>
      </c>
      <c r="C16" s="54"/>
      <c r="D16" s="55"/>
      <c r="E16" s="83"/>
      <c r="F16" s="56"/>
    </row>
    <row r="17" spans="1:14" s="542" customFormat="1" ht="25.5">
      <c r="A17" s="650" t="s">
        <v>1181</v>
      </c>
      <c r="B17" s="618" t="s">
        <v>328</v>
      </c>
      <c r="C17" s="10"/>
      <c r="D17" s="8"/>
      <c r="E17" s="639"/>
      <c r="F17" s="57"/>
    </row>
    <row r="18" spans="1:14" s="542" customFormat="1" ht="36">
      <c r="A18" s="51" t="s">
        <v>1182</v>
      </c>
      <c r="B18" s="598" t="s">
        <v>330</v>
      </c>
      <c r="C18" s="10"/>
      <c r="D18" s="8"/>
      <c r="E18" s="639"/>
      <c r="F18" s="57"/>
    </row>
    <row r="19" spans="1:14" s="542" customFormat="1" ht="24">
      <c r="A19" s="51" t="s">
        <v>1183</v>
      </c>
      <c r="B19" s="598" t="s">
        <v>1184</v>
      </c>
      <c r="C19" s="10"/>
      <c r="D19" s="8"/>
      <c r="E19" s="639"/>
      <c r="F19" s="57"/>
    </row>
    <row r="20" spans="1:14" s="542" customFormat="1">
      <c r="A20" s="650" t="s">
        <v>1185</v>
      </c>
      <c r="B20" s="618" t="s">
        <v>999</v>
      </c>
      <c r="C20" s="10"/>
      <c r="D20" s="8"/>
      <c r="E20" s="639"/>
      <c r="F20" s="57"/>
    </row>
    <row r="21" spans="1:14" s="542" customFormat="1" ht="60">
      <c r="A21" s="51" t="s">
        <v>1186</v>
      </c>
      <c r="B21" s="598" t="s">
        <v>1001</v>
      </c>
      <c r="C21" s="10"/>
      <c r="D21" s="8"/>
      <c r="E21" s="639"/>
      <c r="F21" s="57"/>
    </row>
    <row r="22" spans="1:14" s="542" customFormat="1" ht="25.5">
      <c r="A22" s="650" t="s">
        <v>1187</v>
      </c>
      <c r="B22" s="618" t="s">
        <v>1003</v>
      </c>
      <c r="C22" s="10"/>
      <c r="D22" s="8"/>
      <c r="E22" s="639"/>
      <c r="F22" s="57"/>
    </row>
    <row r="23" spans="1:14" s="542" customFormat="1" ht="48">
      <c r="A23" s="51" t="s">
        <v>1188</v>
      </c>
      <c r="B23" s="598" t="s">
        <v>1005</v>
      </c>
      <c r="C23" s="10"/>
      <c r="D23" s="8"/>
      <c r="E23" s="639"/>
      <c r="F23" s="57"/>
    </row>
    <row r="24" spans="1:14" s="542" customFormat="1" ht="25.5">
      <c r="A24" s="650" t="s">
        <v>1189</v>
      </c>
      <c r="B24" s="620" t="s">
        <v>1954</v>
      </c>
      <c r="C24" s="10"/>
      <c r="D24" s="8"/>
      <c r="E24" s="639"/>
      <c r="F24" s="57"/>
      <c r="G24" s="610"/>
      <c r="H24" s="619"/>
    </row>
    <row r="25" spans="1:14" s="542" customFormat="1" ht="192">
      <c r="A25" s="51" t="s">
        <v>1190</v>
      </c>
      <c r="B25" s="563" t="s">
        <v>1939</v>
      </c>
      <c r="C25" s="10"/>
      <c r="D25" s="8"/>
      <c r="E25" s="639"/>
      <c r="F25" s="57"/>
      <c r="G25" s="610"/>
      <c r="H25" s="619"/>
    </row>
    <row r="26" spans="1:14" s="542" customFormat="1">
      <c r="A26" s="650" t="s">
        <v>1950</v>
      </c>
      <c r="B26" s="618" t="s">
        <v>85</v>
      </c>
      <c r="C26" s="10"/>
      <c r="D26" s="8"/>
      <c r="E26" s="639"/>
      <c r="F26" s="57"/>
    </row>
    <row r="27" spans="1:14" s="542" customFormat="1" ht="108">
      <c r="A27" s="51" t="s">
        <v>1951</v>
      </c>
      <c r="B27" s="598" t="s">
        <v>334</v>
      </c>
      <c r="C27" s="10"/>
      <c r="D27" s="8"/>
      <c r="E27" s="639"/>
      <c r="F27" s="57"/>
    </row>
    <row r="28" spans="1:14" s="603" customFormat="1">
      <c r="A28" s="111" t="s">
        <v>1191</v>
      </c>
      <c r="B28" s="111" t="s">
        <v>447</v>
      </c>
      <c r="C28" s="112"/>
      <c r="D28" s="113"/>
      <c r="E28" s="114"/>
      <c r="F28" s="115">
        <f>SUM(F29:F33)</f>
        <v>0</v>
      </c>
      <c r="G28" s="601"/>
      <c r="H28" s="602"/>
      <c r="J28" s="602"/>
      <c r="K28" s="602"/>
      <c r="L28" s="602"/>
      <c r="N28" s="602"/>
    </row>
    <row r="29" spans="1:14" s="542" customFormat="1">
      <c r="A29" s="617" t="s">
        <v>1192</v>
      </c>
      <c r="B29" s="618" t="s">
        <v>373</v>
      </c>
      <c r="C29" s="10"/>
      <c r="D29" s="8"/>
      <c r="E29" s="639"/>
      <c r="F29" s="57"/>
    </row>
    <row r="30" spans="1:14" s="542" customFormat="1" ht="24">
      <c r="A30" s="51" t="s">
        <v>1010</v>
      </c>
      <c r="B30" s="52" t="s">
        <v>1949</v>
      </c>
      <c r="C30" s="10"/>
      <c r="D30" s="8"/>
      <c r="E30" s="639"/>
      <c r="F30" s="57"/>
    </row>
    <row r="31" spans="1:14" s="542" customFormat="1">
      <c r="A31" s="617" t="s">
        <v>1193</v>
      </c>
      <c r="B31" s="618" t="s">
        <v>377</v>
      </c>
      <c r="C31" s="10"/>
      <c r="D31" s="8"/>
      <c r="E31" s="639"/>
      <c r="F31" s="57"/>
    </row>
    <row r="32" spans="1:14" s="542" customFormat="1">
      <c r="A32" s="51" t="s">
        <v>1194</v>
      </c>
      <c r="B32" s="52" t="s">
        <v>1013</v>
      </c>
      <c r="C32" s="50" t="s">
        <v>124</v>
      </c>
      <c r="D32" s="577">
        <v>450</v>
      </c>
      <c r="E32" s="84"/>
      <c r="F32" s="9">
        <f t="shared" ref="F32:F33" si="0">+D32*E32</f>
        <v>0</v>
      </c>
    </row>
    <row r="33" spans="1:14" s="542" customFormat="1">
      <c r="A33" s="51" t="s">
        <v>1195</v>
      </c>
      <c r="B33" s="52" t="s">
        <v>1015</v>
      </c>
      <c r="C33" s="50" t="s">
        <v>110</v>
      </c>
      <c r="D33" s="577">
        <v>26</v>
      </c>
      <c r="E33" s="84"/>
      <c r="F33" s="9">
        <f t="shared" si="0"/>
        <v>0</v>
      </c>
    </row>
    <row r="34" spans="1:14" s="603" customFormat="1">
      <c r="A34" s="111" t="s">
        <v>1196</v>
      </c>
      <c r="B34" s="111" t="s">
        <v>1017</v>
      </c>
      <c r="C34" s="112"/>
      <c r="D34" s="113"/>
      <c r="E34" s="114"/>
      <c r="F34" s="115">
        <f>SUM(F35:F55)</f>
        <v>0</v>
      </c>
      <c r="G34" s="601"/>
      <c r="H34" s="602"/>
      <c r="J34" s="602"/>
      <c r="K34" s="602"/>
      <c r="L34" s="602"/>
      <c r="N34" s="602"/>
    </row>
    <row r="35" spans="1:14" s="542" customFormat="1" ht="38.25">
      <c r="A35" s="617" t="s">
        <v>1197</v>
      </c>
      <c r="B35" s="620" t="s">
        <v>1198</v>
      </c>
      <c r="C35" s="10"/>
      <c r="D35" s="8"/>
      <c r="E35" s="639"/>
      <c r="F35" s="57"/>
    </row>
    <row r="36" spans="1:14" s="542" customFormat="1">
      <c r="A36" s="51" t="s">
        <v>1199</v>
      </c>
      <c r="B36" s="52" t="s">
        <v>1021</v>
      </c>
      <c r="C36" s="50" t="s">
        <v>110</v>
      </c>
      <c r="D36" s="577">
        <v>16</v>
      </c>
      <c r="E36" s="84"/>
      <c r="F36" s="9">
        <f t="shared" ref="F36:F55" si="1">+D36*E36</f>
        <v>0</v>
      </c>
    </row>
    <row r="37" spans="1:14" s="542" customFormat="1">
      <c r="A37" s="51" t="s">
        <v>1200</v>
      </c>
      <c r="B37" s="52" t="s">
        <v>1023</v>
      </c>
      <c r="C37" s="50" t="s">
        <v>110</v>
      </c>
      <c r="D37" s="577">
        <v>10</v>
      </c>
      <c r="E37" s="84"/>
      <c r="F37" s="9">
        <f t="shared" si="1"/>
        <v>0</v>
      </c>
    </row>
    <row r="38" spans="1:14" s="542" customFormat="1">
      <c r="A38" s="51" t="s">
        <v>1201</v>
      </c>
      <c r="B38" s="52" t="s">
        <v>1025</v>
      </c>
      <c r="C38" s="50" t="s">
        <v>110</v>
      </c>
      <c r="D38" s="577">
        <v>3</v>
      </c>
      <c r="E38" s="84"/>
      <c r="F38" s="9">
        <f t="shared" si="1"/>
        <v>0</v>
      </c>
    </row>
    <row r="39" spans="1:14" s="542" customFormat="1">
      <c r="A39" s="51" t="s">
        <v>1201</v>
      </c>
      <c r="B39" s="52" t="s">
        <v>1202</v>
      </c>
      <c r="C39" s="50" t="s">
        <v>110</v>
      </c>
      <c r="D39" s="577">
        <v>1</v>
      </c>
      <c r="E39" s="84"/>
      <c r="F39" s="9">
        <f t="shared" si="1"/>
        <v>0</v>
      </c>
    </row>
    <row r="40" spans="1:14" s="542" customFormat="1">
      <c r="A40" s="51" t="s">
        <v>1203</v>
      </c>
      <c r="B40" s="52" t="s">
        <v>1204</v>
      </c>
      <c r="C40" s="50" t="s">
        <v>110</v>
      </c>
      <c r="D40" s="577">
        <v>2</v>
      </c>
      <c r="E40" s="84"/>
      <c r="F40" s="9">
        <f t="shared" si="1"/>
        <v>0</v>
      </c>
    </row>
    <row r="41" spans="1:14" s="542" customFormat="1">
      <c r="A41" s="51" t="s">
        <v>1205</v>
      </c>
      <c r="B41" s="52" t="s">
        <v>1029</v>
      </c>
      <c r="C41" s="50" t="s">
        <v>124</v>
      </c>
      <c r="D41" s="577">
        <v>31</v>
      </c>
      <c r="E41" s="84"/>
      <c r="F41" s="9">
        <f t="shared" si="1"/>
        <v>0</v>
      </c>
    </row>
    <row r="42" spans="1:14" s="542" customFormat="1">
      <c r="A42" s="51" t="s">
        <v>1206</v>
      </c>
      <c r="B42" s="52" t="s">
        <v>1031</v>
      </c>
      <c r="C42" s="50" t="s">
        <v>124</v>
      </c>
      <c r="D42" s="577">
        <v>100</v>
      </c>
      <c r="E42" s="84"/>
      <c r="F42" s="9">
        <f t="shared" si="1"/>
        <v>0</v>
      </c>
    </row>
    <row r="43" spans="1:14" s="542" customFormat="1">
      <c r="A43" s="51" t="s">
        <v>1207</v>
      </c>
      <c r="B43" s="52" t="s">
        <v>1033</v>
      </c>
      <c r="C43" s="50" t="s">
        <v>107</v>
      </c>
      <c r="D43" s="577">
        <v>1663</v>
      </c>
      <c r="E43" s="84"/>
      <c r="F43" s="9">
        <f t="shared" si="1"/>
        <v>0</v>
      </c>
    </row>
    <row r="44" spans="1:14" s="542" customFormat="1">
      <c r="A44" s="51" t="s">
        <v>1208</v>
      </c>
      <c r="B44" s="52" t="s">
        <v>1035</v>
      </c>
      <c r="C44" s="50" t="s">
        <v>107</v>
      </c>
      <c r="D44" s="577">
        <v>3600</v>
      </c>
      <c r="E44" s="84"/>
      <c r="F44" s="9">
        <f t="shared" si="1"/>
        <v>0</v>
      </c>
    </row>
    <row r="45" spans="1:14" s="542" customFormat="1">
      <c r="A45" s="51" t="s">
        <v>1209</v>
      </c>
      <c r="B45" s="52" t="s">
        <v>1037</v>
      </c>
      <c r="C45" s="50" t="s">
        <v>124</v>
      </c>
      <c r="D45" s="577">
        <v>795</v>
      </c>
      <c r="E45" s="84"/>
      <c r="F45" s="9">
        <f t="shared" si="1"/>
        <v>0</v>
      </c>
    </row>
    <row r="46" spans="1:14" s="542" customFormat="1" ht="24">
      <c r="A46" s="51" t="s">
        <v>1210</v>
      </c>
      <c r="B46" s="52" t="s">
        <v>1039</v>
      </c>
      <c r="C46" s="50" t="s">
        <v>124</v>
      </c>
      <c r="D46" s="577">
        <v>751</v>
      </c>
      <c r="E46" s="84"/>
      <c r="F46" s="9">
        <f t="shared" si="1"/>
        <v>0</v>
      </c>
    </row>
    <row r="47" spans="1:14" s="542" customFormat="1">
      <c r="A47" s="51" t="s">
        <v>1211</v>
      </c>
      <c r="B47" s="52" t="s">
        <v>1041</v>
      </c>
      <c r="C47" s="50" t="s">
        <v>110</v>
      </c>
      <c r="D47" s="577">
        <v>32</v>
      </c>
      <c r="E47" s="84"/>
      <c r="F47" s="9">
        <f t="shared" si="1"/>
        <v>0</v>
      </c>
    </row>
    <row r="48" spans="1:14" s="542" customFormat="1">
      <c r="A48" s="51" t="s">
        <v>1212</v>
      </c>
      <c r="B48" s="52" t="s">
        <v>1043</v>
      </c>
      <c r="C48" s="50" t="s">
        <v>117</v>
      </c>
      <c r="D48" s="577">
        <f>(150+578+156+760+18+12+65+50+114+77)*0.15</f>
        <v>297</v>
      </c>
      <c r="E48" s="84"/>
      <c r="F48" s="9">
        <f t="shared" si="1"/>
        <v>0</v>
      </c>
    </row>
    <row r="49" spans="1:15" s="542" customFormat="1">
      <c r="A49" s="51" t="s">
        <v>1213</v>
      </c>
      <c r="B49" s="651" t="s">
        <v>1045</v>
      </c>
      <c r="C49" s="50" t="s">
        <v>117</v>
      </c>
      <c r="D49" s="577">
        <f>(150+578+156+760+18+12+65+50+114+77)*0.2</f>
        <v>396</v>
      </c>
      <c r="E49" s="84"/>
      <c r="F49" s="9">
        <f t="shared" si="1"/>
        <v>0</v>
      </c>
    </row>
    <row r="50" spans="1:15" s="542" customFormat="1">
      <c r="A50" s="51" t="s">
        <v>1214</v>
      </c>
      <c r="B50" s="651" t="s">
        <v>1047</v>
      </c>
      <c r="C50" s="50" t="s">
        <v>117</v>
      </c>
      <c r="D50" s="577">
        <f>(D44+0.71)+(D43*0.31)</f>
        <v>4116.24</v>
      </c>
      <c r="E50" s="84"/>
      <c r="F50" s="9">
        <f t="shared" si="1"/>
        <v>0</v>
      </c>
    </row>
    <row r="51" spans="1:15" s="542" customFormat="1" ht="24">
      <c r="A51" s="51" t="s">
        <v>1214</v>
      </c>
      <c r="B51" s="651" t="s">
        <v>1215</v>
      </c>
      <c r="C51" s="50" t="s">
        <v>110</v>
      </c>
      <c r="D51" s="577">
        <v>28</v>
      </c>
      <c r="E51" s="84"/>
      <c r="F51" s="9">
        <f t="shared" si="1"/>
        <v>0</v>
      </c>
    </row>
    <row r="52" spans="1:15" s="542" customFormat="1">
      <c r="A52" s="51" t="s">
        <v>1216</v>
      </c>
      <c r="B52" s="651" t="s">
        <v>1049</v>
      </c>
      <c r="C52" s="50" t="s">
        <v>1050</v>
      </c>
      <c r="D52" s="577">
        <v>140</v>
      </c>
      <c r="E52" s="84"/>
      <c r="F52" s="9">
        <f t="shared" si="1"/>
        <v>0</v>
      </c>
    </row>
    <row r="53" spans="1:15" s="542" customFormat="1">
      <c r="A53" s="51" t="s">
        <v>1217</v>
      </c>
      <c r="B53" s="651" t="s">
        <v>1052</v>
      </c>
      <c r="C53" s="50" t="s">
        <v>1050</v>
      </c>
      <c r="D53" s="577">
        <v>2500</v>
      </c>
      <c r="E53" s="84"/>
      <c r="F53" s="9">
        <f t="shared" si="1"/>
        <v>0</v>
      </c>
    </row>
    <row r="54" spans="1:15" s="542" customFormat="1">
      <c r="A54" s="51" t="s">
        <v>1218</v>
      </c>
      <c r="B54" s="651" t="s">
        <v>1054</v>
      </c>
      <c r="C54" s="50" t="s">
        <v>1050</v>
      </c>
      <c r="D54" s="577">
        <v>3700</v>
      </c>
      <c r="E54" s="84"/>
      <c r="F54" s="9">
        <f t="shared" si="1"/>
        <v>0</v>
      </c>
    </row>
    <row r="55" spans="1:15" s="542" customFormat="1">
      <c r="A55" s="51" t="s">
        <v>1219</v>
      </c>
      <c r="B55" s="651" t="s">
        <v>1056</v>
      </c>
      <c r="C55" s="50" t="s">
        <v>1050</v>
      </c>
      <c r="D55" s="577">
        <v>180</v>
      </c>
      <c r="E55" s="84"/>
      <c r="F55" s="9">
        <f t="shared" si="1"/>
        <v>0</v>
      </c>
    </row>
    <row r="56" spans="1:15" s="603" customFormat="1">
      <c r="A56" s="53" t="s">
        <v>1220</v>
      </c>
      <c r="B56" s="53" t="s">
        <v>1058</v>
      </c>
      <c r="C56" s="54"/>
      <c r="D56" s="55"/>
      <c r="E56" s="83"/>
      <c r="F56" s="56">
        <f>SUM(F57:F61)</f>
        <v>0</v>
      </c>
      <c r="G56" s="601"/>
      <c r="H56" s="601"/>
      <c r="I56" s="602"/>
      <c r="K56" s="602"/>
      <c r="L56" s="602"/>
      <c r="M56" s="602"/>
      <c r="O56" s="602"/>
    </row>
    <row r="57" spans="1:15" s="542" customFormat="1" ht="135" customHeight="1">
      <c r="A57" s="618" t="s">
        <v>1221</v>
      </c>
      <c r="B57" s="618" t="s">
        <v>161</v>
      </c>
      <c r="C57" s="10"/>
      <c r="D57" s="8"/>
      <c r="E57" s="639"/>
      <c r="F57" s="57"/>
    </row>
    <row r="58" spans="1:15" s="542" customFormat="1">
      <c r="A58" s="51" t="s">
        <v>1222</v>
      </c>
      <c r="B58" s="52" t="s">
        <v>1061</v>
      </c>
      <c r="C58" s="50" t="s">
        <v>107</v>
      </c>
      <c r="D58" s="577">
        <f>D65+D64</f>
        <v>6781</v>
      </c>
      <c r="E58" s="84"/>
      <c r="F58" s="9">
        <f t="shared" ref="F58:F61" si="2">+D58*E58</f>
        <v>0</v>
      </c>
    </row>
    <row r="59" spans="1:15" s="542" customFormat="1" ht="72">
      <c r="A59" s="51" t="s">
        <v>1223</v>
      </c>
      <c r="B59" s="52" t="s">
        <v>1224</v>
      </c>
      <c r="C59" s="50" t="s">
        <v>117</v>
      </c>
      <c r="D59" s="577">
        <f>4950*0.4</f>
        <v>1980</v>
      </c>
      <c r="E59" s="84"/>
      <c r="F59" s="9">
        <f t="shared" si="2"/>
        <v>0</v>
      </c>
    </row>
    <row r="60" spans="1:15" s="542" customFormat="1" ht="72">
      <c r="A60" s="51" t="s">
        <v>1225</v>
      </c>
      <c r="B60" s="52" t="s">
        <v>1226</v>
      </c>
      <c r="C60" s="50" t="s">
        <v>117</v>
      </c>
      <c r="D60" s="577">
        <f>(1831+D65)*0.33</f>
        <v>2237.73</v>
      </c>
      <c r="E60" s="84"/>
      <c r="F60" s="9">
        <f t="shared" si="2"/>
        <v>0</v>
      </c>
    </row>
    <row r="61" spans="1:15" s="542" customFormat="1">
      <c r="A61" s="51" t="s">
        <v>1227</v>
      </c>
      <c r="B61" s="52" t="s">
        <v>1066</v>
      </c>
      <c r="C61" s="50" t="s">
        <v>107</v>
      </c>
      <c r="D61" s="577">
        <v>865</v>
      </c>
      <c r="E61" s="84"/>
      <c r="F61" s="9">
        <f t="shared" si="2"/>
        <v>0</v>
      </c>
    </row>
    <row r="62" spans="1:15" s="603" customFormat="1">
      <c r="A62" s="53" t="s">
        <v>1228</v>
      </c>
      <c r="B62" s="53" t="s">
        <v>1068</v>
      </c>
      <c r="C62" s="54"/>
      <c r="D62" s="55"/>
      <c r="E62" s="83"/>
      <c r="F62" s="56">
        <f>SUM(F63:F66)</f>
        <v>0</v>
      </c>
      <c r="G62" s="601"/>
      <c r="H62" s="601"/>
      <c r="I62" s="602"/>
      <c r="K62" s="602"/>
      <c r="L62" s="602"/>
      <c r="M62" s="602"/>
      <c r="O62" s="602"/>
    </row>
    <row r="63" spans="1:15" s="542" customFormat="1">
      <c r="A63" s="617" t="s">
        <v>1229</v>
      </c>
      <c r="B63" s="620" t="s">
        <v>873</v>
      </c>
      <c r="C63" s="10"/>
      <c r="D63" s="8"/>
      <c r="E63" s="771"/>
      <c r="F63" s="57"/>
    </row>
    <row r="64" spans="1:15" s="542" customFormat="1" ht="24">
      <c r="A64" s="51" t="s">
        <v>1230</v>
      </c>
      <c r="B64" s="52" t="s">
        <v>1071</v>
      </c>
      <c r="C64" s="50" t="s">
        <v>107</v>
      </c>
      <c r="D64" s="577">
        <v>1831</v>
      </c>
      <c r="E64" s="84"/>
      <c r="F64" s="9">
        <f t="shared" ref="F64:F66" si="3">+D64*E64</f>
        <v>0</v>
      </c>
    </row>
    <row r="65" spans="1:15" s="542" customFormat="1" ht="24">
      <c r="A65" s="51" t="s">
        <v>1230</v>
      </c>
      <c r="B65" s="52" t="s">
        <v>1231</v>
      </c>
      <c r="C65" s="50" t="s">
        <v>107</v>
      </c>
      <c r="D65" s="577">
        <v>4950</v>
      </c>
      <c r="E65" s="84"/>
      <c r="F65" s="9">
        <f t="shared" si="3"/>
        <v>0</v>
      </c>
    </row>
    <row r="66" spans="1:15" s="542" customFormat="1" ht="24">
      <c r="A66" s="51" t="s">
        <v>1230</v>
      </c>
      <c r="B66" s="52" t="s">
        <v>1232</v>
      </c>
      <c r="C66" s="50" t="s">
        <v>107</v>
      </c>
      <c r="D66" s="577">
        <v>4950</v>
      </c>
      <c r="E66" s="84"/>
      <c r="F66" s="9">
        <f t="shared" si="3"/>
        <v>0</v>
      </c>
    </row>
    <row r="67" spans="1:15" s="603" customFormat="1">
      <c r="A67" s="53" t="s">
        <v>1233</v>
      </c>
      <c r="B67" s="53" t="s">
        <v>1075</v>
      </c>
      <c r="C67" s="54"/>
      <c r="D67" s="55"/>
      <c r="E67" s="83"/>
      <c r="F67" s="56">
        <f>SUM(F68:F74)</f>
        <v>0</v>
      </c>
      <c r="G67" s="601"/>
      <c r="H67" s="601"/>
      <c r="I67" s="602"/>
      <c r="K67" s="602"/>
      <c r="L67" s="602"/>
      <c r="M67" s="602"/>
      <c r="O67" s="602"/>
    </row>
    <row r="68" spans="1:15" s="542" customFormat="1" ht="25.5">
      <c r="A68" s="650" t="s">
        <v>1234</v>
      </c>
      <c r="B68" s="620" t="s">
        <v>1077</v>
      </c>
      <c r="C68" s="10"/>
      <c r="D68" s="8"/>
      <c r="E68" s="771"/>
      <c r="F68" s="57"/>
    </row>
    <row r="69" spans="1:15" s="542" customFormat="1" ht="36">
      <c r="A69" s="51" t="s">
        <v>1235</v>
      </c>
      <c r="B69" s="576" t="s">
        <v>1236</v>
      </c>
      <c r="C69" s="50" t="s">
        <v>124</v>
      </c>
      <c r="D69" s="577">
        <v>1089.5</v>
      </c>
      <c r="E69" s="84"/>
      <c r="F69" s="9">
        <f t="shared" ref="F69:F74" si="4">+D69*E69</f>
        <v>0</v>
      </c>
    </row>
    <row r="70" spans="1:15" s="542" customFormat="1" ht="24">
      <c r="A70" s="51" t="s">
        <v>1237</v>
      </c>
      <c r="B70" s="576" t="s">
        <v>1081</v>
      </c>
      <c r="C70" s="50" t="s">
        <v>124</v>
      </c>
      <c r="D70" s="577">
        <v>110</v>
      </c>
      <c r="E70" s="84"/>
      <c r="F70" s="9">
        <f t="shared" si="4"/>
        <v>0</v>
      </c>
    </row>
    <row r="71" spans="1:15" s="542" customFormat="1" ht="24">
      <c r="A71" s="51" t="s">
        <v>1238</v>
      </c>
      <c r="B71" s="576" t="s">
        <v>1936</v>
      </c>
      <c r="C71" s="50" t="s">
        <v>124</v>
      </c>
      <c r="D71" s="577">
        <v>1457</v>
      </c>
      <c r="E71" s="84"/>
      <c r="F71" s="9">
        <f t="shared" si="4"/>
        <v>0</v>
      </c>
    </row>
    <row r="72" spans="1:15" s="542" customFormat="1" ht="24">
      <c r="A72" s="51" t="s">
        <v>1239</v>
      </c>
      <c r="B72" s="576" t="s">
        <v>1937</v>
      </c>
      <c r="C72" s="50" t="s">
        <v>107</v>
      </c>
      <c r="D72" s="577">
        <v>245</v>
      </c>
      <c r="E72" s="84"/>
      <c r="F72" s="9">
        <f t="shared" si="4"/>
        <v>0</v>
      </c>
    </row>
    <row r="73" spans="1:15" s="542" customFormat="1">
      <c r="A73" s="51" t="s">
        <v>1240</v>
      </c>
      <c r="B73" s="576" t="s">
        <v>1241</v>
      </c>
      <c r="C73" s="50" t="s">
        <v>117</v>
      </c>
      <c r="D73" s="577">
        <v>35</v>
      </c>
      <c r="E73" s="84"/>
      <c r="F73" s="9">
        <f t="shared" si="4"/>
        <v>0</v>
      </c>
    </row>
    <row r="74" spans="1:15" s="542" customFormat="1" ht="48">
      <c r="A74" s="51" t="s">
        <v>1242</v>
      </c>
      <c r="B74" s="576" t="s">
        <v>1243</v>
      </c>
      <c r="C74" s="50" t="s">
        <v>117</v>
      </c>
      <c r="D74" s="577">
        <v>150</v>
      </c>
      <c r="E74" s="84"/>
      <c r="F74" s="9">
        <f t="shared" si="4"/>
        <v>0</v>
      </c>
    </row>
    <row r="75" spans="1:15" s="603" customFormat="1">
      <c r="A75" s="53" t="s">
        <v>1244</v>
      </c>
      <c r="B75" s="53" t="s">
        <v>1086</v>
      </c>
      <c r="C75" s="54"/>
      <c r="D75" s="55"/>
      <c r="E75" s="83"/>
      <c r="F75" s="56">
        <f>SUM(F76:F120)</f>
        <v>0</v>
      </c>
      <c r="G75" s="601"/>
      <c r="H75" s="601"/>
      <c r="I75" s="602"/>
      <c r="K75" s="602"/>
      <c r="L75" s="602"/>
      <c r="M75" s="602"/>
      <c r="O75" s="602"/>
    </row>
    <row r="76" spans="1:15" s="603" customFormat="1">
      <c r="A76" s="617" t="s">
        <v>1245</v>
      </c>
      <c r="B76" s="618" t="s">
        <v>336</v>
      </c>
      <c r="C76" s="10"/>
      <c r="D76" s="8"/>
      <c r="E76" s="639"/>
      <c r="F76" s="57"/>
      <c r="G76" s="601"/>
      <c r="H76" s="601"/>
      <c r="I76" s="602"/>
      <c r="K76" s="602"/>
      <c r="L76" s="602"/>
      <c r="M76" s="602"/>
      <c r="O76" s="602"/>
    </row>
    <row r="77" spans="1:15" s="603" customFormat="1">
      <c r="A77" s="51" t="s">
        <v>1246</v>
      </c>
      <c r="B77" s="598" t="s">
        <v>1834</v>
      </c>
      <c r="C77" s="50" t="s">
        <v>124</v>
      </c>
      <c r="D77" s="577">
        <v>760</v>
      </c>
      <c r="E77" s="84"/>
      <c r="F77" s="9">
        <f>+D77*E77</f>
        <v>0</v>
      </c>
      <c r="G77" s="601"/>
      <c r="H77" s="601"/>
      <c r="I77" s="602"/>
      <c r="K77" s="602"/>
      <c r="L77" s="602"/>
      <c r="M77" s="602"/>
      <c r="O77" s="602"/>
    </row>
    <row r="78" spans="1:15" s="603" customFormat="1">
      <c r="A78" s="617" t="s">
        <v>1897</v>
      </c>
      <c r="B78" s="566" t="s">
        <v>340</v>
      </c>
      <c r="C78" s="130"/>
      <c r="D78" s="128"/>
      <c r="E78" s="639"/>
      <c r="F78" s="164"/>
      <c r="G78" s="601"/>
      <c r="H78" s="601"/>
      <c r="I78" s="602"/>
      <c r="K78" s="602"/>
      <c r="L78" s="602"/>
      <c r="M78" s="602"/>
      <c r="O78" s="602"/>
    </row>
    <row r="79" spans="1:15" s="603" customFormat="1" ht="24">
      <c r="A79" s="51" t="s">
        <v>1898</v>
      </c>
      <c r="B79" s="159" t="s">
        <v>1911</v>
      </c>
      <c r="C79" s="154" t="s">
        <v>117</v>
      </c>
      <c r="D79" s="577">
        <v>2142</v>
      </c>
      <c r="E79" s="188"/>
      <c r="F79" s="129">
        <f t="shared" ref="F79:F84" si="5">+D79*E79</f>
        <v>0</v>
      </c>
      <c r="G79" s="601"/>
      <c r="H79" s="601"/>
      <c r="I79" s="602"/>
      <c r="K79" s="602"/>
      <c r="L79" s="602"/>
      <c r="M79" s="602"/>
      <c r="O79" s="602"/>
    </row>
    <row r="80" spans="1:15" s="603" customFormat="1" ht="24">
      <c r="A80" s="51" t="s">
        <v>1899</v>
      </c>
      <c r="B80" s="159" t="s">
        <v>1918</v>
      </c>
      <c r="C80" s="154" t="s">
        <v>117</v>
      </c>
      <c r="D80" s="577">
        <v>315</v>
      </c>
      <c r="E80" s="188"/>
      <c r="F80" s="129">
        <f t="shared" si="5"/>
        <v>0</v>
      </c>
      <c r="G80" s="601"/>
      <c r="H80" s="601"/>
      <c r="I80" s="602"/>
      <c r="K80" s="602"/>
      <c r="L80" s="602"/>
      <c r="M80" s="602"/>
      <c r="O80" s="602"/>
    </row>
    <row r="81" spans="1:15" s="603" customFormat="1" ht="24">
      <c r="A81" s="51" t="s">
        <v>1899</v>
      </c>
      <c r="B81" s="159" t="s">
        <v>1888</v>
      </c>
      <c r="C81" s="154" t="s">
        <v>117</v>
      </c>
      <c r="D81" s="577">
        <v>1017</v>
      </c>
      <c r="E81" s="188"/>
      <c r="F81" s="129">
        <f t="shared" si="5"/>
        <v>0</v>
      </c>
      <c r="G81" s="601"/>
      <c r="H81" s="601"/>
      <c r="I81" s="602"/>
      <c r="K81" s="602"/>
      <c r="L81" s="602"/>
      <c r="M81" s="602"/>
      <c r="O81" s="602"/>
    </row>
    <row r="82" spans="1:15" s="603" customFormat="1" ht="24">
      <c r="A82" s="51" t="s">
        <v>1900</v>
      </c>
      <c r="B82" s="159" t="s">
        <v>1906</v>
      </c>
      <c r="C82" s="154" t="s">
        <v>117</v>
      </c>
      <c r="D82" s="577">
        <v>104</v>
      </c>
      <c r="E82" s="188"/>
      <c r="F82" s="129">
        <f t="shared" si="5"/>
        <v>0</v>
      </c>
      <c r="G82" s="601"/>
      <c r="H82" s="601"/>
      <c r="I82" s="602"/>
      <c r="K82" s="602"/>
      <c r="L82" s="602"/>
      <c r="M82" s="602"/>
      <c r="O82" s="602"/>
    </row>
    <row r="83" spans="1:15" s="603" customFormat="1" ht="48">
      <c r="A83" s="51" t="s">
        <v>1901</v>
      </c>
      <c r="B83" s="159" t="s">
        <v>1917</v>
      </c>
      <c r="C83" s="154" t="s">
        <v>124</v>
      </c>
      <c r="D83" s="577">
        <v>63</v>
      </c>
      <c r="E83" s="188"/>
      <c r="F83" s="129">
        <f t="shared" si="5"/>
        <v>0</v>
      </c>
      <c r="G83" s="601"/>
      <c r="H83" s="601"/>
      <c r="I83" s="602"/>
      <c r="K83" s="602"/>
      <c r="L83" s="602"/>
      <c r="M83" s="602"/>
      <c r="O83" s="602"/>
    </row>
    <row r="84" spans="1:15" s="603" customFormat="1" ht="48">
      <c r="A84" s="51" t="s">
        <v>1915</v>
      </c>
      <c r="B84" s="159" t="s">
        <v>1916</v>
      </c>
      <c r="C84" s="154" t="s">
        <v>107</v>
      </c>
      <c r="D84" s="577">
        <v>7.2</v>
      </c>
      <c r="E84" s="188"/>
      <c r="F84" s="129">
        <f t="shared" si="5"/>
        <v>0</v>
      </c>
      <c r="G84" s="601"/>
      <c r="H84" s="601"/>
      <c r="I84" s="602"/>
      <c r="K84" s="602"/>
      <c r="L84" s="602"/>
      <c r="M84" s="602"/>
      <c r="O84" s="602"/>
    </row>
    <row r="85" spans="1:15" s="603" customFormat="1">
      <c r="A85" s="617" t="s">
        <v>1902</v>
      </c>
      <c r="B85" s="566" t="s">
        <v>345</v>
      </c>
      <c r="C85" s="130"/>
      <c r="D85" s="128"/>
      <c r="E85" s="639"/>
      <c r="F85" s="164"/>
      <c r="G85" s="601"/>
      <c r="H85" s="601"/>
      <c r="I85" s="602"/>
      <c r="K85" s="602"/>
      <c r="L85" s="602"/>
      <c r="M85" s="602"/>
      <c r="O85" s="602"/>
    </row>
    <row r="86" spans="1:15" s="603" customFormat="1">
      <c r="A86" s="51" t="s">
        <v>1903</v>
      </c>
      <c r="B86" s="159" t="s">
        <v>1919</v>
      </c>
      <c r="C86" s="154" t="s">
        <v>107</v>
      </c>
      <c r="D86" s="577">
        <v>725</v>
      </c>
      <c r="E86" s="188"/>
      <c r="F86" s="129">
        <f>+D86*E86</f>
        <v>0</v>
      </c>
      <c r="G86" s="601"/>
      <c r="H86" s="601"/>
      <c r="I86" s="602"/>
      <c r="K86" s="602"/>
      <c r="L86" s="602"/>
      <c r="M86" s="602"/>
      <c r="O86" s="602"/>
    </row>
    <row r="87" spans="1:15" s="603" customFormat="1" ht="38.25">
      <c r="A87" s="617" t="s">
        <v>1904</v>
      </c>
      <c r="B87" s="599" t="s">
        <v>1893</v>
      </c>
      <c r="C87" s="130"/>
      <c r="D87" s="128"/>
      <c r="E87" s="771"/>
      <c r="F87" s="164"/>
      <c r="G87" s="601"/>
      <c r="H87" s="601"/>
      <c r="I87" s="602"/>
      <c r="K87" s="602"/>
      <c r="L87" s="602"/>
      <c r="M87" s="602"/>
      <c r="O87" s="602"/>
    </row>
    <row r="88" spans="1:15" s="603" customFormat="1">
      <c r="A88" s="51" t="s">
        <v>1905</v>
      </c>
      <c r="B88" s="159" t="s">
        <v>1845</v>
      </c>
      <c r="C88" s="154" t="s">
        <v>124</v>
      </c>
      <c r="D88" s="577">
        <v>270</v>
      </c>
      <c r="E88" s="188"/>
      <c r="F88" s="129">
        <f>D88*E88</f>
        <v>0</v>
      </c>
      <c r="G88" s="601"/>
      <c r="H88" s="601"/>
      <c r="I88" s="602"/>
      <c r="K88" s="602"/>
      <c r="L88" s="602"/>
      <c r="M88" s="602"/>
      <c r="O88" s="602"/>
    </row>
    <row r="89" spans="1:15" s="603" customFormat="1">
      <c r="A89" s="51" t="s">
        <v>1908</v>
      </c>
      <c r="B89" s="159" t="s">
        <v>1907</v>
      </c>
      <c r="C89" s="154" t="s">
        <v>124</v>
      </c>
      <c r="D89" s="577">
        <v>490</v>
      </c>
      <c r="E89" s="188"/>
      <c r="F89" s="129">
        <f t="shared" ref="F89:F90" si="6">D89*E89</f>
        <v>0</v>
      </c>
      <c r="G89" s="601"/>
      <c r="H89" s="601"/>
      <c r="I89" s="602"/>
      <c r="K89" s="602"/>
      <c r="L89" s="602"/>
      <c r="M89" s="602"/>
      <c r="O89" s="602"/>
    </row>
    <row r="90" spans="1:15" s="603" customFormat="1" ht="36">
      <c r="A90" s="51" t="s">
        <v>1909</v>
      </c>
      <c r="B90" s="159" t="s">
        <v>1850</v>
      </c>
      <c r="C90" s="154" t="s">
        <v>117</v>
      </c>
      <c r="D90" s="577">
        <v>80</v>
      </c>
      <c r="E90" s="188"/>
      <c r="F90" s="129">
        <f t="shared" si="6"/>
        <v>0</v>
      </c>
      <c r="G90" s="601"/>
      <c r="H90" s="601"/>
      <c r="I90" s="602"/>
      <c r="K90" s="602"/>
      <c r="L90" s="602"/>
      <c r="M90" s="602"/>
      <c r="O90" s="602"/>
    </row>
    <row r="91" spans="1:15" s="603" customFormat="1" ht="72">
      <c r="A91" s="51" t="s">
        <v>1910</v>
      </c>
      <c r="B91" s="159" t="s">
        <v>1895</v>
      </c>
      <c r="C91" s="154" t="s">
        <v>117</v>
      </c>
      <c r="D91" s="577">
        <v>381</v>
      </c>
      <c r="E91" s="188"/>
      <c r="F91" s="129">
        <f>D91*E91</f>
        <v>0</v>
      </c>
      <c r="G91" s="601"/>
      <c r="H91" s="601"/>
      <c r="I91" s="602"/>
      <c r="K91" s="602"/>
      <c r="L91" s="602"/>
      <c r="M91" s="602"/>
      <c r="O91" s="602"/>
    </row>
    <row r="92" spans="1:15" s="603" customFormat="1" ht="38.25">
      <c r="A92" s="617" t="s">
        <v>1847</v>
      </c>
      <c r="B92" s="599" t="s">
        <v>1920</v>
      </c>
      <c r="C92" s="130"/>
      <c r="D92" s="128"/>
      <c r="E92" s="771"/>
      <c r="F92" s="164"/>
      <c r="G92" s="601"/>
      <c r="H92" s="601"/>
      <c r="I92" s="602"/>
      <c r="K92" s="602"/>
      <c r="L92" s="602"/>
      <c r="M92" s="602"/>
      <c r="O92" s="602"/>
    </row>
    <row r="93" spans="1:15" s="603" customFormat="1" ht="24">
      <c r="A93" s="51" t="s">
        <v>1848</v>
      </c>
      <c r="B93" s="159" t="s">
        <v>1921</v>
      </c>
      <c r="C93" s="154" t="s">
        <v>117</v>
      </c>
      <c r="D93" s="577">
        <v>2380</v>
      </c>
      <c r="E93" s="188"/>
      <c r="F93" s="129">
        <f>D93*E93</f>
        <v>0</v>
      </c>
      <c r="G93" s="601"/>
      <c r="H93" s="601"/>
      <c r="I93" s="602"/>
      <c r="K93" s="602"/>
      <c r="L93" s="602"/>
      <c r="M93" s="602"/>
      <c r="O93" s="602"/>
    </row>
    <row r="94" spans="1:15" s="603" customFormat="1">
      <c r="A94" s="51" t="s">
        <v>1892</v>
      </c>
      <c r="B94" s="159" t="s">
        <v>1896</v>
      </c>
      <c r="C94" s="154" t="s">
        <v>117</v>
      </c>
      <c r="D94" s="577">
        <v>1094</v>
      </c>
      <c r="E94" s="188"/>
      <c r="F94" s="129">
        <f>D94*E94</f>
        <v>0</v>
      </c>
      <c r="G94" s="601"/>
      <c r="H94" s="601"/>
      <c r="I94" s="602"/>
      <c r="K94" s="602"/>
      <c r="L94" s="602"/>
      <c r="M94" s="602"/>
      <c r="O94" s="602"/>
    </row>
    <row r="95" spans="1:15" s="603" customFormat="1" ht="76.5">
      <c r="A95" s="617" t="s">
        <v>1851</v>
      </c>
      <c r="B95" s="599" t="s">
        <v>1874</v>
      </c>
      <c r="C95" s="130"/>
      <c r="D95" s="128"/>
      <c r="E95" s="771"/>
      <c r="F95" s="164"/>
      <c r="G95" s="601"/>
      <c r="H95" s="601"/>
      <c r="I95" s="602"/>
      <c r="K95" s="602"/>
      <c r="L95" s="602"/>
      <c r="M95" s="602"/>
      <c r="O95" s="602"/>
    </row>
    <row r="96" spans="1:15" s="603" customFormat="1">
      <c r="A96" s="51" t="s">
        <v>1852</v>
      </c>
      <c r="B96" s="159" t="s">
        <v>1922</v>
      </c>
      <c r="C96" s="154" t="s">
        <v>110</v>
      </c>
      <c r="D96" s="577">
        <v>1</v>
      </c>
      <c r="E96" s="188"/>
      <c r="F96" s="129">
        <f>D96*E96</f>
        <v>0</v>
      </c>
      <c r="G96" s="601"/>
      <c r="H96" s="601"/>
      <c r="I96" s="602"/>
      <c r="K96" s="602"/>
      <c r="L96" s="602"/>
      <c r="M96" s="602"/>
      <c r="O96" s="602"/>
    </row>
    <row r="97" spans="1:15" s="603" customFormat="1">
      <c r="A97" s="51" t="s">
        <v>1853</v>
      </c>
      <c r="B97" s="159" t="s">
        <v>1923</v>
      </c>
      <c r="C97" s="154" t="s">
        <v>110</v>
      </c>
      <c r="D97" s="577">
        <v>8</v>
      </c>
      <c r="E97" s="188"/>
      <c r="F97" s="129">
        <f t="shared" ref="F97:F99" si="7">D97*E97</f>
        <v>0</v>
      </c>
      <c r="G97" s="601"/>
      <c r="H97" s="601"/>
      <c r="I97" s="602"/>
      <c r="K97" s="602"/>
      <c r="L97" s="602"/>
      <c r="M97" s="602"/>
      <c r="O97" s="602"/>
    </row>
    <row r="98" spans="1:15" s="603" customFormat="1">
      <c r="A98" s="51" t="s">
        <v>1854</v>
      </c>
      <c r="B98" s="159" t="s">
        <v>1924</v>
      </c>
      <c r="C98" s="154" t="s">
        <v>110</v>
      </c>
      <c r="D98" s="577">
        <v>10</v>
      </c>
      <c r="E98" s="188"/>
      <c r="F98" s="129">
        <f t="shared" si="7"/>
        <v>0</v>
      </c>
      <c r="G98" s="601"/>
      <c r="H98" s="601"/>
      <c r="I98" s="602"/>
      <c r="K98" s="602"/>
      <c r="L98" s="602"/>
      <c r="M98" s="602"/>
      <c r="O98" s="602"/>
    </row>
    <row r="99" spans="1:15" s="603" customFormat="1">
      <c r="A99" s="51" t="s">
        <v>1855</v>
      </c>
      <c r="B99" s="159" t="s">
        <v>1925</v>
      </c>
      <c r="C99" s="154" t="s">
        <v>110</v>
      </c>
      <c r="D99" s="577">
        <v>6</v>
      </c>
      <c r="E99" s="188"/>
      <c r="F99" s="129">
        <f t="shared" si="7"/>
        <v>0</v>
      </c>
      <c r="G99" s="601"/>
      <c r="H99" s="601"/>
      <c r="I99" s="602"/>
      <c r="K99" s="602"/>
      <c r="L99" s="602"/>
      <c r="M99" s="602"/>
      <c r="O99" s="602"/>
    </row>
    <row r="100" spans="1:15" s="603" customFormat="1">
      <c r="A100" s="51" t="s">
        <v>1926</v>
      </c>
      <c r="B100" s="159" t="s">
        <v>1932</v>
      </c>
      <c r="C100" s="154" t="s">
        <v>110</v>
      </c>
      <c r="D100" s="577">
        <v>3</v>
      </c>
      <c r="E100" s="188"/>
      <c r="F100" s="129">
        <f t="shared" ref="F100" si="8">D100*E100</f>
        <v>0</v>
      </c>
      <c r="G100" s="601"/>
      <c r="H100" s="601"/>
      <c r="I100" s="602"/>
      <c r="K100" s="602"/>
      <c r="L100" s="602"/>
      <c r="M100" s="602"/>
      <c r="O100" s="602"/>
    </row>
    <row r="101" spans="1:15" s="603" customFormat="1" ht="76.5">
      <c r="A101" s="617" t="s">
        <v>1856</v>
      </c>
      <c r="B101" s="599" t="s">
        <v>1873</v>
      </c>
      <c r="C101" s="130"/>
      <c r="D101" s="128"/>
      <c r="E101" s="771"/>
      <c r="F101" s="164"/>
      <c r="G101" s="601"/>
      <c r="H101" s="601"/>
      <c r="I101" s="602"/>
      <c r="K101" s="602"/>
      <c r="L101" s="602"/>
      <c r="M101" s="602"/>
      <c r="O101" s="602"/>
    </row>
    <row r="102" spans="1:15" s="603" customFormat="1">
      <c r="A102" s="51" t="s">
        <v>1857</v>
      </c>
      <c r="B102" s="159" t="s">
        <v>1872</v>
      </c>
      <c r="C102" s="154" t="s">
        <v>110</v>
      </c>
      <c r="D102" s="577">
        <v>10</v>
      </c>
      <c r="E102" s="188"/>
      <c r="F102" s="129">
        <f>D102*E102</f>
        <v>0</v>
      </c>
      <c r="G102" s="601"/>
      <c r="H102" s="601"/>
      <c r="I102" s="602"/>
      <c r="K102" s="602"/>
      <c r="L102" s="602"/>
      <c r="M102" s="602"/>
      <c r="O102" s="602"/>
    </row>
    <row r="103" spans="1:15" s="603" customFormat="1" ht="76.5">
      <c r="A103" s="617" t="s">
        <v>1858</v>
      </c>
      <c r="B103" s="599" t="s">
        <v>1875</v>
      </c>
      <c r="C103" s="130"/>
      <c r="D103" s="128"/>
      <c r="E103" s="771"/>
      <c r="F103" s="164"/>
      <c r="G103" s="601"/>
      <c r="H103" s="601"/>
      <c r="I103" s="602"/>
      <c r="K103" s="602"/>
      <c r="L103" s="602"/>
      <c r="M103" s="602"/>
      <c r="O103" s="602"/>
    </row>
    <row r="104" spans="1:15" s="603" customFormat="1" ht="24">
      <c r="A104" s="51" t="s">
        <v>1859</v>
      </c>
      <c r="B104" s="159" t="s">
        <v>1876</v>
      </c>
      <c r="C104" s="154" t="s">
        <v>110</v>
      </c>
      <c r="D104" s="577">
        <v>2</v>
      </c>
      <c r="E104" s="188"/>
      <c r="F104" s="129">
        <f>D104*E104</f>
        <v>0</v>
      </c>
      <c r="G104" s="601"/>
      <c r="H104" s="601"/>
      <c r="I104" s="602"/>
      <c r="K104" s="602"/>
      <c r="L104" s="602"/>
      <c r="M104" s="602"/>
      <c r="O104" s="602"/>
    </row>
    <row r="105" spans="1:15" s="603" customFormat="1" ht="24">
      <c r="A105" s="51" t="s">
        <v>1927</v>
      </c>
      <c r="B105" s="159" t="s">
        <v>1928</v>
      </c>
      <c r="C105" s="154" t="s">
        <v>110</v>
      </c>
      <c r="D105" s="577">
        <v>3</v>
      </c>
      <c r="E105" s="188"/>
      <c r="F105" s="129">
        <f>D105*E105</f>
        <v>0</v>
      </c>
      <c r="G105" s="601"/>
      <c r="H105" s="601"/>
      <c r="I105" s="602"/>
      <c r="K105" s="602"/>
      <c r="L105" s="602"/>
      <c r="M105" s="602"/>
      <c r="O105" s="602"/>
    </row>
    <row r="106" spans="1:15" s="603" customFormat="1" ht="38.25">
      <c r="A106" s="617" t="s">
        <v>1860</v>
      </c>
      <c r="B106" s="599" t="s">
        <v>1862</v>
      </c>
      <c r="C106" s="130"/>
      <c r="D106" s="128"/>
      <c r="E106" s="771"/>
      <c r="F106" s="164"/>
      <c r="G106" s="601"/>
      <c r="H106" s="601"/>
      <c r="I106" s="602"/>
      <c r="K106" s="602"/>
      <c r="L106" s="602"/>
      <c r="M106" s="602"/>
      <c r="O106" s="602"/>
    </row>
    <row r="107" spans="1:15" s="603" customFormat="1" ht="36">
      <c r="A107" s="51" t="s">
        <v>1861</v>
      </c>
      <c r="B107" s="159" t="s">
        <v>1864</v>
      </c>
      <c r="C107" s="154" t="s">
        <v>110</v>
      </c>
      <c r="D107" s="577">
        <v>1</v>
      </c>
      <c r="E107" s="188"/>
      <c r="F107" s="129">
        <f>D107*E107</f>
        <v>0</v>
      </c>
      <c r="G107" s="601"/>
      <c r="H107" s="601"/>
      <c r="I107" s="602"/>
      <c r="K107" s="602"/>
      <c r="L107" s="602"/>
      <c r="M107" s="602"/>
      <c r="O107" s="602"/>
    </row>
    <row r="108" spans="1:15" s="603" customFormat="1" ht="36">
      <c r="A108" s="51" t="s">
        <v>1863</v>
      </c>
      <c r="B108" s="159" t="s">
        <v>1865</v>
      </c>
      <c r="C108" s="154" t="s">
        <v>110</v>
      </c>
      <c r="D108" s="577">
        <v>1</v>
      </c>
      <c r="E108" s="188"/>
      <c r="F108" s="129">
        <f t="shared" ref="F108:F110" si="9">D108*E108</f>
        <v>0</v>
      </c>
      <c r="G108" s="601"/>
      <c r="H108" s="601"/>
      <c r="I108" s="602"/>
      <c r="K108" s="602"/>
      <c r="L108" s="602"/>
      <c r="M108" s="602"/>
      <c r="O108" s="602"/>
    </row>
    <row r="109" spans="1:15" s="603" customFormat="1" ht="36">
      <c r="A109" s="51" t="s">
        <v>1863</v>
      </c>
      <c r="B109" s="159" t="s">
        <v>1866</v>
      </c>
      <c r="C109" s="154" t="s">
        <v>110</v>
      </c>
      <c r="D109" s="577">
        <v>5</v>
      </c>
      <c r="E109" s="188"/>
      <c r="F109" s="129">
        <f t="shared" si="9"/>
        <v>0</v>
      </c>
      <c r="G109" s="601"/>
      <c r="H109" s="601"/>
      <c r="I109" s="602"/>
      <c r="K109" s="602"/>
      <c r="L109" s="602"/>
      <c r="M109" s="602"/>
      <c r="O109" s="602"/>
    </row>
    <row r="110" spans="1:15" s="603" customFormat="1" ht="36">
      <c r="A110" s="51" t="s">
        <v>1863</v>
      </c>
      <c r="B110" s="159" t="s">
        <v>1867</v>
      </c>
      <c r="C110" s="154" t="s">
        <v>110</v>
      </c>
      <c r="D110" s="577">
        <v>21</v>
      </c>
      <c r="E110" s="188"/>
      <c r="F110" s="129">
        <f t="shared" si="9"/>
        <v>0</v>
      </c>
      <c r="G110" s="601"/>
      <c r="H110" s="601"/>
      <c r="I110" s="602"/>
      <c r="K110" s="602"/>
      <c r="L110" s="602"/>
      <c r="M110" s="602"/>
      <c r="O110" s="602"/>
    </row>
    <row r="111" spans="1:15" s="603" customFormat="1" ht="25.5">
      <c r="A111" s="617" t="s">
        <v>1877</v>
      </c>
      <c r="B111" s="618" t="s">
        <v>1882</v>
      </c>
      <c r="C111" s="10"/>
      <c r="D111" s="8"/>
      <c r="E111" s="639"/>
      <c r="F111" s="57"/>
      <c r="G111" s="601"/>
      <c r="H111" s="601"/>
      <c r="I111" s="602"/>
      <c r="K111" s="602"/>
      <c r="L111" s="602"/>
      <c r="M111" s="602"/>
      <c r="O111" s="602"/>
    </row>
    <row r="112" spans="1:15" s="603" customFormat="1">
      <c r="A112" s="51" t="s">
        <v>1878</v>
      </c>
      <c r="B112" s="598" t="s">
        <v>1883</v>
      </c>
      <c r="C112" s="50" t="s">
        <v>124</v>
      </c>
      <c r="D112" s="577">
        <v>270</v>
      </c>
      <c r="E112" s="84"/>
      <c r="F112" s="9">
        <f t="shared" ref="F112:F115" si="10">+D112*E112</f>
        <v>0</v>
      </c>
      <c r="G112" s="601"/>
      <c r="H112" s="601"/>
      <c r="I112" s="602"/>
      <c r="K112" s="602"/>
      <c r="L112" s="602"/>
      <c r="M112" s="602"/>
      <c r="O112" s="602"/>
    </row>
    <row r="113" spans="1:15" s="603" customFormat="1">
      <c r="A113" s="51" t="s">
        <v>1879</v>
      </c>
      <c r="B113" s="598" t="s">
        <v>1884</v>
      </c>
      <c r="C113" s="50" t="s">
        <v>124</v>
      </c>
      <c r="D113" s="577">
        <v>490</v>
      </c>
      <c r="E113" s="84"/>
      <c r="F113" s="9">
        <f t="shared" si="10"/>
        <v>0</v>
      </c>
      <c r="G113" s="601"/>
      <c r="H113" s="601"/>
      <c r="I113" s="602"/>
      <c r="K113" s="602"/>
      <c r="L113" s="602"/>
      <c r="M113" s="602"/>
      <c r="O113" s="602"/>
    </row>
    <row r="114" spans="1:15" s="603" customFormat="1">
      <c r="A114" s="51" t="s">
        <v>1880</v>
      </c>
      <c r="B114" s="598" t="s">
        <v>1885</v>
      </c>
      <c r="C114" s="50" t="s">
        <v>110</v>
      </c>
      <c r="D114" s="577">
        <v>28</v>
      </c>
      <c r="E114" s="84"/>
      <c r="F114" s="9">
        <f t="shared" si="10"/>
        <v>0</v>
      </c>
      <c r="G114" s="601"/>
      <c r="H114" s="601"/>
      <c r="I114" s="602"/>
      <c r="K114" s="602"/>
      <c r="L114" s="602"/>
      <c r="M114" s="602"/>
      <c r="O114" s="602"/>
    </row>
    <row r="115" spans="1:15" s="603" customFormat="1">
      <c r="A115" s="51" t="s">
        <v>1881</v>
      </c>
      <c r="B115" s="598" t="s">
        <v>1886</v>
      </c>
      <c r="C115" s="50" t="s">
        <v>124</v>
      </c>
      <c r="D115" s="577">
        <v>760</v>
      </c>
      <c r="E115" s="84"/>
      <c r="F115" s="9">
        <f t="shared" si="10"/>
        <v>0</v>
      </c>
      <c r="G115" s="601"/>
      <c r="H115" s="601"/>
      <c r="I115" s="602"/>
      <c r="K115" s="602"/>
      <c r="L115" s="602"/>
      <c r="M115" s="602"/>
      <c r="O115" s="602"/>
    </row>
    <row r="116" spans="1:15" s="542" customFormat="1" ht="25.5">
      <c r="A116" s="617" t="s">
        <v>1929</v>
      </c>
      <c r="B116" s="618" t="s">
        <v>1088</v>
      </c>
      <c r="C116" s="10"/>
      <c r="D116" s="8"/>
      <c r="E116" s="639"/>
      <c r="F116" s="57"/>
    </row>
    <row r="117" spans="1:15" s="542" customFormat="1" ht="60">
      <c r="A117" s="51" t="s">
        <v>1930</v>
      </c>
      <c r="B117" s="598" t="s">
        <v>1913</v>
      </c>
      <c r="C117" s="50" t="s">
        <v>110</v>
      </c>
      <c r="D117" s="577">
        <v>27</v>
      </c>
      <c r="E117" s="84"/>
      <c r="F117" s="9">
        <f t="shared" ref="F117:F120" si="11">+D117*E117</f>
        <v>0</v>
      </c>
    </row>
    <row r="118" spans="1:15" s="542" customFormat="1" ht="48">
      <c r="A118" s="51" t="s">
        <v>1247</v>
      </c>
      <c r="B118" s="598" t="s">
        <v>1931</v>
      </c>
      <c r="C118" s="50" t="s">
        <v>110</v>
      </c>
      <c r="D118" s="577">
        <v>12</v>
      </c>
      <c r="E118" s="84"/>
      <c r="F118" s="9">
        <f t="shared" si="11"/>
        <v>0</v>
      </c>
    </row>
    <row r="119" spans="1:15" s="542" customFormat="1" ht="24">
      <c r="A119" s="51" t="s">
        <v>1248</v>
      </c>
      <c r="B119" s="598" t="s">
        <v>1090</v>
      </c>
      <c r="C119" s="50" t="s">
        <v>110</v>
      </c>
      <c r="D119" s="577">
        <v>27</v>
      </c>
      <c r="E119" s="84"/>
      <c r="F119" s="9">
        <f t="shared" si="11"/>
        <v>0</v>
      </c>
    </row>
    <row r="120" spans="1:15" s="542" customFormat="1" ht="24">
      <c r="A120" s="51" t="s">
        <v>1249</v>
      </c>
      <c r="B120" s="598" t="s">
        <v>1250</v>
      </c>
      <c r="C120" s="50" t="s">
        <v>110</v>
      </c>
      <c r="D120" s="577">
        <v>12</v>
      </c>
      <c r="E120" s="84"/>
      <c r="F120" s="9">
        <f t="shared" si="11"/>
        <v>0</v>
      </c>
    </row>
    <row r="121" spans="1:15" s="609" customFormat="1" ht="13.5">
      <c r="A121" s="53" t="s">
        <v>1251</v>
      </c>
      <c r="B121" s="53" t="s">
        <v>1092</v>
      </c>
      <c r="C121" s="54"/>
      <c r="D121" s="55"/>
      <c r="E121" s="83"/>
      <c r="F121" s="56">
        <f>SUM(F122:F128)</f>
        <v>0</v>
      </c>
      <c r="G121" s="607"/>
      <c r="H121" s="607"/>
      <c r="I121" s="608"/>
      <c r="K121" s="608"/>
      <c r="L121" s="608"/>
      <c r="M121" s="608"/>
      <c r="O121" s="608"/>
    </row>
    <row r="122" spans="1:15" s="542" customFormat="1" ht="24">
      <c r="A122" s="51" t="s">
        <v>1252</v>
      </c>
      <c r="B122" s="651" t="s">
        <v>1095</v>
      </c>
      <c r="C122" s="50" t="s">
        <v>110</v>
      </c>
      <c r="D122" s="653">
        <v>10</v>
      </c>
      <c r="E122" s="84"/>
      <c r="F122" s="9">
        <f t="shared" ref="F122:F128" si="12">+D122*E122</f>
        <v>0</v>
      </c>
    </row>
    <row r="123" spans="1:15" s="542" customFormat="1" ht="24">
      <c r="A123" s="51" t="s">
        <v>1253</v>
      </c>
      <c r="B123" s="651" t="s">
        <v>1096</v>
      </c>
      <c r="C123" s="50" t="s">
        <v>110</v>
      </c>
      <c r="D123" s="653">
        <v>5</v>
      </c>
      <c r="E123" s="84"/>
      <c r="F123" s="9">
        <f t="shared" si="12"/>
        <v>0</v>
      </c>
    </row>
    <row r="124" spans="1:15" s="542" customFormat="1" ht="24">
      <c r="A124" s="51" t="s">
        <v>1254</v>
      </c>
      <c r="B124" s="651" t="s">
        <v>1097</v>
      </c>
      <c r="C124" s="50" t="s">
        <v>110</v>
      </c>
      <c r="D124" s="653">
        <v>2</v>
      </c>
      <c r="E124" s="84"/>
      <c r="F124" s="9">
        <f t="shared" si="12"/>
        <v>0</v>
      </c>
    </row>
    <row r="125" spans="1:15" s="542" customFormat="1" ht="24">
      <c r="A125" s="51" t="s">
        <v>1255</v>
      </c>
      <c r="B125" s="651" t="s">
        <v>1098</v>
      </c>
      <c r="C125" s="50" t="s">
        <v>110</v>
      </c>
      <c r="D125" s="653">
        <v>13</v>
      </c>
      <c r="E125" s="84"/>
      <c r="F125" s="9">
        <f t="shared" si="12"/>
        <v>0</v>
      </c>
    </row>
    <row r="126" spans="1:15" s="542" customFormat="1" ht="24">
      <c r="A126" s="51" t="s">
        <v>1256</v>
      </c>
      <c r="B126" s="651" t="s">
        <v>1099</v>
      </c>
      <c r="C126" s="50" t="s">
        <v>110</v>
      </c>
      <c r="D126" s="653">
        <v>3</v>
      </c>
      <c r="E126" s="84"/>
      <c r="F126" s="9">
        <f t="shared" si="12"/>
        <v>0</v>
      </c>
    </row>
    <row r="127" spans="1:15" s="542" customFormat="1" ht="24">
      <c r="A127" s="51" t="s">
        <v>1257</v>
      </c>
      <c r="B127" s="651" t="s">
        <v>1100</v>
      </c>
      <c r="C127" s="50" t="s">
        <v>110</v>
      </c>
      <c r="D127" s="653">
        <v>3</v>
      </c>
      <c r="E127" s="84"/>
      <c r="F127" s="9">
        <f t="shared" si="12"/>
        <v>0</v>
      </c>
    </row>
    <row r="128" spans="1:15" s="542" customFormat="1" ht="24">
      <c r="A128" s="51" t="s">
        <v>1258</v>
      </c>
      <c r="B128" s="651" t="s">
        <v>1101</v>
      </c>
      <c r="C128" s="50" t="s">
        <v>110</v>
      </c>
      <c r="D128" s="653">
        <v>3</v>
      </c>
      <c r="E128" s="84"/>
      <c r="F128" s="9">
        <f t="shared" si="12"/>
        <v>0</v>
      </c>
    </row>
    <row r="129" spans="1:15" s="609" customFormat="1" ht="13.5">
      <c r="A129" s="53" t="s">
        <v>1259</v>
      </c>
      <c r="B129" s="53" t="s">
        <v>1103</v>
      </c>
      <c r="C129" s="54"/>
      <c r="D129" s="55"/>
      <c r="E129" s="83"/>
      <c r="F129" s="56">
        <f>SUM(F130:F148)</f>
        <v>0</v>
      </c>
      <c r="G129" s="607"/>
      <c r="H129" s="607"/>
      <c r="I129" s="608"/>
      <c r="K129" s="608"/>
      <c r="L129" s="608"/>
      <c r="M129" s="608"/>
      <c r="O129" s="608"/>
    </row>
    <row r="130" spans="1:15" s="542" customFormat="1">
      <c r="A130" s="650" t="s">
        <v>1260</v>
      </c>
      <c r="B130" s="618" t="s">
        <v>1105</v>
      </c>
      <c r="C130" s="10"/>
      <c r="D130" s="8"/>
      <c r="E130" s="639"/>
      <c r="F130" s="57"/>
    </row>
    <row r="131" spans="1:15" s="542" customFormat="1" ht="39.75" customHeight="1">
      <c r="A131" s="51" t="s">
        <v>1261</v>
      </c>
      <c r="B131" s="651" t="s">
        <v>1262</v>
      </c>
      <c r="C131" s="654" t="s">
        <v>124</v>
      </c>
      <c r="D131" s="653">
        <v>150</v>
      </c>
      <c r="E131" s="84"/>
      <c r="F131" s="9">
        <f t="shared" ref="F131:F148" si="13">+D131*E131</f>
        <v>0</v>
      </c>
    </row>
    <row r="132" spans="1:15" s="542" customFormat="1" ht="48">
      <c r="A132" s="51" t="s">
        <v>1263</v>
      </c>
      <c r="B132" s="651" t="s">
        <v>1264</v>
      </c>
      <c r="C132" s="654" t="s">
        <v>124</v>
      </c>
      <c r="D132" s="653">
        <v>158</v>
      </c>
      <c r="E132" s="84"/>
      <c r="F132" s="9">
        <f t="shared" si="13"/>
        <v>0</v>
      </c>
    </row>
    <row r="133" spans="1:15" s="542" customFormat="1" ht="36">
      <c r="A133" s="51" t="s">
        <v>1265</v>
      </c>
      <c r="B133" s="651" t="s">
        <v>1266</v>
      </c>
      <c r="C133" s="654" t="s">
        <v>124</v>
      </c>
      <c r="D133" s="653">
        <f>57+57+215+210</f>
        <v>539</v>
      </c>
      <c r="E133" s="84"/>
      <c r="F133" s="9">
        <f t="shared" si="13"/>
        <v>0</v>
      </c>
    </row>
    <row r="134" spans="1:15" s="542" customFormat="1" ht="48">
      <c r="A134" s="51" t="s">
        <v>1267</v>
      </c>
      <c r="B134" s="651" t="s">
        <v>1268</v>
      </c>
      <c r="C134" s="654" t="s">
        <v>124</v>
      </c>
      <c r="D134" s="653">
        <v>7</v>
      </c>
      <c r="E134" s="84"/>
      <c r="F134" s="9">
        <f t="shared" si="13"/>
        <v>0</v>
      </c>
    </row>
    <row r="135" spans="1:15" s="542" customFormat="1" ht="36">
      <c r="A135" s="51" t="s">
        <v>1269</v>
      </c>
      <c r="B135" s="651" t="s">
        <v>1270</v>
      </c>
      <c r="C135" s="654" t="s">
        <v>124</v>
      </c>
      <c r="D135" s="653">
        <f>57+57+215+210+90</f>
        <v>629</v>
      </c>
      <c r="E135" s="84"/>
      <c r="F135" s="9">
        <f t="shared" si="13"/>
        <v>0</v>
      </c>
    </row>
    <row r="136" spans="1:15" s="542" customFormat="1" ht="36">
      <c r="A136" s="51" t="s">
        <v>1271</v>
      </c>
      <c r="B136" s="651" t="s">
        <v>1113</v>
      </c>
      <c r="C136" s="654" t="s">
        <v>124</v>
      </c>
      <c r="D136" s="653">
        <v>150</v>
      </c>
      <c r="E136" s="84"/>
      <c r="F136" s="9">
        <f t="shared" si="13"/>
        <v>0</v>
      </c>
    </row>
    <row r="137" spans="1:15" s="542" customFormat="1" ht="36">
      <c r="A137" s="51" t="s">
        <v>1272</v>
      </c>
      <c r="B137" s="651" t="s">
        <v>1273</v>
      </c>
      <c r="C137" s="654" t="s">
        <v>107</v>
      </c>
      <c r="D137" s="653">
        <v>4</v>
      </c>
      <c r="E137" s="84"/>
      <c r="F137" s="9">
        <f t="shared" si="13"/>
        <v>0</v>
      </c>
    </row>
    <row r="138" spans="1:15" s="542" customFormat="1" ht="36">
      <c r="A138" s="51" t="s">
        <v>1274</v>
      </c>
      <c r="B138" s="651" t="s">
        <v>1115</v>
      </c>
      <c r="C138" s="654" t="s">
        <v>107</v>
      </c>
      <c r="D138" s="653">
        <v>14</v>
      </c>
      <c r="E138" s="84"/>
      <c r="F138" s="9">
        <f t="shared" si="13"/>
        <v>0</v>
      </c>
    </row>
    <row r="139" spans="1:15" s="542" customFormat="1" ht="48">
      <c r="A139" s="51" t="s">
        <v>1275</v>
      </c>
      <c r="B139" s="651" t="s">
        <v>1276</v>
      </c>
      <c r="C139" s="654" t="s">
        <v>107</v>
      </c>
      <c r="D139" s="653">
        <v>27</v>
      </c>
      <c r="E139" s="84"/>
      <c r="F139" s="9">
        <f t="shared" si="13"/>
        <v>0</v>
      </c>
    </row>
    <row r="140" spans="1:15" s="542" customFormat="1" ht="36">
      <c r="A140" s="51" t="s">
        <v>1277</v>
      </c>
      <c r="B140" s="651" t="s">
        <v>1278</v>
      </c>
      <c r="C140" s="654" t="s">
        <v>107</v>
      </c>
      <c r="D140" s="653">
        <v>52</v>
      </c>
      <c r="E140" s="84"/>
      <c r="F140" s="9">
        <f t="shared" si="13"/>
        <v>0</v>
      </c>
    </row>
    <row r="141" spans="1:15" s="542" customFormat="1" ht="36">
      <c r="A141" s="51" t="s">
        <v>1279</v>
      </c>
      <c r="B141" s="651" t="s">
        <v>1115</v>
      </c>
      <c r="C141" s="654" t="s">
        <v>107</v>
      </c>
      <c r="D141" s="653">
        <v>14</v>
      </c>
      <c r="E141" s="84"/>
      <c r="F141" s="9">
        <f t="shared" si="13"/>
        <v>0</v>
      </c>
    </row>
    <row r="142" spans="1:15" s="542" customFormat="1" ht="48">
      <c r="A142" s="51" t="s">
        <v>1280</v>
      </c>
      <c r="B142" s="651" t="s">
        <v>1281</v>
      </c>
      <c r="C142" s="654" t="s">
        <v>107</v>
      </c>
      <c r="D142" s="653">
        <v>21</v>
      </c>
      <c r="E142" s="84"/>
      <c r="F142" s="9">
        <f t="shared" si="13"/>
        <v>0</v>
      </c>
    </row>
    <row r="143" spans="1:15" s="542" customFormat="1" ht="60">
      <c r="A143" s="51" t="s">
        <v>1282</v>
      </c>
      <c r="B143" s="651" t="s">
        <v>1283</v>
      </c>
      <c r="C143" s="654" t="s">
        <v>107</v>
      </c>
      <c r="D143" s="653">
        <v>19</v>
      </c>
      <c r="E143" s="84"/>
      <c r="F143" s="9">
        <f t="shared" si="13"/>
        <v>0</v>
      </c>
    </row>
    <row r="144" spans="1:15" s="542" customFormat="1" ht="48">
      <c r="A144" s="51" t="s">
        <v>1284</v>
      </c>
      <c r="B144" s="651" t="s">
        <v>1285</v>
      </c>
      <c r="C144" s="654" t="s">
        <v>107</v>
      </c>
      <c r="D144" s="653">
        <v>4</v>
      </c>
      <c r="E144" s="84"/>
      <c r="F144" s="9">
        <f t="shared" si="13"/>
        <v>0</v>
      </c>
    </row>
    <row r="145" spans="1:6" s="542" customFormat="1" ht="48">
      <c r="A145" s="51" t="s">
        <v>1286</v>
      </c>
      <c r="B145" s="651" t="s">
        <v>1287</v>
      </c>
      <c r="C145" s="654" t="s">
        <v>107</v>
      </c>
      <c r="D145" s="653">
        <f>28+29+17.5+12.5+18+16+9+18+34+35+71</f>
        <v>288</v>
      </c>
      <c r="E145" s="84"/>
      <c r="F145" s="9">
        <f t="shared" si="13"/>
        <v>0</v>
      </c>
    </row>
    <row r="146" spans="1:6" s="542" customFormat="1" ht="48">
      <c r="A146" s="51" t="s">
        <v>1288</v>
      </c>
      <c r="B146" s="651" t="s">
        <v>1289</v>
      </c>
      <c r="C146" s="654" t="s">
        <v>107</v>
      </c>
      <c r="D146" s="653">
        <f>20+7+8.5</f>
        <v>35.5</v>
      </c>
      <c r="E146" s="84"/>
      <c r="F146" s="9">
        <f t="shared" si="13"/>
        <v>0</v>
      </c>
    </row>
    <row r="147" spans="1:6" s="542" customFormat="1" ht="36">
      <c r="A147" s="51" t="s">
        <v>1290</v>
      </c>
      <c r="B147" s="651" t="s">
        <v>1291</v>
      </c>
      <c r="C147" s="654" t="s">
        <v>124</v>
      </c>
      <c r="D147" s="653">
        <f>66+36</f>
        <v>102</v>
      </c>
      <c r="E147" s="84"/>
      <c r="F147" s="9">
        <f t="shared" si="13"/>
        <v>0</v>
      </c>
    </row>
    <row r="148" spans="1:6" s="542" customFormat="1" ht="36">
      <c r="A148" s="51" t="s">
        <v>1292</v>
      </c>
      <c r="B148" s="651" t="s">
        <v>1293</v>
      </c>
      <c r="C148" s="654" t="s">
        <v>107</v>
      </c>
      <c r="D148" s="653">
        <v>16</v>
      </c>
      <c r="E148" s="84"/>
      <c r="F148" s="9">
        <f t="shared" si="13"/>
        <v>0</v>
      </c>
    </row>
    <row r="149" spans="1:6" s="542" customFormat="1">
      <c r="A149" s="53" t="s">
        <v>1294</v>
      </c>
      <c r="B149" s="53" t="s">
        <v>1295</v>
      </c>
      <c r="C149" s="54"/>
      <c r="D149" s="55"/>
      <c r="E149" s="83"/>
      <c r="F149" s="56">
        <f>SUM(F150:F157)</f>
        <v>0</v>
      </c>
    </row>
    <row r="150" spans="1:6" s="542" customFormat="1" ht="24">
      <c r="A150" s="51" t="s">
        <v>1957</v>
      </c>
      <c r="B150" s="651" t="s">
        <v>1296</v>
      </c>
      <c r="C150" s="654" t="s">
        <v>117</v>
      </c>
      <c r="D150" s="653">
        <f t="shared" ref="D150:D151" si="14">4*27</f>
        <v>108</v>
      </c>
      <c r="E150" s="84"/>
      <c r="F150" s="9">
        <f t="shared" ref="F150:F157" si="15">+D150*E150</f>
        <v>0</v>
      </c>
    </row>
    <row r="151" spans="1:6" s="542" customFormat="1" ht="36">
      <c r="A151" s="51" t="s">
        <v>1958</v>
      </c>
      <c r="B151" s="651" t="s">
        <v>1297</v>
      </c>
      <c r="C151" s="654" t="s">
        <v>117</v>
      </c>
      <c r="D151" s="653">
        <f t="shared" si="14"/>
        <v>108</v>
      </c>
      <c r="E151" s="84"/>
      <c r="F151" s="9">
        <f t="shared" si="15"/>
        <v>0</v>
      </c>
    </row>
    <row r="152" spans="1:6" s="542" customFormat="1" ht="76.5">
      <c r="A152" s="617" t="s">
        <v>1959</v>
      </c>
      <c r="B152" s="618" t="s">
        <v>1298</v>
      </c>
      <c r="C152" s="654"/>
      <c r="D152" s="653"/>
      <c r="E152" s="639"/>
      <c r="F152" s="9"/>
    </row>
    <row r="153" spans="1:6" s="542" customFormat="1">
      <c r="A153" s="51" t="s">
        <v>1960</v>
      </c>
      <c r="B153" s="651" t="s">
        <v>1299</v>
      </c>
      <c r="C153" s="654" t="s">
        <v>110</v>
      </c>
      <c r="D153" s="653">
        <v>23</v>
      </c>
      <c r="E153" s="84"/>
      <c r="F153" s="9">
        <f t="shared" si="15"/>
        <v>0</v>
      </c>
    </row>
    <row r="154" spans="1:6" s="542" customFormat="1">
      <c r="A154" s="51" t="s">
        <v>1961</v>
      </c>
      <c r="B154" s="651" t="s">
        <v>1300</v>
      </c>
      <c r="C154" s="654" t="s">
        <v>110</v>
      </c>
      <c r="D154" s="653">
        <v>23</v>
      </c>
      <c r="E154" s="84"/>
      <c r="F154" s="9">
        <f t="shared" si="15"/>
        <v>0</v>
      </c>
    </row>
    <row r="155" spans="1:6" s="542" customFormat="1">
      <c r="A155" s="51" t="s">
        <v>1962</v>
      </c>
      <c r="B155" s="763" t="s">
        <v>1301</v>
      </c>
      <c r="C155" s="654" t="s">
        <v>110</v>
      </c>
      <c r="D155" s="653">
        <v>23</v>
      </c>
      <c r="E155" s="84"/>
      <c r="F155" s="9">
        <f t="shared" si="15"/>
        <v>0</v>
      </c>
    </row>
    <row r="156" spans="1:6" s="542" customFormat="1" ht="25.5">
      <c r="A156" s="51" t="s">
        <v>1963</v>
      </c>
      <c r="B156" s="763" t="s">
        <v>1302</v>
      </c>
      <c r="C156" s="654" t="s">
        <v>110</v>
      </c>
      <c r="D156" s="653">
        <f>23*3</f>
        <v>69</v>
      </c>
      <c r="E156" s="84"/>
      <c r="F156" s="9">
        <f t="shared" si="15"/>
        <v>0</v>
      </c>
    </row>
    <row r="157" spans="1:6" s="542" customFormat="1">
      <c r="A157" s="51" t="s">
        <v>1964</v>
      </c>
      <c r="B157" s="763" t="s">
        <v>1303</v>
      </c>
      <c r="C157" s="654" t="s">
        <v>124</v>
      </c>
      <c r="D157" s="653">
        <v>230</v>
      </c>
      <c r="E157" s="84"/>
      <c r="F157" s="9">
        <f t="shared" si="15"/>
        <v>0</v>
      </c>
    </row>
    <row r="158" spans="1:6" s="542" customFormat="1" ht="48">
      <c r="A158" s="23" t="s">
        <v>1304</v>
      </c>
      <c r="B158" s="194" t="s">
        <v>651</v>
      </c>
      <c r="C158" s="195"/>
      <c r="D158" s="196"/>
      <c r="E158" s="197"/>
      <c r="F158" s="198">
        <f>F159+F195</f>
        <v>0</v>
      </c>
    </row>
    <row r="159" spans="1:6" s="542" customFormat="1">
      <c r="A159" s="53" t="s">
        <v>1305</v>
      </c>
      <c r="B159" s="105" t="s">
        <v>652</v>
      </c>
      <c r="C159" s="54"/>
      <c r="D159" s="82"/>
      <c r="E159" s="83"/>
      <c r="F159" s="56">
        <f>SUM(F160:F183)</f>
        <v>0</v>
      </c>
    </row>
    <row r="160" spans="1:6" s="542" customFormat="1">
      <c r="A160" s="617" t="s">
        <v>1522</v>
      </c>
      <c r="B160" s="764" t="s">
        <v>654</v>
      </c>
      <c r="C160" s="10"/>
      <c r="D160" s="8"/>
      <c r="E160" s="638"/>
      <c r="F160" s="57"/>
    </row>
    <row r="161" spans="1:6" s="542" customFormat="1" ht="168">
      <c r="A161" s="51" t="s">
        <v>1969</v>
      </c>
      <c r="B161" s="52" t="s">
        <v>1514</v>
      </c>
      <c r="C161" s="50" t="s">
        <v>124</v>
      </c>
      <c r="D161" s="577">
        <v>372</v>
      </c>
      <c r="E161" s="84"/>
      <c r="F161" s="9">
        <f t="shared" ref="F161" si="16">+D161*E161</f>
        <v>0</v>
      </c>
    </row>
    <row r="162" spans="1:6" s="542" customFormat="1" ht="60">
      <c r="A162" s="617" t="s">
        <v>1306</v>
      </c>
      <c r="B162" s="764" t="s">
        <v>688</v>
      </c>
      <c r="C162" s="10"/>
      <c r="D162" s="8"/>
      <c r="E162" s="638"/>
      <c r="F162" s="57"/>
    </row>
    <row r="163" spans="1:6" s="542" customFormat="1">
      <c r="A163" s="158" t="s">
        <v>1307</v>
      </c>
      <c r="B163" s="765" t="s">
        <v>1515</v>
      </c>
      <c r="C163" s="154" t="s">
        <v>110</v>
      </c>
      <c r="D163" s="577">
        <v>1</v>
      </c>
      <c r="E163" s="772"/>
      <c r="F163" s="9">
        <f t="shared" ref="F163:F166" si="17">+D163*E163</f>
        <v>0</v>
      </c>
    </row>
    <row r="164" spans="1:6" s="542" customFormat="1">
      <c r="A164" s="158" t="s">
        <v>1970</v>
      </c>
      <c r="B164" s="765" t="s">
        <v>735</v>
      </c>
      <c r="C164" s="154" t="s">
        <v>110</v>
      </c>
      <c r="D164" s="577">
        <v>1</v>
      </c>
      <c r="E164" s="772"/>
      <c r="F164" s="9">
        <f t="shared" si="17"/>
        <v>0</v>
      </c>
    </row>
    <row r="165" spans="1:6" s="542" customFormat="1">
      <c r="A165" s="158" t="s">
        <v>1971</v>
      </c>
      <c r="B165" s="765" t="s">
        <v>1516</v>
      </c>
      <c r="C165" s="154" t="s">
        <v>110</v>
      </c>
      <c r="D165" s="577">
        <v>2</v>
      </c>
      <c r="E165" s="772"/>
      <c r="F165" s="9">
        <f t="shared" si="17"/>
        <v>0</v>
      </c>
    </row>
    <row r="166" spans="1:6" s="542" customFormat="1">
      <c r="A166" s="158" t="s">
        <v>1972</v>
      </c>
      <c r="B166" s="765" t="s">
        <v>1517</v>
      </c>
      <c r="C166" s="154" t="s">
        <v>110</v>
      </c>
      <c r="D166" s="577">
        <v>2</v>
      </c>
      <c r="E166" s="772"/>
      <c r="F166" s="9">
        <f t="shared" si="17"/>
        <v>0</v>
      </c>
    </row>
    <row r="167" spans="1:6" s="542" customFormat="1" ht="60">
      <c r="A167" s="617" t="s">
        <v>1308</v>
      </c>
      <c r="B167" s="764" t="s">
        <v>743</v>
      </c>
      <c r="C167" s="10"/>
      <c r="D167" s="8"/>
      <c r="E167" s="638"/>
      <c r="F167" s="57"/>
    </row>
    <row r="168" spans="1:6" s="542" customFormat="1">
      <c r="A168" s="158" t="s">
        <v>1309</v>
      </c>
      <c r="B168" s="765" t="s">
        <v>1518</v>
      </c>
      <c r="C168" s="154" t="s">
        <v>110</v>
      </c>
      <c r="D168" s="577">
        <v>2</v>
      </c>
      <c r="E168" s="772"/>
      <c r="F168" s="9">
        <f t="shared" ref="F168:F174" si="18">+D168*E168</f>
        <v>0</v>
      </c>
    </row>
    <row r="169" spans="1:6" s="542" customFormat="1">
      <c r="A169" s="158" t="s">
        <v>1310</v>
      </c>
      <c r="B169" s="766" t="s">
        <v>1511</v>
      </c>
      <c r="C169" s="154" t="s">
        <v>110</v>
      </c>
      <c r="D169" s="767">
        <v>1</v>
      </c>
      <c r="E169" s="773"/>
      <c r="F169" s="9">
        <f t="shared" si="18"/>
        <v>0</v>
      </c>
    </row>
    <row r="170" spans="1:6" s="542" customFormat="1">
      <c r="A170" s="158" t="s">
        <v>1973</v>
      </c>
      <c r="B170" s="768" t="s">
        <v>756</v>
      </c>
      <c r="C170" s="154" t="s">
        <v>110</v>
      </c>
      <c r="D170" s="767">
        <v>2</v>
      </c>
      <c r="E170" s="772"/>
      <c r="F170" s="9">
        <f t="shared" si="18"/>
        <v>0</v>
      </c>
    </row>
    <row r="171" spans="1:6" s="542" customFormat="1">
      <c r="A171" s="158" t="s">
        <v>1974</v>
      </c>
      <c r="B171" s="768" t="s">
        <v>758</v>
      </c>
      <c r="C171" s="154" t="s">
        <v>110</v>
      </c>
      <c r="D171" s="767">
        <v>1</v>
      </c>
      <c r="E171" s="772"/>
      <c r="F171" s="9">
        <f t="shared" si="18"/>
        <v>0</v>
      </c>
    </row>
    <row r="172" spans="1:6" s="542" customFormat="1" ht="36">
      <c r="A172" s="617" t="s">
        <v>1311</v>
      </c>
      <c r="B172" s="764" t="s">
        <v>779</v>
      </c>
      <c r="C172" s="10"/>
      <c r="D172" s="8"/>
      <c r="E172" s="638"/>
      <c r="F172" s="57"/>
    </row>
    <row r="173" spans="1:6" s="542" customFormat="1">
      <c r="A173" s="158" t="s">
        <v>1312</v>
      </c>
      <c r="B173" s="768" t="s">
        <v>783</v>
      </c>
      <c r="C173" s="50" t="s">
        <v>110</v>
      </c>
      <c r="D173" s="769">
        <v>1</v>
      </c>
      <c r="E173" s="772"/>
      <c r="F173" s="9">
        <f t="shared" si="18"/>
        <v>0</v>
      </c>
    </row>
    <row r="174" spans="1:6" s="542" customFormat="1">
      <c r="A174" s="158" t="s">
        <v>1975</v>
      </c>
      <c r="B174" s="768" t="s">
        <v>1519</v>
      </c>
      <c r="C174" s="50" t="s">
        <v>110</v>
      </c>
      <c r="D174" s="769">
        <v>1</v>
      </c>
      <c r="E174" s="772"/>
      <c r="F174" s="9">
        <f t="shared" si="18"/>
        <v>0</v>
      </c>
    </row>
    <row r="175" spans="1:6" s="542" customFormat="1" ht="132">
      <c r="A175" s="617" t="s">
        <v>1976</v>
      </c>
      <c r="B175" s="628" t="s">
        <v>1520</v>
      </c>
      <c r="C175" s="770"/>
      <c r="D175" s="767"/>
      <c r="E175" s="638"/>
      <c r="F175" s="57"/>
    </row>
    <row r="176" spans="1:6" s="542" customFormat="1">
      <c r="A176" s="51" t="s">
        <v>1977</v>
      </c>
      <c r="B176" s="766" t="s">
        <v>1521</v>
      </c>
      <c r="C176" s="770" t="s">
        <v>124</v>
      </c>
      <c r="D176" s="767">
        <v>0.5</v>
      </c>
      <c r="E176" s="772"/>
      <c r="F176" s="9">
        <f t="shared" ref="F176:F183" si="19">+D176*E176</f>
        <v>0</v>
      </c>
    </row>
    <row r="177" spans="1:6" s="542" customFormat="1">
      <c r="A177" s="51" t="s">
        <v>1978</v>
      </c>
      <c r="B177" s="766" t="s">
        <v>666</v>
      </c>
      <c r="C177" s="770" t="s">
        <v>124</v>
      </c>
      <c r="D177" s="767">
        <v>1.53</v>
      </c>
      <c r="E177" s="772"/>
      <c r="F177" s="9">
        <f t="shared" si="19"/>
        <v>0</v>
      </c>
    </row>
    <row r="178" spans="1:6" s="542" customFormat="1">
      <c r="A178" s="51" t="s">
        <v>1979</v>
      </c>
      <c r="B178" s="766" t="s">
        <v>666</v>
      </c>
      <c r="C178" s="770" t="s">
        <v>124</v>
      </c>
      <c r="D178" s="767">
        <v>1.18</v>
      </c>
      <c r="E178" s="772"/>
      <c r="F178" s="9">
        <f t="shared" si="19"/>
        <v>0</v>
      </c>
    </row>
    <row r="179" spans="1:6" s="542" customFormat="1" ht="96">
      <c r="A179" s="617" t="s">
        <v>1980</v>
      </c>
      <c r="B179" s="764" t="s">
        <v>787</v>
      </c>
      <c r="C179" s="10"/>
      <c r="D179" s="8"/>
      <c r="E179" s="638"/>
      <c r="F179" s="57"/>
    </row>
    <row r="180" spans="1:6" s="542" customFormat="1">
      <c r="A180" s="51" t="s">
        <v>1981</v>
      </c>
      <c r="B180" s="766" t="s">
        <v>660</v>
      </c>
      <c r="C180" s="50" t="s">
        <v>110</v>
      </c>
      <c r="D180" s="769">
        <v>2</v>
      </c>
      <c r="E180" s="773"/>
      <c r="F180" s="9">
        <f t="shared" si="19"/>
        <v>0</v>
      </c>
    </row>
    <row r="181" spans="1:6" s="542" customFormat="1">
      <c r="A181" s="158" t="s">
        <v>1982</v>
      </c>
      <c r="B181" s="766" t="s">
        <v>661</v>
      </c>
      <c r="C181" s="50" t="s">
        <v>110</v>
      </c>
      <c r="D181" s="769">
        <v>1</v>
      </c>
      <c r="E181" s="773"/>
      <c r="F181" s="129">
        <f t="shared" si="19"/>
        <v>0</v>
      </c>
    </row>
    <row r="182" spans="1:6" s="542" customFormat="1" ht="48">
      <c r="A182" s="617" t="s">
        <v>1983</v>
      </c>
      <c r="B182" s="764" t="s">
        <v>795</v>
      </c>
      <c r="C182" s="10"/>
      <c r="D182" s="8"/>
      <c r="E182" s="638"/>
      <c r="F182" s="57"/>
    </row>
    <row r="183" spans="1:6" s="542" customFormat="1">
      <c r="A183" s="51" t="s">
        <v>1984</v>
      </c>
      <c r="B183" s="768" t="s">
        <v>792</v>
      </c>
      <c r="C183" s="50" t="s">
        <v>110</v>
      </c>
      <c r="D183" s="769">
        <v>1</v>
      </c>
      <c r="E183" s="772"/>
      <c r="F183" s="9">
        <f t="shared" si="19"/>
        <v>0</v>
      </c>
    </row>
  </sheetData>
  <sheetProtection algorithmName="SHA-512" hashValue="ysC0wPwd6OroXuy2n7XNtXA0+YENE8xbe5sAeJ6sfipsdhnG39tHOznC02pCmJ5nLJgHISWS420DcMoOWuD8bg==" saltValue="Qrvd1MNThSF3jNSc51+gRQ==" spinCount="100000" sheet="1" objects="1" scenarios="1" formatRows="0"/>
  <phoneticPr fontId="160" type="noConversion"/>
  <pageMargins left="0.59055118110236238" right="0.59055118110236238" top="0.98425196850393704" bottom="0.59055118110236238" header="0.31496062992125984" footer="0.31496062992125984"/>
  <pageSetup paperSize="9" firstPageNumber="4294967295" orientation="landscape" r:id="rId1"/>
  <headerFooter>
    <oddHeader>&amp;R&amp;G</oddHeader>
    <oddFooter>&amp;R&amp;"-,Krepko ležeče"&amp;P&amp;"-,Ležeče"&amp;9/&amp;N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96"/>
  <sheetViews>
    <sheetView view="pageBreakPreview" topLeftCell="A35" zoomScaleNormal="100" zoomScaleSheetLayoutView="100" workbookViewId="0">
      <selection activeCell="D21" sqref="D21"/>
    </sheetView>
  </sheetViews>
  <sheetFormatPr defaultColWidth="9.140625" defaultRowHeight="12.75"/>
  <cols>
    <col min="1" max="1" width="3.7109375" style="695" customWidth="1"/>
    <col min="2" max="2" width="43.5703125" style="754" customWidth="1"/>
    <col min="3" max="3" width="5.7109375" style="703" customWidth="1"/>
    <col min="4" max="4" width="6.28515625" style="703" customWidth="1"/>
    <col min="5" max="5" width="15.42578125" style="704" customWidth="1"/>
    <col min="6" max="6" width="18.140625" style="925" customWidth="1"/>
    <col min="7" max="16384" width="9.140625" style="695"/>
  </cols>
  <sheetData>
    <row r="1" spans="1:7" s="685" customFormat="1" ht="18.75">
      <c r="B1" s="686"/>
      <c r="C1" s="687"/>
      <c r="D1" s="688"/>
      <c r="E1" s="689"/>
      <c r="F1" s="927"/>
    </row>
    <row r="2" spans="1:7" ht="15.75">
      <c r="A2" s="690" t="s">
        <v>38</v>
      </c>
      <c r="B2" s="691" t="s">
        <v>1313</v>
      </c>
      <c r="C2" s="692"/>
      <c r="D2" s="692"/>
      <c r="E2" s="693"/>
      <c r="F2" s="928"/>
      <c r="G2" s="694"/>
    </row>
    <row r="3" spans="1:7" ht="15.75">
      <c r="B3" s="696"/>
      <c r="C3" s="697"/>
      <c r="D3" s="698"/>
      <c r="E3" s="699"/>
      <c r="F3" s="929"/>
      <c r="G3" s="701"/>
    </row>
    <row r="4" spans="1:7" ht="15.75">
      <c r="B4" s="691" t="s">
        <v>1121</v>
      </c>
      <c r="C4" s="697"/>
      <c r="D4" s="698"/>
      <c r="E4" s="699"/>
      <c r="F4" s="929"/>
      <c r="G4" s="701"/>
    </row>
    <row r="5" spans="1:7" ht="15.75">
      <c r="B5" s="691" t="s">
        <v>1314</v>
      </c>
      <c r="C5" s="700"/>
      <c r="D5" s="700"/>
      <c r="E5" s="700"/>
      <c r="F5" s="929"/>
      <c r="G5" s="700"/>
    </row>
    <row r="6" spans="1:7" ht="15.75">
      <c r="B6" s="702" t="s">
        <v>1124</v>
      </c>
    </row>
    <row r="7" spans="1:7" ht="15.75">
      <c r="B7" s="706" t="s">
        <v>1125</v>
      </c>
      <c r="C7" s="707"/>
      <c r="D7" s="707"/>
      <c r="E7" s="708"/>
      <c r="F7" s="930">
        <f>F44</f>
        <v>0</v>
      </c>
    </row>
    <row r="8" spans="1:7" ht="15.75">
      <c r="B8" s="709"/>
      <c r="C8" s="707"/>
      <c r="D8" s="707"/>
      <c r="E8" s="708"/>
      <c r="F8" s="930"/>
    </row>
    <row r="9" spans="1:7" ht="15.75">
      <c r="B9" s="706" t="s">
        <v>1126</v>
      </c>
      <c r="C9" s="707"/>
      <c r="D9" s="707"/>
      <c r="E9" s="708"/>
      <c r="F9" s="930">
        <f>F52</f>
        <v>0</v>
      </c>
    </row>
    <row r="10" spans="1:7" ht="15.75">
      <c r="B10" s="709"/>
      <c r="C10" s="707"/>
      <c r="D10" s="707"/>
      <c r="E10" s="708"/>
      <c r="F10" s="930"/>
    </row>
    <row r="11" spans="1:7" ht="15.75">
      <c r="B11" s="706" t="s">
        <v>1127</v>
      </c>
      <c r="C11" s="707"/>
      <c r="D11" s="707"/>
      <c r="E11" s="708"/>
      <c r="F11" s="930">
        <f>F58</f>
        <v>0</v>
      </c>
    </row>
    <row r="12" spans="1:7" ht="15.75">
      <c r="B12" s="709"/>
      <c r="C12" s="707"/>
      <c r="D12" s="707"/>
      <c r="E12" s="708"/>
      <c r="F12" s="930"/>
    </row>
    <row r="13" spans="1:7" ht="15.75">
      <c r="B13" s="706" t="s">
        <v>1128</v>
      </c>
      <c r="C13" s="707"/>
      <c r="D13" s="707"/>
      <c r="E13" s="708"/>
      <c r="F13" s="930">
        <f>F68</f>
        <v>0</v>
      </c>
    </row>
    <row r="14" spans="1:7" ht="15.75">
      <c r="B14" s="709"/>
      <c r="C14" s="707"/>
      <c r="D14" s="707"/>
      <c r="E14" s="708"/>
      <c r="F14" s="930"/>
    </row>
    <row r="15" spans="1:7" ht="15.75">
      <c r="B15" s="706" t="s">
        <v>1129</v>
      </c>
      <c r="C15" s="707"/>
      <c r="D15" s="707"/>
      <c r="E15" s="708"/>
      <c r="F15" s="930">
        <f>F76</f>
        <v>0</v>
      </c>
    </row>
    <row r="16" spans="1:7" ht="15.75">
      <c r="B16" s="706"/>
      <c r="C16" s="707"/>
      <c r="D16" s="707"/>
      <c r="E16" s="708"/>
      <c r="F16" s="930"/>
    </row>
    <row r="17" spans="1:6" ht="15.75">
      <c r="B17" s="706" t="s">
        <v>1130</v>
      </c>
      <c r="C17" s="707"/>
      <c r="D17" s="707"/>
      <c r="E17" s="708"/>
      <c r="F17" s="930">
        <f>F89</f>
        <v>0</v>
      </c>
    </row>
    <row r="18" spans="1:6" ht="15.75">
      <c r="B18" s="709"/>
      <c r="C18" s="707"/>
      <c r="D18" s="707"/>
      <c r="E18" s="708"/>
      <c r="F18" s="930"/>
    </row>
    <row r="19" spans="1:6" ht="15.75">
      <c r="B19" s="774" t="s">
        <v>1786</v>
      </c>
      <c r="C19" s="775"/>
      <c r="D19" s="775"/>
      <c r="E19" s="776"/>
      <c r="F19" s="931">
        <f>F96</f>
        <v>0</v>
      </c>
    </row>
    <row r="20" spans="1:6" ht="15.75">
      <c r="B20" s="710"/>
      <c r="F20" s="932"/>
    </row>
    <row r="21" spans="1:6" ht="15.75">
      <c r="B21" s="777" t="s">
        <v>1131</v>
      </c>
      <c r="C21" s="778"/>
      <c r="D21" s="778"/>
      <c r="E21" s="779"/>
      <c r="F21" s="933">
        <f>SUM(F7:F19)</f>
        <v>0</v>
      </c>
    </row>
    <row r="22" spans="1:6" ht="15.75">
      <c r="B22" s="710"/>
      <c r="F22" s="934"/>
    </row>
    <row r="23" spans="1:6" ht="15.75">
      <c r="B23" s="691"/>
    </row>
    <row r="24" spans="1:6" ht="15.75">
      <c r="B24" s="691"/>
    </row>
    <row r="25" spans="1:6" ht="15.75">
      <c r="B25" s="691"/>
    </row>
    <row r="26" spans="1:6" ht="15.75">
      <c r="B26" s="691"/>
    </row>
    <row r="27" spans="1:6" ht="15.75">
      <c r="B27" s="691"/>
    </row>
    <row r="28" spans="1:6" ht="15.75">
      <c r="B28" s="691"/>
    </row>
    <row r="29" spans="1:6" ht="25.5">
      <c r="A29" s="719"/>
      <c r="B29" s="714" t="s">
        <v>1134</v>
      </c>
      <c r="C29" s="714" t="s">
        <v>1135</v>
      </c>
      <c r="D29" s="714" t="s">
        <v>1136</v>
      </c>
      <c r="E29" s="715" t="s">
        <v>1137</v>
      </c>
      <c r="F29" s="914" t="s">
        <v>1138</v>
      </c>
    </row>
    <row r="30" spans="1:6">
      <c r="A30" s="719"/>
      <c r="B30" s="716"/>
      <c r="C30" s="717"/>
      <c r="D30" s="717"/>
      <c r="E30" s="718"/>
      <c r="F30" s="935"/>
    </row>
    <row r="31" spans="1:6">
      <c r="A31" s="726"/>
      <c r="B31" s="720" t="s">
        <v>1139</v>
      </c>
      <c r="C31" s="721"/>
      <c r="D31" s="721"/>
      <c r="E31" s="722"/>
      <c r="F31" s="915"/>
    </row>
    <row r="32" spans="1:6" ht="102">
      <c r="A32" s="728">
        <v>1</v>
      </c>
      <c r="B32" s="723" t="s">
        <v>1140</v>
      </c>
      <c r="C32" s="724"/>
      <c r="D32" s="724"/>
      <c r="E32" s="725"/>
      <c r="F32" s="936"/>
    </row>
    <row r="33" spans="1:10" ht="25.5">
      <c r="A33" s="728"/>
      <c r="B33" s="727" t="s">
        <v>1823</v>
      </c>
      <c r="C33" s="721">
        <v>130</v>
      </c>
      <c r="D33" s="721" t="s">
        <v>1141</v>
      </c>
      <c r="E33" s="755"/>
      <c r="F33" s="937">
        <f t="shared" ref="F33:F43" si="0">C33*E33</f>
        <v>0</v>
      </c>
    </row>
    <row r="34" spans="1:10" ht="25.5">
      <c r="A34" s="728"/>
      <c r="B34" s="727" t="s">
        <v>1825</v>
      </c>
      <c r="C34" s="721">
        <v>650</v>
      </c>
      <c r="D34" s="721" t="s">
        <v>1141</v>
      </c>
      <c r="E34" s="755"/>
      <c r="F34" s="937">
        <f t="shared" si="0"/>
        <v>0</v>
      </c>
    </row>
    <row r="35" spans="1:10" ht="25.5">
      <c r="A35" s="728"/>
      <c r="B35" s="727" t="s">
        <v>1142</v>
      </c>
      <c r="C35" s="721">
        <v>780</v>
      </c>
      <c r="D35" s="721" t="s">
        <v>1141</v>
      </c>
      <c r="E35" s="755"/>
      <c r="F35" s="937">
        <f t="shared" si="0"/>
        <v>0</v>
      </c>
    </row>
    <row r="36" spans="1:10" ht="38.25">
      <c r="A36" s="730">
        <v>2</v>
      </c>
      <c r="B36" s="729" t="s">
        <v>1143</v>
      </c>
      <c r="C36" s="721">
        <v>17</v>
      </c>
      <c r="D36" s="721" t="s">
        <v>110</v>
      </c>
      <c r="E36" s="756"/>
      <c r="F36" s="937">
        <f t="shared" si="0"/>
        <v>0</v>
      </c>
    </row>
    <row r="37" spans="1:10" ht="25.5">
      <c r="A37" s="730">
        <v>3</v>
      </c>
      <c r="B37" s="729" t="s">
        <v>1144</v>
      </c>
      <c r="C37" s="721">
        <v>1</v>
      </c>
      <c r="D37" s="721" t="s">
        <v>110</v>
      </c>
      <c r="E37" s="756"/>
      <c r="F37" s="937">
        <f t="shared" si="0"/>
        <v>0</v>
      </c>
    </row>
    <row r="38" spans="1:10" ht="63.75">
      <c r="A38" s="730">
        <v>4</v>
      </c>
      <c r="B38" s="729" t="s">
        <v>1315</v>
      </c>
      <c r="C38" s="721">
        <v>23</v>
      </c>
      <c r="D38" s="721" t="s">
        <v>110</v>
      </c>
      <c r="E38" s="756"/>
      <c r="F38" s="937">
        <f t="shared" si="0"/>
        <v>0</v>
      </c>
    </row>
    <row r="39" spans="1:10" ht="102">
      <c r="A39" s="730">
        <v>5</v>
      </c>
      <c r="B39" s="729" t="s">
        <v>1147</v>
      </c>
      <c r="C39" s="721">
        <v>1</v>
      </c>
      <c r="D39" s="721" t="s">
        <v>110</v>
      </c>
      <c r="E39" s="756"/>
      <c r="F39" s="937">
        <f t="shared" si="0"/>
        <v>0</v>
      </c>
    </row>
    <row r="40" spans="1:10" ht="38.25">
      <c r="A40" s="730">
        <v>6</v>
      </c>
      <c r="B40" s="723" t="s">
        <v>1316</v>
      </c>
      <c r="C40" s="731">
        <v>17.399999999999999</v>
      </c>
      <c r="D40" s="731" t="s">
        <v>117</v>
      </c>
      <c r="E40" s="756"/>
      <c r="F40" s="937">
        <f t="shared" si="0"/>
        <v>0</v>
      </c>
    </row>
    <row r="41" spans="1:10" ht="38.25">
      <c r="A41" s="730">
        <v>7</v>
      </c>
      <c r="B41" s="723" t="s">
        <v>1317</v>
      </c>
      <c r="C41" s="731">
        <v>62.4</v>
      </c>
      <c r="D41" s="731" t="s">
        <v>117</v>
      </c>
      <c r="E41" s="757"/>
      <c r="F41" s="937">
        <f t="shared" si="0"/>
        <v>0</v>
      </c>
    </row>
    <row r="42" spans="1:10" ht="51">
      <c r="A42" s="730">
        <v>8</v>
      </c>
      <c r="B42" s="732" t="s">
        <v>1826</v>
      </c>
      <c r="C42" s="731">
        <v>27</v>
      </c>
      <c r="D42" s="731" t="s">
        <v>110</v>
      </c>
      <c r="E42" s="758"/>
      <c r="F42" s="915">
        <f t="shared" si="0"/>
        <v>0</v>
      </c>
    </row>
    <row r="43" spans="1:10" ht="25.5">
      <c r="A43" s="730">
        <v>9</v>
      </c>
      <c r="B43" s="723" t="s">
        <v>1150</v>
      </c>
      <c r="C43" s="731">
        <v>4</v>
      </c>
      <c r="D43" s="731" t="s">
        <v>110</v>
      </c>
      <c r="E43" s="757"/>
      <c r="F43" s="937">
        <f t="shared" si="0"/>
        <v>0</v>
      </c>
    </row>
    <row r="44" spans="1:10">
      <c r="A44" s="736"/>
      <c r="B44" s="733"/>
      <c r="E44" s="734" t="s">
        <v>1151</v>
      </c>
      <c r="F44" s="884">
        <f>SUM(F32:F43)</f>
        <v>0</v>
      </c>
      <c r="J44" s="735"/>
    </row>
    <row r="45" spans="1:10">
      <c r="A45" s="736"/>
      <c r="B45" s="733"/>
      <c r="E45" s="734"/>
      <c r="F45" s="884"/>
      <c r="J45" s="735"/>
    </row>
    <row r="46" spans="1:10">
      <c r="A46" s="736"/>
      <c r="B46" s="733"/>
      <c r="E46" s="734"/>
      <c r="F46" s="884"/>
      <c r="J46" s="735"/>
    </row>
    <row r="47" spans="1:10">
      <c r="A47" s="736"/>
      <c r="B47" s="733"/>
      <c r="E47" s="734"/>
      <c r="F47" s="884"/>
      <c r="J47" s="735"/>
    </row>
    <row r="48" spans="1:10">
      <c r="A48" s="740"/>
      <c r="B48" s="737" t="s">
        <v>1152</v>
      </c>
      <c r="C48" s="738"/>
      <c r="D48" s="738"/>
      <c r="E48" s="739"/>
      <c r="F48" s="937"/>
      <c r="J48" s="735"/>
    </row>
    <row r="49" spans="1:10" ht="51">
      <c r="A49" s="741">
        <v>1</v>
      </c>
      <c r="B49" s="727" t="s">
        <v>1318</v>
      </c>
      <c r="C49" s="721">
        <v>23</v>
      </c>
      <c r="D49" s="721" t="s">
        <v>110</v>
      </c>
      <c r="E49" s="758"/>
      <c r="F49" s="915">
        <f t="shared" ref="F49:F51" si="1">C49*E49</f>
        <v>0</v>
      </c>
      <c r="J49" s="735"/>
    </row>
    <row r="50" spans="1:10" ht="89.25">
      <c r="A50" s="741">
        <v>2</v>
      </c>
      <c r="B50" s="727" t="s">
        <v>1155</v>
      </c>
      <c r="C50" s="721">
        <v>20</v>
      </c>
      <c r="D50" s="721" t="s">
        <v>110</v>
      </c>
      <c r="E50" s="758"/>
      <c r="F50" s="915">
        <f t="shared" si="1"/>
        <v>0</v>
      </c>
      <c r="J50" s="735"/>
    </row>
    <row r="51" spans="1:10" ht="89.25">
      <c r="A51" s="741">
        <v>3</v>
      </c>
      <c r="B51" s="727" t="s">
        <v>1156</v>
      </c>
      <c r="C51" s="721">
        <v>8</v>
      </c>
      <c r="D51" s="721" t="s">
        <v>110</v>
      </c>
      <c r="E51" s="758"/>
      <c r="F51" s="915">
        <f t="shared" si="1"/>
        <v>0</v>
      </c>
      <c r="J51" s="735"/>
    </row>
    <row r="52" spans="1:10">
      <c r="A52" s="736"/>
      <c r="B52" s="733"/>
      <c r="E52" s="734" t="s">
        <v>1151</v>
      </c>
      <c r="F52" s="884">
        <f>SUM(F49:F51)</f>
        <v>0</v>
      </c>
    </row>
    <row r="53" spans="1:10">
      <c r="A53" s="736"/>
      <c r="B53" s="733"/>
      <c r="E53" s="734"/>
      <c r="F53" s="884"/>
    </row>
    <row r="54" spans="1:10">
      <c r="A54" s="736"/>
      <c r="B54" s="733"/>
      <c r="E54" s="734"/>
      <c r="F54" s="884"/>
    </row>
    <row r="55" spans="1:10">
      <c r="A55" s="736"/>
      <c r="B55" s="733"/>
      <c r="E55" s="734"/>
      <c r="F55" s="884"/>
    </row>
    <row r="56" spans="1:10">
      <c r="A56" s="740"/>
      <c r="B56" s="742" t="s">
        <v>1158</v>
      </c>
      <c r="C56" s="721"/>
      <c r="D56" s="721"/>
      <c r="E56" s="743"/>
      <c r="F56" s="938"/>
    </row>
    <row r="57" spans="1:10" ht="63.75">
      <c r="A57" s="741">
        <v>1</v>
      </c>
      <c r="B57" s="727" t="s">
        <v>1319</v>
      </c>
      <c r="C57" s="721">
        <v>1</v>
      </c>
      <c r="D57" s="721" t="s">
        <v>110</v>
      </c>
      <c r="E57" s="755"/>
      <c r="F57" s="937">
        <f>C57*E57</f>
        <v>0</v>
      </c>
    </row>
    <row r="58" spans="1:10">
      <c r="A58" s="740"/>
      <c r="B58" s="744"/>
      <c r="E58" s="745" t="s">
        <v>1151</v>
      </c>
      <c r="F58" s="884">
        <f>SUM(F57:F57)</f>
        <v>0</v>
      </c>
    </row>
    <row r="59" spans="1:10">
      <c r="A59" s="736"/>
      <c r="B59" s="733"/>
      <c r="E59" s="734"/>
      <c r="F59" s="884"/>
    </row>
    <row r="60" spans="1:10">
      <c r="A60" s="736"/>
      <c r="B60" s="733"/>
      <c r="E60" s="734"/>
      <c r="F60" s="884"/>
    </row>
    <row r="61" spans="1:10">
      <c r="A61" s="736"/>
      <c r="B61" s="733"/>
      <c r="E61" s="734"/>
      <c r="F61" s="884"/>
    </row>
    <row r="62" spans="1:10">
      <c r="A62" s="736"/>
      <c r="B62" s="733"/>
      <c r="E62" s="734"/>
      <c r="F62" s="884"/>
    </row>
    <row r="63" spans="1:10">
      <c r="A63" s="736"/>
      <c r="B63" s="733"/>
      <c r="E63" s="734"/>
      <c r="F63" s="884"/>
    </row>
    <row r="64" spans="1:10">
      <c r="A64" s="740"/>
      <c r="B64" s="737" t="s">
        <v>1160</v>
      </c>
      <c r="C64" s="721"/>
      <c r="D64" s="721"/>
      <c r="E64" s="722"/>
      <c r="F64" s="915"/>
    </row>
    <row r="65" spans="1:6" ht="27.75">
      <c r="A65" s="741">
        <v>1</v>
      </c>
      <c r="B65" s="727" t="s">
        <v>1828</v>
      </c>
      <c r="C65" s="721">
        <v>870</v>
      </c>
      <c r="D65" s="721" t="s">
        <v>1141</v>
      </c>
      <c r="E65" s="755"/>
      <c r="F65" s="937">
        <f t="shared" ref="F65:F67" si="2">C65*E65</f>
        <v>0</v>
      </c>
    </row>
    <row r="66" spans="1:6" ht="27.75">
      <c r="A66" s="741">
        <v>2</v>
      </c>
      <c r="B66" s="727" t="s">
        <v>1829</v>
      </c>
      <c r="C66" s="721">
        <v>110</v>
      </c>
      <c r="D66" s="721" t="s">
        <v>1141</v>
      </c>
      <c r="E66" s="755"/>
      <c r="F66" s="937">
        <f t="shared" si="2"/>
        <v>0</v>
      </c>
    </row>
    <row r="67" spans="1:6" ht="27.75">
      <c r="A67" s="741">
        <v>3</v>
      </c>
      <c r="B67" s="727" t="s">
        <v>1830</v>
      </c>
      <c r="C67" s="721">
        <v>410</v>
      </c>
      <c r="D67" s="721" t="s">
        <v>1141</v>
      </c>
      <c r="E67" s="755"/>
      <c r="F67" s="937">
        <f t="shared" si="2"/>
        <v>0</v>
      </c>
    </row>
    <row r="68" spans="1:6">
      <c r="A68" s="740"/>
      <c r="B68" s="733"/>
      <c r="E68" s="704" t="s">
        <v>1151</v>
      </c>
      <c r="F68" s="884">
        <f>SUM(F65:F67)</f>
        <v>0</v>
      </c>
    </row>
    <row r="69" spans="1:6">
      <c r="A69" s="740"/>
      <c r="B69" s="733"/>
      <c r="F69" s="884"/>
    </row>
    <row r="70" spans="1:6">
      <c r="A70" s="740"/>
      <c r="B70" s="733"/>
      <c r="F70" s="884"/>
    </row>
    <row r="71" spans="1:6">
      <c r="A71" s="740"/>
      <c r="B71" s="733"/>
      <c r="F71" s="884"/>
    </row>
    <row r="72" spans="1:6">
      <c r="A72" s="740"/>
      <c r="B72" s="742" t="s">
        <v>1161</v>
      </c>
      <c r="C72" s="721"/>
      <c r="D72" s="721"/>
      <c r="E72" s="722"/>
      <c r="F72" s="915"/>
    </row>
    <row r="73" spans="1:6" ht="51">
      <c r="A73" s="741">
        <v>1</v>
      </c>
      <c r="B73" s="723" t="s">
        <v>1162</v>
      </c>
      <c r="C73" s="721">
        <v>24</v>
      </c>
      <c r="D73" s="721" t="s">
        <v>91</v>
      </c>
      <c r="E73" s="759"/>
      <c r="F73" s="937">
        <f t="shared" ref="F73:F75" si="3">C73*E73</f>
        <v>0</v>
      </c>
    </row>
    <row r="74" spans="1:6" ht="25.5">
      <c r="A74" s="741">
        <v>2</v>
      </c>
      <c r="B74" s="727" t="s">
        <v>1164</v>
      </c>
      <c r="C74" s="721">
        <v>1</v>
      </c>
      <c r="D74" s="721" t="s">
        <v>91</v>
      </c>
      <c r="E74" s="759"/>
      <c r="F74" s="937">
        <f t="shared" si="3"/>
        <v>0</v>
      </c>
    </row>
    <row r="75" spans="1:6" ht="25.5">
      <c r="A75" s="741">
        <v>3</v>
      </c>
      <c r="B75" s="723" t="s">
        <v>1320</v>
      </c>
      <c r="C75" s="721">
        <v>23</v>
      </c>
      <c r="D75" s="721" t="s">
        <v>91</v>
      </c>
      <c r="E75" s="759"/>
      <c r="F75" s="937">
        <f t="shared" si="3"/>
        <v>0</v>
      </c>
    </row>
    <row r="76" spans="1:6">
      <c r="A76" s="740"/>
      <c r="B76" s="733"/>
      <c r="E76" s="704" t="s">
        <v>1151</v>
      </c>
      <c r="F76" s="884">
        <f>SUM(F73:F75)</f>
        <v>0</v>
      </c>
    </row>
    <row r="77" spans="1:6">
      <c r="A77" s="740"/>
      <c r="B77" s="733"/>
      <c r="F77" s="884"/>
    </row>
    <row r="78" spans="1:6">
      <c r="A78" s="740"/>
      <c r="B78" s="733"/>
      <c r="F78" s="884"/>
    </row>
    <row r="79" spans="1:6">
      <c r="A79" s="740"/>
      <c r="B79" s="733"/>
      <c r="F79" s="884"/>
    </row>
    <row r="80" spans="1:6">
      <c r="A80" s="748"/>
      <c r="B80" s="742" t="s">
        <v>1166</v>
      </c>
      <c r="C80" s="721"/>
      <c r="D80" s="721"/>
      <c r="E80" s="746"/>
      <c r="F80" s="939"/>
    </row>
    <row r="81" spans="1:6" ht="25.5">
      <c r="A81" s="741">
        <v>1</v>
      </c>
      <c r="B81" s="747" t="s">
        <v>1167</v>
      </c>
      <c r="C81" s="721">
        <v>1</v>
      </c>
      <c r="D81" s="721" t="s">
        <v>110</v>
      </c>
      <c r="E81" s="760"/>
      <c r="F81" s="937">
        <f t="shared" ref="F81:F88" si="4">C81*E81</f>
        <v>0</v>
      </c>
    </row>
    <row r="82" spans="1:6" ht="25.5">
      <c r="A82" s="741">
        <v>2</v>
      </c>
      <c r="B82" s="723" t="s">
        <v>1168</v>
      </c>
      <c r="C82" s="721">
        <v>1</v>
      </c>
      <c r="D82" s="721" t="s">
        <v>110</v>
      </c>
      <c r="E82" s="760"/>
      <c r="F82" s="937">
        <f t="shared" si="4"/>
        <v>0</v>
      </c>
    </row>
    <row r="83" spans="1:6" ht="51">
      <c r="A83" s="741">
        <v>3</v>
      </c>
      <c r="B83" s="749" t="s">
        <v>1169</v>
      </c>
      <c r="C83" s="721">
        <v>1</v>
      </c>
      <c r="D83" s="721" t="s">
        <v>91</v>
      </c>
      <c r="E83" s="760"/>
      <c r="F83" s="937">
        <f t="shared" si="4"/>
        <v>0</v>
      </c>
    </row>
    <row r="84" spans="1:6" ht="51">
      <c r="A84" s="741">
        <v>4</v>
      </c>
      <c r="B84" s="749" t="s">
        <v>1170</v>
      </c>
      <c r="C84" s="721">
        <v>1</v>
      </c>
      <c r="D84" s="721" t="s">
        <v>91</v>
      </c>
      <c r="E84" s="760"/>
      <c r="F84" s="937">
        <f t="shared" si="4"/>
        <v>0</v>
      </c>
    </row>
    <row r="85" spans="1:6" ht="51">
      <c r="A85" s="741">
        <v>5</v>
      </c>
      <c r="B85" s="749" t="s">
        <v>1171</v>
      </c>
      <c r="C85" s="721">
        <v>1</v>
      </c>
      <c r="D85" s="721" t="s">
        <v>91</v>
      </c>
      <c r="E85" s="755"/>
      <c r="F85" s="937">
        <f t="shared" si="4"/>
        <v>0</v>
      </c>
    </row>
    <row r="86" spans="1:6" ht="89.25">
      <c r="A86" s="741">
        <v>6</v>
      </c>
      <c r="B86" s="749" t="s">
        <v>1172</v>
      </c>
      <c r="C86" s="721">
        <v>1</v>
      </c>
      <c r="D86" s="721" t="s">
        <v>91</v>
      </c>
      <c r="E86" s="755"/>
      <c r="F86" s="937">
        <f t="shared" si="4"/>
        <v>0</v>
      </c>
    </row>
    <row r="87" spans="1:6" ht="25.5">
      <c r="A87" s="751">
        <v>7</v>
      </c>
      <c r="B87" s="749" t="s">
        <v>1173</v>
      </c>
      <c r="C87" s="750">
        <v>28</v>
      </c>
      <c r="D87" s="750" t="s">
        <v>110</v>
      </c>
      <c r="E87" s="761"/>
      <c r="F87" s="937">
        <f t="shared" si="4"/>
        <v>0</v>
      </c>
    </row>
    <row r="88" spans="1:6" ht="25.5">
      <c r="A88" s="751">
        <v>8</v>
      </c>
      <c r="B88" s="749" t="s">
        <v>1174</v>
      </c>
      <c r="C88" s="750">
        <v>1</v>
      </c>
      <c r="D88" s="750" t="s">
        <v>91</v>
      </c>
      <c r="E88" s="761"/>
      <c r="F88" s="937">
        <f t="shared" si="4"/>
        <v>0</v>
      </c>
    </row>
    <row r="89" spans="1:6">
      <c r="A89" s="736"/>
      <c r="B89" s="744"/>
      <c r="E89" s="752" t="s">
        <v>1151</v>
      </c>
      <c r="F89" s="921">
        <f>SUM(F81:F88)</f>
        <v>0</v>
      </c>
    </row>
    <row r="90" spans="1:6">
      <c r="A90" s="740"/>
      <c r="B90" s="733"/>
      <c r="F90" s="884"/>
    </row>
    <row r="91" spans="1:6">
      <c r="A91" s="740"/>
      <c r="B91" s="733"/>
      <c r="F91" s="884"/>
    </row>
    <row r="92" spans="1:6">
      <c r="A92" s="740"/>
      <c r="B92" s="733"/>
      <c r="F92" s="884"/>
    </row>
    <row r="93" spans="1:6">
      <c r="A93" s="748"/>
      <c r="B93" s="742" t="s">
        <v>1785</v>
      </c>
      <c r="C93" s="721"/>
      <c r="D93" s="721"/>
      <c r="E93" s="722"/>
      <c r="F93" s="915"/>
    </row>
    <row r="94" spans="1:6" ht="38.25">
      <c r="A94" s="741">
        <v>1</v>
      </c>
      <c r="B94" s="723" t="s">
        <v>1175</v>
      </c>
      <c r="C94" s="721">
        <v>1</v>
      </c>
      <c r="D94" s="721" t="s">
        <v>91</v>
      </c>
      <c r="E94" s="755"/>
      <c r="F94" s="937">
        <f t="shared" ref="F94:F95" si="5">C94*E94</f>
        <v>0</v>
      </c>
    </row>
    <row r="95" spans="1:6" ht="38.25">
      <c r="A95" s="741">
        <v>2</v>
      </c>
      <c r="B95" s="723" t="s">
        <v>1176</v>
      </c>
      <c r="C95" s="721">
        <v>1</v>
      </c>
      <c r="D95" s="721" t="s">
        <v>91</v>
      </c>
      <c r="E95" s="755"/>
      <c r="F95" s="937">
        <f t="shared" si="5"/>
        <v>0</v>
      </c>
    </row>
    <row r="96" spans="1:6">
      <c r="A96" s="736"/>
      <c r="B96" s="744"/>
      <c r="E96" s="704" t="s">
        <v>1151</v>
      </c>
      <c r="F96" s="921">
        <f>SUM(F94:F95)</f>
        <v>0</v>
      </c>
    </row>
  </sheetData>
  <sheetProtection algorithmName="SHA-512" hashValue="oQWh/t884AOpVGvDch/CP0ixGpf4VeJ+UFK7ixbKoiTqQKsjKIVH+3z0WxuWxQbTmS2PbOh0X1l6vVYFHFFMJQ==" saltValue="7TlkgojjFqFxwCFKDshILA==" spinCount="100000" sheet="1" objects="1" scenarios="1" formatRows="0"/>
  <pageMargins left="1.1811023622047248" right="0.39370078740157477" top="0.79" bottom="0.81000000000000016" header="0.51181102362204722" footer="0.51181102362204722"/>
  <pageSetup paperSize="9" firstPageNumber="4294967295" orientation="portrait" horizontalDpi="300" verticalDpi="300" r:id="rId1"/>
  <headerFooter alignWithMargins="0">
    <oddHeader>&amp;C</oddHeader>
    <oddFooter>2</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outlinePr summaryBelow="0" summaryRight="0"/>
  </sheetPr>
  <dimension ref="A1:K42"/>
  <sheetViews>
    <sheetView view="pageBreakPreview" zoomScaleNormal="115" zoomScaleSheetLayoutView="100" workbookViewId="0">
      <pane ySplit="2" topLeftCell="A18" activePane="bottomLeft" state="frozen"/>
      <selection activeCell="G8" sqref="G8"/>
      <selection pane="bottomLeft" activeCell="E27" sqref="E27"/>
    </sheetView>
  </sheetViews>
  <sheetFormatPr defaultColWidth="9.140625" defaultRowHeight="15" outlineLevelRow="4"/>
  <cols>
    <col min="1" max="1" width="8.42578125" style="791" customWidth="1"/>
    <col min="2" max="2" width="11.42578125" style="791" hidden="1" customWidth="1"/>
    <col min="3" max="3" width="42.85546875" style="792" customWidth="1"/>
    <col min="4" max="4" width="5" style="793" customWidth="1"/>
    <col min="5" max="5" width="9.28515625" style="814" customWidth="1"/>
    <col min="6" max="6" width="15" style="791" customWidth="1"/>
    <col min="7" max="7" width="12.85546875" style="809" customWidth="1"/>
    <col min="8" max="8" width="14.28515625" style="794" customWidth="1"/>
    <col min="9" max="10" width="10.7109375" style="795" customWidth="1"/>
    <col min="11" max="11" width="8.5703125" style="796" customWidth="1"/>
    <col min="12" max="16384" width="9.140625" style="781"/>
  </cols>
  <sheetData>
    <row r="1" spans="1:11">
      <c r="A1" s="986" t="s">
        <v>1321</v>
      </c>
      <c r="B1" s="986"/>
      <c r="C1" s="986"/>
      <c r="D1" s="986"/>
      <c r="E1" s="986"/>
      <c r="F1" s="986"/>
      <c r="G1" s="986" t="s">
        <v>1322</v>
      </c>
      <c r="H1" s="986"/>
      <c r="I1" s="987" t="s">
        <v>1323</v>
      </c>
      <c r="J1" s="987"/>
      <c r="K1" s="797" t="s">
        <v>1324</v>
      </c>
    </row>
    <row r="2" spans="1:11">
      <c r="A2" s="780" t="s">
        <v>1325</v>
      </c>
      <c r="B2" s="780" t="s">
        <v>1326</v>
      </c>
      <c r="C2" s="780" t="s">
        <v>1327</v>
      </c>
      <c r="D2" s="816" t="s">
        <v>1328</v>
      </c>
      <c r="E2" s="810" t="s">
        <v>1329</v>
      </c>
      <c r="F2" s="780" t="s">
        <v>1330</v>
      </c>
      <c r="G2" s="806" t="s">
        <v>1331</v>
      </c>
      <c r="H2" s="782" t="s">
        <v>1332</v>
      </c>
      <c r="I2" s="798" t="s">
        <v>1333</v>
      </c>
      <c r="J2" s="798" t="s">
        <v>1334</v>
      </c>
      <c r="K2" s="799" t="s">
        <v>1335</v>
      </c>
    </row>
    <row r="3" spans="1:11">
      <c r="A3" s="783" t="s">
        <v>40</v>
      </c>
      <c r="B3" s="784" t="s">
        <v>59</v>
      </c>
      <c r="C3" s="784" t="s">
        <v>42</v>
      </c>
      <c r="D3" s="817" t="s">
        <v>59</v>
      </c>
      <c r="E3" s="811" t="s">
        <v>59</v>
      </c>
      <c r="F3" s="784" t="s">
        <v>59</v>
      </c>
      <c r="G3" s="807" t="s">
        <v>59</v>
      </c>
      <c r="H3" s="785">
        <f>H4</f>
        <v>0</v>
      </c>
      <c r="I3" s="800">
        <v>63</v>
      </c>
      <c r="J3" s="800">
        <v>0</v>
      </c>
      <c r="K3" s="801">
        <v>99.999999999999986</v>
      </c>
    </row>
    <row r="4" spans="1:11" outlineLevel="1">
      <c r="A4" s="786" t="s">
        <v>21</v>
      </c>
      <c r="B4" s="786" t="s">
        <v>26</v>
      </c>
      <c r="C4" s="786" t="s">
        <v>1336</v>
      </c>
      <c r="D4" s="818" t="s">
        <v>59</v>
      </c>
      <c r="E4" s="812" t="s">
        <v>59</v>
      </c>
      <c r="F4" s="786" t="s">
        <v>59</v>
      </c>
      <c r="G4" s="808" t="s">
        <v>59</v>
      </c>
      <c r="H4" s="787">
        <f>H5+H9+H32+H37</f>
        <v>0</v>
      </c>
      <c r="I4" s="802">
        <v>63</v>
      </c>
      <c r="J4" s="802">
        <v>0</v>
      </c>
      <c r="K4" s="803">
        <v>99.999999999999986</v>
      </c>
    </row>
    <row r="5" spans="1:11" outlineLevel="2">
      <c r="A5" s="820" t="s">
        <v>62</v>
      </c>
      <c r="B5" s="820" t="s">
        <v>1337</v>
      </c>
      <c r="C5" s="820" t="s">
        <v>1139</v>
      </c>
      <c r="D5" s="821" t="s">
        <v>59</v>
      </c>
      <c r="E5" s="822" t="s">
        <v>59</v>
      </c>
      <c r="F5" s="820" t="s">
        <v>59</v>
      </c>
      <c r="G5" s="823"/>
      <c r="H5" s="824">
        <f>SUM(H6:H8)</f>
        <v>0</v>
      </c>
      <c r="I5" s="825">
        <v>0</v>
      </c>
      <c r="J5" s="825">
        <v>0</v>
      </c>
      <c r="K5" s="826">
        <v>8.8675824378211896</v>
      </c>
    </row>
    <row r="6" spans="1:11" ht="36.75" outlineLevel="3">
      <c r="A6" s="788" t="s">
        <v>1338</v>
      </c>
      <c r="B6" s="788" t="s">
        <v>1339</v>
      </c>
      <c r="C6" s="788" t="s">
        <v>1340</v>
      </c>
      <c r="D6" s="819" t="s">
        <v>91</v>
      </c>
      <c r="E6" s="813">
        <v>1</v>
      </c>
      <c r="F6" s="835"/>
      <c r="G6" s="834"/>
      <c r="H6" s="789">
        <f>E6*G6</f>
        <v>0</v>
      </c>
      <c r="I6" s="804">
        <v>0</v>
      </c>
      <c r="J6" s="804">
        <v>0</v>
      </c>
      <c r="K6" s="805">
        <v>2.7284869039449831</v>
      </c>
    </row>
    <row r="7" spans="1:11" ht="96.75" outlineLevel="3">
      <c r="A7" s="788" t="s">
        <v>1341</v>
      </c>
      <c r="B7" s="788" t="s">
        <v>1342</v>
      </c>
      <c r="C7" s="788" t="s">
        <v>1343</v>
      </c>
      <c r="D7" s="819" t="s">
        <v>1141</v>
      </c>
      <c r="E7" s="813">
        <v>60</v>
      </c>
      <c r="F7" s="835" t="s">
        <v>59</v>
      </c>
      <c r="G7" s="834"/>
      <c r="H7" s="789">
        <f t="shared" ref="H7:H8" si="0">E7*G7</f>
        <v>0</v>
      </c>
      <c r="I7" s="804">
        <v>0</v>
      </c>
      <c r="J7" s="804">
        <v>0</v>
      </c>
      <c r="K7" s="805">
        <v>6.1390955338762119</v>
      </c>
    </row>
    <row r="8" spans="1:11" ht="132.75" outlineLevel="3">
      <c r="A8" s="788" t="s">
        <v>1341</v>
      </c>
      <c r="B8" s="788" t="s">
        <v>1342</v>
      </c>
      <c r="C8" s="790" t="s">
        <v>1344</v>
      </c>
      <c r="D8" s="819" t="s">
        <v>1141</v>
      </c>
      <c r="E8" s="813">
        <v>960</v>
      </c>
      <c r="F8" s="835" t="s">
        <v>59</v>
      </c>
      <c r="G8" s="834"/>
      <c r="H8" s="789">
        <f t="shared" si="0"/>
        <v>0</v>
      </c>
      <c r="I8" s="804">
        <v>0</v>
      </c>
      <c r="J8" s="804">
        <v>0</v>
      </c>
      <c r="K8" s="805">
        <v>6.1390955338762119</v>
      </c>
    </row>
    <row r="9" spans="1:11" outlineLevel="2">
      <c r="A9" s="820" t="s">
        <v>64</v>
      </c>
      <c r="B9" s="820" t="s">
        <v>1345</v>
      </c>
      <c r="C9" s="820" t="s">
        <v>1346</v>
      </c>
      <c r="D9" s="821" t="s">
        <v>59</v>
      </c>
      <c r="E9" s="822" t="s">
        <v>59</v>
      </c>
      <c r="F9" s="820" t="s">
        <v>59</v>
      </c>
      <c r="G9" s="823"/>
      <c r="H9" s="824">
        <f>H10+H12+H18+H25</f>
        <v>0</v>
      </c>
      <c r="I9" s="825">
        <v>56.6</v>
      </c>
      <c r="J9" s="825">
        <v>0</v>
      </c>
      <c r="K9" s="826">
        <v>81.627733432286462</v>
      </c>
    </row>
    <row r="10" spans="1:11" ht="26.25" outlineLevel="3">
      <c r="A10" s="827" t="s">
        <v>166</v>
      </c>
      <c r="B10" s="827" t="s">
        <v>59</v>
      </c>
      <c r="C10" s="827" t="s">
        <v>1347</v>
      </c>
      <c r="D10" s="828" t="s">
        <v>59</v>
      </c>
      <c r="E10" s="829" t="s">
        <v>59</v>
      </c>
      <c r="F10" s="827" t="s">
        <v>59</v>
      </c>
      <c r="G10" s="830"/>
      <c r="H10" s="833">
        <f>SUM(H11)</f>
        <v>0</v>
      </c>
      <c r="I10" s="831">
        <v>0</v>
      </c>
      <c r="J10" s="831">
        <v>0</v>
      </c>
      <c r="K10" s="832">
        <v>0.34106086299312288</v>
      </c>
    </row>
    <row r="11" spans="1:11" ht="60.75" outlineLevel="4">
      <c r="A11" s="788" t="s">
        <v>1348</v>
      </c>
      <c r="B11" s="788" t="s">
        <v>1349</v>
      </c>
      <c r="C11" s="788" t="s">
        <v>1350</v>
      </c>
      <c r="D11" s="819" t="s">
        <v>91</v>
      </c>
      <c r="E11" s="813">
        <v>1</v>
      </c>
      <c r="F11" s="835" t="s">
        <v>59</v>
      </c>
      <c r="G11" s="834"/>
      <c r="H11" s="789">
        <f>E11*G11</f>
        <v>0</v>
      </c>
      <c r="I11" s="804">
        <v>0</v>
      </c>
      <c r="J11" s="804">
        <v>0</v>
      </c>
      <c r="K11" s="805">
        <v>0.34106086299312288</v>
      </c>
    </row>
    <row r="12" spans="1:11" ht="26.25" outlineLevel="3">
      <c r="A12" s="827" t="s">
        <v>1351</v>
      </c>
      <c r="B12" s="827" t="s">
        <v>59</v>
      </c>
      <c r="C12" s="827" t="s">
        <v>1352</v>
      </c>
      <c r="D12" s="828" t="s">
        <v>59</v>
      </c>
      <c r="E12" s="829" t="s">
        <v>59</v>
      </c>
      <c r="F12" s="827" t="s">
        <v>59</v>
      </c>
      <c r="G12" s="830"/>
      <c r="H12" s="815">
        <f>SUM(H13:H17)</f>
        <v>0</v>
      </c>
      <c r="I12" s="831">
        <v>24.2</v>
      </c>
      <c r="J12" s="831">
        <v>0</v>
      </c>
      <c r="K12" s="832">
        <v>10.178770461946474</v>
      </c>
    </row>
    <row r="13" spans="1:11" ht="24.75" outlineLevel="4">
      <c r="A13" s="788" t="s">
        <v>1353</v>
      </c>
      <c r="B13" s="788" t="s">
        <v>1338</v>
      </c>
      <c r="C13" s="788" t="s">
        <v>1354</v>
      </c>
      <c r="D13" s="819" t="s">
        <v>91</v>
      </c>
      <c r="E13" s="813">
        <v>1</v>
      </c>
      <c r="F13" s="835" t="s">
        <v>59</v>
      </c>
      <c r="G13" s="834"/>
      <c r="H13" s="789">
        <f t="shared" ref="H13:H17" si="1">E13*G13</f>
        <v>0</v>
      </c>
      <c r="I13" s="804">
        <v>8</v>
      </c>
      <c r="J13" s="804">
        <v>0</v>
      </c>
      <c r="K13" s="805">
        <v>0.74555904650296656</v>
      </c>
    </row>
    <row r="14" spans="1:11" ht="24.75" outlineLevel="4">
      <c r="A14" s="788" t="s">
        <v>1355</v>
      </c>
      <c r="B14" s="788" t="s">
        <v>1338</v>
      </c>
      <c r="C14" s="788" t="s">
        <v>1356</v>
      </c>
      <c r="D14" s="819" t="s">
        <v>91</v>
      </c>
      <c r="E14" s="813">
        <v>1</v>
      </c>
      <c r="F14" s="835" t="s">
        <v>59</v>
      </c>
      <c r="G14" s="834"/>
      <c r="H14" s="789">
        <f t="shared" si="1"/>
        <v>0</v>
      </c>
      <c r="I14" s="804">
        <v>16</v>
      </c>
      <c r="J14" s="804">
        <v>0</v>
      </c>
      <c r="K14" s="805">
        <v>0.47033657250203614</v>
      </c>
    </row>
    <row r="15" spans="1:11" ht="72.75" outlineLevel="4">
      <c r="A15" s="788" t="s">
        <v>1357</v>
      </c>
      <c r="B15" s="788" t="s">
        <v>1341</v>
      </c>
      <c r="C15" s="788" t="s">
        <v>1358</v>
      </c>
      <c r="D15" s="819" t="s">
        <v>1359</v>
      </c>
      <c r="E15" s="813">
        <v>310</v>
      </c>
      <c r="F15" s="835" t="s">
        <v>59</v>
      </c>
      <c r="G15" s="834"/>
      <c r="H15" s="789">
        <f t="shared" si="1"/>
        <v>0</v>
      </c>
      <c r="I15" s="804">
        <v>0.2</v>
      </c>
      <c r="J15" s="804">
        <v>0</v>
      </c>
      <c r="K15" s="805">
        <v>8.8537353667836722</v>
      </c>
    </row>
    <row r="16" spans="1:11" ht="60.75" outlineLevel="4">
      <c r="A16" s="788" t="s">
        <v>1360</v>
      </c>
      <c r="B16" s="788" t="s">
        <v>1361</v>
      </c>
      <c r="C16" s="788" t="s">
        <v>1362</v>
      </c>
      <c r="D16" s="819" t="s">
        <v>110</v>
      </c>
      <c r="E16" s="813">
        <v>6</v>
      </c>
      <c r="F16" s="835" t="s">
        <v>59</v>
      </c>
      <c r="G16" s="834"/>
      <c r="H16" s="789">
        <f t="shared" si="1"/>
        <v>0</v>
      </c>
      <c r="I16" s="804">
        <v>0</v>
      </c>
      <c r="J16" s="804">
        <v>0</v>
      </c>
      <c r="K16" s="805">
        <v>4.0927303559174739E-2</v>
      </c>
    </row>
    <row r="17" spans="1:11" outlineLevel="4">
      <c r="A17" s="788" t="s">
        <v>1363</v>
      </c>
      <c r="B17" s="788" t="s">
        <v>1364</v>
      </c>
      <c r="C17" s="788" t="s">
        <v>1365</v>
      </c>
      <c r="D17" s="819" t="s">
        <v>91</v>
      </c>
      <c r="E17" s="813">
        <v>1</v>
      </c>
      <c r="F17" s="835" t="s">
        <v>59</v>
      </c>
      <c r="G17" s="834"/>
      <c r="H17" s="789">
        <f t="shared" si="1"/>
        <v>0</v>
      </c>
      <c r="I17" s="804">
        <v>0</v>
      </c>
      <c r="J17" s="804">
        <v>0</v>
      </c>
      <c r="K17" s="805">
        <v>6.8212172598624568E-2</v>
      </c>
    </row>
    <row r="18" spans="1:11" ht="26.25" outlineLevel="3">
      <c r="A18" s="827" t="s">
        <v>1366</v>
      </c>
      <c r="B18" s="827" t="s">
        <v>59</v>
      </c>
      <c r="C18" s="827" t="s">
        <v>1367</v>
      </c>
      <c r="D18" s="828" t="s">
        <v>59</v>
      </c>
      <c r="E18" s="829" t="s">
        <v>59</v>
      </c>
      <c r="F18" s="827" t="s">
        <v>59</v>
      </c>
      <c r="G18" s="830"/>
      <c r="H18" s="815">
        <f>SUM(H19:H24)</f>
        <v>0</v>
      </c>
      <c r="I18" s="831">
        <v>16.2</v>
      </c>
      <c r="J18" s="831">
        <v>0</v>
      </c>
      <c r="K18" s="832">
        <v>46.325778607844128</v>
      </c>
    </row>
    <row r="19" spans="1:11" ht="24.75" outlineLevel="4">
      <c r="A19" s="788" t="s">
        <v>1368</v>
      </c>
      <c r="B19" s="788" t="s">
        <v>1338</v>
      </c>
      <c r="C19" s="788" t="s">
        <v>1369</v>
      </c>
      <c r="D19" s="819" t="s">
        <v>91</v>
      </c>
      <c r="E19" s="813">
        <v>2</v>
      </c>
      <c r="F19" s="835" t="s">
        <v>59</v>
      </c>
      <c r="G19" s="834"/>
      <c r="H19" s="789">
        <f t="shared" ref="H19:H24" si="2">E19*G19</f>
        <v>0</v>
      </c>
      <c r="I19" s="804">
        <v>16</v>
      </c>
      <c r="J19" s="804">
        <v>0</v>
      </c>
      <c r="K19" s="805">
        <v>0.94067314500407229</v>
      </c>
    </row>
    <row r="20" spans="1:11" ht="96.75" outlineLevel="4">
      <c r="A20" s="788" t="s">
        <v>1370</v>
      </c>
      <c r="B20" s="788" t="s">
        <v>1341</v>
      </c>
      <c r="C20" s="788" t="s">
        <v>1371</v>
      </c>
      <c r="D20" s="819" t="s">
        <v>1359</v>
      </c>
      <c r="E20" s="813">
        <v>640</v>
      </c>
      <c r="F20" s="835" t="s">
        <v>59</v>
      </c>
      <c r="G20" s="834"/>
      <c r="H20" s="789">
        <f t="shared" si="2"/>
        <v>0</v>
      </c>
      <c r="I20" s="804">
        <v>0.2</v>
      </c>
      <c r="J20" s="804">
        <v>0</v>
      </c>
      <c r="K20" s="805">
        <v>45.153184076004734</v>
      </c>
    </row>
    <row r="21" spans="1:11" ht="36.75" outlineLevel="4">
      <c r="A21" s="788" t="s">
        <v>1372</v>
      </c>
      <c r="B21" s="788" t="s">
        <v>1373</v>
      </c>
      <c r="C21" s="788" t="s">
        <v>1374</v>
      </c>
      <c r="D21" s="819" t="s">
        <v>91</v>
      </c>
      <c r="E21" s="813">
        <v>1</v>
      </c>
      <c r="F21" s="835" t="s">
        <v>59</v>
      </c>
      <c r="G21" s="834"/>
      <c r="H21" s="789">
        <f t="shared" si="2"/>
        <v>0</v>
      </c>
      <c r="I21" s="804">
        <v>0</v>
      </c>
      <c r="J21" s="804">
        <v>0</v>
      </c>
      <c r="K21" s="805">
        <v>6.8212172598624568E-2</v>
      </c>
    </row>
    <row r="22" spans="1:11" ht="60.75" outlineLevel="4">
      <c r="A22" s="788" t="s">
        <v>1375</v>
      </c>
      <c r="B22" s="788" t="s">
        <v>1361</v>
      </c>
      <c r="C22" s="788" t="s">
        <v>1362</v>
      </c>
      <c r="D22" s="819" t="s">
        <v>110</v>
      </c>
      <c r="E22" s="813">
        <v>11</v>
      </c>
      <c r="F22" s="835" t="s">
        <v>59</v>
      </c>
      <c r="G22" s="834"/>
      <c r="H22" s="789">
        <f t="shared" si="2"/>
        <v>0</v>
      </c>
      <c r="I22" s="804">
        <v>0</v>
      </c>
      <c r="J22" s="804">
        <v>0</v>
      </c>
      <c r="K22" s="805">
        <v>7.5033389858487023E-2</v>
      </c>
    </row>
    <row r="23" spans="1:11" ht="84.75" outlineLevel="4">
      <c r="A23" s="788" t="s">
        <v>1376</v>
      </c>
      <c r="B23" s="788" t="s">
        <v>1377</v>
      </c>
      <c r="C23" s="788" t="s">
        <v>1378</v>
      </c>
      <c r="D23" s="819" t="s">
        <v>110</v>
      </c>
      <c r="E23" s="813">
        <v>3</v>
      </c>
      <c r="F23" s="835" t="s">
        <v>59</v>
      </c>
      <c r="G23" s="834"/>
      <c r="H23" s="789">
        <f t="shared" si="2"/>
        <v>0</v>
      </c>
      <c r="I23" s="804">
        <v>0</v>
      </c>
      <c r="J23" s="804">
        <v>0</v>
      </c>
      <c r="K23" s="805">
        <v>2.046365177958737E-2</v>
      </c>
    </row>
    <row r="24" spans="1:11" outlineLevel="4">
      <c r="A24" s="788" t="s">
        <v>1379</v>
      </c>
      <c r="B24" s="788" t="s">
        <v>1364</v>
      </c>
      <c r="C24" s="788" t="s">
        <v>1365</v>
      </c>
      <c r="D24" s="819" t="s">
        <v>91</v>
      </c>
      <c r="E24" s="813">
        <v>1</v>
      </c>
      <c r="F24" s="835" t="s">
        <v>59</v>
      </c>
      <c r="G24" s="834"/>
      <c r="H24" s="789">
        <f t="shared" si="2"/>
        <v>0</v>
      </c>
      <c r="I24" s="804">
        <v>0</v>
      </c>
      <c r="J24" s="804">
        <v>0</v>
      </c>
      <c r="K24" s="805">
        <v>6.8212172598624568E-2</v>
      </c>
    </row>
    <row r="25" spans="1:11" outlineLevel="3">
      <c r="A25" s="827" t="s">
        <v>1380</v>
      </c>
      <c r="B25" s="827" t="s">
        <v>59</v>
      </c>
      <c r="C25" s="827" t="s">
        <v>1381</v>
      </c>
      <c r="D25" s="828" t="s">
        <v>59</v>
      </c>
      <c r="E25" s="829" t="s">
        <v>59</v>
      </c>
      <c r="F25" s="827" t="s">
        <v>59</v>
      </c>
      <c r="G25" s="830"/>
      <c r="H25" s="815">
        <f>SUM(H26:H31)</f>
        <v>0</v>
      </c>
      <c r="I25" s="831">
        <v>16.2</v>
      </c>
      <c r="J25" s="831">
        <v>0</v>
      </c>
      <c r="K25" s="832">
        <v>24.782123499502735</v>
      </c>
    </row>
    <row r="26" spans="1:11" ht="36.75" outlineLevel="4">
      <c r="A26" s="788" t="s">
        <v>1382</v>
      </c>
      <c r="B26" s="788" t="s">
        <v>1338</v>
      </c>
      <c r="C26" s="788" t="s">
        <v>1383</v>
      </c>
      <c r="D26" s="819" t="s">
        <v>91</v>
      </c>
      <c r="E26" s="813">
        <v>2</v>
      </c>
      <c r="F26" s="835" t="s">
        <v>59</v>
      </c>
      <c r="G26" s="834"/>
      <c r="H26" s="789">
        <f t="shared" ref="H26:H31" si="3">E26*G26</f>
        <v>0</v>
      </c>
      <c r="I26" s="804">
        <v>16</v>
      </c>
      <c r="J26" s="804">
        <v>0</v>
      </c>
      <c r="K26" s="805">
        <v>0.94067314500407229</v>
      </c>
    </row>
    <row r="27" spans="1:11" ht="84.75" outlineLevel="4">
      <c r="A27" s="788" t="s">
        <v>1384</v>
      </c>
      <c r="B27" s="788" t="s">
        <v>1341</v>
      </c>
      <c r="C27" s="788" t="s">
        <v>1385</v>
      </c>
      <c r="D27" s="819" t="s">
        <v>1359</v>
      </c>
      <c r="E27" s="813">
        <v>330</v>
      </c>
      <c r="F27" s="835" t="s">
        <v>59</v>
      </c>
      <c r="G27" s="834"/>
      <c r="H27" s="789">
        <f t="shared" si="3"/>
        <v>0</v>
      </c>
      <c r="I27" s="804">
        <v>0.2</v>
      </c>
      <c r="J27" s="804">
        <v>0</v>
      </c>
      <c r="K27" s="805">
        <v>23.28211053918994</v>
      </c>
    </row>
    <row r="28" spans="1:11" ht="72.75" outlineLevel="4">
      <c r="A28" s="788" t="s">
        <v>1386</v>
      </c>
      <c r="B28" s="788" t="s">
        <v>1387</v>
      </c>
      <c r="C28" s="788" t="s">
        <v>1388</v>
      </c>
      <c r="D28" s="819" t="s">
        <v>91</v>
      </c>
      <c r="E28" s="813">
        <v>2</v>
      </c>
      <c r="F28" s="835" t="s">
        <v>59</v>
      </c>
      <c r="G28" s="834"/>
      <c r="H28" s="789">
        <f t="shared" si="3"/>
        <v>0</v>
      </c>
      <c r="I28" s="804">
        <v>0</v>
      </c>
      <c r="J28" s="804">
        <v>0</v>
      </c>
      <c r="K28" s="805">
        <v>0.40927303559174744</v>
      </c>
    </row>
    <row r="29" spans="1:11" ht="60.75" outlineLevel="4">
      <c r="A29" s="788" t="s">
        <v>1389</v>
      </c>
      <c r="B29" s="788" t="s">
        <v>1361</v>
      </c>
      <c r="C29" s="788" t="s">
        <v>1362</v>
      </c>
      <c r="D29" s="819" t="s">
        <v>110</v>
      </c>
      <c r="E29" s="813">
        <v>6</v>
      </c>
      <c r="F29" s="835" t="s">
        <v>59</v>
      </c>
      <c r="G29" s="834"/>
      <c r="H29" s="789">
        <f t="shared" si="3"/>
        <v>0</v>
      </c>
      <c r="I29" s="804">
        <v>0</v>
      </c>
      <c r="J29" s="804">
        <v>0</v>
      </c>
      <c r="K29" s="805">
        <v>4.0927303559174739E-2</v>
      </c>
    </row>
    <row r="30" spans="1:11" ht="84.75" outlineLevel="4">
      <c r="A30" s="788" t="s">
        <v>1390</v>
      </c>
      <c r="B30" s="788" t="s">
        <v>1377</v>
      </c>
      <c r="C30" s="788" t="s">
        <v>1378</v>
      </c>
      <c r="D30" s="819" t="s">
        <v>110</v>
      </c>
      <c r="E30" s="813">
        <v>6</v>
      </c>
      <c r="F30" s="835" t="s">
        <v>59</v>
      </c>
      <c r="G30" s="834"/>
      <c r="H30" s="789">
        <f t="shared" si="3"/>
        <v>0</v>
      </c>
      <c r="I30" s="804">
        <v>0</v>
      </c>
      <c r="J30" s="804">
        <v>0</v>
      </c>
      <c r="K30" s="805">
        <v>4.0927303559174739E-2</v>
      </c>
    </row>
    <row r="31" spans="1:11" outlineLevel="4">
      <c r="A31" s="788" t="s">
        <v>1391</v>
      </c>
      <c r="B31" s="788" t="s">
        <v>1364</v>
      </c>
      <c r="C31" s="788" t="s">
        <v>1365</v>
      </c>
      <c r="D31" s="819" t="s">
        <v>91</v>
      </c>
      <c r="E31" s="813">
        <v>1</v>
      </c>
      <c r="F31" s="835" t="s">
        <v>59</v>
      </c>
      <c r="G31" s="834"/>
      <c r="H31" s="789">
        <f t="shared" si="3"/>
        <v>0</v>
      </c>
      <c r="I31" s="804">
        <v>0</v>
      </c>
      <c r="J31" s="804">
        <v>0</v>
      </c>
      <c r="K31" s="805">
        <v>6.8212172598624568E-2</v>
      </c>
    </row>
    <row r="32" spans="1:11" outlineLevel="2">
      <c r="A32" s="820" t="s">
        <v>67</v>
      </c>
      <c r="B32" s="820" t="s">
        <v>26</v>
      </c>
      <c r="C32" s="820" t="s">
        <v>1392</v>
      </c>
      <c r="D32" s="821" t="s">
        <v>59</v>
      </c>
      <c r="E32" s="822" t="s">
        <v>59</v>
      </c>
      <c r="F32" s="820" t="s">
        <v>59</v>
      </c>
      <c r="G32" s="823"/>
      <c r="H32" s="824">
        <f>SUM(H33:H36)</f>
        <v>0</v>
      </c>
      <c r="I32" s="825">
        <v>6.4</v>
      </c>
      <c r="J32" s="825">
        <v>0</v>
      </c>
      <c r="K32" s="826">
        <v>6.5927064816570651</v>
      </c>
    </row>
    <row r="33" spans="1:11" ht="36.75" outlineLevel="3">
      <c r="A33" s="788" t="s">
        <v>202</v>
      </c>
      <c r="B33" s="788" t="s">
        <v>1393</v>
      </c>
      <c r="C33" s="788" t="s">
        <v>1394</v>
      </c>
      <c r="D33" s="819" t="s">
        <v>91</v>
      </c>
      <c r="E33" s="813">
        <v>1</v>
      </c>
      <c r="F33" s="835" t="s">
        <v>59</v>
      </c>
      <c r="G33" s="834"/>
      <c r="H33" s="789">
        <f t="shared" ref="H33:H36" si="4">E33*G33</f>
        <v>0</v>
      </c>
      <c r="I33" s="804">
        <v>5</v>
      </c>
      <c r="J33" s="804">
        <v>0</v>
      </c>
      <c r="K33" s="805">
        <v>8.1854607118349479E-2</v>
      </c>
    </row>
    <row r="34" spans="1:11" ht="60.75" outlineLevel="3">
      <c r="A34" s="788" t="s">
        <v>1395</v>
      </c>
      <c r="B34" s="788" t="s">
        <v>1396</v>
      </c>
      <c r="C34" s="788" t="s">
        <v>1397</v>
      </c>
      <c r="D34" s="819" t="s">
        <v>1141</v>
      </c>
      <c r="E34" s="813">
        <v>475</v>
      </c>
      <c r="F34" s="835" t="s">
        <v>59</v>
      </c>
      <c r="G34" s="834"/>
      <c r="H34" s="789">
        <f t="shared" si="4"/>
        <v>0</v>
      </c>
      <c r="I34" s="804">
        <v>0.4</v>
      </c>
      <c r="J34" s="804">
        <v>0</v>
      </c>
      <c r="K34" s="805">
        <v>6.4153548329006416</v>
      </c>
    </row>
    <row r="35" spans="1:11" ht="36.75" outlineLevel="3">
      <c r="A35" s="788" t="s">
        <v>241</v>
      </c>
      <c r="B35" s="788" t="s">
        <v>440</v>
      </c>
      <c r="C35" s="788" t="s">
        <v>1398</v>
      </c>
      <c r="D35" s="819" t="s">
        <v>91</v>
      </c>
      <c r="E35" s="813">
        <v>2</v>
      </c>
      <c r="F35" s="835" t="s">
        <v>59</v>
      </c>
      <c r="G35" s="834"/>
      <c r="H35" s="789">
        <f t="shared" si="4"/>
        <v>0</v>
      </c>
      <c r="I35" s="804">
        <v>1</v>
      </c>
      <c r="J35" s="804">
        <v>0</v>
      </c>
      <c r="K35" s="805">
        <v>4.7748520819037202E-2</v>
      </c>
    </row>
    <row r="36" spans="1:11" ht="36.75" outlineLevel="3">
      <c r="A36" s="788" t="s">
        <v>270</v>
      </c>
      <c r="B36" s="788" t="s">
        <v>1373</v>
      </c>
      <c r="C36" s="788" t="s">
        <v>1399</v>
      </c>
      <c r="D36" s="819" t="s">
        <v>91</v>
      </c>
      <c r="E36" s="813">
        <v>2</v>
      </c>
      <c r="F36" s="835" t="s">
        <v>59</v>
      </c>
      <c r="G36" s="834"/>
      <c r="H36" s="789">
        <f t="shared" si="4"/>
        <v>0</v>
      </c>
      <c r="I36" s="804">
        <v>0</v>
      </c>
      <c r="J36" s="804">
        <v>0</v>
      </c>
      <c r="K36" s="805">
        <v>4.7748520819037202E-2</v>
      </c>
    </row>
    <row r="37" spans="1:11" outlineLevel="2">
      <c r="A37" s="820" t="s">
        <v>1337</v>
      </c>
      <c r="B37" s="820" t="s">
        <v>28</v>
      </c>
      <c r="C37" s="820" t="s">
        <v>1785</v>
      </c>
      <c r="D37" s="821" t="s">
        <v>59</v>
      </c>
      <c r="E37" s="822" t="s">
        <v>59</v>
      </c>
      <c r="F37" s="820" t="s">
        <v>59</v>
      </c>
      <c r="G37" s="823"/>
      <c r="H37" s="824">
        <f>SUM(H38:H42)</f>
        <v>0</v>
      </c>
      <c r="I37" s="825">
        <v>0</v>
      </c>
      <c r="J37" s="825">
        <v>0</v>
      </c>
      <c r="K37" s="826">
        <v>2.911977648235283</v>
      </c>
    </row>
    <row r="38" spans="1:11" ht="24.75" outlineLevel="3">
      <c r="A38" s="788" t="s">
        <v>1400</v>
      </c>
      <c r="B38" s="788" t="s">
        <v>1401</v>
      </c>
      <c r="C38" s="788" t="s">
        <v>1402</v>
      </c>
      <c r="D38" s="819" t="s">
        <v>91</v>
      </c>
      <c r="E38" s="813">
        <v>1</v>
      </c>
      <c r="F38" s="835" t="s">
        <v>59</v>
      </c>
      <c r="G38" s="834"/>
      <c r="H38" s="789">
        <f t="shared" ref="H38:H42" si="5">E38*G38</f>
        <v>0</v>
      </c>
      <c r="I38" s="804">
        <v>0</v>
      </c>
      <c r="J38" s="804">
        <v>0</v>
      </c>
      <c r="K38" s="805">
        <v>0.68212172598624576</v>
      </c>
    </row>
    <row r="39" spans="1:11" ht="48.75" outlineLevel="3">
      <c r="A39" s="788" t="s">
        <v>1403</v>
      </c>
      <c r="B39" s="788" t="s">
        <v>1405</v>
      </c>
      <c r="C39" s="788" t="s">
        <v>1406</v>
      </c>
      <c r="D39" s="819" t="s">
        <v>91</v>
      </c>
      <c r="E39" s="813">
        <v>3</v>
      </c>
      <c r="F39" s="835" t="s">
        <v>59</v>
      </c>
      <c r="G39" s="834"/>
      <c r="H39" s="789">
        <f>E39*G39</f>
        <v>0</v>
      </c>
      <c r="I39" s="804">
        <v>0</v>
      </c>
      <c r="J39" s="804">
        <v>0</v>
      </c>
      <c r="K39" s="805">
        <v>0.34788208025298528</v>
      </c>
    </row>
    <row r="40" spans="1:11" ht="192.75" outlineLevel="3">
      <c r="A40" s="788" t="s">
        <v>1404</v>
      </c>
      <c r="B40" s="788" t="s">
        <v>1408</v>
      </c>
      <c r="C40" s="788" t="s">
        <v>1409</v>
      </c>
      <c r="D40" s="819" t="s">
        <v>91</v>
      </c>
      <c r="E40" s="813">
        <v>1</v>
      </c>
      <c r="F40" s="835" t="s">
        <v>59</v>
      </c>
      <c r="G40" s="834"/>
      <c r="H40" s="789">
        <f t="shared" si="5"/>
        <v>0</v>
      </c>
      <c r="I40" s="804">
        <v>0</v>
      </c>
      <c r="J40" s="804">
        <v>0</v>
      </c>
      <c r="K40" s="805">
        <v>1.0913947615779931</v>
      </c>
    </row>
    <row r="41" spans="1:11" ht="36.75" outlineLevel="3">
      <c r="A41" s="788" t="s">
        <v>1407</v>
      </c>
      <c r="B41" s="788" t="s">
        <v>1411</v>
      </c>
      <c r="C41" s="788" t="s">
        <v>1412</v>
      </c>
      <c r="D41" s="819" t="s">
        <v>91</v>
      </c>
      <c r="E41" s="813">
        <v>4</v>
      </c>
      <c r="F41" s="835" t="s">
        <v>59</v>
      </c>
      <c r="G41" s="834"/>
      <c r="H41" s="789">
        <f t="shared" si="5"/>
        <v>0</v>
      </c>
      <c r="I41" s="804">
        <v>0</v>
      </c>
      <c r="J41" s="804">
        <v>0</v>
      </c>
      <c r="K41" s="805">
        <v>9.5497041638074404E-2</v>
      </c>
    </row>
    <row r="42" spans="1:11" ht="24.75" outlineLevel="3">
      <c r="A42" s="788" t="s">
        <v>1410</v>
      </c>
      <c r="B42" s="788" t="s">
        <v>1413</v>
      </c>
      <c r="C42" s="788" t="s">
        <v>1414</v>
      </c>
      <c r="D42" s="819" t="s">
        <v>91</v>
      </c>
      <c r="E42" s="813">
        <v>3</v>
      </c>
      <c r="F42" s="835" t="s">
        <v>59</v>
      </c>
      <c r="G42" s="834"/>
      <c r="H42" s="789">
        <f t="shared" si="5"/>
        <v>0</v>
      </c>
      <c r="I42" s="804">
        <v>0</v>
      </c>
      <c r="J42" s="804">
        <v>0</v>
      </c>
      <c r="K42" s="805">
        <v>0.17394104012649264</v>
      </c>
    </row>
  </sheetData>
  <sheetProtection algorithmName="SHA-512" hashValue="hgwv+dg1Uwiw54f75B7lRksZz0+eVwub5jZz0mrCjl5Wq2HKT7zB2SA9gIF0X/GH4IJ+lDD8nRMVRt2Pf6kNXw==" saltValue="f1nc1W977C3+sofYe6glUQ==" spinCount="100000" sheet="1" objects="1" scenarios="1" formatRows="0"/>
  <autoFilter ref="A2:K42"/>
  <mergeCells count="3">
    <mergeCell ref="A1:F1"/>
    <mergeCell ref="G1:H1"/>
    <mergeCell ref="I1:J1"/>
  </mergeCells>
  <pageMargins left="0.7" right="0.7" top="0.75" bottom="0.75" header="0.3" footer="0.3"/>
  <pageSetup paperSize="9" firstPageNumber="4294967295" fitToWidth="0"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B1:G49"/>
  <sheetViews>
    <sheetView zoomScaleNormal="100" zoomScaleSheetLayoutView="130" workbookViewId="0">
      <selection activeCell="M7" sqref="M7"/>
    </sheetView>
  </sheetViews>
  <sheetFormatPr defaultColWidth="9.140625" defaultRowHeight="15"/>
  <cols>
    <col min="1" max="1" width="8.7109375" style="837" customWidth="1"/>
    <col min="2" max="2" width="3.28515625" style="837" customWidth="1"/>
    <col min="3" max="3" width="51.42578125" style="837" customWidth="1"/>
    <col min="4" max="4" width="5.7109375" style="837" customWidth="1"/>
    <col min="5" max="5" width="8.7109375" style="837" customWidth="1"/>
    <col min="6" max="6" width="9.7109375" style="838" customWidth="1"/>
    <col min="7" max="7" width="13.85546875" style="839" customWidth="1"/>
    <col min="8" max="16384" width="9.140625" style="837"/>
  </cols>
  <sheetData>
    <row r="1" spans="2:7">
      <c r="B1" s="836" t="s">
        <v>41</v>
      </c>
      <c r="C1" s="836" t="s">
        <v>1737</v>
      </c>
    </row>
    <row r="2" spans="2:7">
      <c r="C2" s="837" t="s">
        <v>1417</v>
      </c>
    </row>
    <row r="3" spans="2:7">
      <c r="C3" s="840" t="s">
        <v>1418</v>
      </c>
      <c r="D3" s="840" t="s">
        <v>1419</v>
      </c>
      <c r="E3" s="840" t="s">
        <v>1420</v>
      </c>
      <c r="F3" s="841" t="s">
        <v>1421</v>
      </c>
      <c r="G3" s="842" t="s">
        <v>1422</v>
      </c>
    </row>
    <row r="4" spans="2:7">
      <c r="B4" s="843" t="s">
        <v>21</v>
      </c>
      <c r="C4" s="844" t="s">
        <v>1423</v>
      </c>
      <c r="D4" s="845" t="s">
        <v>1424</v>
      </c>
      <c r="E4" s="846">
        <v>145</v>
      </c>
      <c r="F4" s="877"/>
      <c r="G4" s="847">
        <f t="shared" ref="G4:G5" si="0">E4*F4</f>
        <v>0</v>
      </c>
    </row>
    <row r="5" spans="2:7">
      <c r="B5" s="843" t="s">
        <v>24</v>
      </c>
      <c r="C5" s="844" t="s">
        <v>1425</v>
      </c>
      <c r="D5" s="845" t="s">
        <v>1424</v>
      </c>
      <c r="E5" s="846">
        <v>980</v>
      </c>
      <c r="F5" s="877"/>
      <c r="G5" s="847">
        <f t="shared" si="0"/>
        <v>0</v>
      </c>
    </row>
    <row r="6" spans="2:7">
      <c r="B6" s="848"/>
      <c r="C6" s="849"/>
      <c r="D6" s="850"/>
      <c r="E6" s="851"/>
      <c r="F6" s="852"/>
      <c r="G6" s="853">
        <f>SUM(G4:G5)</f>
        <v>0</v>
      </c>
    </row>
    <row r="7" spans="2:7">
      <c r="B7" s="848"/>
      <c r="C7" s="849" t="s">
        <v>1426</v>
      </c>
      <c r="D7" s="850"/>
      <c r="E7" s="851"/>
      <c r="F7" s="852"/>
    </row>
    <row r="8" spans="2:7" ht="26.25">
      <c r="B8" s="854"/>
      <c r="C8" s="855" t="s">
        <v>1418</v>
      </c>
      <c r="D8" s="856" t="s">
        <v>1419</v>
      </c>
      <c r="E8" s="857" t="s">
        <v>1420</v>
      </c>
      <c r="F8" s="858" t="s">
        <v>1421</v>
      </c>
      <c r="G8" s="859" t="s">
        <v>1422</v>
      </c>
    </row>
    <row r="9" spans="2:7" ht="25.5" customHeight="1">
      <c r="B9" s="860" t="s">
        <v>21</v>
      </c>
      <c r="C9" s="861" t="s">
        <v>1427</v>
      </c>
      <c r="D9" s="862" t="s">
        <v>97</v>
      </c>
      <c r="E9" s="863">
        <v>1</v>
      </c>
      <c r="F9" s="878"/>
      <c r="G9" s="847">
        <f t="shared" ref="G9:G14" si="1">E9*F9</f>
        <v>0</v>
      </c>
    </row>
    <row r="10" spans="2:7" ht="45" customHeight="1">
      <c r="B10" s="860" t="s">
        <v>24</v>
      </c>
      <c r="C10" s="864" t="s">
        <v>1428</v>
      </c>
      <c r="D10" s="845" t="s">
        <v>1424</v>
      </c>
      <c r="E10" s="846">
        <v>70</v>
      </c>
      <c r="F10" s="877"/>
      <c r="G10" s="847">
        <f t="shared" si="1"/>
        <v>0</v>
      </c>
    </row>
    <row r="11" spans="2:7" ht="54.75" customHeight="1">
      <c r="B11" s="860" t="s">
        <v>26</v>
      </c>
      <c r="C11" s="844" t="s">
        <v>1429</v>
      </c>
      <c r="D11" s="845" t="s">
        <v>168</v>
      </c>
      <c r="E11" s="846">
        <v>4</v>
      </c>
      <c r="F11" s="877"/>
      <c r="G11" s="847">
        <f t="shared" si="1"/>
        <v>0</v>
      </c>
    </row>
    <row r="12" spans="2:7" ht="42.75" customHeight="1">
      <c r="B12" s="860" t="s">
        <v>28</v>
      </c>
      <c r="C12" s="844" t="s">
        <v>1430</v>
      </c>
      <c r="D12" s="845" t="s">
        <v>110</v>
      </c>
      <c r="E12" s="846">
        <v>3</v>
      </c>
      <c r="F12" s="877"/>
      <c r="G12" s="847">
        <f t="shared" si="1"/>
        <v>0</v>
      </c>
    </row>
    <row r="13" spans="2:7" ht="26.25" customHeight="1">
      <c r="B13" s="860" t="s">
        <v>30</v>
      </c>
      <c r="C13" s="844" t="s">
        <v>1431</v>
      </c>
      <c r="D13" s="845" t="s">
        <v>97</v>
      </c>
      <c r="E13" s="846">
        <v>1</v>
      </c>
      <c r="F13" s="877"/>
      <c r="G13" s="847">
        <f t="shared" si="1"/>
        <v>0</v>
      </c>
    </row>
    <row r="14" spans="2:7">
      <c r="B14" s="860" t="s">
        <v>32</v>
      </c>
      <c r="C14" s="844" t="s">
        <v>1432</v>
      </c>
      <c r="D14" s="845" t="s">
        <v>97</v>
      </c>
      <c r="E14" s="846">
        <v>1</v>
      </c>
      <c r="F14" s="877"/>
      <c r="G14" s="847">
        <f t="shared" si="1"/>
        <v>0</v>
      </c>
    </row>
    <row r="15" spans="2:7">
      <c r="B15" s="848"/>
      <c r="C15" s="849"/>
      <c r="D15" s="850"/>
      <c r="E15" s="851"/>
      <c r="F15" s="852"/>
      <c r="G15" s="853">
        <f>SUM(G9:G14)</f>
        <v>0</v>
      </c>
    </row>
    <row r="16" spans="2:7">
      <c r="B16" s="848"/>
      <c r="C16" s="849" t="s">
        <v>1433</v>
      </c>
      <c r="D16" s="850"/>
      <c r="E16" s="851"/>
      <c r="F16" s="852"/>
    </row>
    <row r="17" spans="2:7" ht="26.25">
      <c r="B17" s="848"/>
      <c r="C17" s="855" t="s">
        <v>1418</v>
      </c>
      <c r="D17" s="856" t="s">
        <v>1419</v>
      </c>
      <c r="E17" s="857" t="s">
        <v>1420</v>
      </c>
      <c r="F17" s="858" t="s">
        <v>1421</v>
      </c>
      <c r="G17" s="859" t="s">
        <v>1422</v>
      </c>
    </row>
    <row r="18" spans="2:7">
      <c r="B18" s="865" t="s">
        <v>21</v>
      </c>
      <c r="C18" s="844" t="s">
        <v>1434</v>
      </c>
      <c r="D18" s="845" t="s">
        <v>1424</v>
      </c>
      <c r="E18" s="846">
        <v>1280</v>
      </c>
      <c r="F18" s="877"/>
      <c r="G18" s="847">
        <f t="shared" ref="G18:G28" si="2">E18*F18</f>
        <v>0</v>
      </c>
    </row>
    <row r="19" spans="2:7">
      <c r="B19" s="865" t="s">
        <v>24</v>
      </c>
      <c r="C19" s="844" t="s">
        <v>1435</v>
      </c>
      <c r="D19" s="845" t="s">
        <v>1424</v>
      </c>
      <c r="E19" s="846">
        <v>200</v>
      </c>
      <c r="F19" s="877"/>
      <c r="G19" s="847">
        <f t="shared" si="2"/>
        <v>0</v>
      </c>
    </row>
    <row r="20" spans="2:7" ht="18.75" customHeight="1">
      <c r="B20" s="865" t="s">
        <v>26</v>
      </c>
      <c r="C20" s="866" t="s">
        <v>1436</v>
      </c>
      <c r="D20" s="845" t="s">
        <v>168</v>
      </c>
      <c r="E20" s="846">
        <v>3</v>
      </c>
      <c r="F20" s="877"/>
      <c r="G20" s="847">
        <f t="shared" si="2"/>
        <v>0</v>
      </c>
    </row>
    <row r="21" spans="2:7" ht="19.5" customHeight="1">
      <c r="B21" s="865" t="s">
        <v>28</v>
      </c>
      <c r="C21" s="866" t="s">
        <v>1437</v>
      </c>
      <c r="D21" s="845" t="s">
        <v>168</v>
      </c>
      <c r="E21" s="846">
        <v>1</v>
      </c>
      <c r="F21" s="877"/>
      <c r="G21" s="847">
        <f t="shared" si="2"/>
        <v>0</v>
      </c>
    </row>
    <row r="22" spans="2:7" ht="27.75" customHeight="1">
      <c r="B22" s="865" t="s">
        <v>30</v>
      </c>
      <c r="C22" s="866" t="s">
        <v>1438</v>
      </c>
      <c r="D22" s="845" t="s">
        <v>168</v>
      </c>
      <c r="E22" s="846">
        <v>1</v>
      </c>
      <c r="F22" s="877"/>
      <c r="G22" s="847">
        <f t="shared" si="2"/>
        <v>0</v>
      </c>
    </row>
    <row r="23" spans="2:7" ht="21" customHeight="1">
      <c r="B23" s="865" t="s">
        <v>32</v>
      </c>
      <c r="C23" s="866" t="s">
        <v>1439</v>
      </c>
      <c r="D23" s="845" t="s">
        <v>168</v>
      </c>
      <c r="E23" s="846">
        <v>1</v>
      </c>
      <c r="F23" s="877"/>
      <c r="G23" s="847">
        <f t="shared" si="2"/>
        <v>0</v>
      </c>
    </row>
    <row r="24" spans="2:7" ht="40.5" customHeight="1">
      <c r="B24" s="865" t="s">
        <v>36</v>
      </c>
      <c r="C24" s="866" t="s">
        <v>1440</v>
      </c>
      <c r="D24" s="845" t="s">
        <v>168</v>
      </c>
      <c r="E24" s="846">
        <v>1</v>
      </c>
      <c r="F24" s="877"/>
      <c r="G24" s="847">
        <f t="shared" si="2"/>
        <v>0</v>
      </c>
    </row>
    <row r="25" spans="2:7" ht="30.75" customHeight="1">
      <c r="B25" s="865" t="s">
        <v>40</v>
      </c>
      <c r="C25" s="866" t="s">
        <v>1441</v>
      </c>
      <c r="D25" s="845" t="s">
        <v>97</v>
      </c>
      <c r="E25" s="846">
        <v>1</v>
      </c>
      <c r="F25" s="877"/>
      <c r="G25" s="847">
        <f t="shared" si="2"/>
        <v>0</v>
      </c>
    </row>
    <row r="26" spans="2:7" ht="30.75" customHeight="1">
      <c r="B26" s="865" t="s">
        <v>41</v>
      </c>
      <c r="C26" s="866" t="s">
        <v>1442</v>
      </c>
      <c r="D26" s="845" t="s">
        <v>97</v>
      </c>
      <c r="E26" s="846">
        <v>1</v>
      </c>
      <c r="F26" s="877"/>
      <c r="G26" s="847">
        <f t="shared" si="2"/>
        <v>0</v>
      </c>
    </row>
    <row r="27" spans="2:7" ht="33" customHeight="1">
      <c r="B27" s="865" t="s">
        <v>43</v>
      </c>
      <c r="C27" s="866" t="s">
        <v>1443</v>
      </c>
      <c r="D27" s="845" t="s">
        <v>168</v>
      </c>
      <c r="E27" s="846">
        <v>36</v>
      </c>
      <c r="F27" s="877"/>
      <c r="G27" s="847">
        <f t="shared" si="2"/>
        <v>0</v>
      </c>
    </row>
    <row r="28" spans="2:7" ht="22.5" customHeight="1">
      <c r="B28" s="865" t="s">
        <v>44</v>
      </c>
      <c r="C28" s="866" t="s">
        <v>1444</v>
      </c>
      <c r="D28" s="845" t="s">
        <v>168</v>
      </c>
      <c r="E28" s="846">
        <v>1</v>
      </c>
      <c r="F28" s="877"/>
      <c r="G28" s="847">
        <f t="shared" si="2"/>
        <v>0</v>
      </c>
    </row>
    <row r="29" spans="2:7" ht="17.25" customHeight="1">
      <c r="G29" s="853">
        <f>SUM(G18:G28)</f>
        <v>0</v>
      </c>
    </row>
    <row r="30" spans="2:7" ht="17.25" customHeight="1">
      <c r="G30" s="853"/>
    </row>
    <row r="31" spans="2:7" ht="15" customHeight="1">
      <c r="C31" s="849" t="s">
        <v>1445</v>
      </c>
    </row>
    <row r="32" spans="2:7" ht="20.25" customHeight="1">
      <c r="B32" s="867" t="s">
        <v>21</v>
      </c>
      <c r="C32" s="868" t="s">
        <v>1160</v>
      </c>
      <c r="D32" s="869"/>
      <c r="E32" s="870"/>
      <c r="F32" s="871"/>
      <c r="G32" s="872">
        <f>G6</f>
        <v>0</v>
      </c>
    </row>
    <row r="33" spans="2:7" ht="16.5" customHeight="1">
      <c r="B33" s="867" t="s">
        <v>24</v>
      </c>
      <c r="C33" s="868" t="s">
        <v>1139</v>
      </c>
      <c r="D33" s="869"/>
      <c r="E33" s="870"/>
      <c r="F33" s="871"/>
      <c r="G33" s="872">
        <f>G15</f>
        <v>0</v>
      </c>
    </row>
    <row r="34" spans="2:7" ht="16.5" customHeight="1">
      <c r="B34" s="867" t="s">
        <v>26</v>
      </c>
      <c r="C34" s="868" t="s">
        <v>1446</v>
      </c>
      <c r="D34" s="869"/>
      <c r="E34" s="870"/>
      <c r="F34" s="871"/>
      <c r="G34" s="872">
        <f>G29</f>
        <v>0</v>
      </c>
    </row>
    <row r="35" spans="2:7" ht="24" customHeight="1">
      <c r="C35" s="873"/>
      <c r="D35" s="874"/>
      <c r="F35" s="875" t="s">
        <v>1447</v>
      </c>
      <c r="G35" s="875">
        <f>SUM(G32:G34)</f>
        <v>0</v>
      </c>
    </row>
    <row r="36" spans="2:7" ht="19.5" customHeight="1">
      <c r="D36" s="876"/>
    </row>
    <row r="37" spans="2:7" ht="18" customHeight="1"/>
    <row r="38" spans="2:7" ht="43.5" customHeight="1"/>
    <row r="39" spans="2:7" ht="43.5" customHeight="1"/>
    <row r="40" spans="2:7" ht="43.5" customHeight="1"/>
    <row r="41" spans="2:7" ht="43.5" customHeight="1"/>
    <row r="42" spans="2:7" ht="15.75" customHeight="1"/>
    <row r="43" spans="2:7" ht="31.5" customHeight="1"/>
    <row r="44" spans="2:7" ht="22.5" customHeight="1"/>
    <row r="49" spans="7:7">
      <c r="G49" s="853"/>
    </row>
  </sheetData>
  <sheetProtection algorithmName="SHA-512" hashValue="ktjyc2iYPLK8YHEQt8uTK+p616e6O1+wUBRqdEYitUEmhc2yraePfLT3OwPGguAii8QhkaQRssle9RR8wrVyGQ==" saltValue="zY0QmJbR7JIfkpzkhdF78g==" spinCount="100000" sheet="1" objects="1" scenarios="1" formatRows="0"/>
  <pageMargins left="0.7" right="0.7" top="0.75" bottom="0.75" header="0.3" footer="0.3"/>
  <pageSetup paperSize="9" scale="82" firstPageNumber="4294967295" orientation="portrait" verticalDpi="12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73"/>
  <sheetViews>
    <sheetView view="pageBreakPreview" topLeftCell="A3" zoomScale="115" zoomScaleNormal="100" zoomScaleSheetLayoutView="115" workbookViewId="0">
      <selection activeCell="F2" sqref="F2"/>
    </sheetView>
  </sheetViews>
  <sheetFormatPr defaultColWidth="9.140625" defaultRowHeight="12.75"/>
  <cols>
    <col min="1" max="1" width="3.7109375" style="695" customWidth="1"/>
    <col min="2" max="2" width="43.5703125" style="695" customWidth="1"/>
    <col min="3" max="3" width="5.7109375" style="703" customWidth="1"/>
    <col min="4" max="4" width="6.28515625" style="703" customWidth="1"/>
    <col min="5" max="5" width="18.7109375" style="880" customWidth="1"/>
    <col min="6" max="6" width="18.140625" style="925" customWidth="1"/>
    <col min="7" max="8" width="9.140625" style="695"/>
    <col min="9" max="9" width="8.85546875" style="695" customWidth="1"/>
    <col min="10" max="10" width="13.7109375" style="695" bestFit="1" customWidth="1"/>
    <col min="11" max="16384" width="9.140625" style="695"/>
  </cols>
  <sheetData>
    <row r="1" spans="1:10" ht="15.75">
      <c r="A1" s="736"/>
      <c r="B1" s="988" t="s">
        <v>1448</v>
      </c>
      <c r="C1" s="989"/>
      <c r="D1" s="989"/>
      <c r="F1" s="884"/>
      <c r="J1" s="881"/>
    </row>
    <row r="2" spans="1:10" ht="15.75">
      <c r="A2" s="736"/>
      <c r="B2" s="879"/>
      <c r="F2" s="884"/>
      <c r="J2" s="881"/>
    </row>
    <row r="3" spans="1:10" ht="15.75">
      <c r="A3" s="690" t="s">
        <v>43</v>
      </c>
      <c r="B3" s="882" t="s">
        <v>1449</v>
      </c>
      <c r="D3" s="883"/>
      <c r="F3" s="884"/>
    </row>
    <row r="4" spans="1:10" ht="15.75">
      <c r="A4" s="736"/>
      <c r="B4" s="882" t="s">
        <v>1450</v>
      </c>
      <c r="D4" s="883"/>
      <c r="F4" s="884"/>
    </row>
    <row r="5" spans="1:10" ht="15.75">
      <c r="A5" s="736"/>
      <c r="B5" s="882"/>
      <c r="D5" s="883"/>
      <c r="F5" s="884"/>
    </row>
    <row r="6" spans="1:10" ht="15.75">
      <c r="A6" s="736"/>
      <c r="B6" s="685" t="s">
        <v>1451</v>
      </c>
      <c r="F6" s="884"/>
    </row>
    <row r="7" spans="1:10" ht="15.75">
      <c r="A7" s="736"/>
      <c r="B7" s="685"/>
      <c r="F7" s="884"/>
    </row>
    <row r="8" spans="1:10" ht="26.25" thickBot="1">
      <c r="A8" s="719"/>
      <c r="B8" s="714" t="s">
        <v>1134</v>
      </c>
      <c r="C8" s="714" t="s">
        <v>1135</v>
      </c>
      <c r="D8" s="714" t="s">
        <v>1136</v>
      </c>
      <c r="E8" s="885" t="s">
        <v>1137</v>
      </c>
      <c r="F8" s="914" t="s">
        <v>1138</v>
      </c>
    </row>
    <row r="9" spans="1:10" ht="13.5" thickTop="1">
      <c r="A9" s="726"/>
      <c r="B9" s="886" t="s">
        <v>1139</v>
      </c>
      <c r="C9" s="721"/>
      <c r="D9" s="721"/>
      <c r="E9" s="887"/>
      <c r="F9" s="915"/>
    </row>
    <row r="10" spans="1:10" ht="51">
      <c r="A10" s="741">
        <v>1</v>
      </c>
      <c r="B10" s="723" t="s">
        <v>1452</v>
      </c>
      <c r="C10" s="888">
        <v>18</v>
      </c>
      <c r="D10" s="721" t="s">
        <v>110</v>
      </c>
      <c r="E10" s="908"/>
      <c r="F10" s="916">
        <f>C10*E10</f>
        <v>0</v>
      </c>
    </row>
    <row r="11" spans="1:10" ht="89.25">
      <c r="A11" s="889">
        <v>2</v>
      </c>
      <c r="B11" s="723" t="s">
        <v>1453</v>
      </c>
      <c r="C11" s="888"/>
      <c r="D11" s="888"/>
      <c r="E11" s="926"/>
      <c r="F11" s="917"/>
    </row>
    <row r="12" spans="1:10">
      <c r="A12" s="728"/>
      <c r="B12" s="890" t="s">
        <v>1831</v>
      </c>
      <c r="C12" s="721">
        <v>40</v>
      </c>
      <c r="D12" s="721" t="s">
        <v>1141</v>
      </c>
      <c r="E12" s="909"/>
      <c r="F12" s="916">
        <f>C12*E12</f>
        <v>0</v>
      </c>
    </row>
    <row r="13" spans="1:10">
      <c r="A13" s="728"/>
      <c r="B13" s="891" t="s">
        <v>1454</v>
      </c>
      <c r="C13" s="721">
        <v>525</v>
      </c>
      <c r="D13" s="721" t="s">
        <v>1141</v>
      </c>
      <c r="E13" s="909"/>
      <c r="F13" s="916">
        <f t="shared" ref="F13:F18" si="0">C13*E13</f>
        <v>0</v>
      </c>
    </row>
    <row r="14" spans="1:10" ht="51">
      <c r="A14" s="730">
        <v>3</v>
      </c>
      <c r="B14" s="723" t="s">
        <v>1455</v>
      </c>
      <c r="C14" s="892">
        <v>19</v>
      </c>
      <c r="D14" s="731" t="s">
        <v>110</v>
      </c>
      <c r="E14" s="910"/>
      <c r="F14" s="916">
        <f t="shared" si="0"/>
        <v>0</v>
      </c>
    </row>
    <row r="15" spans="1:10">
      <c r="A15" s="730">
        <v>4</v>
      </c>
      <c r="B15" s="723" t="s">
        <v>1456</v>
      </c>
      <c r="C15" s="731">
        <v>1</v>
      </c>
      <c r="D15" s="731" t="s">
        <v>91</v>
      </c>
      <c r="E15" s="910"/>
      <c r="F15" s="916">
        <f t="shared" si="0"/>
        <v>0</v>
      </c>
    </row>
    <row r="16" spans="1:10" ht="38.25">
      <c r="A16" s="730">
        <v>5</v>
      </c>
      <c r="B16" s="723" t="s">
        <v>1457</v>
      </c>
      <c r="C16" s="721">
        <v>22.6</v>
      </c>
      <c r="D16" s="731" t="s">
        <v>117</v>
      </c>
      <c r="E16" s="910"/>
      <c r="F16" s="916">
        <f t="shared" si="0"/>
        <v>0</v>
      </c>
    </row>
    <row r="17" spans="1:6" ht="38.25">
      <c r="A17" s="730">
        <v>6</v>
      </c>
      <c r="B17" s="723" t="s">
        <v>1458</v>
      </c>
      <c r="C17" s="731">
        <v>8</v>
      </c>
      <c r="D17" s="731" t="s">
        <v>117</v>
      </c>
      <c r="E17" s="910"/>
      <c r="F17" s="916">
        <f t="shared" si="0"/>
        <v>0</v>
      </c>
    </row>
    <row r="18" spans="1:6" ht="38.25">
      <c r="A18" s="730">
        <v>7</v>
      </c>
      <c r="B18" s="723" t="s">
        <v>1459</v>
      </c>
      <c r="C18" s="731">
        <v>4</v>
      </c>
      <c r="D18" s="731" t="s">
        <v>110</v>
      </c>
      <c r="E18" s="910"/>
      <c r="F18" s="916">
        <f t="shared" si="0"/>
        <v>0</v>
      </c>
    </row>
    <row r="19" spans="1:6">
      <c r="A19" s="740"/>
      <c r="B19" s="893"/>
      <c r="E19" s="894" t="s">
        <v>1151</v>
      </c>
      <c r="F19" s="918">
        <f>SUM(F10:F18)</f>
        <v>0</v>
      </c>
    </row>
    <row r="20" spans="1:6">
      <c r="A20" s="740"/>
      <c r="B20" s="893"/>
      <c r="E20" s="894"/>
      <c r="F20" s="884"/>
    </row>
    <row r="21" spans="1:6">
      <c r="A21" s="740"/>
      <c r="B21" s="893"/>
      <c r="E21" s="894"/>
      <c r="F21" s="884"/>
    </row>
    <row r="22" spans="1:6">
      <c r="A22" s="740"/>
      <c r="B22" s="893"/>
      <c r="E22" s="894"/>
      <c r="F22" s="884"/>
    </row>
    <row r="23" spans="1:6">
      <c r="A23" s="740"/>
      <c r="B23" s="893"/>
      <c r="E23" s="894"/>
      <c r="F23" s="884"/>
    </row>
    <row r="24" spans="1:6">
      <c r="A24" s="740"/>
      <c r="B24" s="742" t="s">
        <v>1460</v>
      </c>
      <c r="C24" s="721"/>
      <c r="D24" s="721"/>
      <c r="E24" s="887"/>
      <c r="F24" s="915"/>
    </row>
    <row r="25" spans="1:6" ht="102">
      <c r="A25" s="751">
        <v>8</v>
      </c>
      <c r="B25" s="895" t="s">
        <v>1461</v>
      </c>
      <c r="C25" s="896">
        <v>18</v>
      </c>
      <c r="D25" s="750" t="s">
        <v>110</v>
      </c>
      <c r="E25" s="911"/>
      <c r="F25" s="916">
        <f>C25*E25</f>
        <v>0</v>
      </c>
    </row>
    <row r="26" spans="1:6">
      <c r="A26" s="740"/>
      <c r="B26" s="893"/>
      <c r="E26" s="894" t="s">
        <v>1151</v>
      </c>
      <c r="F26" s="918">
        <f>SUM(F25)</f>
        <v>0</v>
      </c>
    </row>
    <row r="27" spans="1:6">
      <c r="A27" s="740"/>
      <c r="B27" s="893"/>
      <c r="E27" s="894"/>
      <c r="F27" s="884"/>
    </row>
    <row r="28" spans="1:6">
      <c r="A28" s="740"/>
      <c r="B28" s="893"/>
      <c r="E28" s="894"/>
      <c r="F28" s="884"/>
    </row>
    <row r="29" spans="1:6">
      <c r="A29" s="736"/>
      <c r="B29" s="897" t="s">
        <v>1158</v>
      </c>
      <c r="C29" s="898"/>
      <c r="D29" s="898"/>
      <c r="E29" s="899"/>
      <c r="F29" s="919"/>
    </row>
    <row r="30" spans="1:6">
      <c r="A30" s="741">
        <v>9</v>
      </c>
      <c r="B30" s="900" t="s">
        <v>1462</v>
      </c>
      <c r="C30" s="721">
        <v>1</v>
      </c>
      <c r="D30" s="721" t="s">
        <v>110</v>
      </c>
      <c r="E30" s="912"/>
      <c r="F30" s="916">
        <f>C30*E30</f>
        <v>0</v>
      </c>
    </row>
    <row r="31" spans="1:6">
      <c r="A31" s="740"/>
      <c r="B31" s="744"/>
      <c r="E31" s="894" t="s">
        <v>1151</v>
      </c>
      <c r="F31" s="918">
        <f>SUM(F30)</f>
        <v>0</v>
      </c>
    </row>
    <row r="32" spans="1:6">
      <c r="A32" s="740"/>
      <c r="B32" s="744"/>
      <c r="E32" s="894"/>
      <c r="F32" s="884"/>
    </row>
    <row r="33" spans="1:6">
      <c r="A33" s="736"/>
      <c r="B33" s="744"/>
      <c r="E33" s="894"/>
      <c r="F33" s="884"/>
    </row>
    <row r="34" spans="1:6">
      <c r="A34" s="740"/>
      <c r="B34" s="742" t="s">
        <v>1463</v>
      </c>
      <c r="C34" s="721"/>
      <c r="D34" s="721"/>
      <c r="E34" s="901"/>
      <c r="F34" s="920"/>
    </row>
    <row r="35" spans="1:6">
      <c r="A35" s="741">
        <v>10</v>
      </c>
      <c r="B35" s="723" t="s">
        <v>1464</v>
      </c>
      <c r="C35" s="721">
        <v>565</v>
      </c>
      <c r="D35" s="721" t="s">
        <v>1141</v>
      </c>
      <c r="E35" s="909"/>
      <c r="F35" s="916">
        <f>C35*E35</f>
        <v>0</v>
      </c>
    </row>
    <row r="36" spans="1:6" ht="25.5">
      <c r="A36" s="741">
        <v>11</v>
      </c>
      <c r="B36" s="723" t="s">
        <v>1465</v>
      </c>
      <c r="C36" s="721">
        <v>1055</v>
      </c>
      <c r="D36" s="721" t="s">
        <v>1141</v>
      </c>
      <c r="E36" s="909"/>
      <c r="F36" s="916">
        <f>C36*E36</f>
        <v>0</v>
      </c>
    </row>
    <row r="37" spans="1:6">
      <c r="A37" s="740"/>
      <c r="E37" s="902" t="s">
        <v>1151</v>
      </c>
      <c r="F37" s="918">
        <f>SUM(F35:F36)</f>
        <v>0</v>
      </c>
    </row>
    <row r="38" spans="1:6">
      <c r="E38" s="902"/>
      <c r="F38" s="921"/>
    </row>
    <row r="39" spans="1:6">
      <c r="E39" s="902"/>
      <c r="F39" s="921"/>
    </row>
    <row r="40" spans="1:6">
      <c r="A40" s="740"/>
      <c r="B40" s="742" t="s">
        <v>1161</v>
      </c>
      <c r="C40" s="721"/>
      <c r="D40" s="721"/>
      <c r="E40" s="887"/>
      <c r="F40" s="916"/>
    </row>
    <row r="41" spans="1:6">
      <c r="A41" s="741">
        <v>12</v>
      </c>
      <c r="B41" s="723" t="s">
        <v>1466</v>
      </c>
      <c r="C41" s="721">
        <v>18</v>
      </c>
      <c r="D41" s="721" t="s">
        <v>110</v>
      </c>
      <c r="E41" s="909"/>
      <c r="F41" s="916">
        <f>C41*E41</f>
        <v>0</v>
      </c>
    </row>
    <row r="42" spans="1:6">
      <c r="A42" s="741">
        <v>13</v>
      </c>
      <c r="B42" s="723" t="s">
        <v>1467</v>
      </c>
      <c r="C42" s="721">
        <v>18</v>
      </c>
      <c r="D42" s="721" t="s">
        <v>110</v>
      </c>
      <c r="E42" s="909"/>
      <c r="F42" s="916">
        <f>C42*E42</f>
        <v>0</v>
      </c>
    </row>
    <row r="43" spans="1:6">
      <c r="A43" s="741">
        <v>14</v>
      </c>
      <c r="B43" s="723" t="s">
        <v>1468</v>
      </c>
      <c r="C43" s="721">
        <v>40</v>
      </c>
      <c r="D43" s="721" t="s">
        <v>110</v>
      </c>
      <c r="E43" s="909"/>
      <c r="F43" s="916">
        <f>C43*E43</f>
        <v>0</v>
      </c>
    </row>
    <row r="44" spans="1:6" ht="25.5">
      <c r="A44" s="741">
        <v>15</v>
      </c>
      <c r="B44" s="723" t="s">
        <v>1469</v>
      </c>
      <c r="C44" s="721">
        <v>2</v>
      </c>
      <c r="D44" s="721" t="s">
        <v>110</v>
      </c>
      <c r="E44" s="909"/>
      <c r="F44" s="916">
        <f>C44*E44</f>
        <v>0</v>
      </c>
    </row>
    <row r="45" spans="1:6" ht="25.5">
      <c r="A45" s="741">
        <v>16</v>
      </c>
      <c r="B45" s="723" t="s">
        <v>1470</v>
      </c>
      <c r="C45" s="721">
        <v>2</v>
      </c>
      <c r="D45" s="721" t="s">
        <v>110</v>
      </c>
      <c r="E45" s="909"/>
      <c r="F45" s="916">
        <f>C45*E45</f>
        <v>0</v>
      </c>
    </row>
    <row r="46" spans="1:6">
      <c r="A46" s="740"/>
      <c r="B46" s="744"/>
      <c r="E46" s="880" t="s">
        <v>1151</v>
      </c>
      <c r="F46" s="918">
        <f>SUM(F41:F45)</f>
        <v>0</v>
      </c>
    </row>
    <row r="47" spans="1:6">
      <c r="A47" s="740"/>
      <c r="B47" s="744"/>
      <c r="F47" s="921"/>
    </row>
    <row r="48" spans="1:6">
      <c r="A48" s="748"/>
      <c r="B48" s="742" t="s">
        <v>1788</v>
      </c>
      <c r="C48" s="721"/>
      <c r="D48" s="721"/>
      <c r="E48" s="887"/>
      <c r="F48" s="915"/>
    </row>
    <row r="49" spans="1:6" ht="25.5">
      <c r="A49" s="741">
        <v>17</v>
      </c>
      <c r="B49" s="723" t="s">
        <v>1471</v>
      </c>
      <c r="C49" s="721">
        <v>1</v>
      </c>
      <c r="D49" s="721" t="s">
        <v>91</v>
      </c>
      <c r="E49" s="909"/>
      <c r="F49" s="916">
        <f>C49*E49</f>
        <v>0</v>
      </c>
    </row>
    <row r="50" spans="1:6" ht="38.25">
      <c r="A50" s="741">
        <v>18</v>
      </c>
      <c r="B50" s="723" t="s">
        <v>1472</v>
      </c>
      <c r="C50" s="721">
        <v>1</v>
      </c>
      <c r="D50" s="721" t="s">
        <v>91</v>
      </c>
      <c r="E50" s="909"/>
      <c r="F50" s="916">
        <f>C50*E50</f>
        <v>0</v>
      </c>
    </row>
    <row r="51" spans="1:6" ht="38.25">
      <c r="A51" s="741">
        <v>19</v>
      </c>
      <c r="B51" s="723" t="s">
        <v>1473</v>
      </c>
      <c r="C51" s="721">
        <v>1</v>
      </c>
      <c r="D51" s="721" t="s">
        <v>91</v>
      </c>
      <c r="E51" s="909"/>
      <c r="F51" s="916">
        <f>C51*E51</f>
        <v>0</v>
      </c>
    </row>
    <row r="52" spans="1:6">
      <c r="A52" s="736"/>
      <c r="B52" s="744"/>
      <c r="E52" s="880" t="s">
        <v>1151</v>
      </c>
      <c r="F52" s="918">
        <f>SUM(F49:F51)</f>
        <v>0</v>
      </c>
    </row>
    <row r="53" spans="1:6">
      <c r="A53" s="736"/>
      <c r="B53" s="744"/>
      <c r="F53" s="921"/>
    </row>
    <row r="54" spans="1:6">
      <c r="A54" s="736"/>
      <c r="B54" s="744"/>
      <c r="F54" s="921"/>
    </row>
    <row r="55" spans="1:6">
      <c r="A55" s="748"/>
      <c r="B55" s="742" t="s">
        <v>1787</v>
      </c>
      <c r="C55" s="721"/>
      <c r="D55" s="721"/>
      <c r="E55" s="887"/>
      <c r="F55" s="915"/>
    </row>
    <row r="56" spans="1:6" ht="51">
      <c r="A56" s="751">
        <v>29</v>
      </c>
      <c r="B56" s="749" t="s">
        <v>1474</v>
      </c>
      <c r="C56" s="750">
        <v>1</v>
      </c>
      <c r="D56" s="750" t="s">
        <v>91</v>
      </c>
      <c r="E56" s="908"/>
      <c r="F56" s="916">
        <f>C56*E56</f>
        <v>0</v>
      </c>
    </row>
    <row r="57" spans="1:6" ht="51">
      <c r="A57" s="751">
        <v>30</v>
      </c>
      <c r="B57" s="749" t="s">
        <v>1475</v>
      </c>
      <c r="C57" s="750">
        <v>1</v>
      </c>
      <c r="D57" s="750" t="s">
        <v>91</v>
      </c>
      <c r="E57" s="908"/>
      <c r="F57" s="916">
        <f>C57*E57</f>
        <v>0</v>
      </c>
    </row>
    <row r="58" spans="1:6" ht="89.25">
      <c r="A58" s="751">
        <v>31</v>
      </c>
      <c r="B58" s="749" t="s">
        <v>1476</v>
      </c>
      <c r="C58" s="750">
        <v>1</v>
      </c>
      <c r="D58" s="750" t="s">
        <v>91</v>
      </c>
      <c r="E58" s="908"/>
      <c r="F58" s="916">
        <f>C58*E58</f>
        <v>0</v>
      </c>
    </row>
    <row r="59" spans="1:6" ht="25.5">
      <c r="A59" s="751">
        <v>32</v>
      </c>
      <c r="B59" s="749" t="s">
        <v>1477</v>
      </c>
      <c r="C59" s="750">
        <v>18</v>
      </c>
      <c r="D59" s="750" t="s">
        <v>91</v>
      </c>
      <c r="E59" s="908"/>
      <c r="F59" s="916">
        <f>C59*E59</f>
        <v>0</v>
      </c>
    </row>
    <row r="60" spans="1:6">
      <c r="A60" s="736"/>
      <c r="B60" s="744"/>
      <c r="E60" s="880" t="s">
        <v>1151</v>
      </c>
      <c r="F60" s="918">
        <f>SUM(F56:F59)</f>
        <v>0</v>
      </c>
    </row>
    <row r="61" spans="1:6">
      <c r="A61" s="736"/>
      <c r="B61" s="744" t="s">
        <v>1722</v>
      </c>
      <c r="F61" s="921"/>
    </row>
    <row r="62" spans="1:6">
      <c r="A62" s="736"/>
      <c r="B62" s="744"/>
      <c r="F62" s="921"/>
    </row>
    <row r="63" spans="1:6" ht="15.75">
      <c r="A63" s="685"/>
      <c r="B63" s="903" t="s">
        <v>427</v>
      </c>
      <c r="C63" s="904"/>
      <c r="D63" s="904"/>
      <c r="E63" s="905"/>
      <c r="F63" s="922">
        <f>F19</f>
        <v>0</v>
      </c>
    </row>
    <row r="64" spans="1:6" ht="15.75">
      <c r="A64" s="736"/>
      <c r="B64" s="903" t="s">
        <v>1478</v>
      </c>
      <c r="C64" s="904"/>
      <c r="D64" s="904"/>
      <c r="E64" s="905"/>
      <c r="F64" s="922">
        <f>F26</f>
        <v>0</v>
      </c>
    </row>
    <row r="65" spans="1:6" ht="15.75">
      <c r="A65" s="736"/>
      <c r="B65" s="903" t="s">
        <v>1479</v>
      </c>
      <c r="C65" s="904"/>
      <c r="D65" s="904"/>
      <c r="E65" s="905"/>
      <c r="F65" s="922">
        <f>F31</f>
        <v>0</v>
      </c>
    </row>
    <row r="66" spans="1:6" ht="15.75">
      <c r="A66" s="736"/>
      <c r="B66" s="903" t="s">
        <v>1480</v>
      </c>
      <c r="C66" s="904"/>
      <c r="D66" s="904"/>
      <c r="E66" s="905"/>
      <c r="F66" s="922">
        <f>F37</f>
        <v>0</v>
      </c>
    </row>
    <row r="67" spans="1:6" ht="15.75">
      <c r="A67" s="736"/>
      <c r="B67" s="903" t="s">
        <v>1481</v>
      </c>
      <c r="C67" s="904"/>
      <c r="D67" s="904"/>
      <c r="E67" s="905"/>
      <c r="F67" s="922">
        <f>F46</f>
        <v>0</v>
      </c>
    </row>
    <row r="68" spans="1:6" ht="15.75">
      <c r="A68" s="736"/>
      <c r="B68" s="903" t="s">
        <v>1788</v>
      </c>
      <c r="C68" s="904"/>
      <c r="D68" s="904"/>
      <c r="E68" s="905"/>
      <c r="F68" s="922">
        <f>F52</f>
        <v>0</v>
      </c>
    </row>
    <row r="69" spans="1:6" ht="15.75">
      <c r="A69" s="736"/>
      <c r="B69" s="903" t="s">
        <v>1789</v>
      </c>
      <c r="C69" s="904"/>
      <c r="D69" s="904"/>
      <c r="E69" s="906"/>
      <c r="F69" s="923">
        <f>F60</f>
        <v>0</v>
      </c>
    </row>
    <row r="70" spans="1:6" ht="15.75">
      <c r="A70" s="736"/>
      <c r="B70" s="879"/>
      <c r="D70" s="688"/>
      <c r="E70" s="907" t="s">
        <v>1482</v>
      </c>
      <c r="F70" s="924">
        <f>SUM(F63:F69)</f>
        <v>0</v>
      </c>
    </row>
    <row r="71" spans="1:6">
      <c r="A71" s="736"/>
      <c r="B71" s="744"/>
    </row>
    <row r="72" spans="1:6">
      <c r="A72" s="736"/>
      <c r="B72" s="744"/>
      <c r="F72" s="921"/>
    </row>
    <row r="73" spans="1:6">
      <c r="B73" s="913" t="s">
        <v>1965</v>
      </c>
    </row>
  </sheetData>
  <sheetProtection algorithmName="SHA-512" hashValue="B1AjS0MPTgNtV3w+bb3UFP05qpvtmZFr8RJPABT9pldjGLaB7Amx8G4rPyy2qWeXdw9k1PH3x69GEomwDEPR+A==" saltValue="Kq50MuIffaGs8+dXN0AWsw==" spinCount="100000" sheet="1" objects="1" scenarios="1" formatRows="0"/>
  <mergeCells count="1">
    <mergeCell ref="B1:D1"/>
  </mergeCells>
  <pageMargins left="1.1811023622047248" right="0.39370078740157477" top="0.98425196850393704" bottom="0.98425196850393704" header="0.51181102362204722" footer="0.51181102362204722"/>
  <pageSetup paperSize="9" firstPageNumber="4294967295" orientation="portrait" horizontalDpi="300" verticalDpi="300" r:id="rId1"/>
  <headerFooter alignWithMargins="0">
    <oddHeader>&amp;C</oddHeader>
  </headerFooter>
  <rowBreaks count="1" manualBreakCount="1">
    <brk id="20"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161"/>
  <sheetViews>
    <sheetView view="pageBreakPreview" zoomScaleNormal="100" zoomScaleSheetLayoutView="100" workbookViewId="0">
      <pane ySplit="1" topLeftCell="A132" activePane="bottomLeft" state="frozen"/>
      <selection activeCell="A9" sqref="A9"/>
      <selection pane="bottomLeft" activeCell="C144" sqref="C144"/>
    </sheetView>
  </sheetViews>
  <sheetFormatPr defaultColWidth="9.140625" defaultRowHeight="15"/>
  <cols>
    <col min="1" max="1" width="10.7109375" style="312" customWidth="1"/>
    <col min="2" max="2" width="3.7109375" style="313" customWidth="1"/>
    <col min="3" max="3" width="46.7109375" style="314" customWidth="1"/>
    <col min="4" max="4" width="4.7109375" style="313" customWidth="1"/>
    <col min="5" max="6" width="23.7109375" style="313" customWidth="1"/>
    <col min="7" max="7" width="11" style="313" customWidth="1"/>
    <col min="8" max="9" width="11" style="313" bestFit="1" customWidth="1"/>
    <col min="10" max="10" width="19.42578125" style="313" bestFit="1" customWidth="1"/>
    <col min="11" max="11" width="10.5703125" style="316" customWidth="1"/>
    <col min="12" max="12" width="20" style="313" customWidth="1"/>
    <col min="13" max="16384" width="9.140625" style="313"/>
  </cols>
  <sheetData>
    <row r="1" spans="1:5">
      <c r="A1" s="318"/>
      <c r="B1" s="319"/>
      <c r="C1" s="313"/>
    </row>
    <row r="2" spans="1:5" ht="25.5">
      <c r="A2" s="320"/>
      <c r="B2" s="321" t="s">
        <v>1730</v>
      </c>
      <c r="C2" s="322" t="s">
        <v>1731</v>
      </c>
      <c r="D2" s="323"/>
      <c r="E2" s="324" t="s">
        <v>1422</v>
      </c>
    </row>
    <row r="3" spans="1:5">
      <c r="A3" s="318"/>
      <c r="B3" s="319"/>
      <c r="C3" s="313"/>
    </row>
    <row r="4" spans="1:5" ht="18">
      <c r="A4" s="318"/>
      <c r="B4" s="319"/>
      <c r="C4" s="325" t="s">
        <v>1722</v>
      </c>
    </row>
    <row r="5" spans="1:5" ht="18">
      <c r="A5" s="318"/>
      <c r="B5" s="319"/>
      <c r="C5" s="326"/>
    </row>
    <row r="6" spans="1:5" ht="18">
      <c r="A6" s="318"/>
      <c r="B6" s="319"/>
      <c r="C6" s="326"/>
    </row>
    <row r="7" spans="1:5" ht="18">
      <c r="A7" s="318"/>
      <c r="B7" s="319"/>
      <c r="C7" s="326"/>
    </row>
    <row r="8" spans="1:5">
      <c r="A8" s="327"/>
      <c r="B8" s="328"/>
      <c r="C8" s="329"/>
      <c r="D8" s="329"/>
      <c r="E8" s="329"/>
    </row>
    <row r="9" spans="1:5">
      <c r="A9" s="330"/>
      <c r="B9" s="331"/>
      <c r="C9" s="332"/>
      <c r="E9" s="333"/>
    </row>
    <row r="10" spans="1:5" ht="18.75">
      <c r="A10" s="334"/>
      <c r="B10" s="335"/>
      <c r="C10" s="325" t="s">
        <v>4</v>
      </c>
      <c r="E10" s="333"/>
    </row>
    <row r="11" spans="1:5">
      <c r="A11" s="327"/>
      <c r="B11" s="328"/>
      <c r="C11" s="329"/>
      <c r="D11" s="329"/>
      <c r="E11" s="329"/>
    </row>
    <row r="12" spans="1:5">
      <c r="A12" s="318"/>
      <c r="B12" s="319"/>
      <c r="C12" s="313"/>
    </row>
    <row r="13" spans="1:5" ht="15.75">
      <c r="A13" s="336" t="s">
        <v>1800</v>
      </c>
      <c r="B13" s="331"/>
      <c r="C13" s="337" t="s">
        <v>1791</v>
      </c>
      <c r="D13" s="338"/>
      <c r="E13" s="339">
        <f>Rekapitulacija!D30</f>
        <v>0</v>
      </c>
    </row>
    <row r="14" spans="1:5">
      <c r="A14" s="330"/>
      <c r="B14" s="331"/>
      <c r="C14" s="313"/>
    </row>
    <row r="15" spans="1:5">
      <c r="A15" s="330"/>
      <c r="B15" s="331"/>
      <c r="C15" s="340" t="s">
        <v>1732</v>
      </c>
      <c r="D15" s="341"/>
      <c r="E15" s="262"/>
    </row>
    <row r="16" spans="1:5">
      <c r="A16" s="330"/>
      <c r="B16" s="331"/>
      <c r="C16" s="313"/>
    </row>
    <row r="17" spans="1:5">
      <c r="A17" s="330"/>
      <c r="B17" s="331"/>
      <c r="C17" s="342" t="s">
        <v>1733</v>
      </c>
      <c r="D17" s="343"/>
      <c r="E17" s="339">
        <f>E13*E15</f>
        <v>0</v>
      </c>
    </row>
    <row r="18" spans="1:5">
      <c r="A18" s="330"/>
      <c r="B18" s="331"/>
      <c r="C18" s="313"/>
    </row>
    <row r="19" spans="1:5" ht="15.75" thickBot="1">
      <c r="A19" s="344"/>
      <c r="B19" s="345"/>
      <c r="C19" s="346" t="s">
        <v>1734</v>
      </c>
      <c r="D19" s="347"/>
      <c r="E19" s="348">
        <f>E13+E17</f>
        <v>0</v>
      </c>
    </row>
    <row r="20" spans="1:5" ht="15.75" thickTop="1">
      <c r="A20" s="349"/>
      <c r="B20" s="350"/>
      <c r="C20" s="351"/>
      <c r="D20" s="351"/>
      <c r="E20" s="351"/>
    </row>
    <row r="21" spans="1:5">
      <c r="A21" s="318"/>
      <c r="B21" s="319"/>
      <c r="C21" s="313"/>
    </row>
    <row r="22" spans="1:5" ht="15.75">
      <c r="A22" s="336" t="s">
        <v>1345</v>
      </c>
      <c r="B22" s="331"/>
      <c r="C22" s="337" t="s">
        <v>1792</v>
      </c>
      <c r="D22" s="338"/>
      <c r="E22" s="339">
        <f>Rekapitulacija!D31</f>
        <v>0</v>
      </c>
    </row>
    <row r="23" spans="1:5">
      <c r="A23" s="330"/>
      <c r="B23" s="331"/>
      <c r="C23" s="313"/>
    </row>
    <row r="24" spans="1:5">
      <c r="A24" s="330"/>
      <c r="B24" s="331"/>
      <c r="C24" s="340" t="s">
        <v>1732</v>
      </c>
      <c r="D24" s="341"/>
      <c r="E24" s="262"/>
    </row>
    <row r="25" spans="1:5">
      <c r="A25" s="330"/>
      <c r="B25" s="331"/>
      <c r="C25" s="313"/>
    </row>
    <row r="26" spans="1:5">
      <c r="A26" s="330"/>
      <c r="B26" s="331"/>
      <c r="C26" s="342" t="s">
        <v>1733</v>
      </c>
      <c r="D26" s="343"/>
      <c r="E26" s="339">
        <f>E22*E24</f>
        <v>0</v>
      </c>
    </row>
    <row r="27" spans="1:5">
      <c r="A27" s="330"/>
      <c r="B27" s="331"/>
      <c r="C27" s="313"/>
    </row>
    <row r="28" spans="1:5" ht="15.75" thickBot="1">
      <c r="A28" s="344"/>
      <c r="B28" s="345"/>
      <c r="C28" s="346" t="s">
        <v>1734</v>
      </c>
      <c r="D28" s="347"/>
      <c r="E28" s="348">
        <f>E22+E26</f>
        <v>0</v>
      </c>
    </row>
    <row r="29" spans="1:5" ht="15.75" thickTop="1">
      <c r="A29" s="330"/>
      <c r="B29" s="331"/>
      <c r="C29" s="313"/>
    </row>
    <row r="30" spans="1:5">
      <c r="A30" s="352"/>
      <c r="B30" s="353"/>
      <c r="C30" s="354"/>
      <c r="D30" s="354"/>
      <c r="E30" s="354"/>
    </row>
    <row r="31" spans="1:5" ht="15.75">
      <c r="A31" s="336" t="s">
        <v>1801</v>
      </c>
      <c r="B31" s="331"/>
      <c r="C31" s="337" t="s">
        <v>1793</v>
      </c>
      <c r="D31" s="338"/>
      <c r="E31" s="339">
        <f>Rekapitulacija!D33</f>
        <v>0</v>
      </c>
    </row>
    <row r="32" spans="1:5">
      <c r="A32" s="330"/>
      <c r="B32" s="331"/>
      <c r="C32" s="313"/>
    </row>
    <row r="33" spans="1:5">
      <c r="A33" s="330"/>
      <c r="B33" s="331"/>
      <c r="C33" s="340" t="s">
        <v>1732</v>
      </c>
      <c r="D33" s="341"/>
      <c r="E33" s="262"/>
    </row>
    <row r="34" spans="1:5">
      <c r="A34" s="330"/>
      <c r="B34" s="331"/>
      <c r="C34" s="313"/>
    </row>
    <row r="35" spans="1:5">
      <c r="A35" s="330"/>
      <c r="B35" s="331"/>
      <c r="C35" s="342" t="s">
        <v>1733</v>
      </c>
      <c r="D35" s="343"/>
      <c r="E35" s="339">
        <f>E31*E33</f>
        <v>0</v>
      </c>
    </row>
    <row r="36" spans="1:5">
      <c r="A36" s="330"/>
      <c r="B36" s="331"/>
      <c r="C36" s="313"/>
    </row>
    <row r="37" spans="1:5" ht="15.75" thickBot="1">
      <c r="A37" s="344"/>
      <c r="B37" s="345"/>
      <c r="C37" s="346" t="s">
        <v>1734</v>
      </c>
      <c r="D37" s="347"/>
      <c r="E37" s="348">
        <f>E31+E35</f>
        <v>0</v>
      </c>
    </row>
    <row r="38" spans="1:5" ht="15.75" thickTop="1">
      <c r="A38" s="330"/>
      <c r="B38" s="331"/>
      <c r="C38" s="313"/>
    </row>
    <row r="39" spans="1:5">
      <c r="A39" s="330"/>
      <c r="B39" s="331"/>
      <c r="C39" s="313"/>
    </row>
    <row r="40" spans="1:5">
      <c r="A40" s="352"/>
      <c r="B40" s="353"/>
      <c r="C40" s="354"/>
      <c r="D40" s="354"/>
      <c r="E40" s="354"/>
    </row>
    <row r="41" spans="1:5" ht="15.75">
      <c r="A41" s="336" t="s">
        <v>1802</v>
      </c>
      <c r="B41" s="331"/>
      <c r="C41" s="337" t="s">
        <v>27</v>
      </c>
      <c r="D41" s="338"/>
      <c r="E41" s="339">
        <f>Rekapitulacija!D35</f>
        <v>0</v>
      </c>
    </row>
    <row r="42" spans="1:5">
      <c r="A42" s="330"/>
      <c r="B42" s="331"/>
      <c r="C42" s="313"/>
    </row>
    <row r="43" spans="1:5">
      <c r="A43" s="330"/>
      <c r="B43" s="331"/>
      <c r="C43" s="340" t="s">
        <v>1732</v>
      </c>
      <c r="D43" s="341"/>
      <c r="E43" s="262"/>
    </row>
    <row r="44" spans="1:5">
      <c r="A44" s="330"/>
      <c r="B44" s="331"/>
      <c r="C44" s="313"/>
    </row>
    <row r="45" spans="1:5">
      <c r="A45" s="330"/>
      <c r="B45" s="331"/>
      <c r="C45" s="342" t="s">
        <v>1733</v>
      </c>
      <c r="D45" s="343"/>
      <c r="E45" s="339">
        <f>E41*E43</f>
        <v>0</v>
      </c>
    </row>
    <row r="46" spans="1:5">
      <c r="A46" s="330"/>
      <c r="B46" s="331"/>
      <c r="C46" s="313"/>
    </row>
    <row r="47" spans="1:5" ht="15.75" thickBot="1">
      <c r="A47" s="344"/>
      <c r="B47" s="345"/>
      <c r="C47" s="346" t="s">
        <v>1734</v>
      </c>
      <c r="D47" s="347"/>
      <c r="E47" s="348">
        <f>E41+E45</f>
        <v>0</v>
      </c>
    </row>
    <row r="48" spans="1:5" ht="15.75" thickTop="1">
      <c r="A48" s="330"/>
      <c r="B48" s="331"/>
      <c r="C48" s="313"/>
    </row>
    <row r="49" spans="1:5">
      <c r="A49" s="330"/>
      <c r="B49" s="331"/>
      <c r="C49" s="313"/>
    </row>
    <row r="50" spans="1:5">
      <c r="A50" s="352"/>
      <c r="B50" s="353"/>
      <c r="C50" s="354"/>
      <c r="D50" s="354"/>
      <c r="E50" s="354"/>
    </row>
    <row r="51" spans="1:5" ht="15.75">
      <c r="A51" s="336" t="s">
        <v>1803</v>
      </c>
      <c r="B51" s="331"/>
      <c r="C51" s="337" t="s">
        <v>1794</v>
      </c>
      <c r="D51" s="338"/>
      <c r="E51" s="339">
        <f>Rekapitulacija!D37</f>
        <v>0</v>
      </c>
    </row>
    <row r="52" spans="1:5">
      <c r="A52" s="330"/>
      <c r="B52" s="331"/>
      <c r="C52" s="313"/>
    </row>
    <row r="53" spans="1:5">
      <c r="A53" s="330"/>
      <c r="B53" s="331"/>
      <c r="C53" s="340" t="s">
        <v>1732</v>
      </c>
      <c r="D53" s="341"/>
      <c r="E53" s="262"/>
    </row>
    <row r="54" spans="1:5">
      <c r="A54" s="330"/>
      <c r="B54" s="331"/>
      <c r="C54" s="313"/>
    </row>
    <row r="55" spans="1:5">
      <c r="A55" s="330"/>
      <c r="B55" s="331"/>
      <c r="C55" s="342" t="s">
        <v>1733</v>
      </c>
      <c r="D55" s="343"/>
      <c r="E55" s="339">
        <f>E51*E53</f>
        <v>0</v>
      </c>
    </row>
    <row r="56" spans="1:5">
      <c r="A56" s="330"/>
      <c r="B56" s="331"/>
      <c r="C56" s="313"/>
    </row>
    <row r="57" spans="1:5" ht="15.75" thickBot="1">
      <c r="A57" s="344"/>
      <c r="B57" s="345"/>
      <c r="C57" s="346" t="s">
        <v>1734</v>
      </c>
      <c r="D57" s="347"/>
      <c r="E57" s="348">
        <f>E51+E55</f>
        <v>0</v>
      </c>
    </row>
    <row r="58" spans="1:5" ht="15.75" thickTop="1">
      <c r="A58" s="330"/>
      <c r="B58" s="331"/>
      <c r="C58" s="313"/>
    </row>
    <row r="59" spans="1:5">
      <c r="A59" s="330"/>
      <c r="B59" s="331"/>
      <c r="C59" s="313"/>
    </row>
    <row r="60" spans="1:5">
      <c r="A60" s="352"/>
      <c r="B60" s="353"/>
      <c r="C60" s="354"/>
      <c r="D60" s="354"/>
      <c r="E60" s="354"/>
    </row>
    <row r="61" spans="1:5" ht="15.75">
      <c r="A61" s="336" t="s">
        <v>1804</v>
      </c>
      <c r="B61" s="331"/>
      <c r="C61" s="337" t="s">
        <v>1795</v>
      </c>
      <c r="D61" s="338"/>
      <c r="E61" s="339">
        <f>Rekapitulacija!D39</f>
        <v>0</v>
      </c>
    </row>
    <row r="62" spans="1:5">
      <c r="A62" s="330"/>
      <c r="B62" s="331"/>
      <c r="C62" s="313"/>
    </row>
    <row r="63" spans="1:5">
      <c r="A63" s="330"/>
      <c r="B63" s="331"/>
      <c r="C63" s="340" t="s">
        <v>1732</v>
      </c>
      <c r="D63" s="341"/>
      <c r="E63" s="262"/>
    </row>
    <row r="64" spans="1:5">
      <c r="A64" s="330"/>
      <c r="B64" s="331"/>
      <c r="C64" s="313"/>
    </row>
    <row r="65" spans="1:5">
      <c r="A65" s="330"/>
      <c r="B65" s="331"/>
      <c r="C65" s="342" t="s">
        <v>1733</v>
      </c>
      <c r="D65" s="343"/>
      <c r="E65" s="339">
        <f>E61*E63</f>
        <v>0</v>
      </c>
    </row>
    <row r="66" spans="1:5">
      <c r="A66" s="330"/>
      <c r="B66" s="331"/>
      <c r="C66" s="313"/>
    </row>
    <row r="67" spans="1:5" ht="15.75" thickBot="1">
      <c r="A67" s="344"/>
      <c r="B67" s="345"/>
      <c r="C67" s="346" t="s">
        <v>1734</v>
      </c>
      <c r="D67" s="347"/>
      <c r="E67" s="348">
        <f>E61+E65</f>
        <v>0</v>
      </c>
    </row>
    <row r="68" spans="1:5" ht="15.75" thickTop="1">
      <c r="A68" s="330"/>
      <c r="B68" s="331"/>
      <c r="C68" s="313"/>
    </row>
    <row r="69" spans="1:5">
      <c r="A69" s="330"/>
      <c r="B69" s="331"/>
      <c r="C69" s="313"/>
    </row>
    <row r="70" spans="1:5">
      <c r="A70" s="352"/>
      <c r="B70" s="353"/>
      <c r="C70" s="354"/>
      <c r="D70" s="354"/>
      <c r="E70" s="354"/>
    </row>
    <row r="71" spans="1:5" ht="15.75">
      <c r="A71" s="336" t="s">
        <v>1805</v>
      </c>
      <c r="B71" s="331"/>
      <c r="C71" s="337" t="s">
        <v>985</v>
      </c>
      <c r="D71" s="338"/>
      <c r="E71" s="339">
        <f>Rekapitulacija!D41</f>
        <v>0</v>
      </c>
    </row>
    <row r="72" spans="1:5">
      <c r="A72" s="330"/>
      <c r="B72" s="331"/>
      <c r="C72" s="313"/>
    </row>
    <row r="73" spans="1:5">
      <c r="A73" s="330"/>
      <c r="B73" s="331"/>
      <c r="C73" s="340" t="s">
        <v>1732</v>
      </c>
      <c r="D73" s="341"/>
      <c r="E73" s="262"/>
    </row>
    <row r="74" spans="1:5">
      <c r="A74" s="330"/>
      <c r="B74" s="331"/>
      <c r="C74" s="313"/>
    </row>
    <row r="75" spans="1:5">
      <c r="A75" s="330"/>
      <c r="B75" s="331"/>
      <c r="C75" s="342" t="s">
        <v>1733</v>
      </c>
      <c r="D75" s="343"/>
      <c r="E75" s="339">
        <f>E71*E73</f>
        <v>0</v>
      </c>
    </row>
    <row r="76" spans="1:5">
      <c r="A76" s="330"/>
      <c r="B76" s="331"/>
      <c r="C76" s="313"/>
    </row>
    <row r="77" spans="1:5" ht="15.75" thickBot="1">
      <c r="A77" s="344"/>
      <c r="B77" s="345"/>
      <c r="C77" s="346" t="s">
        <v>1734</v>
      </c>
      <c r="D77" s="347"/>
      <c r="E77" s="348">
        <f>E71+E75</f>
        <v>0</v>
      </c>
    </row>
    <row r="78" spans="1:5" ht="15.75" thickTop="1">
      <c r="A78" s="330"/>
      <c r="B78" s="331"/>
      <c r="C78" s="313"/>
    </row>
    <row r="79" spans="1:5">
      <c r="A79" s="352"/>
      <c r="B79" s="353"/>
      <c r="C79" s="354"/>
      <c r="D79" s="354"/>
      <c r="E79" s="354"/>
    </row>
    <row r="80" spans="1:5" ht="15.75">
      <c r="A80" s="336" t="s">
        <v>1806</v>
      </c>
      <c r="B80" s="331"/>
      <c r="C80" s="337" t="s">
        <v>1691</v>
      </c>
      <c r="D80" s="338"/>
      <c r="E80" s="339">
        <f>Rekapitulacija!D43</f>
        <v>0</v>
      </c>
    </row>
    <row r="81" spans="1:5">
      <c r="A81" s="330"/>
      <c r="B81" s="331"/>
      <c r="C81" s="313"/>
    </row>
    <row r="82" spans="1:5">
      <c r="A82" s="330"/>
      <c r="B82" s="331"/>
      <c r="C82" s="340" t="s">
        <v>1732</v>
      </c>
      <c r="D82" s="341"/>
      <c r="E82" s="262"/>
    </row>
    <row r="83" spans="1:5">
      <c r="A83" s="330"/>
      <c r="B83" s="331"/>
      <c r="C83" s="313"/>
    </row>
    <row r="84" spans="1:5">
      <c r="A84" s="330"/>
      <c r="B84" s="331"/>
      <c r="C84" s="342" t="s">
        <v>1733</v>
      </c>
      <c r="D84" s="343"/>
      <c r="E84" s="339">
        <f>E80*E82</f>
        <v>0</v>
      </c>
    </row>
    <row r="85" spans="1:5">
      <c r="A85" s="330"/>
      <c r="B85" s="331"/>
      <c r="C85" s="313"/>
    </row>
    <row r="86" spans="1:5" ht="15.75" thickBot="1">
      <c r="A86" s="344"/>
      <c r="B86" s="345"/>
      <c r="C86" s="346" t="s">
        <v>1735</v>
      </c>
      <c r="D86" s="347"/>
      <c r="E86" s="348">
        <f>E80+E84</f>
        <v>0</v>
      </c>
    </row>
    <row r="87" spans="1:5" ht="15.75" thickTop="1">
      <c r="A87" s="330"/>
      <c r="B87" s="331"/>
      <c r="C87" s="313"/>
    </row>
    <row r="88" spans="1:5">
      <c r="A88" s="352"/>
      <c r="B88" s="353"/>
      <c r="C88" s="354"/>
      <c r="D88" s="354"/>
      <c r="E88" s="354"/>
    </row>
    <row r="89" spans="1:5" ht="15.75">
      <c r="A89" s="336" t="s">
        <v>1807</v>
      </c>
      <c r="B89" s="331"/>
      <c r="C89" s="355" t="s">
        <v>1796</v>
      </c>
      <c r="D89" s="338"/>
      <c r="E89" s="339">
        <f>Rekapitulacija!D45</f>
        <v>0</v>
      </c>
    </row>
    <row r="90" spans="1:5">
      <c r="A90" s="330"/>
      <c r="B90" s="331"/>
      <c r="C90" s="313"/>
    </row>
    <row r="91" spans="1:5">
      <c r="A91" s="330"/>
      <c r="B91" s="331"/>
      <c r="C91" s="340" t="s">
        <v>1732</v>
      </c>
      <c r="D91" s="341"/>
      <c r="E91" s="262"/>
    </row>
    <row r="92" spans="1:5">
      <c r="A92" s="330"/>
      <c r="B92" s="331"/>
      <c r="C92" s="313"/>
    </row>
    <row r="93" spans="1:5">
      <c r="A93" s="330"/>
      <c r="B93" s="331"/>
      <c r="C93" s="342" t="s">
        <v>1733</v>
      </c>
      <c r="D93" s="343"/>
      <c r="E93" s="339">
        <f>E89*E91</f>
        <v>0</v>
      </c>
    </row>
    <row r="94" spans="1:5">
      <c r="A94" s="330"/>
      <c r="B94" s="331"/>
      <c r="C94" s="313"/>
    </row>
    <row r="95" spans="1:5" ht="15.75" thickBot="1">
      <c r="A95" s="344"/>
      <c r="B95" s="345"/>
      <c r="C95" s="346" t="s">
        <v>1735</v>
      </c>
      <c r="D95" s="347"/>
      <c r="E95" s="348">
        <f>E89+E93</f>
        <v>0</v>
      </c>
    </row>
    <row r="96" spans="1:5" ht="15.75" thickTop="1">
      <c r="A96" s="330"/>
      <c r="B96" s="331"/>
      <c r="C96" s="313"/>
    </row>
    <row r="97" spans="1:5">
      <c r="A97" s="352"/>
      <c r="B97" s="353"/>
      <c r="C97" s="354"/>
      <c r="D97" s="354"/>
      <c r="E97" s="354"/>
    </row>
    <row r="98" spans="1:5" ht="15.75">
      <c r="A98" s="336" t="s">
        <v>1808</v>
      </c>
      <c r="B98" s="331"/>
      <c r="C98" s="337" t="s">
        <v>1177</v>
      </c>
      <c r="D98" s="338"/>
      <c r="E98" s="339">
        <f>Rekapitulacija!D47</f>
        <v>0</v>
      </c>
    </row>
    <row r="99" spans="1:5">
      <c r="A99" s="330"/>
      <c r="B99" s="331"/>
      <c r="C99" s="313"/>
    </row>
    <row r="100" spans="1:5">
      <c r="A100" s="330"/>
      <c r="B100" s="331"/>
      <c r="C100" s="340" t="s">
        <v>1732</v>
      </c>
      <c r="D100" s="341"/>
      <c r="E100" s="262"/>
    </row>
    <row r="101" spans="1:5">
      <c r="A101" s="330"/>
      <c r="B101" s="331"/>
      <c r="C101" s="313"/>
    </row>
    <row r="102" spans="1:5">
      <c r="A102" s="330"/>
      <c r="B102" s="331"/>
      <c r="C102" s="342" t="s">
        <v>1733</v>
      </c>
      <c r="D102" s="343"/>
      <c r="E102" s="339">
        <f>E98*E100</f>
        <v>0</v>
      </c>
    </row>
    <row r="103" spans="1:5">
      <c r="A103" s="330"/>
      <c r="B103" s="331"/>
      <c r="C103" s="313"/>
    </row>
    <row r="104" spans="1:5" ht="15.75" thickBot="1">
      <c r="A104" s="344"/>
      <c r="B104" s="345"/>
      <c r="C104" s="346" t="s">
        <v>1734</v>
      </c>
      <c r="D104" s="347"/>
      <c r="E104" s="348">
        <f>E98+E102</f>
        <v>0</v>
      </c>
    </row>
    <row r="105" spans="1:5" ht="15.75" thickTop="1">
      <c r="A105" s="330"/>
      <c r="B105" s="331"/>
      <c r="C105" s="313"/>
    </row>
    <row r="106" spans="1:5">
      <c r="A106" s="352"/>
      <c r="B106" s="353"/>
      <c r="C106" s="354"/>
      <c r="D106" s="354"/>
      <c r="E106" s="354"/>
    </row>
    <row r="107" spans="1:5" ht="31.5">
      <c r="A107" s="336" t="s">
        <v>1809</v>
      </c>
      <c r="B107" s="331"/>
      <c r="C107" s="355" t="s">
        <v>1797</v>
      </c>
      <c r="D107" s="338"/>
      <c r="E107" s="339">
        <f>Rekapitulacija!D49</f>
        <v>0</v>
      </c>
    </row>
    <row r="108" spans="1:5">
      <c r="A108" s="330"/>
      <c r="B108" s="331"/>
      <c r="C108" s="313"/>
    </row>
    <row r="109" spans="1:5">
      <c r="A109" s="330"/>
      <c r="B109" s="331"/>
      <c r="C109" s="340" t="s">
        <v>1732</v>
      </c>
      <c r="D109" s="341"/>
      <c r="E109" s="262"/>
    </row>
    <row r="110" spans="1:5">
      <c r="A110" s="330"/>
      <c r="B110" s="331"/>
      <c r="C110" s="313"/>
    </row>
    <row r="111" spans="1:5">
      <c r="A111" s="330"/>
      <c r="B111" s="331"/>
      <c r="C111" s="342" t="s">
        <v>1733</v>
      </c>
      <c r="D111" s="343"/>
      <c r="E111" s="339">
        <f>E107*E109</f>
        <v>0</v>
      </c>
    </row>
    <row r="112" spans="1:5">
      <c r="A112" s="330"/>
      <c r="B112" s="331"/>
      <c r="C112" s="313"/>
    </row>
    <row r="113" spans="1:5" ht="15.75" thickBot="1">
      <c r="A113" s="344"/>
      <c r="B113" s="345"/>
      <c r="C113" s="346" t="s">
        <v>1734</v>
      </c>
      <c r="D113" s="347"/>
      <c r="E113" s="348">
        <f>E107+E111</f>
        <v>0</v>
      </c>
    </row>
    <row r="114" spans="1:5" ht="15.75" thickTop="1">
      <c r="A114" s="330"/>
      <c r="B114" s="331"/>
      <c r="C114" s="313"/>
    </row>
    <row r="115" spans="1:5">
      <c r="A115" s="352"/>
      <c r="B115" s="353"/>
      <c r="C115" s="354"/>
      <c r="D115" s="354"/>
      <c r="E115" s="354"/>
    </row>
    <row r="116" spans="1:5" ht="15.75">
      <c r="A116" s="336" t="s">
        <v>1810</v>
      </c>
      <c r="B116" s="331"/>
      <c r="C116" s="337" t="s">
        <v>1798</v>
      </c>
      <c r="D116" s="338"/>
      <c r="E116" s="339">
        <f>Rekapitulacija!D52</f>
        <v>0</v>
      </c>
    </row>
    <row r="117" spans="1:5">
      <c r="A117" s="330"/>
      <c r="B117" s="331"/>
      <c r="C117" s="313"/>
    </row>
    <row r="118" spans="1:5">
      <c r="A118" s="330"/>
      <c r="B118" s="331"/>
      <c r="C118" s="340" t="s">
        <v>1732</v>
      </c>
      <c r="D118" s="341"/>
      <c r="E118" s="262"/>
    </row>
    <row r="119" spans="1:5">
      <c r="A119" s="330"/>
      <c r="B119" s="331"/>
      <c r="C119" s="313"/>
    </row>
    <row r="120" spans="1:5">
      <c r="A120" s="330"/>
      <c r="B120" s="331"/>
      <c r="C120" s="342" t="s">
        <v>1733</v>
      </c>
      <c r="D120" s="343"/>
      <c r="E120" s="339">
        <f>E116*E118</f>
        <v>0</v>
      </c>
    </row>
    <row r="121" spans="1:5">
      <c r="A121" s="330"/>
      <c r="B121" s="331"/>
      <c r="C121" s="313"/>
    </row>
    <row r="122" spans="1:5" ht="15.75" thickBot="1">
      <c r="A122" s="344"/>
      <c r="B122" s="345"/>
      <c r="C122" s="346" t="s">
        <v>1734</v>
      </c>
      <c r="D122" s="347"/>
      <c r="E122" s="348">
        <f>E116+E120</f>
        <v>0</v>
      </c>
    </row>
    <row r="123" spans="1:5" ht="15.75" thickTop="1">
      <c r="A123" s="330"/>
      <c r="B123" s="331"/>
      <c r="C123" s="313"/>
    </row>
    <row r="124" spans="1:5">
      <c r="A124" s="352"/>
      <c r="B124" s="353"/>
      <c r="C124" s="354"/>
      <c r="D124" s="354"/>
      <c r="E124" s="354"/>
    </row>
    <row r="125" spans="1:5" ht="15.75">
      <c r="A125" s="336" t="s">
        <v>1811</v>
      </c>
      <c r="B125" s="331"/>
      <c r="C125" s="337" t="s">
        <v>1737</v>
      </c>
      <c r="D125" s="338"/>
      <c r="E125" s="339">
        <f>Rekapitulacija!D54</f>
        <v>0</v>
      </c>
    </row>
    <row r="126" spans="1:5">
      <c r="A126" s="330"/>
      <c r="B126" s="331"/>
      <c r="C126" s="313"/>
    </row>
    <row r="127" spans="1:5">
      <c r="A127" s="330"/>
      <c r="B127" s="331"/>
      <c r="C127" s="340" t="s">
        <v>1732</v>
      </c>
      <c r="D127" s="341"/>
      <c r="E127" s="262"/>
    </row>
    <row r="128" spans="1:5">
      <c r="A128" s="330"/>
      <c r="B128" s="331"/>
      <c r="C128" s="313"/>
    </row>
    <row r="129" spans="1:5">
      <c r="A129" s="330"/>
      <c r="B129" s="331"/>
      <c r="C129" s="342" t="s">
        <v>1733</v>
      </c>
      <c r="D129" s="343"/>
      <c r="E129" s="339">
        <f>E125*E127</f>
        <v>0</v>
      </c>
    </row>
    <row r="130" spans="1:5">
      <c r="A130" s="330"/>
      <c r="B130" s="331"/>
      <c r="C130" s="313"/>
    </row>
    <row r="131" spans="1:5" ht="15.75" thickBot="1">
      <c r="A131" s="344"/>
      <c r="B131" s="345"/>
      <c r="C131" s="346" t="s">
        <v>1734</v>
      </c>
      <c r="D131" s="347"/>
      <c r="E131" s="348">
        <f>E125+E129</f>
        <v>0</v>
      </c>
    </row>
    <row r="132" spans="1:5" ht="15.75" thickTop="1">
      <c r="A132" s="330"/>
      <c r="B132" s="331"/>
      <c r="C132" s="313"/>
    </row>
    <row r="133" spans="1:5">
      <c r="A133" s="352"/>
      <c r="B133" s="353"/>
      <c r="C133" s="354"/>
      <c r="D133" s="354"/>
      <c r="E133" s="354"/>
    </row>
    <row r="134" spans="1:5" ht="15.75">
      <c r="A134" s="336" t="s">
        <v>1812</v>
      </c>
      <c r="B134" s="331"/>
      <c r="C134" s="337" t="s">
        <v>1799</v>
      </c>
      <c r="D134" s="338"/>
      <c r="E134" s="339">
        <f>Rekapitulacija!D56</f>
        <v>0</v>
      </c>
    </row>
    <row r="135" spans="1:5">
      <c r="A135" s="330"/>
      <c r="B135" s="331"/>
      <c r="C135" s="313"/>
    </row>
    <row r="136" spans="1:5">
      <c r="A136" s="330"/>
      <c r="B136" s="331"/>
      <c r="C136" s="340" t="s">
        <v>1732</v>
      </c>
      <c r="D136" s="341"/>
      <c r="E136" s="262"/>
    </row>
    <row r="137" spans="1:5">
      <c r="A137" s="330"/>
      <c r="B137" s="331"/>
      <c r="C137" s="313"/>
    </row>
    <row r="138" spans="1:5">
      <c r="A138" s="330"/>
      <c r="B138" s="331"/>
      <c r="C138" s="342" t="s">
        <v>1733</v>
      </c>
      <c r="D138" s="343"/>
      <c r="E138" s="339">
        <f>E134*E136</f>
        <v>0</v>
      </c>
    </row>
    <row r="139" spans="1:5">
      <c r="A139" s="330"/>
      <c r="B139" s="331"/>
      <c r="C139" s="313"/>
    </row>
    <row r="140" spans="1:5" ht="15.75" thickBot="1">
      <c r="A140" s="344"/>
      <c r="B140" s="345"/>
      <c r="C140" s="346" t="s">
        <v>1734</v>
      </c>
      <c r="D140" s="347"/>
      <c r="E140" s="348">
        <f>E134+E138</f>
        <v>0</v>
      </c>
    </row>
    <row r="141" spans="1:5" ht="15.75" thickTop="1">
      <c r="A141" s="330"/>
      <c r="B141" s="331"/>
      <c r="C141" s="313"/>
    </row>
    <row r="142" spans="1:5" ht="15.75">
      <c r="A142" s="336" t="s">
        <v>1955</v>
      </c>
      <c r="B142" s="331"/>
      <c r="C142" s="337" t="s">
        <v>1817</v>
      </c>
      <c r="D142" s="338"/>
      <c r="E142" s="339">
        <f>Rekapitulacija!D58</f>
        <v>0</v>
      </c>
    </row>
    <row r="143" spans="1:5">
      <c r="A143" s="330"/>
      <c r="B143" s="331"/>
      <c r="C143" s="313"/>
    </row>
    <row r="144" spans="1:5">
      <c r="A144" s="330"/>
      <c r="B144" s="331"/>
      <c r="C144" s="340" t="s">
        <v>1732</v>
      </c>
      <c r="D144" s="341"/>
      <c r="E144" s="262"/>
    </row>
    <row r="145" spans="1:5">
      <c r="A145" s="330"/>
      <c r="B145" s="331"/>
      <c r="C145" s="313"/>
    </row>
    <row r="146" spans="1:5">
      <c r="A146" s="330"/>
      <c r="B146" s="331"/>
      <c r="C146" s="342" t="s">
        <v>1733</v>
      </c>
      <c r="D146" s="343"/>
      <c r="E146" s="339">
        <f>E142*E144</f>
        <v>0</v>
      </c>
    </row>
    <row r="147" spans="1:5">
      <c r="A147" s="330"/>
      <c r="B147" s="331"/>
      <c r="C147" s="313"/>
    </row>
    <row r="148" spans="1:5" ht="15.75" thickBot="1">
      <c r="A148" s="344"/>
      <c r="B148" s="345"/>
      <c r="C148" s="346" t="s">
        <v>1734</v>
      </c>
      <c r="D148" s="347"/>
      <c r="E148" s="348">
        <f>E142+E146</f>
        <v>0</v>
      </c>
    </row>
    <row r="149" spans="1:5" ht="15.75" thickTop="1">
      <c r="A149" s="330"/>
      <c r="B149" s="331"/>
      <c r="C149" s="313"/>
    </row>
    <row r="150" spans="1:5" ht="18.75">
      <c r="A150" s="330"/>
      <c r="B150" s="331"/>
      <c r="C150" s="356" t="s">
        <v>1814</v>
      </c>
      <c r="D150" s="357"/>
      <c r="E150" s="358">
        <f>E19+E28+E37+E47+E57+E67+E77+E86+E95+E104+E113+E122+E131+E140+E148</f>
        <v>0</v>
      </c>
    </row>
    <row r="151" spans="1:5" ht="18.75">
      <c r="A151" s="330"/>
      <c r="B151" s="331"/>
      <c r="C151" s="359"/>
      <c r="D151" s="360"/>
      <c r="E151" s="361"/>
    </row>
    <row r="152" spans="1:5" ht="18.75">
      <c r="A152" s="330"/>
      <c r="B152" s="331"/>
      <c r="C152" s="359"/>
      <c r="D152" s="360"/>
      <c r="E152" s="361"/>
    </row>
    <row r="153" spans="1:5" ht="18.75">
      <c r="A153" s="330"/>
      <c r="B153" s="331"/>
      <c r="C153" s="359"/>
      <c r="D153" s="360"/>
      <c r="E153" s="361"/>
    </row>
    <row r="154" spans="1:5" ht="18.75">
      <c r="A154" s="330"/>
      <c r="B154" s="331"/>
      <c r="C154" s="359"/>
      <c r="D154" s="360"/>
      <c r="E154" s="361"/>
    </row>
    <row r="155" spans="1:5" ht="18.75">
      <c r="A155" s="334"/>
      <c r="B155" s="335"/>
      <c r="C155" s="362" t="s">
        <v>1769</v>
      </c>
      <c r="E155" s="363"/>
    </row>
    <row r="156" spans="1:5">
      <c r="A156" s="330"/>
      <c r="B156" s="331"/>
      <c r="C156" s="313"/>
    </row>
    <row r="157" spans="1:5">
      <c r="A157" s="330"/>
      <c r="B157" s="331"/>
      <c r="C157" s="313"/>
    </row>
    <row r="158" spans="1:5">
      <c r="A158" s="352"/>
      <c r="B158" s="353"/>
      <c r="C158" s="354"/>
      <c r="D158" s="354"/>
      <c r="E158" s="354"/>
    </row>
    <row r="159" spans="1:5" ht="15.75">
      <c r="A159" s="336"/>
      <c r="B159" s="331"/>
      <c r="C159" s="355" t="s">
        <v>1769</v>
      </c>
      <c r="D159" s="338"/>
      <c r="E159" s="364">
        <f>Rekapitulacija!D62</f>
        <v>0</v>
      </c>
    </row>
    <row r="160" spans="1:5">
      <c r="A160" s="330"/>
      <c r="B160" s="331"/>
      <c r="C160" s="313"/>
    </row>
    <row r="161" spans="1:3">
      <c r="A161" s="330"/>
      <c r="B161" s="331"/>
      <c r="C161" s="313"/>
    </row>
  </sheetData>
  <sheetProtection algorithmName="SHA-512" hashValue="ER/5NninpyKz4qtTrdoQqiCjzPAyM6wsmlos0HFX8uQp+kgpYlcMMmcnQeoMW0fRWWjuUF+OTthfEcS8yJWHig==" saltValue="tcvVMjKe53zkXVnslIXxrA==" spinCount="100000" sheet="1" objects="1" scenarios="1" formatRows="0"/>
  <pageMargins left="0.70866141732283472" right="0.70866141732283472" top="0.94488188976377963" bottom="0.94488188976377963" header="0.31496062992125984" footer="0.51181102362204722"/>
  <pageSetup paperSize="9" fitToHeight="0" orientation="landscape" r:id="rId1"/>
  <headerFooter>
    <oddHeader>&amp;CSTANOVANJSKA SOSESKA
Litijska/Pesarska&amp;R&amp;G</oddHeader>
    <oddFooter xml:space="preserve">&amp;C&amp;"Arial,Navadno"&amp;9Stran &amp;P od &amp;N   </oddFooter>
  </headerFooter>
  <rowBreaks count="1" manualBreakCount="1">
    <brk id="113" max="4"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G71"/>
  <sheetViews>
    <sheetView view="pageBreakPreview" topLeftCell="A28" zoomScaleNormal="100" zoomScaleSheetLayoutView="100" workbookViewId="0">
      <selection activeCell="C54" sqref="C54"/>
    </sheetView>
  </sheetViews>
  <sheetFormatPr defaultColWidth="9.140625" defaultRowHeight="15"/>
  <cols>
    <col min="1" max="1" width="5.7109375" style="393" customWidth="1"/>
    <col min="2" max="2" width="20.140625" style="397" customWidth="1"/>
    <col min="3" max="3" width="45.140625" style="367" customWidth="1"/>
    <col min="4" max="4" width="17.28515625" style="293" customWidth="1"/>
    <col min="5" max="5" width="4.5703125" style="368" customWidth="1"/>
    <col min="6" max="6" width="14.7109375" style="369" customWidth="1"/>
    <col min="7" max="16384" width="9.140625" style="370"/>
  </cols>
  <sheetData>
    <row r="1" spans="1:7">
      <c r="A1" s="365"/>
      <c r="B1" s="366"/>
    </row>
    <row r="2" spans="1:7" ht="9.9499999999999993" customHeight="1">
      <c r="A2" s="365"/>
      <c r="B2" s="371"/>
      <c r="C2" s="372"/>
      <c r="D2" s="373"/>
    </row>
    <row r="3" spans="1:7" ht="15.75">
      <c r="A3" s="365"/>
      <c r="B3" s="374" t="s">
        <v>0</v>
      </c>
      <c r="C3" s="375" t="s">
        <v>1</v>
      </c>
      <c r="D3" s="376"/>
    </row>
    <row r="4" spans="1:7">
      <c r="A4" s="365"/>
      <c r="B4" s="374"/>
      <c r="C4" s="293" t="s">
        <v>2</v>
      </c>
      <c r="D4" s="376"/>
    </row>
    <row r="5" spans="1:7" ht="9.9499999999999993" customHeight="1">
      <c r="A5" s="365"/>
      <c r="B5" s="377"/>
      <c r="C5" s="378"/>
      <c r="D5" s="379"/>
    </row>
    <row r="6" spans="1:7">
      <c r="A6" s="365"/>
      <c r="B6" s="380"/>
    </row>
    <row r="7" spans="1:7" ht="9.9499999999999993" customHeight="1">
      <c r="A7" s="365"/>
      <c r="B7" s="381"/>
      <c r="C7" s="372"/>
      <c r="D7" s="373"/>
    </row>
    <row r="8" spans="1:7" ht="18">
      <c r="A8" s="365"/>
      <c r="B8" s="374" t="s">
        <v>3</v>
      </c>
      <c r="C8" s="382" t="s">
        <v>4</v>
      </c>
      <c r="D8" s="383"/>
    </row>
    <row r="9" spans="1:7" ht="31.5" customHeight="1">
      <c r="A9" s="365"/>
      <c r="B9" s="374" t="s">
        <v>5</v>
      </c>
      <c r="C9" s="972" t="s">
        <v>6</v>
      </c>
      <c r="D9" s="973"/>
    </row>
    <row r="10" spans="1:7" ht="15.75">
      <c r="A10" s="365"/>
      <c r="B10" s="374" t="s">
        <v>7</v>
      </c>
      <c r="C10" s="375" t="s">
        <v>8</v>
      </c>
      <c r="D10" s="384"/>
    </row>
    <row r="11" spans="1:7" s="368" customFormat="1" ht="9.9499999999999993" customHeight="1">
      <c r="A11" s="365"/>
      <c r="B11" s="377"/>
      <c r="C11" s="378"/>
      <c r="D11" s="379"/>
      <c r="F11" s="369"/>
      <c r="G11" s="370"/>
    </row>
    <row r="12" spans="1:7" s="368" customFormat="1">
      <c r="A12" s="365"/>
      <c r="B12" s="380"/>
      <c r="C12" s="367"/>
      <c r="D12" s="293"/>
      <c r="F12" s="369"/>
      <c r="G12" s="370"/>
    </row>
    <row r="13" spans="1:7" s="368" customFormat="1" ht="9.9499999999999993" customHeight="1">
      <c r="A13" s="365"/>
      <c r="B13" s="381"/>
      <c r="C13" s="372"/>
      <c r="D13" s="373"/>
      <c r="F13" s="369"/>
      <c r="G13" s="370"/>
    </row>
    <row r="14" spans="1:7" s="368" customFormat="1" ht="15.75">
      <c r="A14" s="365"/>
      <c r="B14" s="374" t="s">
        <v>3</v>
      </c>
      <c r="C14" s="375" t="s">
        <v>9</v>
      </c>
      <c r="D14" s="384"/>
      <c r="F14" s="369"/>
      <c r="G14" s="370"/>
    </row>
    <row r="15" spans="1:7" s="368" customFormat="1" ht="15.75">
      <c r="A15" s="365"/>
      <c r="B15" s="374" t="s">
        <v>10</v>
      </c>
      <c r="C15" s="375" t="s">
        <v>11</v>
      </c>
      <c r="D15" s="384"/>
      <c r="F15" s="369"/>
      <c r="G15" s="370"/>
    </row>
    <row r="16" spans="1:7" s="368" customFormat="1">
      <c r="A16" s="365"/>
      <c r="B16" s="374"/>
      <c r="C16" s="385" t="s">
        <v>12</v>
      </c>
      <c r="D16" s="386"/>
      <c r="F16" s="369"/>
      <c r="G16" s="370"/>
    </row>
    <row r="17" spans="1:7" s="368" customFormat="1" ht="15.75">
      <c r="A17" s="365"/>
      <c r="B17" s="374"/>
      <c r="C17" s="375"/>
      <c r="D17" s="384"/>
      <c r="F17" s="369"/>
      <c r="G17" s="370"/>
    </row>
    <row r="18" spans="1:7" s="368" customFormat="1" ht="15.75">
      <c r="A18" s="365"/>
      <c r="B18" s="374" t="s">
        <v>13</v>
      </c>
      <c r="C18" s="387" t="s">
        <v>14</v>
      </c>
      <c r="D18" s="388"/>
      <c r="F18" s="369"/>
      <c r="G18" s="370"/>
    </row>
    <row r="19" spans="1:7" s="368" customFormat="1" ht="15.75">
      <c r="A19" s="365"/>
      <c r="B19" s="374"/>
      <c r="C19" s="389"/>
      <c r="D19" s="388"/>
      <c r="F19" s="369"/>
      <c r="G19" s="370"/>
    </row>
    <row r="20" spans="1:7" s="368" customFormat="1" ht="15.75">
      <c r="A20" s="365"/>
      <c r="B20" s="390" t="s">
        <v>15</v>
      </c>
      <c r="C20" s="391" t="s">
        <v>14</v>
      </c>
      <c r="D20" s="388"/>
      <c r="F20" s="369"/>
      <c r="G20" s="370"/>
    </row>
    <row r="21" spans="1:7" s="368" customFormat="1" ht="15.75">
      <c r="A21" s="365"/>
      <c r="B21" s="374"/>
      <c r="C21" s="387" t="s">
        <v>16</v>
      </c>
      <c r="D21" s="388"/>
      <c r="F21" s="369"/>
      <c r="G21" s="370"/>
    </row>
    <row r="22" spans="1:7" s="368" customFormat="1" ht="15.75">
      <c r="A22" s="365"/>
      <c r="B22" s="374"/>
      <c r="C22" s="387" t="s">
        <v>17</v>
      </c>
      <c r="D22" s="388"/>
      <c r="F22" s="369"/>
      <c r="G22" s="370"/>
    </row>
    <row r="23" spans="1:7" s="368" customFormat="1" ht="9.9499999999999993" customHeight="1">
      <c r="A23" s="365"/>
      <c r="B23" s="392"/>
      <c r="C23" s="378"/>
      <c r="D23" s="379"/>
      <c r="F23" s="369"/>
      <c r="G23" s="370"/>
    </row>
    <row r="24" spans="1:7" s="368" customFormat="1">
      <c r="A24" s="365"/>
      <c r="B24" s="366"/>
      <c r="C24" s="367"/>
      <c r="D24" s="293"/>
      <c r="F24" s="369"/>
      <c r="G24" s="370"/>
    </row>
    <row r="26" spans="1:7" s="368" customFormat="1" ht="38.25" customHeight="1">
      <c r="A26" s="393"/>
      <c r="B26" s="394" t="s">
        <v>18</v>
      </c>
      <c r="C26" s="395" t="s">
        <v>19</v>
      </c>
      <c r="D26" s="396"/>
      <c r="F26" s="369"/>
      <c r="G26" s="370"/>
    </row>
    <row r="27" spans="1:7" s="368" customFormat="1" ht="20.25">
      <c r="A27" s="393"/>
      <c r="B27" s="397"/>
      <c r="C27" s="398"/>
      <c r="D27" s="398"/>
      <c r="F27" s="369"/>
      <c r="G27" s="370"/>
    </row>
    <row r="28" spans="1:7" s="368" customFormat="1" ht="18">
      <c r="A28" s="393"/>
      <c r="B28" s="399" t="s">
        <v>20</v>
      </c>
      <c r="C28" s="367"/>
      <c r="D28" s="293"/>
      <c r="F28" s="369"/>
      <c r="G28" s="370"/>
    </row>
    <row r="29" spans="1:7">
      <c r="A29" s="400"/>
      <c r="B29" s="401"/>
    </row>
    <row r="30" spans="1:7">
      <c r="A30" s="402" t="s">
        <v>1738</v>
      </c>
      <c r="B30" s="403" t="s">
        <v>1790</v>
      </c>
      <c r="C30" s="404"/>
      <c r="D30" s="405">
        <f>'0.Pripravljalna in Raznadela'!F9</f>
        <v>0</v>
      </c>
      <c r="E30" s="406" t="s">
        <v>23</v>
      </c>
      <c r="F30" s="407"/>
      <c r="G30" s="408"/>
    </row>
    <row r="31" spans="1:7">
      <c r="A31" s="409" t="s">
        <v>21</v>
      </c>
      <c r="B31" s="410" t="s">
        <v>22</v>
      </c>
      <c r="C31" s="411"/>
      <c r="D31" s="412">
        <f>'1.KOLEKTOR'!F7</f>
        <v>0</v>
      </c>
      <c r="E31" s="413" t="s">
        <v>23</v>
      </c>
      <c r="F31" s="407"/>
      <c r="G31" s="408"/>
    </row>
    <row r="32" spans="1:7" ht="5.25" customHeight="1">
      <c r="A32" s="414"/>
      <c r="B32" s="415"/>
      <c r="C32" s="416"/>
      <c r="D32" s="417"/>
      <c r="E32" s="418"/>
      <c r="F32" s="407"/>
      <c r="G32" s="408"/>
    </row>
    <row r="33" spans="1:7">
      <c r="A33" s="409" t="s">
        <v>24</v>
      </c>
      <c r="B33" s="410" t="s">
        <v>25</v>
      </c>
      <c r="C33" s="411"/>
      <c r="D33" s="412">
        <f>'2. KANALIZACIJA_Odpadna'!F7</f>
        <v>0</v>
      </c>
      <c r="E33" s="413" t="s">
        <v>23</v>
      </c>
      <c r="F33" s="407"/>
      <c r="G33" s="408"/>
    </row>
    <row r="34" spans="1:7" ht="5.25" customHeight="1">
      <c r="A34" s="414"/>
      <c r="B34" s="415"/>
      <c r="C34" s="416"/>
      <c r="D34" s="417"/>
      <c r="E34" s="418"/>
      <c r="F34" s="407"/>
      <c r="G34" s="408"/>
    </row>
    <row r="35" spans="1:7">
      <c r="A35" s="409" t="s">
        <v>26</v>
      </c>
      <c r="B35" s="410" t="s">
        <v>27</v>
      </c>
      <c r="C35" s="419"/>
      <c r="D35" s="412">
        <f>'3. EKK'!F7</f>
        <v>0</v>
      </c>
      <c r="E35" s="413" t="s">
        <v>23</v>
      </c>
      <c r="F35" s="407"/>
      <c r="G35" s="408"/>
    </row>
    <row r="36" spans="1:7" ht="5.25" customHeight="1">
      <c r="A36" s="414"/>
      <c r="B36" s="415"/>
      <c r="C36" s="416"/>
      <c r="D36" s="417"/>
      <c r="E36" s="418"/>
      <c r="F36" s="407"/>
      <c r="G36" s="408"/>
    </row>
    <row r="37" spans="1:7">
      <c r="A37" s="409" t="s">
        <v>28</v>
      </c>
      <c r="B37" s="410" t="s">
        <v>29</v>
      </c>
      <c r="C37" s="419"/>
      <c r="D37" s="412">
        <f>'4. VODOVOD'!F8</f>
        <v>0</v>
      </c>
      <c r="E37" s="413" t="s">
        <v>23</v>
      </c>
      <c r="F37" s="407"/>
      <c r="G37" s="408"/>
    </row>
    <row r="38" spans="1:7" ht="5.25" customHeight="1">
      <c r="A38" s="414"/>
      <c r="B38" s="415"/>
      <c r="C38" s="416"/>
      <c r="D38" s="417"/>
      <c r="E38" s="418"/>
      <c r="F38" s="407"/>
      <c r="G38" s="408"/>
    </row>
    <row r="39" spans="1:7">
      <c r="A39" s="409" t="s">
        <v>30</v>
      </c>
      <c r="B39" s="410" t="s">
        <v>31</v>
      </c>
      <c r="C39" s="419"/>
      <c r="D39" s="412">
        <f>'5. VODOVOD_Vodovodna cesta'!F7</f>
        <v>0</v>
      </c>
      <c r="E39" s="420" t="s">
        <v>23</v>
      </c>
      <c r="F39" s="407"/>
      <c r="G39" s="408"/>
    </row>
    <row r="40" spans="1:7" ht="5.25" customHeight="1">
      <c r="A40" s="414"/>
      <c r="B40" s="415"/>
      <c r="C40" s="416"/>
      <c r="D40" s="417"/>
      <c r="E40" s="413"/>
      <c r="F40" s="407"/>
      <c r="G40" s="408"/>
    </row>
    <row r="41" spans="1:7">
      <c r="A41" s="409" t="s">
        <v>32</v>
      </c>
      <c r="B41" s="410" t="s">
        <v>33</v>
      </c>
      <c r="C41" s="419"/>
      <c r="D41" s="412">
        <f>'6.GORIŠKA_ulica'!F8</f>
        <v>0</v>
      </c>
      <c r="E41" s="420" t="s">
        <v>23</v>
      </c>
      <c r="F41" s="407"/>
      <c r="G41" s="408"/>
    </row>
    <row r="42" spans="1:7" ht="5.25" customHeight="1">
      <c r="A42" s="414"/>
      <c r="B42" s="415"/>
      <c r="C42" s="416"/>
      <c r="D42" s="417"/>
      <c r="E42" s="413"/>
      <c r="F42" s="407"/>
      <c r="G42" s="408"/>
    </row>
    <row r="43" spans="1:7">
      <c r="A43" s="409" t="s">
        <v>34</v>
      </c>
      <c r="B43" s="410" t="s">
        <v>1711</v>
      </c>
      <c r="C43" s="419"/>
      <c r="D43" s="412">
        <f>'6a_VRTINA'!F4</f>
        <v>0</v>
      </c>
      <c r="E43" s="420" t="s">
        <v>23</v>
      </c>
      <c r="F43" s="407"/>
      <c r="G43" s="408"/>
    </row>
    <row r="44" spans="1:7" ht="5.25" customHeight="1">
      <c r="A44" s="414"/>
      <c r="B44" s="415"/>
      <c r="C44" s="416"/>
      <c r="D44" s="417"/>
      <c r="E44" s="413"/>
      <c r="F44" s="407"/>
      <c r="G44" s="408"/>
    </row>
    <row r="45" spans="1:7">
      <c r="A45" s="409" t="s">
        <v>1709</v>
      </c>
      <c r="B45" s="410" t="s">
        <v>35</v>
      </c>
      <c r="C45" s="419"/>
      <c r="D45" s="412">
        <f>'6b_Cestna_Razsvetljava_G_Ul'!F23</f>
        <v>0</v>
      </c>
      <c r="E45" s="420" t="s">
        <v>23</v>
      </c>
      <c r="F45" s="407"/>
      <c r="G45" s="408"/>
    </row>
    <row r="46" spans="1:7" ht="5.25" customHeight="1">
      <c r="A46" s="414"/>
      <c r="B46" s="415"/>
      <c r="C46" s="416"/>
      <c r="D46" s="417"/>
      <c r="E46" s="413"/>
      <c r="F46" s="407"/>
      <c r="G46" s="408"/>
    </row>
    <row r="47" spans="1:7">
      <c r="A47" s="409" t="s">
        <v>36</v>
      </c>
      <c r="B47" s="410" t="s">
        <v>37</v>
      </c>
      <c r="C47" s="419"/>
      <c r="D47" s="412">
        <f>'7.MAGISTROVA_ulica'!F9</f>
        <v>0</v>
      </c>
      <c r="E47" s="420" t="s">
        <v>23</v>
      </c>
      <c r="F47" s="407"/>
      <c r="G47" s="408"/>
    </row>
    <row r="48" spans="1:7" ht="5.25" customHeight="1">
      <c r="A48" s="414"/>
      <c r="B48" s="415"/>
      <c r="C48" s="416"/>
      <c r="D48" s="417"/>
      <c r="E48" s="413"/>
      <c r="F48" s="407"/>
      <c r="G48" s="408"/>
    </row>
    <row r="49" spans="1:7">
      <c r="A49" s="409" t="s">
        <v>38</v>
      </c>
      <c r="B49" s="410" t="s">
        <v>39</v>
      </c>
      <c r="C49" s="419"/>
      <c r="D49" s="412">
        <f>'7a_Cestna_Razsvetljava_M_Ul'!F21</f>
        <v>0</v>
      </c>
      <c r="E49" s="420" t="s">
        <v>23</v>
      </c>
      <c r="F49" s="407"/>
      <c r="G49" s="408"/>
    </row>
    <row r="50" spans="1:7" ht="5.25" customHeight="1">
      <c r="A50" s="414"/>
      <c r="B50" s="415"/>
      <c r="C50" s="416"/>
      <c r="D50" s="417"/>
      <c r="E50" s="413"/>
      <c r="F50" s="407"/>
      <c r="G50" s="408"/>
    </row>
    <row r="51" spans="1:7" ht="5.25" customHeight="1">
      <c r="A51" s="414"/>
      <c r="B51" s="415"/>
      <c r="C51" s="416"/>
      <c r="D51" s="417"/>
      <c r="E51" s="413"/>
      <c r="F51" s="407"/>
      <c r="G51" s="408"/>
    </row>
    <row r="52" spans="1:7">
      <c r="A52" s="409" t="s">
        <v>40</v>
      </c>
      <c r="B52" s="410" t="s">
        <v>42</v>
      </c>
      <c r="C52" s="419"/>
      <c r="D52" s="412">
        <f>'8_EL_TP_ŽAK_SN'!H3</f>
        <v>0</v>
      </c>
      <c r="E52" s="420" t="s">
        <v>23</v>
      </c>
      <c r="F52" s="407"/>
      <c r="G52" s="408"/>
    </row>
    <row r="53" spans="1:7" ht="5.25" customHeight="1">
      <c r="A53" s="414"/>
      <c r="B53" s="415"/>
      <c r="C53" s="416"/>
      <c r="D53" s="417"/>
      <c r="E53" s="413"/>
      <c r="F53" s="407"/>
      <c r="G53" s="408"/>
    </row>
    <row r="54" spans="1:7">
      <c r="A54" s="409" t="s">
        <v>41</v>
      </c>
      <c r="B54" s="410" t="s">
        <v>45</v>
      </c>
      <c r="C54" s="419"/>
      <c r="D54" s="412">
        <f>'9_Telekom'!G35</f>
        <v>0</v>
      </c>
      <c r="E54" s="420" t="s">
        <v>23</v>
      </c>
      <c r="F54" s="407"/>
      <c r="G54" s="408"/>
    </row>
    <row r="55" spans="1:7" ht="5.25" customHeight="1">
      <c r="A55" s="414"/>
      <c r="B55" s="415"/>
      <c r="C55" s="416"/>
      <c r="D55" s="417"/>
      <c r="E55" s="413"/>
      <c r="F55" s="407"/>
      <c r="G55" s="408"/>
    </row>
    <row r="56" spans="1:7">
      <c r="A56" s="421" t="s">
        <v>43</v>
      </c>
      <c r="B56" s="422" t="s">
        <v>46</v>
      </c>
      <c r="C56" s="423"/>
      <c r="D56" s="424">
        <f>'10_Javna_razsv_JAVNA POT C2 '!F70</f>
        <v>0</v>
      </c>
      <c r="E56" s="420" t="s">
        <v>23</v>
      </c>
      <c r="F56" s="407"/>
      <c r="G56" s="408"/>
    </row>
    <row r="57" spans="1:7" ht="3" customHeight="1">
      <c r="A57" s="409"/>
      <c r="B57" s="410"/>
      <c r="C57" s="419"/>
      <c r="D57" s="412"/>
      <c r="E57" s="413"/>
      <c r="F57" s="407"/>
      <c r="G57" s="408"/>
    </row>
    <row r="58" spans="1:7">
      <c r="A58" s="421" t="s">
        <v>44</v>
      </c>
      <c r="B58" s="425" t="s">
        <v>1956</v>
      </c>
      <c r="C58" s="423"/>
      <c r="D58" s="426">
        <f>SUM(D31:D56)*0.05</f>
        <v>0</v>
      </c>
      <c r="E58" s="427" t="s">
        <v>23</v>
      </c>
      <c r="F58" s="407"/>
      <c r="G58" s="408"/>
    </row>
    <row r="59" spans="1:7" ht="16.5" thickBot="1">
      <c r="A59" s="428"/>
      <c r="B59" s="429"/>
      <c r="C59" s="430"/>
      <c r="D59" s="412"/>
      <c r="E59" s="413"/>
      <c r="F59" s="407"/>
      <c r="G59" s="408"/>
    </row>
    <row r="60" spans="1:7" ht="15.75">
      <c r="A60" s="431" t="s">
        <v>47</v>
      </c>
      <c r="B60" s="432" t="s">
        <v>1416</v>
      </c>
      <c r="C60" s="433"/>
      <c r="D60" s="434">
        <f>SUM(D30:D59)</f>
        <v>0</v>
      </c>
      <c r="E60" s="435" t="s">
        <v>23</v>
      </c>
      <c r="F60" s="407"/>
      <c r="G60" s="408"/>
    </row>
    <row r="61" spans="1:7" ht="15.75">
      <c r="A61" s="436"/>
      <c r="B61" s="437"/>
      <c r="C61" s="438"/>
      <c r="D61" s="424"/>
      <c r="E61" s="420"/>
      <c r="F61" s="407"/>
      <c r="G61" s="408"/>
    </row>
    <row r="62" spans="1:7" ht="15.75">
      <c r="A62" s="436" t="s">
        <v>1738</v>
      </c>
      <c r="B62" s="437" t="s">
        <v>1769</v>
      </c>
      <c r="C62" s="438"/>
      <c r="D62" s="424">
        <f>'0.Pripravljalna in Raznadela'!F12</f>
        <v>0</v>
      </c>
      <c r="E62" s="420" t="s">
        <v>23</v>
      </c>
      <c r="F62" s="407"/>
      <c r="G62" s="408"/>
    </row>
    <row r="63" spans="1:7" ht="16.5" thickBot="1">
      <c r="A63" s="436"/>
      <c r="B63" s="437"/>
      <c r="C63" s="438"/>
      <c r="D63" s="424"/>
      <c r="E63" s="420"/>
      <c r="F63" s="407"/>
      <c r="G63" s="408"/>
    </row>
    <row r="64" spans="1:7" ht="15.75">
      <c r="A64" s="431" t="s">
        <v>47</v>
      </c>
      <c r="B64" s="432" t="s">
        <v>48</v>
      </c>
      <c r="C64" s="433"/>
      <c r="D64" s="434">
        <f>SUM(D60:D62)</f>
        <v>0</v>
      </c>
      <c r="E64" s="435" t="s">
        <v>23</v>
      </c>
      <c r="F64" s="407"/>
      <c r="G64" s="408"/>
    </row>
    <row r="65" spans="1:7">
      <c r="A65" s="439"/>
      <c r="B65" s="440" t="s">
        <v>49</v>
      </c>
      <c r="C65" s="441"/>
      <c r="D65" s="442">
        <f>D64*0.22</f>
        <v>0</v>
      </c>
      <c r="E65" s="443" t="s">
        <v>23</v>
      </c>
      <c r="F65" s="407"/>
      <c r="G65" s="408"/>
    </row>
    <row r="66" spans="1:7">
      <c r="A66" s="444" t="s">
        <v>50</v>
      </c>
      <c r="B66" s="445" t="s">
        <v>51</v>
      </c>
      <c r="C66" s="446"/>
      <c r="D66" s="447">
        <f>SUM(D64:D65)</f>
        <v>0</v>
      </c>
      <c r="E66" s="448" t="s">
        <v>23</v>
      </c>
      <c r="F66" s="407"/>
      <c r="G66" s="408"/>
    </row>
    <row r="67" spans="1:7">
      <c r="A67" s="449"/>
      <c r="C67" s="450"/>
      <c r="D67" s="451"/>
      <c r="F67" s="407"/>
      <c r="G67" s="408"/>
    </row>
    <row r="68" spans="1:7">
      <c r="A68" s="449"/>
      <c r="B68" s="453" t="s">
        <v>1822</v>
      </c>
      <c r="C68" s="450"/>
      <c r="D68" s="451"/>
      <c r="F68" s="407"/>
      <c r="G68" s="408"/>
    </row>
    <row r="69" spans="1:7">
      <c r="A69" s="449"/>
      <c r="C69" s="450"/>
      <c r="F69" s="407"/>
      <c r="G69" s="408"/>
    </row>
    <row r="70" spans="1:7" ht="15.75" customHeight="1">
      <c r="A70" s="449"/>
      <c r="B70" s="452"/>
      <c r="C70" s="450"/>
      <c r="D70" s="451"/>
      <c r="F70" s="407"/>
      <c r="G70" s="408"/>
    </row>
    <row r="71" spans="1:7" ht="15" customHeight="1">
      <c r="A71" s="449"/>
      <c r="B71" s="452"/>
      <c r="C71" s="450"/>
      <c r="D71" s="451"/>
      <c r="F71" s="407"/>
      <c r="G71" s="408"/>
    </row>
  </sheetData>
  <sheetProtection algorithmName="SHA-512" hashValue="gJAerBsJJkE477yqMtGZk8GG8VA21UgSCHa7S0eQjOnvnPvaebk+fxFlPqT658ybCm6OHegxmQU7slxgk66b6Q==" saltValue="f8kLUP7P35+b7ijQ4keBQQ==" spinCount="100000" sheet="1" objects="1" scenarios="1" formatCells="0" formatRows="0"/>
  <mergeCells count="1">
    <mergeCell ref="C9:D9"/>
  </mergeCells>
  <pageMargins left="0.98425196850393704" right="0.39370078740157477" top="0.78740157480314954" bottom="0.78740157480314954" header="0.51181102362204722" footer="0.51181102362204722"/>
  <pageSetup paperSize="9" scale="91" firstPageNumber="4294967295" orientation="portrait" r:id="rId1"/>
  <headerFooter differentFirst="1" alignWithMargins="0">
    <oddHeader>&amp;R&amp;"Arial,Poševno"&amp;8&amp;U&amp;G</oddHeader>
    <oddFooter>&amp;R&amp;"Arial,Krepko poševno"&amp;9&amp;P/&amp;"Arial,Poševno"&amp;N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9"/>
  <sheetViews>
    <sheetView tabSelected="1" view="pageBreakPreview" topLeftCell="A50" zoomScaleNormal="100" zoomScaleSheetLayoutView="100" workbookViewId="0">
      <selection activeCell="E67" sqref="E67"/>
    </sheetView>
  </sheetViews>
  <sheetFormatPr defaultColWidth="9.140625" defaultRowHeight="12.75"/>
  <cols>
    <col min="1" max="1" width="6.7109375" style="543" customWidth="1"/>
    <col min="2" max="2" width="44.7109375" style="553" customWidth="1"/>
    <col min="3" max="3" width="4.7109375" style="545" customWidth="1"/>
    <col min="4" max="4" width="9.7109375" style="554" customWidth="1"/>
    <col min="5" max="5" width="12.7109375" style="547" customWidth="1"/>
    <col min="6" max="6" width="14.7109375" style="547" customWidth="1"/>
    <col min="7" max="7" width="37.42578125" style="458" customWidth="1"/>
    <col min="8" max="16384" width="9.140625" style="458"/>
  </cols>
  <sheetData>
    <row r="1" spans="1:6">
      <c r="A1" s="454"/>
      <c r="B1" s="455"/>
      <c r="C1" s="456"/>
      <c r="D1" s="457"/>
      <c r="E1" s="457"/>
      <c r="F1" s="457"/>
    </row>
    <row r="2" spans="1:6" ht="17.25" customHeight="1">
      <c r="A2" s="459" t="s">
        <v>1738</v>
      </c>
      <c r="B2" s="460" t="s">
        <v>1739</v>
      </c>
      <c r="C2" s="461"/>
      <c r="D2" s="461"/>
      <c r="E2" s="457"/>
      <c r="F2" s="457"/>
    </row>
    <row r="3" spans="1:6" ht="15.75">
      <c r="A3" s="462"/>
      <c r="B3" s="463"/>
      <c r="C3" s="456"/>
      <c r="D3" s="457"/>
      <c r="E3" s="457"/>
      <c r="F3" s="457"/>
    </row>
    <row r="4" spans="1:6">
      <c r="A4" s="462"/>
      <c r="B4" s="464"/>
      <c r="C4" s="456"/>
      <c r="D4" s="457"/>
      <c r="E4" s="457"/>
      <c r="F4" s="457"/>
    </row>
    <row r="5" spans="1:6">
      <c r="A5" s="465" t="s">
        <v>1740</v>
      </c>
      <c r="B5" s="466" t="s">
        <v>1741</v>
      </c>
      <c r="C5" s="467" t="s">
        <v>23</v>
      </c>
      <c r="D5" s="468"/>
      <c r="E5" s="468"/>
      <c r="F5" s="468">
        <f>F35</f>
        <v>0</v>
      </c>
    </row>
    <row r="6" spans="1:6" ht="7.5" customHeight="1">
      <c r="A6" s="469"/>
      <c r="B6" s="470"/>
      <c r="C6" s="471"/>
      <c r="D6" s="472"/>
      <c r="E6" s="472"/>
      <c r="F6" s="472"/>
    </row>
    <row r="7" spans="1:6">
      <c r="A7" s="473" t="s">
        <v>1742</v>
      </c>
      <c r="B7" s="466" t="s">
        <v>1743</v>
      </c>
      <c r="C7" s="467" t="s">
        <v>23</v>
      </c>
      <c r="D7" s="468"/>
      <c r="E7" s="468"/>
      <c r="F7" s="468">
        <f>F57</f>
        <v>0</v>
      </c>
    </row>
    <row r="8" spans="1:6" ht="8.1" customHeight="1" thickBot="1">
      <c r="A8" s="474"/>
      <c r="B8" s="470"/>
      <c r="C8" s="471"/>
      <c r="D8" s="472"/>
      <c r="E8" s="472"/>
      <c r="F8" s="472"/>
    </row>
    <row r="9" spans="1:6">
      <c r="A9" s="475"/>
      <c r="B9" s="476" t="s">
        <v>1744</v>
      </c>
      <c r="C9" s="477" t="s">
        <v>23</v>
      </c>
      <c r="D9" s="478"/>
      <c r="E9" s="479"/>
      <c r="F9" s="480">
        <f>SUM(F5:F8)</f>
        <v>0</v>
      </c>
    </row>
    <row r="10" spans="1:6" ht="9.9499999999999993" customHeight="1">
      <c r="A10" s="481"/>
      <c r="B10" s="482"/>
      <c r="C10" s="483"/>
      <c r="D10" s="484"/>
      <c r="E10" s="485"/>
      <c r="F10" s="486"/>
    </row>
    <row r="11" spans="1:6">
      <c r="A11" s="487"/>
      <c r="B11" s="488"/>
      <c r="C11" s="489"/>
      <c r="D11" s="490"/>
      <c r="E11" s="491"/>
      <c r="F11" s="491"/>
    </row>
    <row r="12" spans="1:6">
      <c r="A12" s="492" t="s">
        <v>1813</v>
      </c>
      <c r="B12" s="493" t="s">
        <v>1769</v>
      </c>
      <c r="C12" s="494" t="s">
        <v>23</v>
      </c>
      <c r="D12" s="495"/>
      <c r="E12" s="495"/>
      <c r="F12" s="495">
        <f>F69</f>
        <v>0</v>
      </c>
    </row>
    <row r="13" spans="1:6">
      <c r="A13" s="487"/>
      <c r="B13" s="488"/>
      <c r="C13" s="489"/>
      <c r="D13" s="490"/>
      <c r="E13" s="491"/>
      <c r="F13" s="491"/>
    </row>
    <row r="14" spans="1:6">
      <c r="A14" s="487"/>
      <c r="B14" s="488"/>
      <c r="C14" s="489"/>
      <c r="D14" s="490"/>
      <c r="E14" s="491"/>
      <c r="F14" s="491"/>
    </row>
    <row r="15" spans="1:6">
      <c r="A15" s="496" t="s">
        <v>1745</v>
      </c>
      <c r="B15" s="974" t="s">
        <v>1746</v>
      </c>
      <c r="C15" s="975"/>
      <c r="D15" s="976"/>
      <c r="E15" s="491"/>
      <c r="F15" s="491"/>
    </row>
    <row r="16" spans="1:6">
      <c r="A16" s="497" t="s">
        <v>1415</v>
      </c>
      <c r="B16" s="977" t="s">
        <v>1766</v>
      </c>
      <c r="C16" s="977"/>
      <c r="D16" s="978"/>
      <c r="E16" s="491"/>
      <c r="F16" s="491"/>
    </row>
    <row r="17" spans="1:6">
      <c r="A17" s="498"/>
      <c r="B17" s="979"/>
      <c r="C17" s="979"/>
      <c r="D17" s="980"/>
      <c r="E17" s="491"/>
      <c r="F17" s="491"/>
    </row>
    <row r="18" spans="1:6" hidden="1">
      <c r="A18" s="499"/>
      <c r="B18" s="981"/>
      <c r="C18" s="981"/>
      <c r="D18" s="982"/>
      <c r="E18" s="491"/>
      <c r="F18" s="491"/>
    </row>
    <row r="19" spans="1:6">
      <c r="A19" s="500" t="s">
        <v>1415</v>
      </c>
      <c r="B19" s="983" t="s">
        <v>1747</v>
      </c>
      <c r="C19" s="984"/>
      <c r="D19" s="985"/>
      <c r="E19" s="491"/>
      <c r="F19" s="491"/>
    </row>
    <row r="20" spans="1:6">
      <c r="A20" s="501"/>
      <c r="B20" s="502"/>
      <c r="C20" s="503"/>
      <c r="D20" s="504"/>
      <c r="E20" s="505"/>
      <c r="F20" s="505"/>
    </row>
    <row r="21" spans="1:6">
      <c r="A21" s="501"/>
      <c r="B21" s="502"/>
      <c r="C21" s="503"/>
      <c r="D21" s="504"/>
      <c r="E21" s="505"/>
      <c r="F21" s="505"/>
    </row>
    <row r="22" spans="1:6" ht="7.5" customHeight="1">
      <c r="A22" s="506"/>
      <c r="B22" s="464"/>
      <c r="C22" s="456"/>
      <c r="D22" s="457"/>
      <c r="E22" s="457"/>
      <c r="F22" s="457"/>
    </row>
    <row r="23" spans="1:6">
      <c r="A23" s="507" t="s">
        <v>1748</v>
      </c>
      <c r="B23" s="508" t="s">
        <v>1749</v>
      </c>
      <c r="C23" s="509" t="s">
        <v>54</v>
      </c>
      <c r="D23" s="510" t="s">
        <v>1420</v>
      </c>
      <c r="E23" s="510" t="s">
        <v>1967</v>
      </c>
      <c r="F23" s="510" t="s">
        <v>1968</v>
      </c>
    </row>
    <row r="24" spans="1:6" ht="6" customHeight="1">
      <c r="A24" s="462"/>
      <c r="B24" s="464"/>
      <c r="C24" s="456"/>
      <c r="D24" s="457"/>
      <c r="E24" s="457"/>
      <c r="F24" s="457"/>
    </row>
    <row r="25" spans="1:6">
      <c r="A25" s="462"/>
      <c r="B25" s="464"/>
      <c r="C25" s="456"/>
      <c r="D25" s="457"/>
      <c r="E25" s="457"/>
      <c r="F25" s="457"/>
    </row>
    <row r="26" spans="1:6">
      <c r="A26" s="511" t="s">
        <v>1750</v>
      </c>
      <c r="B26" s="512" t="s">
        <v>1741</v>
      </c>
      <c r="C26" s="471"/>
      <c r="D26" s="472"/>
      <c r="E26" s="472"/>
      <c r="F26" s="472"/>
    </row>
    <row r="27" spans="1:6">
      <c r="A27" s="469"/>
      <c r="B27" s="470"/>
      <c r="C27" s="471"/>
      <c r="D27" s="472"/>
      <c r="E27" s="472"/>
      <c r="F27" s="472"/>
    </row>
    <row r="28" spans="1:6" ht="36">
      <c r="A28" s="513" t="s">
        <v>1751</v>
      </c>
      <c r="B28" s="514" t="s">
        <v>95</v>
      </c>
      <c r="C28" s="515"/>
      <c r="D28" s="516"/>
      <c r="E28" s="516"/>
      <c r="F28" s="516"/>
    </row>
    <row r="29" spans="1:6" ht="48">
      <c r="A29" s="517" t="s">
        <v>1752</v>
      </c>
      <c r="B29" s="518" t="s">
        <v>1753</v>
      </c>
      <c r="C29" s="519" t="s">
        <v>91</v>
      </c>
      <c r="D29" s="516">
        <v>1</v>
      </c>
      <c r="E29" s="268"/>
      <c r="F29" s="520">
        <f t="shared" ref="F29" si="0">D29*E29</f>
        <v>0</v>
      </c>
    </row>
    <row r="30" spans="1:6">
      <c r="A30" s="521"/>
      <c r="B30" s="470"/>
      <c r="C30" s="471"/>
      <c r="D30" s="472"/>
      <c r="E30" s="472"/>
      <c r="F30" s="472"/>
    </row>
    <row r="31" spans="1:6" ht="24">
      <c r="A31" s="513" t="s">
        <v>1754</v>
      </c>
      <c r="B31" s="522" t="s">
        <v>1755</v>
      </c>
      <c r="C31" s="523" t="s">
        <v>91</v>
      </c>
      <c r="D31" s="520">
        <v>1</v>
      </c>
      <c r="E31" s="268"/>
      <c r="F31" s="520">
        <f>D31*E31</f>
        <v>0</v>
      </c>
    </row>
    <row r="32" spans="1:6">
      <c r="A32" s="469"/>
      <c r="B32" s="470"/>
      <c r="C32" s="471"/>
      <c r="D32" s="472"/>
      <c r="E32" s="472"/>
      <c r="F32" s="472"/>
    </row>
    <row r="33" spans="1:6" ht="72">
      <c r="A33" s="513" t="s">
        <v>1756</v>
      </c>
      <c r="B33" s="522" t="s">
        <v>1757</v>
      </c>
      <c r="C33" s="523" t="s">
        <v>91</v>
      </c>
      <c r="D33" s="520">
        <v>1</v>
      </c>
      <c r="E33" s="268"/>
      <c r="F33" s="520">
        <f>D33*E33</f>
        <v>0</v>
      </c>
    </row>
    <row r="34" spans="1:6">
      <c r="A34" s="469"/>
      <c r="B34" s="470"/>
      <c r="C34" s="471"/>
      <c r="D34" s="472"/>
      <c r="E34" s="472"/>
      <c r="F34" s="472"/>
    </row>
    <row r="35" spans="1:6">
      <c r="A35" s="524" t="s">
        <v>1750</v>
      </c>
      <c r="B35" s="525" t="s">
        <v>1758</v>
      </c>
      <c r="C35" s="526" t="s">
        <v>23</v>
      </c>
      <c r="D35" s="527"/>
      <c r="E35" s="527"/>
      <c r="F35" s="528">
        <f>SUM(F28:F34)</f>
        <v>0</v>
      </c>
    </row>
    <row r="36" spans="1:6">
      <c r="A36" s="469"/>
      <c r="B36" s="470"/>
      <c r="C36" s="471"/>
      <c r="D36" s="472"/>
      <c r="E36" s="472"/>
      <c r="F36" s="472"/>
    </row>
    <row r="37" spans="1:6">
      <c r="A37" s="469"/>
      <c r="B37" s="470"/>
      <c r="C37" s="471"/>
      <c r="D37" s="472"/>
      <c r="E37" s="472"/>
      <c r="F37" s="472"/>
    </row>
    <row r="38" spans="1:6" s="531" customFormat="1">
      <c r="A38" s="511" t="s">
        <v>1759</v>
      </c>
      <c r="B38" s="529" t="s">
        <v>1736</v>
      </c>
      <c r="C38" s="530"/>
      <c r="D38" s="491"/>
      <c r="E38" s="491"/>
      <c r="F38" s="491"/>
    </row>
    <row r="39" spans="1:6" s="535" customFormat="1">
      <c r="A39" s="269"/>
      <c r="B39" s="270"/>
      <c r="C39" s="532"/>
      <c r="D39" s="533"/>
      <c r="E39" s="534"/>
      <c r="F39" s="534"/>
    </row>
    <row r="40" spans="1:6" s="531" customFormat="1" ht="84">
      <c r="A40" s="513" t="s">
        <v>1760</v>
      </c>
      <c r="B40" s="536" t="s">
        <v>1761</v>
      </c>
      <c r="C40" s="515"/>
      <c r="D40" s="516"/>
      <c r="E40" s="516"/>
      <c r="F40" s="516"/>
    </row>
    <row r="41" spans="1:6" s="535" customFormat="1">
      <c r="A41" s="517" t="s">
        <v>1762</v>
      </c>
      <c r="B41" s="518" t="s">
        <v>1767</v>
      </c>
      <c r="C41" s="519" t="s">
        <v>91</v>
      </c>
      <c r="D41" s="537">
        <v>1</v>
      </c>
      <c r="E41" s="253"/>
      <c r="F41" s="215">
        <f t="shared" ref="F41" si="1">D41*E41</f>
        <v>0</v>
      </c>
    </row>
    <row r="42" spans="1:6" s="535" customFormat="1">
      <c r="A42" s="269"/>
      <c r="B42" s="270"/>
      <c r="C42" s="532"/>
      <c r="D42" s="538"/>
      <c r="E42" s="534"/>
      <c r="F42" s="202"/>
    </row>
    <row r="43" spans="1:6" s="531" customFormat="1">
      <c r="A43" s="513" t="s">
        <v>1763</v>
      </c>
      <c r="B43" s="536" t="s">
        <v>1771</v>
      </c>
      <c r="C43" s="519"/>
      <c r="D43" s="516"/>
      <c r="E43" s="516"/>
      <c r="F43" s="215"/>
    </row>
    <row r="44" spans="1:6" s="535" customFormat="1">
      <c r="A44" s="517" t="s">
        <v>1764</v>
      </c>
      <c r="B44" s="518" t="s">
        <v>434</v>
      </c>
      <c r="C44" s="519" t="s">
        <v>91</v>
      </c>
      <c r="D44" s="537">
        <v>1</v>
      </c>
      <c r="E44" s="253"/>
      <c r="F44" s="215">
        <f t="shared" ref="F44" si="2">D44*E44</f>
        <v>0</v>
      </c>
    </row>
    <row r="45" spans="1:6" s="535" customFormat="1">
      <c r="A45" s="517" t="s">
        <v>1764</v>
      </c>
      <c r="B45" s="518" t="s">
        <v>435</v>
      </c>
      <c r="C45" s="519" t="s">
        <v>91</v>
      </c>
      <c r="D45" s="537">
        <v>1</v>
      </c>
      <c r="E45" s="253"/>
      <c r="F45" s="215">
        <f t="shared" ref="F45" si="3">D45*E45</f>
        <v>0</v>
      </c>
    </row>
    <row r="46" spans="1:6">
      <c r="A46" s="469"/>
      <c r="B46" s="470"/>
      <c r="C46" s="471"/>
      <c r="D46" s="472"/>
      <c r="E46" s="472"/>
      <c r="F46" s="472"/>
    </row>
    <row r="47" spans="1:6" s="542" customFormat="1" ht="48">
      <c r="A47" s="539" t="s">
        <v>1777</v>
      </c>
      <c r="B47" s="540" t="s">
        <v>892</v>
      </c>
      <c r="C47" s="217"/>
      <c r="D47" s="214"/>
      <c r="E47" s="541"/>
      <c r="F47" s="247"/>
    </row>
    <row r="48" spans="1:6" s="542" customFormat="1">
      <c r="A48" s="539" t="s">
        <v>1778</v>
      </c>
      <c r="B48" s="277" t="s">
        <v>893</v>
      </c>
      <c r="C48" s="250" t="s">
        <v>97</v>
      </c>
      <c r="D48" s="537">
        <v>1</v>
      </c>
      <c r="E48" s="253"/>
      <c r="F48" s="215">
        <f t="shared" ref="F48:F55" si="4">+D48*E48</f>
        <v>0</v>
      </c>
    </row>
    <row r="49" spans="1:6" s="542" customFormat="1">
      <c r="A49" s="539" t="s">
        <v>1779</v>
      </c>
      <c r="B49" s="277" t="s">
        <v>894</v>
      </c>
      <c r="C49" s="250" t="s">
        <v>97</v>
      </c>
      <c r="D49" s="537">
        <v>1</v>
      </c>
      <c r="E49" s="253"/>
      <c r="F49" s="215">
        <f t="shared" si="4"/>
        <v>0</v>
      </c>
    </row>
    <row r="50" spans="1:6" s="542" customFormat="1">
      <c r="A50" s="539" t="s">
        <v>1780</v>
      </c>
      <c r="B50" s="277" t="s">
        <v>895</v>
      </c>
      <c r="C50" s="250" t="s">
        <v>97</v>
      </c>
      <c r="D50" s="537">
        <v>1</v>
      </c>
      <c r="E50" s="253"/>
      <c r="F50" s="215">
        <f t="shared" si="4"/>
        <v>0</v>
      </c>
    </row>
    <row r="51" spans="1:6" s="542" customFormat="1">
      <c r="A51" s="539" t="s">
        <v>1781</v>
      </c>
      <c r="B51" s="277" t="s">
        <v>896</v>
      </c>
      <c r="C51" s="250" t="s">
        <v>97</v>
      </c>
      <c r="D51" s="537">
        <v>1</v>
      </c>
      <c r="E51" s="253"/>
      <c r="F51" s="215">
        <f t="shared" si="4"/>
        <v>0</v>
      </c>
    </row>
    <row r="52" spans="1:6" s="542" customFormat="1">
      <c r="A52" s="539" t="s">
        <v>1782</v>
      </c>
      <c r="B52" s="277" t="s">
        <v>897</v>
      </c>
      <c r="C52" s="250" t="s">
        <v>97</v>
      </c>
      <c r="D52" s="537">
        <v>1</v>
      </c>
      <c r="E52" s="253"/>
      <c r="F52" s="215">
        <f t="shared" si="4"/>
        <v>0</v>
      </c>
    </row>
    <row r="53" spans="1:6" s="542" customFormat="1">
      <c r="A53" s="539" t="s">
        <v>1782</v>
      </c>
      <c r="B53" s="277" t="s">
        <v>898</v>
      </c>
      <c r="C53" s="250" t="s">
        <v>97</v>
      </c>
      <c r="D53" s="537">
        <v>1</v>
      </c>
      <c r="E53" s="253"/>
      <c r="F53" s="215">
        <f t="shared" ref="F53:F54" si="5">+D53*E53</f>
        <v>0</v>
      </c>
    </row>
    <row r="54" spans="1:6" s="542" customFormat="1">
      <c r="A54" s="539" t="s">
        <v>1783</v>
      </c>
      <c r="B54" s="277" t="s">
        <v>983</v>
      </c>
      <c r="C54" s="250" t="s">
        <v>97</v>
      </c>
      <c r="D54" s="537">
        <v>1</v>
      </c>
      <c r="E54" s="253"/>
      <c r="F54" s="215">
        <f t="shared" si="5"/>
        <v>0</v>
      </c>
    </row>
    <row r="55" spans="1:6" s="542" customFormat="1" ht="24">
      <c r="A55" s="539" t="s">
        <v>1784</v>
      </c>
      <c r="B55" s="277" t="s">
        <v>984</v>
      </c>
      <c r="C55" s="250" t="s">
        <v>97</v>
      </c>
      <c r="D55" s="537">
        <v>1</v>
      </c>
      <c r="E55" s="253"/>
      <c r="F55" s="215">
        <f t="shared" si="4"/>
        <v>0</v>
      </c>
    </row>
    <row r="56" spans="1:6" s="542" customFormat="1">
      <c r="A56" s="272"/>
      <c r="B56" s="271"/>
      <c r="C56" s="263"/>
      <c r="D56" s="538"/>
      <c r="E56" s="202"/>
      <c r="F56" s="202"/>
    </row>
    <row r="57" spans="1:6">
      <c r="A57" s="524" t="s">
        <v>1759</v>
      </c>
      <c r="B57" s="525" t="s">
        <v>1765</v>
      </c>
      <c r="C57" s="526" t="s">
        <v>23</v>
      </c>
      <c r="D57" s="527"/>
      <c r="E57" s="527"/>
      <c r="F57" s="528">
        <f>SUM(F40:F56)</f>
        <v>0</v>
      </c>
    </row>
    <row r="58" spans="1:6" s="542" customFormat="1">
      <c r="A58" s="272"/>
      <c r="B58" s="271"/>
      <c r="C58" s="263"/>
      <c r="D58" s="538"/>
      <c r="E58" s="202"/>
      <c r="F58" s="202"/>
    </row>
    <row r="59" spans="1:6" s="542" customFormat="1">
      <c r="A59" s="272"/>
      <c r="B59" s="271"/>
      <c r="C59" s="263"/>
      <c r="D59" s="538"/>
      <c r="E59" s="202"/>
      <c r="F59" s="202"/>
    </row>
    <row r="60" spans="1:6" s="542" customFormat="1">
      <c r="A60" s="272"/>
      <c r="B60" s="271"/>
      <c r="C60" s="263"/>
      <c r="D60" s="538"/>
      <c r="E60" s="202"/>
      <c r="F60" s="202"/>
    </row>
    <row r="61" spans="1:6" s="542" customFormat="1">
      <c r="A61" s="272"/>
      <c r="B61" s="271"/>
      <c r="C61" s="263"/>
      <c r="D61" s="538"/>
      <c r="E61" s="202"/>
      <c r="F61" s="202"/>
    </row>
    <row r="62" spans="1:6" s="542" customFormat="1">
      <c r="A62" s="272"/>
      <c r="B62" s="271"/>
      <c r="C62" s="263"/>
      <c r="D62" s="538"/>
      <c r="E62" s="202"/>
      <c r="F62" s="202"/>
    </row>
    <row r="63" spans="1:6" s="531" customFormat="1">
      <c r="A63" s="511" t="s">
        <v>1768</v>
      </c>
      <c r="B63" s="529" t="s">
        <v>1769</v>
      </c>
      <c r="C63" s="530"/>
      <c r="D63" s="491"/>
      <c r="E63" s="491"/>
      <c r="F63" s="491"/>
    </row>
    <row r="64" spans="1:6" s="535" customFormat="1">
      <c r="A64" s="269"/>
      <c r="B64" s="270"/>
      <c r="C64" s="532"/>
      <c r="D64" s="533"/>
      <c r="E64" s="534"/>
      <c r="F64" s="534"/>
    </row>
    <row r="65" spans="1:7" s="531" customFormat="1" ht="84">
      <c r="A65" s="513" t="s">
        <v>1770</v>
      </c>
      <c r="B65" s="536" t="s">
        <v>1772</v>
      </c>
      <c r="C65" s="516"/>
      <c r="D65" s="516"/>
      <c r="E65" s="520"/>
      <c r="F65" s="520"/>
    </row>
    <row r="66" spans="1:7" s="535" customFormat="1" ht="24">
      <c r="A66" s="517" t="s">
        <v>1776</v>
      </c>
      <c r="B66" s="518" t="s">
        <v>1773</v>
      </c>
      <c r="C66" s="516" t="s">
        <v>1775</v>
      </c>
      <c r="D66" s="516">
        <v>1</v>
      </c>
      <c r="E66" s="268"/>
      <c r="F66" s="520">
        <f t="shared" ref="F66" si="6">D66*E66</f>
        <v>0</v>
      </c>
    </row>
    <row r="67" spans="1:7" s="535" customFormat="1" ht="24">
      <c r="A67" s="517" t="s">
        <v>1776</v>
      </c>
      <c r="B67" s="518" t="s">
        <v>1774</v>
      </c>
      <c r="C67" s="519" t="s">
        <v>1775</v>
      </c>
      <c r="D67" s="516">
        <v>1</v>
      </c>
      <c r="E67" s="268"/>
      <c r="F67" s="520">
        <f t="shared" ref="F67" si="7">D67*E67</f>
        <v>0</v>
      </c>
    </row>
    <row r="68" spans="1:7">
      <c r="A68" s="469"/>
      <c r="B68" s="470"/>
      <c r="C68" s="471"/>
      <c r="D68" s="472"/>
      <c r="E68" s="472"/>
      <c r="F68" s="472"/>
    </row>
    <row r="69" spans="1:7">
      <c r="A69" s="524" t="s">
        <v>1768</v>
      </c>
      <c r="B69" s="525" t="s">
        <v>1765</v>
      </c>
      <c r="C69" s="526" t="s">
        <v>23</v>
      </c>
      <c r="D69" s="527"/>
      <c r="E69" s="527"/>
      <c r="F69" s="528">
        <f>SUM(F65:F68)</f>
        <v>0</v>
      </c>
    </row>
    <row r="70" spans="1:7">
      <c r="B70" s="544"/>
      <c r="D70" s="546"/>
    </row>
    <row r="71" spans="1:7" s="549" customFormat="1">
      <c r="A71" s="543"/>
      <c r="B71" s="548"/>
      <c r="C71" s="545"/>
      <c r="D71" s="546"/>
      <c r="E71" s="547"/>
      <c r="F71" s="547"/>
      <c r="G71" s="458"/>
    </row>
    <row r="72" spans="1:7" s="549" customFormat="1">
      <c r="A72" s="543"/>
      <c r="B72" s="550"/>
      <c r="C72" s="545"/>
      <c r="D72" s="546"/>
      <c r="E72" s="547"/>
      <c r="F72" s="547"/>
      <c r="G72" s="458"/>
    </row>
    <row r="73" spans="1:7" s="549" customFormat="1">
      <c r="A73" s="543"/>
      <c r="B73" s="551"/>
      <c r="C73" s="545"/>
      <c r="D73" s="546"/>
      <c r="E73" s="547"/>
      <c r="F73" s="547"/>
      <c r="G73" s="458"/>
    </row>
    <row r="74" spans="1:7" s="549" customFormat="1">
      <c r="A74" s="543"/>
      <c r="B74" s="544"/>
      <c r="C74" s="545"/>
      <c r="D74" s="546"/>
      <c r="E74" s="547"/>
      <c r="F74" s="547"/>
      <c r="G74" s="458"/>
    </row>
    <row r="75" spans="1:7" s="549" customFormat="1">
      <c r="A75" s="543"/>
      <c r="B75" s="548"/>
      <c r="C75" s="545"/>
      <c r="D75" s="546"/>
      <c r="E75" s="547"/>
      <c r="F75" s="547"/>
      <c r="G75" s="458"/>
    </row>
    <row r="76" spans="1:7" s="549" customFormat="1">
      <c r="A76" s="543"/>
      <c r="B76" s="550"/>
      <c r="C76" s="545"/>
      <c r="D76" s="546"/>
      <c r="E76" s="547"/>
      <c r="F76" s="547"/>
      <c r="G76" s="458"/>
    </row>
    <row r="77" spans="1:7" s="549" customFormat="1">
      <c r="A77" s="543"/>
      <c r="B77" s="551"/>
      <c r="C77" s="545"/>
      <c r="D77" s="546"/>
      <c r="E77" s="547"/>
      <c r="F77" s="547"/>
      <c r="G77" s="458"/>
    </row>
    <row r="78" spans="1:7" s="549" customFormat="1">
      <c r="A78" s="543"/>
      <c r="B78" s="544"/>
      <c r="C78" s="545"/>
      <c r="D78" s="546"/>
      <c r="E78" s="547"/>
      <c r="F78" s="547"/>
      <c r="G78" s="458"/>
    </row>
    <row r="79" spans="1:7">
      <c r="B79" s="552"/>
      <c r="D79" s="546"/>
    </row>
    <row r="80" spans="1:7">
      <c r="B80" s="552"/>
      <c r="D80" s="546"/>
    </row>
    <row r="81" spans="2:4">
      <c r="B81" s="552"/>
      <c r="D81" s="546"/>
    </row>
    <row r="82" spans="2:4">
      <c r="B82" s="552"/>
      <c r="D82" s="546"/>
    </row>
    <row r="83" spans="2:4">
      <c r="B83" s="552"/>
      <c r="D83" s="546"/>
    </row>
    <row r="84" spans="2:4">
      <c r="B84" s="552"/>
      <c r="D84" s="546"/>
    </row>
    <row r="85" spans="2:4">
      <c r="B85" s="552"/>
      <c r="D85" s="546"/>
    </row>
    <row r="86" spans="2:4">
      <c r="B86" s="552"/>
      <c r="D86" s="546"/>
    </row>
    <row r="87" spans="2:4">
      <c r="B87" s="552"/>
      <c r="D87" s="546"/>
    </row>
    <row r="88" spans="2:4">
      <c r="B88" s="552"/>
      <c r="D88" s="546"/>
    </row>
    <row r="89" spans="2:4">
      <c r="B89" s="552"/>
      <c r="D89" s="546"/>
    </row>
    <row r="90" spans="2:4">
      <c r="B90" s="552"/>
      <c r="D90" s="546"/>
    </row>
    <row r="91" spans="2:4">
      <c r="B91" s="552"/>
      <c r="D91" s="546"/>
    </row>
    <row r="92" spans="2:4">
      <c r="B92" s="552"/>
      <c r="D92" s="546"/>
    </row>
    <row r="93" spans="2:4">
      <c r="B93" s="552"/>
      <c r="D93" s="546"/>
    </row>
    <row r="94" spans="2:4">
      <c r="B94" s="552"/>
      <c r="D94" s="546"/>
    </row>
    <row r="95" spans="2:4">
      <c r="B95" s="552"/>
      <c r="D95" s="546"/>
    </row>
    <row r="96" spans="2:4">
      <c r="B96" s="552"/>
      <c r="D96" s="546"/>
    </row>
    <row r="97" spans="2:4">
      <c r="B97" s="552"/>
      <c r="D97" s="546"/>
    </row>
    <row r="98" spans="2:4">
      <c r="B98" s="552"/>
      <c r="D98" s="546"/>
    </row>
    <row r="99" spans="2:4">
      <c r="B99" s="552"/>
      <c r="D99" s="546"/>
    </row>
    <row r="100" spans="2:4">
      <c r="B100" s="552"/>
      <c r="D100" s="546"/>
    </row>
    <row r="101" spans="2:4">
      <c r="B101" s="552"/>
      <c r="D101" s="546"/>
    </row>
    <row r="102" spans="2:4">
      <c r="B102" s="552"/>
      <c r="D102" s="546"/>
    </row>
    <row r="103" spans="2:4">
      <c r="B103" s="552"/>
      <c r="D103" s="546"/>
    </row>
    <row r="104" spans="2:4">
      <c r="B104" s="552"/>
      <c r="D104" s="546"/>
    </row>
    <row r="105" spans="2:4">
      <c r="B105" s="552"/>
      <c r="D105" s="546"/>
    </row>
    <row r="106" spans="2:4">
      <c r="B106" s="552"/>
      <c r="D106" s="546"/>
    </row>
    <row r="107" spans="2:4">
      <c r="B107" s="552"/>
      <c r="D107" s="546"/>
    </row>
    <row r="108" spans="2:4">
      <c r="B108" s="552"/>
      <c r="D108" s="546"/>
    </row>
    <row r="109" spans="2:4">
      <c r="B109" s="552"/>
      <c r="D109" s="546"/>
    </row>
    <row r="110" spans="2:4">
      <c r="B110" s="552"/>
      <c r="D110" s="546"/>
    </row>
    <row r="111" spans="2:4">
      <c r="B111" s="552"/>
      <c r="D111" s="546"/>
    </row>
    <row r="112" spans="2:4">
      <c r="B112" s="552"/>
      <c r="D112" s="546"/>
    </row>
    <row r="113" spans="2:4">
      <c r="B113" s="552"/>
      <c r="D113" s="546"/>
    </row>
    <row r="114" spans="2:4">
      <c r="B114" s="552"/>
      <c r="D114" s="546"/>
    </row>
    <row r="115" spans="2:4">
      <c r="B115" s="552"/>
      <c r="D115" s="546"/>
    </row>
    <row r="116" spans="2:4">
      <c r="B116" s="552"/>
      <c r="D116" s="546"/>
    </row>
    <row r="117" spans="2:4">
      <c r="B117" s="552"/>
      <c r="D117" s="546"/>
    </row>
    <row r="118" spans="2:4">
      <c r="B118" s="552"/>
      <c r="D118" s="546"/>
    </row>
    <row r="119" spans="2:4">
      <c r="B119" s="552"/>
      <c r="D119" s="546"/>
    </row>
    <row r="120" spans="2:4">
      <c r="B120" s="552"/>
      <c r="D120" s="546"/>
    </row>
    <row r="121" spans="2:4">
      <c r="B121" s="552"/>
      <c r="D121" s="546"/>
    </row>
    <row r="122" spans="2:4">
      <c r="B122" s="552"/>
      <c r="D122" s="546"/>
    </row>
    <row r="123" spans="2:4">
      <c r="B123" s="552"/>
      <c r="D123" s="546"/>
    </row>
    <row r="124" spans="2:4">
      <c r="B124" s="552"/>
      <c r="D124" s="546"/>
    </row>
    <row r="125" spans="2:4">
      <c r="B125" s="552"/>
      <c r="D125" s="546"/>
    </row>
    <row r="126" spans="2:4">
      <c r="B126" s="552"/>
      <c r="D126" s="546"/>
    </row>
    <row r="127" spans="2:4">
      <c r="B127" s="552"/>
      <c r="D127" s="546"/>
    </row>
    <row r="128" spans="2:4">
      <c r="B128" s="552"/>
      <c r="D128" s="546"/>
    </row>
    <row r="129" spans="2:4">
      <c r="B129" s="552"/>
      <c r="D129" s="546"/>
    </row>
    <row r="130" spans="2:4">
      <c r="B130" s="552"/>
      <c r="D130" s="546"/>
    </row>
    <row r="131" spans="2:4">
      <c r="B131" s="552"/>
      <c r="D131" s="546"/>
    </row>
    <row r="132" spans="2:4">
      <c r="B132" s="552"/>
      <c r="D132" s="546"/>
    </row>
    <row r="133" spans="2:4">
      <c r="B133" s="552"/>
      <c r="D133" s="546"/>
    </row>
    <row r="134" spans="2:4">
      <c r="B134" s="552"/>
      <c r="D134" s="546"/>
    </row>
    <row r="135" spans="2:4">
      <c r="B135" s="552"/>
      <c r="D135" s="546"/>
    </row>
    <row r="136" spans="2:4">
      <c r="B136" s="552"/>
      <c r="D136" s="546"/>
    </row>
    <row r="137" spans="2:4">
      <c r="B137" s="552"/>
      <c r="D137" s="546"/>
    </row>
    <row r="138" spans="2:4">
      <c r="B138" s="552"/>
      <c r="D138" s="546"/>
    </row>
    <row r="139" spans="2:4">
      <c r="B139" s="552"/>
      <c r="D139" s="546"/>
    </row>
    <row r="140" spans="2:4">
      <c r="B140" s="552"/>
      <c r="D140" s="546"/>
    </row>
    <row r="141" spans="2:4">
      <c r="B141" s="552"/>
      <c r="D141" s="546"/>
    </row>
    <row r="142" spans="2:4">
      <c r="B142" s="552"/>
      <c r="D142" s="546"/>
    </row>
    <row r="143" spans="2:4">
      <c r="B143" s="552"/>
      <c r="D143" s="546"/>
    </row>
    <row r="144" spans="2:4">
      <c r="B144" s="552"/>
      <c r="D144" s="546"/>
    </row>
    <row r="145" spans="2:4">
      <c r="B145" s="552"/>
      <c r="D145" s="546"/>
    </row>
    <row r="146" spans="2:4">
      <c r="B146" s="552"/>
      <c r="D146" s="546"/>
    </row>
    <row r="147" spans="2:4">
      <c r="B147" s="552"/>
      <c r="D147" s="546"/>
    </row>
    <row r="148" spans="2:4">
      <c r="B148" s="552"/>
      <c r="D148" s="546"/>
    </row>
    <row r="149" spans="2:4">
      <c r="B149" s="552"/>
      <c r="D149" s="546"/>
    </row>
    <row r="150" spans="2:4">
      <c r="B150" s="552"/>
      <c r="D150" s="546"/>
    </row>
    <row r="151" spans="2:4">
      <c r="B151" s="552"/>
      <c r="D151" s="546"/>
    </row>
    <row r="152" spans="2:4">
      <c r="B152" s="552"/>
      <c r="D152" s="546"/>
    </row>
    <row r="153" spans="2:4">
      <c r="B153" s="552"/>
      <c r="D153" s="546"/>
    </row>
    <row r="154" spans="2:4">
      <c r="B154" s="552"/>
      <c r="D154" s="546"/>
    </row>
    <row r="155" spans="2:4">
      <c r="B155" s="552"/>
      <c r="D155" s="546"/>
    </row>
    <row r="156" spans="2:4">
      <c r="B156" s="552"/>
      <c r="D156" s="546"/>
    </row>
    <row r="157" spans="2:4">
      <c r="B157" s="552"/>
      <c r="D157" s="546"/>
    </row>
    <row r="158" spans="2:4">
      <c r="B158" s="552"/>
      <c r="D158" s="546"/>
    </row>
    <row r="159" spans="2:4">
      <c r="B159" s="552"/>
      <c r="D159" s="546"/>
    </row>
    <row r="160" spans="2:4">
      <c r="B160" s="552"/>
      <c r="D160" s="546"/>
    </row>
    <row r="161" spans="2:4">
      <c r="B161" s="552"/>
      <c r="D161" s="546"/>
    </row>
    <row r="162" spans="2:4">
      <c r="B162" s="552"/>
      <c r="D162" s="546"/>
    </row>
    <row r="163" spans="2:4">
      <c r="B163" s="552"/>
      <c r="D163" s="546"/>
    </row>
    <row r="164" spans="2:4">
      <c r="B164" s="552"/>
      <c r="D164" s="546"/>
    </row>
    <row r="165" spans="2:4">
      <c r="B165" s="552"/>
      <c r="D165" s="546"/>
    </row>
    <row r="166" spans="2:4">
      <c r="B166" s="552"/>
      <c r="D166" s="546"/>
    </row>
    <row r="167" spans="2:4">
      <c r="B167" s="552"/>
      <c r="D167" s="546"/>
    </row>
    <row r="168" spans="2:4">
      <c r="B168" s="552"/>
      <c r="D168" s="546"/>
    </row>
    <row r="169" spans="2:4">
      <c r="B169" s="552"/>
      <c r="D169" s="546"/>
    </row>
    <row r="170" spans="2:4">
      <c r="B170" s="552"/>
      <c r="D170" s="546"/>
    </row>
    <row r="171" spans="2:4">
      <c r="B171" s="552"/>
      <c r="D171" s="546"/>
    </row>
    <row r="172" spans="2:4">
      <c r="B172" s="552"/>
      <c r="D172" s="546"/>
    </row>
    <row r="173" spans="2:4">
      <c r="B173" s="552"/>
      <c r="D173" s="546"/>
    </row>
    <row r="174" spans="2:4">
      <c r="B174" s="552"/>
      <c r="D174" s="546"/>
    </row>
    <row r="175" spans="2:4">
      <c r="B175" s="552"/>
      <c r="D175" s="546"/>
    </row>
    <row r="176" spans="2:4">
      <c r="B176" s="552"/>
      <c r="D176" s="546"/>
    </row>
    <row r="177" spans="2:4">
      <c r="B177" s="552"/>
      <c r="D177" s="546"/>
    </row>
    <row r="178" spans="2:4">
      <c r="B178" s="552"/>
      <c r="D178" s="546"/>
    </row>
    <row r="179" spans="2:4">
      <c r="B179" s="552"/>
      <c r="D179" s="546"/>
    </row>
    <row r="180" spans="2:4">
      <c r="B180" s="552"/>
      <c r="D180" s="546"/>
    </row>
    <row r="181" spans="2:4">
      <c r="B181" s="552"/>
      <c r="D181" s="546"/>
    </row>
    <row r="182" spans="2:4">
      <c r="B182" s="552"/>
      <c r="D182" s="546"/>
    </row>
    <row r="183" spans="2:4">
      <c r="B183" s="552"/>
      <c r="D183" s="546"/>
    </row>
    <row r="184" spans="2:4">
      <c r="B184" s="552"/>
      <c r="D184" s="546"/>
    </row>
    <row r="185" spans="2:4">
      <c r="B185" s="552"/>
      <c r="D185" s="546"/>
    </row>
    <row r="186" spans="2:4">
      <c r="B186" s="552"/>
      <c r="D186" s="546"/>
    </row>
    <row r="187" spans="2:4">
      <c r="B187" s="552"/>
      <c r="D187" s="546"/>
    </row>
    <row r="188" spans="2:4">
      <c r="B188" s="552"/>
      <c r="D188" s="546"/>
    </row>
    <row r="189" spans="2:4">
      <c r="B189" s="552"/>
      <c r="D189" s="546"/>
    </row>
    <row r="190" spans="2:4">
      <c r="B190" s="552"/>
      <c r="D190" s="546"/>
    </row>
    <row r="191" spans="2:4">
      <c r="B191" s="552"/>
      <c r="D191" s="546"/>
    </row>
    <row r="192" spans="2:4">
      <c r="B192" s="552"/>
      <c r="D192" s="546"/>
    </row>
    <row r="193" spans="2:4">
      <c r="B193" s="552"/>
      <c r="D193" s="546"/>
    </row>
    <row r="194" spans="2:4">
      <c r="B194" s="552"/>
      <c r="D194" s="546"/>
    </row>
    <row r="195" spans="2:4">
      <c r="B195" s="552"/>
      <c r="D195" s="546"/>
    </row>
    <row r="196" spans="2:4">
      <c r="B196" s="552"/>
      <c r="D196" s="546"/>
    </row>
    <row r="197" spans="2:4">
      <c r="B197" s="552"/>
      <c r="D197" s="546"/>
    </row>
    <row r="198" spans="2:4">
      <c r="B198" s="552"/>
      <c r="D198" s="546"/>
    </row>
    <row r="199" spans="2:4">
      <c r="B199" s="552"/>
      <c r="D199" s="546"/>
    </row>
    <row r="200" spans="2:4">
      <c r="B200" s="552"/>
      <c r="D200" s="546"/>
    </row>
    <row r="201" spans="2:4">
      <c r="B201" s="552"/>
      <c r="D201" s="546"/>
    </row>
    <row r="202" spans="2:4">
      <c r="B202" s="552"/>
      <c r="D202" s="546"/>
    </row>
    <row r="203" spans="2:4">
      <c r="B203" s="552"/>
      <c r="D203" s="546"/>
    </row>
    <row r="204" spans="2:4">
      <c r="B204" s="552"/>
      <c r="D204" s="546"/>
    </row>
    <row r="205" spans="2:4">
      <c r="B205" s="552"/>
      <c r="D205" s="546"/>
    </row>
    <row r="206" spans="2:4">
      <c r="B206" s="552"/>
      <c r="D206" s="546"/>
    </row>
    <row r="207" spans="2:4">
      <c r="B207" s="552"/>
      <c r="D207" s="546"/>
    </row>
    <row r="208" spans="2:4">
      <c r="B208" s="552"/>
      <c r="D208" s="546"/>
    </row>
    <row r="209" spans="2:4">
      <c r="B209" s="552"/>
      <c r="D209" s="546"/>
    </row>
    <row r="210" spans="2:4">
      <c r="B210" s="552"/>
      <c r="D210" s="546"/>
    </row>
    <row r="211" spans="2:4">
      <c r="B211" s="552"/>
      <c r="D211" s="546"/>
    </row>
    <row r="212" spans="2:4">
      <c r="B212" s="552"/>
      <c r="D212" s="546"/>
    </row>
    <row r="213" spans="2:4">
      <c r="B213" s="552"/>
      <c r="D213" s="546"/>
    </row>
    <row r="214" spans="2:4">
      <c r="B214" s="552"/>
      <c r="D214" s="546"/>
    </row>
    <row r="215" spans="2:4">
      <c r="B215" s="552"/>
      <c r="D215" s="546"/>
    </row>
    <row r="216" spans="2:4">
      <c r="B216" s="552"/>
      <c r="D216" s="546"/>
    </row>
    <row r="217" spans="2:4">
      <c r="B217" s="552"/>
      <c r="D217" s="546"/>
    </row>
    <row r="218" spans="2:4">
      <c r="B218" s="552"/>
      <c r="D218" s="546"/>
    </row>
    <row r="219" spans="2:4">
      <c r="B219" s="552"/>
      <c r="D219" s="546"/>
    </row>
    <row r="220" spans="2:4">
      <c r="B220" s="552"/>
      <c r="D220" s="546"/>
    </row>
    <row r="221" spans="2:4">
      <c r="B221" s="552"/>
      <c r="D221" s="546"/>
    </row>
    <row r="222" spans="2:4">
      <c r="B222" s="552"/>
      <c r="D222" s="546"/>
    </row>
    <row r="223" spans="2:4">
      <c r="B223" s="552"/>
      <c r="D223" s="546"/>
    </row>
    <row r="224" spans="2:4">
      <c r="B224" s="552"/>
      <c r="D224" s="546"/>
    </row>
    <row r="225" spans="2:4">
      <c r="B225" s="552"/>
      <c r="D225" s="546"/>
    </row>
    <row r="226" spans="2:4">
      <c r="B226" s="552"/>
      <c r="D226" s="546"/>
    </row>
    <row r="227" spans="2:4">
      <c r="B227" s="552"/>
      <c r="D227" s="546"/>
    </row>
    <row r="228" spans="2:4">
      <c r="B228" s="552"/>
      <c r="D228" s="546"/>
    </row>
    <row r="229" spans="2:4">
      <c r="B229" s="552"/>
      <c r="D229" s="546"/>
    </row>
    <row r="230" spans="2:4">
      <c r="B230" s="552"/>
      <c r="D230" s="546"/>
    </row>
    <row r="231" spans="2:4">
      <c r="B231" s="552"/>
      <c r="D231" s="546"/>
    </row>
    <row r="232" spans="2:4">
      <c r="B232" s="552"/>
      <c r="D232" s="546"/>
    </row>
    <row r="233" spans="2:4">
      <c r="B233" s="552"/>
      <c r="D233" s="546"/>
    </row>
    <row r="234" spans="2:4">
      <c r="B234" s="552"/>
      <c r="D234" s="546"/>
    </row>
    <row r="235" spans="2:4">
      <c r="B235" s="552"/>
      <c r="D235" s="546"/>
    </row>
    <row r="236" spans="2:4">
      <c r="B236" s="552"/>
      <c r="D236" s="546"/>
    </row>
    <row r="237" spans="2:4">
      <c r="B237" s="552"/>
      <c r="D237" s="546"/>
    </row>
    <row r="238" spans="2:4">
      <c r="B238" s="552"/>
      <c r="D238" s="546"/>
    </row>
    <row r="239" spans="2:4">
      <c r="B239" s="552"/>
      <c r="D239" s="546"/>
    </row>
    <row r="240" spans="2:4">
      <c r="B240" s="552"/>
      <c r="D240" s="546"/>
    </row>
    <row r="241" spans="2:4">
      <c r="B241" s="552"/>
      <c r="D241" s="546"/>
    </row>
    <row r="242" spans="2:4">
      <c r="B242" s="552"/>
      <c r="D242" s="546"/>
    </row>
    <row r="243" spans="2:4">
      <c r="B243" s="552"/>
      <c r="D243" s="546"/>
    </row>
    <row r="244" spans="2:4">
      <c r="B244" s="552"/>
      <c r="D244" s="546"/>
    </row>
    <row r="245" spans="2:4">
      <c r="B245" s="552"/>
      <c r="D245" s="546"/>
    </row>
    <row r="246" spans="2:4">
      <c r="B246" s="552"/>
      <c r="D246" s="546"/>
    </row>
    <row r="247" spans="2:4">
      <c r="B247" s="552"/>
      <c r="D247" s="546"/>
    </row>
    <row r="248" spans="2:4">
      <c r="B248" s="552"/>
      <c r="D248" s="546"/>
    </row>
    <row r="249" spans="2:4">
      <c r="B249" s="552"/>
      <c r="D249" s="546"/>
    </row>
    <row r="250" spans="2:4">
      <c r="B250" s="552"/>
      <c r="D250" s="546"/>
    </row>
    <row r="251" spans="2:4">
      <c r="B251" s="552"/>
      <c r="D251" s="546"/>
    </row>
    <row r="252" spans="2:4">
      <c r="B252" s="552"/>
      <c r="D252" s="546"/>
    </row>
    <row r="253" spans="2:4">
      <c r="B253" s="552"/>
      <c r="D253" s="546"/>
    </row>
    <row r="254" spans="2:4">
      <c r="B254" s="552"/>
      <c r="D254" s="546"/>
    </row>
    <row r="255" spans="2:4">
      <c r="B255" s="552"/>
      <c r="D255" s="546"/>
    </row>
    <row r="256" spans="2:4">
      <c r="B256" s="552"/>
      <c r="D256" s="546"/>
    </row>
    <row r="257" spans="2:4">
      <c r="B257" s="552"/>
      <c r="D257" s="546"/>
    </row>
    <row r="258" spans="2:4">
      <c r="B258" s="552"/>
      <c r="D258" s="546"/>
    </row>
    <row r="259" spans="2:4">
      <c r="B259" s="552"/>
      <c r="D259" s="546"/>
    </row>
    <row r="260" spans="2:4">
      <c r="B260" s="552"/>
      <c r="D260" s="546"/>
    </row>
    <row r="261" spans="2:4">
      <c r="B261" s="552"/>
      <c r="D261" s="546"/>
    </row>
    <row r="262" spans="2:4">
      <c r="B262" s="552"/>
      <c r="D262" s="546"/>
    </row>
    <row r="263" spans="2:4">
      <c r="B263" s="552"/>
      <c r="D263" s="546"/>
    </row>
    <row r="264" spans="2:4">
      <c r="B264" s="552"/>
      <c r="D264" s="546"/>
    </row>
    <row r="265" spans="2:4">
      <c r="B265" s="552"/>
      <c r="D265" s="546"/>
    </row>
    <row r="266" spans="2:4">
      <c r="B266" s="552"/>
      <c r="D266" s="546"/>
    </row>
    <row r="267" spans="2:4">
      <c r="B267" s="552"/>
      <c r="D267" s="546"/>
    </row>
    <row r="268" spans="2:4">
      <c r="B268" s="552"/>
      <c r="D268" s="546"/>
    </row>
    <row r="269" spans="2:4">
      <c r="B269" s="552"/>
      <c r="D269" s="546"/>
    </row>
    <row r="270" spans="2:4">
      <c r="B270" s="552"/>
      <c r="D270" s="546"/>
    </row>
    <row r="271" spans="2:4">
      <c r="B271" s="552"/>
      <c r="D271" s="546"/>
    </row>
    <row r="272" spans="2:4">
      <c r="B272" s="552"/>
      <c r="D272" s="546"/>
    </row>
    <row r="273" spans="2:4">
      <c r="B273" s="552"/>
      <c r="D273" s="546"/>
    </row>
    <row r="274" spans="2:4">
      <c r="B274" s="552"/>
      <c r="D274" s="546"/>
    </row>
    <row r="275" spans="2:4">
      <c r="B275" s="552"/>
      <c r="D275" s="546"/>
    </row>
    <row r="276" spans="2:4">
      <c r="B276" s="552"/>
      <c r="D276" s="546"/>
    </row>
    <row r="277" spans="2:4">
      <c r="B277" s="552"/>
      <c r="D277" s="546"/>
    </row>
    <row r="278" spans="2:4">
      <c r="B278" s="552"/>
      <c r="D278" s="546"/>
    </row>
    <row r="279" spans="2:4">
      <c r="B279" s="552"/>
      <c r="D279" s="546"/>
    </row>
    <row r="280" spans="2:4">
      <c r="B280" s="552"/>
      <c r="D280" s="546"/>
    </row>
    <row r="281" spans="2:4">
      <c r="B281" s="552"/>
      <c r="D281" s="546"/>
    </row>
    <row r="282" spans="2:4">
      <c r="B282" s="552"/>
      <c r="D282" s="546"/>
    </row>
    <row r="283" spans="2:4">
      <c r="B283" s="552"/>
      <c r="D283" s="546"/>
    </row>
    <row r="284" spans="2:4">
      <c r="B284" s="552"/>
      <c r="D284" s="546"/>
    </row>
    <row r="285" spans="2:4">
      <c r="B285" s="552"/>
      <c r="D285" s="546"/>
    </row>
    <row r="286" spans="2:4">
      <c r="B286" s="552"/>
      <c r="D286" s="546"/>
    </row>
    <row r="287" spans="2:4">
      <c r="B287" s="552"/>
      <c r="D287" s="546"/>
    </row>
    <row r="288" spans="2:4">
      <c r="B288" s="552"/>
      <c r="D288" s="546"/>
    </row>
    <row r="289" spans="2:4">
      <c r="B289" s="552"/>
      <c r="D289" s="546"/>
    </row>
    <row r="290" spans="2:4">
      <c r="B290" s="552"/>
      <c r="D290" s="546"/>
    </row>
    <row r="291" spans="2:4">
      <c r="B291" s="552"/>
      <c r="D291" s="546"/>
    </row>
    <row r="292" spans="2:4">
      <c r="B292" s="552"/>
      <c r="D292" s="546"/>
    </row>
    <row r="293" spans="2:4">
      <c r="B293" s="552"/>
      <c r="D293" s="546"/>
    </row>
    <row r="294" spans="2:4">
      <c r="B294" s="552"/>
      <c r="D294" s="546"/>
    </row>
    <row r="295" spans="2:4">
      <c r="B295" s="552"/>
      <c r="D295" s="546"/>
    </row>
    <row r="296" spans="2:4">
      <c r="B296" s="552"/>
      <c r="D296" s="546"/>
    </row>
    <row r="297" spans="2:4">
      <c r="B297" s="552"/>
      <c r="D297" s="546"/>
    </row>
    <row r="298" spans="2:4">
      <c r="B298" s="552"/>
      <c r="D298" s="546"/>
    </row>
    <row r="299" spans="2:4">
      <c r="B299" s="552"/>
      <c r="D299" s="546"/>
    </row>
    <row r="300" spans="2:4">
      <c r="B300" s="552"/>
      <c r="D300" s="546"/>
    </row>
    <row r="301" spans="2:4">
      <c r="B301" s="552"/>
      <c r="D301" s="546"/>
    </row>
    <row r="302" spans="2:4">
      <c r="B302" s="552"/>
      <c r="D302" s="546"/>
    </row>
    <row r="303" spans="2:4">
      <c r="B303" s="552"/>
      <c r="D303" s="546"/>
    </row>
    <row r="304" spans="2:4">
      <c r="B304" s="552"/>
      <c r="D304" s="546"/>
    </row>
    <row r="305" spans="2:4">
      <c r="B305" s="552"/>
      <c r="D305" s="546"/>
    </row>
    <row r="306" spans="2:4">
      <c r="B306" s="552"/>
      <c r="D306" s="546"/>
    </row>
    <row r="307" spans="2:4">
      <c r="B307" s="552"/>
      <c r="D307" s="546"/>
    </row>
    <row r="308" spans="2:4">
      <c r="B308" s="552"/>
      <c r="D308" s="546"/>
    </row>
    <row r="309" spans="2:4">
      <c r="B309" s="552"/>
      <c r="D309" s="546"/>
    </row>
    <row r="310" spans="2:4">
      <c r="B310" s="552"/>
      <c r="D310" s="546"/>
    </row>
    <row r="311" spans="2:4">
      <c r="B311" s="552"/>
      <c r="D311" s="546"/>
    </row>
    <row r="312" spans="2:4">
      <c r="B312" s="552"/>
      <c r="D312" s="546"/>
    </row>
    <row r="313" spans="2:4">
      <c r="B313" s="552"/>
      <c r="D313" s="546"/>
    </row>
    <row r="314" spans="2:4">
      <c r="B314" s="552"/>
      <c r="D314" s="546"/>
    </row>
    <row r="315" spans="2:4">
      <c r="B315" s="552"/>
      <c r="D315" s="546"/>
    </row>
    <row r="316" spans="2:4">
      <c r="B316" s="552"/>
      <c r="D316" s="546"/>
    </row>
    <row r="317" spans="2:4">
      <c r="B317" s="552"/>
      <c r="D317" s="546"/>
    </row>
    <row r="318" spans="2:4">
      <c r="B318" s="552"/>
      <c r="D318" s="546"/>
    </row>
    <row r="319" spans="2:4">
      <c r="B319" s="552"/>
      <c r="D319" s="546"/>
    </row>
    <row r="320" spans="2:4">
      <c r="B320" s="552"/>
      <c r="D320" s="546"/>
    </row>
    <row r="321" spans="2:4">
      <c r="B321" s="552"/>
      <c r="D321" s="546"/>
    </row>
    <row r="322" spans="2:4">
      <c r="B322" s="552"/>
      <c r="D322" s="546"/>
    </row>
    <row r="323" spans="2:4">
      <c r="B323" s="552"/>
      <c r="D323" s="546"/>
    </row>
    <row r="324" spans="2:4">
      <c r="B324" s="552"/>
      <c r="D324" s="546"/>
    </row>
    <row r="325" spans="2:4">
      <c r="B325" s="552"/>
      <c r="D325" s="546"/>
    </row>
    <row r="326" spans="2:4">
      <c r="B326" s="552"/>
      <c r="D326" s="546"/>
    </row>
    <row r="327" spans="2:4">
      <c r="B327" s="552"/>
      <c r="D327" s="546"/>
    </row>
    <row r="328" spans="2:4">
      <c r="B328" s="552"/>
      <c r="D328" s="546"/>
    </row>
    <row r="329" spans="2:4">
      <c r="B329" s="552"/>
      <c r="D329" s="546"/>
    </row>
    <row r="330" spans="2:4">
      <c r="B330" s="552"/>
      <c r="D330" s="546"/>
    </row>
    <row r="331" spans="2:4">
      <c r="B331" s="552"/>
      <c r="D331" s="546"/>
    </row>
    <row r="332" spans="2:4">
      <c r="B332" s="552"/>
      <c r="D332" s="546"/>
    </row>
    <row r="333" spans="2:4">
      <c r="B333" s="552"/>
      <c r="D333" s="546"/>
    </row>
    <row r="334" spans="2:4">
      <c r="B334" s="552"/>
      <c r="D334" s="546"/>
    </row>
    <row r="335" spans="2:4">
      <c r="B335" s="552"/>
      <c r="D335" s="546"/>
    </row>
    <row r="336" spans="2:4">
      <c r="B336" s="552"/>
      <c r="D336" s="546"/>
    </row>
    <row r="337" spans="2:4">
      <c r="B337" s="552"/>
      <c r="D337" s="546"/>
    </row>
    <row r="338" spans="2:4">
      <c r="B338" s="552"/>
      <c r="D338" s="546"/>
    </row>
    <row r="339" spans="2:4">
      <c r="B339" s="552"/>
      <c r="D339" s="546"/>
    </row>
    <row r="340" spans="2:4">
      <c r="B340" s="552"/>
      <c r="D340" s="546"/>
    </row>
    <row r="341" spans="2:4">
      <c r="B341" s="552"/>
      <c r="D341" s="546"/>
    </row>
    <row r="342" spans="2:4">
      <c r="B342" s="552"/>
      <c r="D342" s="546"/>
    </row>
    <row r="343" spans="2:4">
      <c r="B343" s="552"/>
      <c r="D343" s="546"/>
    </row>
    <row r="344" spans="2:4">
      <c r="B344" s="552"/>
      <c r="D344" s="546"/>
    </row>
    <row r="345" spans="2:4">
      <c r="B345" s="552"/>
      <c r="D345" s="546"/>
    </row>
    <row r="346" spans="2:4">
      <c r="B346" s="552"/>
      <c r="D346" s="546"/>
    </row>
    <row r="347" spans="2:4">
      <c r="B347" s="552"/>
      <c r="D347" s="546"/>
    </row>
    <row r="348" spans="2:4">
      <c r="B348" s="552"/>
      <c r="D348" s="546"/>
    </row>
    <row r="349" spans="2:4">
      <c r="B349" s="552"/>
      <c r="D349" s="546"/>
    </row>
    <row r="350" spans="2:4">
      <c r="B350" s="552"/>
      <c r="D350" s="546"/>
    </row>
    <row r="351" spans="2:4">
      <c r="B351" s="552"/>
      <c r="D351" s="546"/>
    </row>
    <row r="352" spans="2:4">
      <c r="B352" s="552"/>
      <c r="D352" s="546"/>
    </row>
    <row r="353" spans="2:4">
      <c r="B353" s="552"/>
      <c r="D353" s="546"/>
    </row>
    <row r="354" spans="2:4">
      <c r="B354" s="552"/>
      <c r="D354" s="546"/>
    </row>
    <row r="355" spans="2:4">
      <c r="B355" s="552"/>
      <c r="D355" s="546"/>
    </row>
    <row r="356" spans="2:4">
      <c r="B356" s="552"/>
      <c r="D356" s="546"/>
    </row>
    <row r="357" spans="2:4">
      <c r="B357" s="552"/>
      <c r="D357" s="546"/>
    </row>
    <row r="358" spans="2:4">
      <c r="B358" s="552"/>
      <c r="D358" s="546"/>
    </row>
    <row r="359" spans="2:4">
      <c r="B359" s="552"/>
      <c r="D359" s="546"/>
    </row>
    <row r="360" spans="2:4">
      <c r="B360" s="552"/>
      <c r="D360" s="546"/>
    </row>
    <row r="361" spans="2:4">
      <c r="B361" s="552"/>
      <c r="D361" s="546"/>
    </row>
    <row r="362" spans="2:4">
      <c r="B362" s="552"/>
      <c r="D362" s="546"/>
    </row>
    <row r="363" spans="2:4">
      <c r="B363" s="552"/>
      <c r="D363" s="546"/>
    </row>
    <row r="364" spans="2:4">
      <c r="B364" s="552"/>
      <c r="D364" s="546"/>
    </row>
    <row r="365" spans="2:4">
      <c r="B365" s="552"/>
      <c r="D365" s="546"/>
    </row>
    <row r="366" spans="2:4">
      <c r="B366" s="552"/>
      <c r="D366" s="546"/>
    </row>
    <row r="367" spans="2:4">
      <c r="B367" s="552"/>
      <c r="D367" s="546"/>
    </row>
    <row r="368" spans="2:4">
      <c r="B368" s="552"/>
      <c r="D368" s="546"/>
    </row>
    <row r="369" spans="2:4">
      <c r="B369" s="552"/>
      <c r="D369" s="546"/>
    </row>
    <row r="370" spans="2:4">
      <c r="B370" s="552"/>
      <c r="D370" s="546"/>
    </row>
    <row r="371" spans="2:4">
      <c r="B371" s="552"/>
      <c r="D371" s="546"/>
    </row>
    <row r="372" spans="2:4">
      <c r="B372" s="552"/>
      <c r="D372" s="546"/>
    </row>
    <row r="373" spans="2:4">
      <c r="B373" s="552"/>
      <c r="D373" s="546"/>
    </row>
    <row r="374" spans="2:4">
      <c r="B374" s="552"/>
      <c r="D374" s="546"/>
    </row>
    <row r="375" spans="2:4">
      <c r="B375" s="552"/>
      <c r="D375" s="546"/>
    </row>
    <row r="376" spans="2:4">
      <c r="B376" s="552"/>
      <c r="D376" s="546"/>
    </row>
    <row r="377" spans="2:4">
      <c r="B377" s="552"/>
      <c r="D377" s="546"/>
    </row>
    <row r="378" spans="2:4">
      <c r="B378" s="552"/>
      <c r="D378" s="546"/>
    </row>
    <row r="379" spans="2:4">
      <c r="B379" s="552"/>
      <c r="D379" s="546"/>
    </row>
    <row r="380" spans="2:4">
      <c r="B380" s="552"/>
      <c r="D380" s="546"/>
    </row>
    <row r="381" spans="2:4">
      <c r="B381" s="552"/>
      <c r="D381" s="546"/>
    </row>
    <row r="382" spans="2:4">
      <c r="B382" s="552"/>
      <c r="D382" s="546"/>
    </row>
    <row r="383" spans="2:4">
      <c r="B383" s="552"/>
      <c r="D383" s="546"/>
    </row>
    <row r="384" spans="2:4">
      <c r="B384" s="552"/>
      <c r="D384" s="546"/>
    </row>
    <row r="385" spans="2:4">
      <c r="B385" s="552"/>
      <c r="D385" s="546"/>
    </row>
    <row r="386" spans="2:4">
      <c r="B386" s="552"/>
      <c r="D386" s="546"/>
    </row>
    <row r="387" spans="2:4">
      <c r="B387" s="552"/>
      <c r="D387" s="546"/>
    </row>
    <row r="388" spans="2:4">
      <c r="B388" s="552"/>
      <c r="D388" s="546"/>
    </row>
    <row r="389" spans="2:4">
      <c r="B389" s="552"/>
      <c r="D389" s="546"/>
    </row>
    <row r="390" spans="2:4">
      <c r="B390" s="552"/>
      <c r="D390" s="546"/>
    </row>
    <row r="391" spans="2:4">
      <c r="B391" s="552"/>
      <c r="D391" s="546"/>
    </row>
    <row r="392" spans="2:4">
      <c r="B392" s="552"/>
      <c r="D392" s="546"/>
    </row>
    <row r="393" spans="2:4">
      <c r="B393" s="552"/>
      <c r="D393" s="546"/>
    </row>
    <row r="394" spans="2:4">
      <c r="B394" s="552"/>
      <c r="D394" s="546"/>
    </row>
    <row r="395" spans="2:4">
      <c r="B395" s="552"/>
      <c r="D395" s="546"/>
    </row>
    <row r="396" spans="2:4">
      <c r="B396" s="552"/>
      <c r="D396" s="546"/>
    </row>
    <row r="397" spans="2:4">
      <c r="B397" s="552"/>
      <c r="D397" s="546"/>
    </row>
    <row r="398" spans="2:4">
      <c r="B398" s="552"/>
      <c r="D398" s="546"/>
    </row>
    <row r="399" spans="2:4">
      <c r="B399" s="552"/>
      <c r="D399" s="546"/>
    </row>
    <row r="400" spans="2:4">
      <c r="B400" s="552"/>
      <c r="D400" s="546"/>
    </row>
    <row r="401" spans="2:4">
      <c r="B401" s="552"/>
      <c r="D401" s="546"/>
    </row>
    <row r="402" spans="2:4">
      <c r="B402" s="552"/>
      <c r="D402" s="546"/>
    </row>
    <row r="403" spans="2:4">
      <c r="B403" s="552"/>
      <c r="D403" s="546"/>
    </row>
    <row r="404" spans="2:4">
      <c r="B404" s="552"/>
      <c r="D404" s="546"/>
    </row>
    <row r="405" spans="2:4">
      <c r="B405" s="552"/>
      <c r="D405" s="546"/>
    </row>
    <row r="406" spans="2:4">
      <c r="B406" s="552"/>
      <c r="D406" s="546"/>
    </row>
    <row r="407" spans="2:4">
      <c r="B407" s="552"/>
      <c r="D407" s="546"/>
    </row>
    <row r="408" spans="2:4">
      <c r="B408" s="552"/>
      <c r="D408" s="546"/>
    </row>
    <row r="409" spans="2:4">
      <c r="B409" s="552"/>
      <c r="D409" s="546"/>
    </row>
    <row r="410" spans="2:4">
      <c r="B410" s="552"/>
      <c r="D410" s="546"/>
    </row>
    <row r="411" spans="2:4">
      <c r="B411" s="552"/>
      <c r="D411" s="546"/>
    </row>
    <row r="412" spans="2:4">
      <c r="B412" s="552"/>
      <c r="D412" s="546"/>
    </row>
    <row r="413" spans="2:4">
      <c r="B413" s="552"/>
      <c r="D413" s="546"/>
    </row>
    <row r="414" spans="2:4">
      <c r="B414" s="552"/>
      <c r="D414" s="546"/>
    </row>
    <row r="415" spans="2:4">
      <c r="B415" s="552"/>
      <c r="D415" s="546"/>
    </row>
    <row r="416" spans="2:4">
      <c r="B416" s="552"/>
      <c r="D416" s="546"/>
    </row>
    <row r="417" spans="2:4">
      <c r="B417" s="552"/>
      <c r="D417" s="546"/>
    </row>
    <row r="418" spans="2:4">
      <c r="B418" s="552"/>
      <c r="D418" s="546"/>
    </row>
    <row r="419" spans="2:4">
      <c r="B419" s="552"/>
      <c r="D419" s="546"/>
    </row>
    <row r="420" spans="2:4">
      <c r="B420" s="552"/>
      <c r="D420" s="546"/>
    </row>
    <row r="421" spans="2:4">
      <c r="B421" s="552"/>
      <c r="D421" s="546"/>
    </row>
    <row r="422" spans="2:4">
      <c r="B422" s="552"/>
      <c r="D422" s="546"/>
    </row>
    <row r="423" spans="2:4">
      <c r="B423" s="552"/>
      <c r="D423" s="546"/>
    </row>
    <row r="424" spans="2:4">
      <c r="B424" s="552"/>
      <c r="D424" s="546"/>
    </row>
    <row r="425" spans="2:4">
      <c r="B425" s="552"/>
      <c r="D425" s="546"/>
    </row>
    <row r="426" spans="2:4">
      <c r="B426" s="552"/>
      <c r="D426" s="546"/>
    </row>
    <row r="427" spans="2:4">
      <c r="B427" s="552"/>
      <c r="D427" s="546"/>
    </row>
    <row r="428" spans="2:4">
      <c r="B428" s="552"/>
      <c r="D428" s="546"/>
    </row>
    <row r="429" spans="2:4">
      <c r="B429" s="552"/>
      <c r="D429" s="546"/>
    </row>
    <row r="430" spans="2:4">
      <c r="B430" s="552"/>
      <c r="D430" s="546"/>
    </row>
    <row r="431" spans="2:4">
      <c r="B431" s="552"/>
      <c r="D431" s="546"/>
    </row>
    <row r="432" spans="2:4">
      <c r="B432" s="552"/>
      <c r="D432" s="546"/>
    </row>
    <row r="433" spans="2:4">
      <c r="B433" s="552"/>
      <c r="D433" s="546"/>
    </row>
    <row r="434" spans="2:4">
      <c r="B434" s="552"/>
      <c r="D434" s="546"/>
    </row>
    <row r="435" spans="2:4">
      <c r="B435" s="552"/>
      <c r="D435" s="546"/>
    </row>
    <row r="436" spans="2:4">
      <c r="B436" s="552"/>
      <c r="D436" s="546"/>
    </row>
    <row r="437" spans="2:4">
      <c r="B437" s="552"/>
      <c r="D437" s="546"/>
    </row>
    <row r="438" spans="2:4">
      <c r="B438" s="552"/>
      <c r="D438" s="546"/>
    </row>
    <row r="439" spans="2:4">
      <c r="B439" s="552"/>
      <c r="D439" s="546"/>
    </row>
    <row r="440" spans="2:4">
      <c r="B440" s="552"/>
      <c r="D440" s="546"/>
    </row>
    <row r="441" spans="2:4">
      <c r="B441" s="552"/>
      <c r="D441" s="546"/>
    </row>
    <row r="442" spans="2:4">
      <c r="B442" s="552"/>
      <c r="D442" s="546"/>
    </row>
    <row r="443" spans="2:4">
      <c r="B443" s="552"/>
      <c r="D443" s="546"/>
    </row>
    <row r="444" spans="2:4">
      <c r="B444" s="552"/>
      <c r="D444" s="546"/>
    </row>
    <row r="445" spans="2:4">
      <c r="B445" s="552"/>
      <c r="D445" s="546"/>
    </row>
    <row r="446" spans="2:4">
      <c r="B446" s="552"/>
      <c r="D446" s="546"/>
    </row>
    <row r="447" spans="2:4">
      <c r="B447" s="552"/>
      <c r="D447" s="546"/>
    </row>
    <row r="448" spans="2:4">
      <c r="B448" s="552"/>
      <c r="D448" s="546"/>
    </row>
    <row r="449" spans="2:4">
      <c r="B449" s="552"/>
      <c r="D449" s="546"/>
    </row>
    <row r="450" spans="2:4">
      <c r="B450" s="552"/>
      <c r="D450" s="546"/>
    </row>
    <row r="451" spans="2:4">
      <c r="B451" s="552"/>
      <c r="D451" s="546"/>
    </row>
    <row r="452" spans="2:4">
      <c r="B452" s="552"/>
      <c r="D452" s="546"/>
    </row>
    <row r="453" spans="2:4">
      <c r="B453" s="552"/>
      <c r="D453" s="546"/>
    </row>
    <row r="454" spans="2:4">
      <c r="B454" s="552"/>
      <c r="D454" s="546"/>
    </row>
    <row r="455" spans="2:4">
      <c r="B455" s="552"/>
      <c r="D455" s="546"/>
    </row>
    <row r="456" spans="2:4">
      <c r="B456" s="552"/>
      <c r="D456" s="546"/>
    </row>
    <row r="457" spans="2:4">
      <c r="B457" s="552"/>
      <c r="D457" s="546"/>
    </row>
    <row r="458" spans="2:4">
      <c r="B458" s="552"/>
      <c r="D458" s="546"/>
    </row>
    <row r="459" spans="2:4">
      <c r="B459" s="552"/>
      <c r="D459" s="546"/>
    </row>
    <row r="460" spans="2:4">
      <c r="B460" s="552"/>
      <c r="D460" s="546"/>
    </row>
    <row r="461" spans="2:4">
      <c r="B461" s="552"/>
      <c r="D461" s="546"/>
    </row>
    <row r="462" spans="2:4">
      <c r="B462" s="552"/>
      <c r="D462" s="546"/>
    </row>
    <row r="463" spans="2:4">
      <c r="B463" s="552"/>
      <c r="D463" s="546"/>
    </row>
    <row r="464" spans="2:4">
      <c r="B464" s="552"/>
      <c r="D464" s="546"/>
    </row>
    <row r="465" spans="2:4">
      <c r="B465" s="552"/>
      <c r="D465" s="546"/>
    </row>
    <row r="466" spans="2:4">
      <c r="B466" s="552"/>
      <c r="D466" s="546"/>
    </row>
    <row r="467" spans="2:4">
      <c r="B467" s="552"/>
      <c r="D467" s="546"/>
    </row>
    <row r="468" spans="2:4">
      <c r="B468" s="552"/>
      <c r="D468" s="546"/>
    </row>
    <row r="469" spans="2:4">
      <c r="B469" s="552"/>
      <c r="D469" s="546"/>
    </row>
    <row r="470" spans="2:4">
      <c r="B470" s="552"/>
      <c r="D470" s="546"/>
    </row>
    <row r="471" spans="2:4">
      <c r="B471" s="552"/>
      <c r="D471" s="546"/>
    </row>
    <row r="472" spans="2:4">
      <c r="B472" s="552"/>
      <c r="D472" s="546"/>
    </row>
    <row r="473" spans="2:4">
      <c r="B473" s="552"/>
      <c r="D473" s="546"/>
    </row>
    <row r="474" spans="2:4">
      <c r="B474" s="552"/>
      <c r="D474" s="546"/>
    </row>
    <row r="475" spans="2:4">
      <c r="B475" s="552"/>
      <c r="D475" s="546"/>
    </row>
    <row r="476" spans="2:4">
      <c r="B476" s="552"/>
      <c r="D476" s="546"/>
    </row>
    <row r="477" spans="2:4">
      <c r="B477" s="552"/>
      <c r="D477" s="546"/>
    </row>
    <row r="478" spans="2:4">
      <c r="B478" s="552"/>
      <c r="D478" s="546"/>
    </row>
    <row r="479" spans="2:4">
      <c r="B479" s="552"/>
      <c r="D479" s="546"/>
    </row>
    <row r="480" spans="2:4">
      <c r="B480" s="552"/>
      <c r="D480" s="546"/>
    </row>
    <row r="481" spans="2:4">
      <c r="B481" s="552"/>
      <c r="D481" s="546"/>
    </row>
    <row r="482" spans="2:4">
      <c r="B482" s="552"/>
      <c r="D482" s="546"/>
    </row>
    <row r="483" spans="2:4">
      <c r="B483" s="552"/>
      <c r="D483" s="546"/>
    </row>
    <row r="484" spans="2:4">
      <c r="B484" s="552"/>
      <c r="D484" s="546"/>
    </row>
    <row r="485" spans="2:4">
      <c r="B485" s="552"/>
      <c r="D485" s="546"/>
    </row>
    <row r="486" spans="2:4">
      <c r="B486" s="552"/>
      <c r="D486" s="546"/>
    </row>
    <row r="487" spans="2:4">
      <c r="B487" s="552"/>
      <c r="D487" s="546"/>
    </row>
    <row r="488" spans="2:4">
      <c r="B488" s="552"/>
      <c r="D488" s="546"/>
    </row>
    <row r="489" spans="2:4">
      <c r="B489" s="552"/>
      <c r="D489" s="546"/>
    </row>
    <row r="490" spans="2:4">
      <c r="B490" s="552"/>
      <c r="D490" s="546"/>
    </row>
    <row r="491" spans="2:4">
      <c r="B491" s="552"/>
      <c r="D491" s="546"/>
    </row>
    <row r="492" spans="2:4">
      <c r="B492" s="552"/>
      <c r="D492" s="546"/>
    </row>
    <row r="493" spans="2:4">
      <c r="B493" s="552"/>
      <c r="D493" s="546"/>
    </row>
    <row r="494" spans="2:4">
      <c r="B494" s="552"/>
      <c r="D494" s="546"/>
    </row>
    <row r="495" spans="2:4">
      <c r="B495" s="552"/>
      <c r="D495" s="546"/>
    </row>
    <row r="496" spans="2:4">
      <c r="B496" s="552"/>
      <c r="D496" s="546"/>
    </row>
    <row r="497" spans="2:4">
      <c r="B497" s="552"/>
      <c r="D497" s="546"/>
    </row>
    <row r="498" spans="2:4">
      <c r="B498" s="552"/>
      <c r="D498" s="546"/>
    </row>
    <row r="499" spans="2:4">
      <c r="B499" s="552"/>
      <c r="D499" s="546"/>
    </row>
    <row r="500" spans="2:4">
      <c r="B500" s="552"/>
      <c r="D500" s="546"/>
    </row>
    <row r="501" spans="2:4">
      <c r="B501" s="552"/>
      <c r="D501" s="546"/>
    </row>
    <row r="502" spans="2:4">
      <c r="B502" s="552"/>
      <c r="D502" s="546"/>
    </row>
    <row r="503" spans="2:4">
      <c r="B503" s="552"/>
      <c r="D503" s="546"/>
    </row>
    <row r="504" spans="2:4">
      <c r="B504" s="552"/>
      <c r="D504" s="546"/>
    </row>
    <row r="505" spans="2:4">
      <c r="B505" s="552"/>
      <c r="D505" s="546"/>
    </row>
    <row r="506" spans="2:4">
      <c r="B506" s="552"/>
      <c r="D506" s="546"/>
    </row>
    <row r="507" spans="2:4">
      <c r="B507" s="552"/>
      <c r="D507" s="546"/>
    </row>
    <row r="508" spans="2:4">
      <c r="B508" s="552"/>
      <c r="D508" s="546"/>
    </row>
    <row r="509" spans="2:4">
      <c r="B509" s="552"/>
      <c r="D509" s="546"/>
    </row>
  </sheetData>
  <sheetProtection algorithmName="SHA-512" hashValue="67+S+5j3rDlp9E37FkzLbQ+iSIBNCodu1C7eax+5oswcmK3UYAltCkolIO7W2seDK6SBRhkogOzw6C5VNhUPVA==" saltValue="w6c5ku6vi7D9rbQU3AdwhA==" spinCount="100000" sheet="1" objects="1" scenarios="1" formatRows="0"/>
  <mergeCells count="3">
    <mergeCell ref="B15:D15"/>
    <mergeCell ref="B16:D18"/>
    <mergeCell ref="B19:D19"/>
  </mergeCells>
  <pageMargins left="0.9055118110236221" right="0" top="0.74803149606299213" bottom="0.74803149606299213" header="0.31496062992125984" footer="0.31496062992125984"/>
  <pageSetup paperSize="9" orientation="portrait" horizontalDpi="1200" verticalDpi="1200" r:id="rId1"/>
  <headerFooter>
    <oddFooter>&amp;R&amp;P/&amp;N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W272"/>
  <sheetViews>
    <sheetView view="pageBreakPreview" zoomScaleNormal="100" zoomScaleSheetLayoutView="100" workbookViewId="0">
      <pane ySplit="1" topLeftCell="A27" activePane="bottomLeft" state="frozen"/>
      <selection activeCell="D140" sqref="D140"/>
      <selection pane="bottomLeft" activeCell="B37" sqref="B37"/>
    </sheetView>
  </sheetViews>
  <sheetFormatPr defaultColWidth="9.140625" defaultRowHeight="12.75"/>
  <cols>
    <col min="1" max="1" width="12.140625" style="587" bestFit="1" customWidth="1"/>
    <col min="2" max="2" width="80.7109375" style="588" customWidth="1"/>
    <col min="3" max="3" width="5.7109375" style="584" customWidth="1"/>
    <col min="4" max="5" width="11.7109375" style="585" customWidth="1"/>
    <col min="6" max="6" width="17.7109375" style="586" customWidth="1"/>
    <col min="7" max="7" width="15.140625" style="560" customWidth="1"/>
    <col min="8" max="8" width="21" style="558" customWidth="1"/>
    <col min="9" max="16384" width="9.140625" style="558"/>
  </cols>
  <sheetData>
    <row r="1" spans="1:7" s="556" customFormat="1">
      <c r="A1" s="1" t="s">
        <v>52</v>
      </c>
      <c r="B1" s="2" t="s">
        <v>53</v>
      </c>
      <c r="C1" s="2" t="s">
        <v>54</v>
      </c>
      <c r="D1" s="3" t="s">
        <v>55</v>
      </c>
      <c r="E1" s="4" t="s">
        <v>56</v>
      </c>
      <c r="F1" s="5" t="s">
        <v>57</v>
      </c>
      <c r="G1" s="555"/>
    </row>
    <row r="2" spans="1:7" s="556" customFormat="1" ht="15.75">
      <c r="A2" s="126" t="s">
        <v>21</v>
      </c>
      <c r="B2" s="127" t="s">
        <v>58</v>
      </c>
      <c r="C2" s="128"/>
      <c r="D2" s="128" t="s">
        <v>59</v>
      </c>
      <c r="E2" s="557"/>
      <c r="F2" s="129"/>
      <c r="G2" s="555"/>
    </row>
    <row r="3" spans="1:7" ht="15.75">
      <c r="A3" s="126"/>
      <c r="B3" s="127" t="s">
        <v>60</v>
      </c>
      <c r="C3" s="130"/>
      <c r="D3" s="131"/>
      <c r="E3" s="557"/>
      <c r="F3" s="132"/>
      <c r="G3" s="558"/>
    </row>
    <row r="4" spans="1:7" s="556" customFormat="1" ht="18">
      <c r="A4" s="13"/>
      <c r="B4" s="14"/>
      <c r="C4" s="15"/>
      <c r="D4" s="16"/>
      <c r="E4" s="17"/>
      <c r="F4" s="18"/>
      <c r="G4" s="555"/>
    </row>
    <row r="5" spans="1:7" ht="15.75">
      <c r="A5" s="559"/>
      <c r="B5" s="559" t="s">
        <v>61</v>
      </c>
      <c r="C5" s="130"/>
      <c r="D5" s="128"/>
      <c r="E5" s="557"/>
      <c r="F5" s="129"/>
      <c r="G5" s="558"/>
    </row>
    <row r="6" spans="1:7" s="556" customFormat="1" ht="18">
      <c r="A6" s="13"/>
      <c r="B6" s="22"/>
      <c r="C6" s="15"/>
      <c r="D6" s="16"/>
      <c r="E6" s="17"/>
      <c r="F6" s="18"/>
      <c r="G6" s="555"/>
    </row>
    <row r="7" spans="1:7" s="556" customFormat="1" ht="15">
      <c r="A7" s="136" t="s">
        <v>21</v>
      </c>
      <c r="B7" s="136" t="s">
        <v>1483</v>
      </c>
      <c r="C7" s="137"/>
      <c r="D7" s="138"/>
      <c r="E7" s="960"/>
      <c r="F7" s="139">
        <f>F14</f>
        <v>0</v>
      </c>
      <c r="G7" s="555"/>
    </row>
    <row r="8" spans="1:7" s="556" customFormat="1" ht="15">
      <c r="A8" s="27" t="s">
        <v>62</v>
      </c>
      <c r="B8" s="27" t="s">
        <v>63</v>
      </c>
      <c r="C8" s="28"/>
      <c r="D8" s="29"/>
      <c r="E8" s="30"/>
      <c r="F8" s="140">
        <f>F28</f>
        <v>0</v>
      </c>
      <c r="G8" s="555"/>
    </row>
    <row r="9" spans="1:7" s="556" customFormat="1" ht="15">
      <c r="A9" s="141" t="s">
        <v>64</v>
      </c>
      <c r="B9" s="141" t="s">
        <v>1820</v>
      </c>
      <c r="C9" s="142"/>
      <c r="D9" s="143"/>
      <c r="E9" s="144"/>
      <c r="F9" s="145">
        <f>F58</f>
        <v>0</v>
      </c>
      <c r="G9" s="555"/>
    </row>
    <row r="10" spans="1:7" s="556" customFormat="1" ht="15">
      <c r="A10" s="141" t="s">
        <v>65</v>
      </c>
      <c r="B10" s="141" t="s">
        <v>66</v>
      </c>
      <c r="C10" s="142"/>
      <c r="D10" s="143"/>
      <c r="E10" s="144"/>
      <c r="F10" s="145">
        <f>F69</f>
        <v>0</v>
      </c>
      <c r="G10" s="555"/>
    </row>
    <row r="11" spans="1:7" s="556" customFormat="1" ht="15">
      <c r="A11" s="27" t="s">
        <v>67</v>
      </c>
      <c r="B11" s="27" t="s">
        <v>68</v>
      </c>
      <c r="C11" s="28"/>
      <c r="D11" s="29"/>
      <c r="E11" s="30"/>
      <c r="F11" s="31">
        <f>F75</f>
        <v>0</v>
      </c>
      <c r="G11" s="555"/>
    </row>
    <row r="12" spans="1:7" s="556" customFormat="1" ht="15">
      <c r="A12" s="27" t="s">
        <v>1337</v>
      </c>
      <c r="B12" s="27" t="s">
        <v>1524</v>
      </c>
      <c r="C12" s="28"/>
      <c r="D12" s="29"/>
      <c r="E12" s="30"/>
      <c r="F12" s="31">
        <f>F159</f>
        <v>0</v>
      </c>
      <c r="G12" s="555"/>
    </row>
    <row r="13" spans="1:7" ht="15">
      <c r="A13" s="27" t="s">
        <v>1710</v>
      </c>
      <c r="B13" s="199" t="s">
        <v>1563</v>
      </c>
      <c r="C13" s="130"/>
      <c r="D13" s="165"/>
      <c r="E13" s="613"/>
      <c r="F13" s="166">
        <f>F173</f>
        <v>0</v>
      </c>
    </row>
    <row r="14" spans="1:7" s="556" customFormat="1" ht="15.75">
      <c r="A14" s="32"/>
      <c r="B14" s="33" t="s">
        <v>69</v>
      </c>
      <c r="C14" s="34"/>
      <c r="D14" s="35"/>
      <c r="E14" s="36"/>
      <c r="F14" s="37">
        <f>SUM(F8:F13)</f>
        <v>0</v>
      </c>
      <c r="G14" s="555"/>
    </row>
    <row r="15" spans="1:7" s="556" customFormat="1">
      <c r="A15" s="38"/>
      <c r="B15" s="39"/>
      <c r="C15" s="38"/>
      <c r="D15" s="40"/>
      <c r="E15" s="41"/>
      <c r="F15" s="41"/>
      <c r="G15" s="555"/>
    </row>
    <row r="16" spans="1:7" s="556" customFormat="1">
      <c r="A16" s="146"/>
      <c r="B16" s="147"/>
      <c r="C16" s="146"/>
      <c r="D16" s="148"/>
      <c r="E16" s="149"/>
      <c r="F16" s="149"/>
      <c r="G16" s="555"/>
    </row>
    <row r="17" spans="1:23" s="556" customFormat="1">
      <c r="A17" s="146"/>
      <c r="B17" s="147"/>
      <c r="C17" s="146"/>
      <c r="D17" s="148"/>
      <c r="E17" s="149"/>
      <c r="F17" s="149"/>
      <c r="G17" s="555"/>
    </row>
    <row r="18" spans="1:23" ht="15">
      <c r="A18" s="150" t="s">
        <v>70</v>
      </c>
      <c r="B18" s="150" t="s">
        <v>71</v>
      </c>
      <c r="C18" s="151"/>
      <c r="D18" s="152" t="s">
        <v>59</v>
      </c>
      <c r="E18" s="961"/>
      <c r="F18" s="153"/>
    </row>
    <row r="19" spans="1:23" ht="25.5">
      <c r="A19" s="561" t="s">
        <v>72</v>
      </c>
      <c r="B19" s="562" t="s">
        <v>73</v>
      </c>
      <c r="C19" s="154"/>
      <c r="D19" s="155"/>
      <c r="E19" s="557"/>
      <c r="F19" s="156"/>
    </row>
    <row r="20" spans="1:23" ht="168">
      <c r="A20" s="157" t="s">
        <v>74</v>
      </c>
      <c r="B20" s="563" t="s">
        <v>75</v>
      </c>
      <c r="C20" s="154"/>
      <c r="D20" s="155"/>
      <c r="E20" s="557"/>
      <c r="F20" s="156"/>
    </row>
    <row r="21" spans="1:23" ht="36">
      <c r="A21" s="157" t="s">
        <v>76</v>
      </c>
      <c r="B21" s="563" t="s">
        <v>77</v>
      </c>
      <c r="C21" s="154"/>
      <c r="D21" s="155"/>
      <c r="E21" s="557"/>
      <c r="F21" s="156"/>
    </row>
    <row r="22" spans="1:23" ht="24">
      <c r="A22" s="157" t="s">
        <v>78</v>
      </c>
      <c r="B22" s="563" t="s">
        <v>79</v>
      </c>
      <c r="C22" s="154"/>
      <c r="D22" s="155"/>
      <c r="E22" s="557"/>
      <c r="F22" s="156"/>
    </row>
    <row r="23" spans="1:23" ht="24">
      <c r="A23" s="157" t="s">
        <v>80</v>
      </c>
      <c r="B23" s="563" t="s">
        <v>81</v>
      </c>
      <c r="C23" s="154"/>
      <c r="D23" s="155"/>
      <c r="E23" s="557"/>
      <c r="F23" s="156"/>
    </row>
    <row r="24" spans="1:23" ht="168">
      <c r="A24" s="157" t="s">
        <v>82</v>
      </c>
      <c r="B24" s="563" t="s">
        <v>1939</v>
      </c>
      <c r="C24" s="154"/>
      <c r="D24" s="155"/>
      <c r="E24" s="557"/>
      <c r="F24" s="156"/>
    </row>
    <row r="25" spans="1:23" ht="62.25" customHeight="1">
      <c r="A25" s="157" t="s">
        <v>1938</v>
      </c>
      <c r="B25" s="563" t="s">
        <v>83</v>
      </c>
      <c r="C25" s="154"/>
      <c r="D25" s="155"/>
      <c r="E25" s="557"/>
      <c r="F25" s="156"/>
    </row>
    <row r="26" spans="1:23" s="560" customFormat="1" ht="14.25">
      <c r="A26" s="561" t="s">
        <v>84</v>
      </c>
      <c r="B26" s="562" t="s">
        <v>85</v>
      </c>
      <c r="C26" s="154"/>
      <c r="D26" s="155"/>
      <c r="E26" s="557"/>
      <c r="F26" s="156"/>
    </row>
    <row r="27" spans="1:23" s="560" customFormat="1" ht="72">
      <c r="A27" s="157" t="s">
        <v>86</v>
      </c>
      <c r="B27" s="563" t="s">
        <v>87</v>
      </c>
      <c r="C27" s="154"/>
      <c r="D27" s="155"/>
      <c r="E27" s="557"/>
      <c r="F27" s="156"/>
    </row>
    <row r="28" spans="1:23" s="560" customFormat="1" ht="15">
      <c r="A28" s="150" t="s">
        <v>62</v>
      </c>
      <c r="B28" s="150" t="s">
        <v>63</v>
      </c>
      <c r="C28" s="151"/>
      <c r="D28" s="152" t="s">
        <v>59</v>
      </c>
      <c r="E28" s="961"/>
      <c r="F28" s="153">
        <f>SUM(F29:F57)</f>
        <v>0</v>
      </c>
    </row>
    <row r="29" spans="1:23" s="560" customFormat="1" ht="14.25">
      <c r="A29" s="561" t="s">
        <v>88</v>
      </c>
      <c r="B29" s="562" t="s">
        <v>89</v>
      </c>
      <c r="C29" s="154"/>
      <c r="D29" s="155"/>
      <c r="E29" s="557"/>
      <c r="F29" s="156"/>
    </row>
    <row r="30" spans="1:23" s="560" customFormat="1" ht="24">
      <c r="A30" s="157" t="s">
        <v>90</v>
      </c>
      <c r="B30" s="563" t="s">
        <v>1948</v>
      </c>
      <c r="C30" s="154"/>
      <c r="D30" s="155"/>
      <c r="E30" s="557"/>
      <c r="F30" s="156"/>
      <c r="H30" s="558"/>
      <c r="I30" s="558"/>
      <c r="J30" s="558"/>
      <c r="K30" s="558"/>
      <c r="L30" s="558"/>
      <c r="M30" s="558"/>
      <c r="N30" s="558"/>
      <c r="O30" s="558"/>
      <c r="P30" s="558"/>
      <c r="Q30" s="558"/>
      <c r="R30" s="558"/>
      <c r="S30" s="558"/>
      <c r="T30" s="558"/>
      <c r="U30" s="558"/>
      <c r="V30" s="558"/>
      <c r="W30" s="558"/>
    </row>
    <row r="31" spans="1:23" s="560" customFormat="1" ht="36">
      <c r="A31" s="157" t="s">
        <v>92</v>
      </c>
      <c r="B31" s="563" t="s">
        <v>93</v>
      </c>
      <c r="C31" s="154" t="s">
        <v>97</v>
      </c>
      <c r="D31" s="155">
        <v>1</v>
      </c>
      <c r="E31" s="188"/>
      <c r="F31" s="129">
        <f>D31*E31</f>
        <v>0</v>
      </c>
      <c r="H31" s="558"/>
      <c r="I31" s="558"/>
      <c r="J31" s="558"/>
      <c r="K31" s="558"/>
      <c r="L31" s="558"/>
      <c r="M31" s="558"/>
      <c r="N31" s="558"/>
      <c r="O31" s="558"/>
      <c r="P31" s="558"/>
      <c r="Q31" s="558"/>
      <c r="R31" s="558"/>
      <c r="S31" s="558"/>
      <c r="T31" s="558"/>
      <c r="U31" s="558"/>
      <c r="V31" s="558"/>
      <c r="W31" s="558"/>
    </row>
    <row r="32" spans="1:23" s="560" customFormat="1" ht="25.5">
      <c r="A32" s="561" t="s">
        <v>94</v>
      </c>
      <c r="B32" s="562" t="s">
        <v>95</v>
      </c>
      <c r="C32" s="154"/>
      <c r="D32" s="155"/>
      <c r="E32" s="557"/>
      <c r="F32" s="156"/>
    </row>
    <row r="33" spans="1:23" s="560" customFormat="1" ht="36">
      <c r="A33" s="157" t="s">
        <v>96</v>
      </c>
      <c r="B33" s="563" t="s">
        <v>1821</v>
      </c>
      <c r="C33" s="154" t="s">
        <v>97</v>
      </c>
      <c r="D33" s="155">
        <v>1</v>
      </c>
      <c r="E33" s="188"/>
      <c r="F33" s="129">
        <f t="shared" ref="F33:F57" si="0">D33*E33</f>
        <v>0</v>
      </c>
      <c r="H33" s="558"/>
      <c r="I33" s="558"/>
      <c r="J33" s="558"/>
      <c r="K33" s="558"/>
      <c r="L33" s="558"/>
      <c r="M33" s="558"/>
      <c r="N33" s="558"/>
      <c r="O33" s="558"/>
      <c r="P33" s="558"/>
      <c r="Q33" s="558"/>
      <c r="R33" s="558"/>
      <c r="S33" s="558"/>
      <c r="T33" s="558"/>
      <c r="U33" s="558"/>
      <c r="V33" s="558"/>
      <c r="W33" s="558"/>
    </row>
    <row r="34" spans="1:23" s="560" customFormat="1">
      <c r="A34" s="157" t="s">
        <v>98</v>
      </c>
      <c r="B34" s="563" t="s">
        <v>100</v>
      </c>
      <c r="C34" s="154" t="s">
        <v>97</v>
      </c>
      <c r="D34" s="155">
        <v>1</v>
      </c>
      <c r="E34" s="188"/>
      <c r="F34" s="129">
        <f t="shared" si="0"/>
        <v>0</v>
      </c>
    </row>
    <row r="35" spans="1:23" s="560" customFormat="1" ht="24">
      <c r="A35" s="157" t="s">
        <v>99</v>
      </c>
      <c r="B35" s="563" t="s">
        <v>102</v>
      </c>
      <c r="C35" s="154" t="s">
        <v>97</v>
      </c>
      <c r="D35" s="155">
        <v>1</v>
      </c>
      <c r="E35" s="188"/>
      <c r="F35" s="129">
        <f t="shared" si="0"/>
        <v>0</v>
      </c>
      <c r="H35" s="558"/>
      <c r="I35" s="558"/>
      <c r="J35" s="558"/>
      <c r="K35" s="558"/>
      <c r="L35" s="558"/>
      <c r="M35" s="558"/>
      <c r="N35" s="558"/>
      <c r="O35" s="558"/>
      <c r="P35" s="558"/>
      <c r="Q35" s="558"/>
      <c r="R35" s="558"/>
      <c r="S35" s="558"/>
      <c r="T35" s="558"/>
      <c r="U35" s="558"/>
      <c r="V35" s="558"/>
      <c r="W35" s="558"/>
    </row>
    <row r="36" spans="1:23" s="560" customFormat="1" ht="24">
      <c r="A36" s="157" t="s">
        <v>101</v>
      </c>
      <c r="B36" s="563" t="s">
        <v>102</v>
      </c>
      <c r="C36" s="154" t="s">
        <v>97</v>
      </c>
      <c r="D36" s="155">
        <v>1</v>
      </c>
      <c r="E36" s="188"/>
      <c r="F36" s="129">
        <f t="shared" si="0"/>
        <v>0</v>
      </c>
      <c r="H36" s="558"/>
      <c r="I36" s="558"/>
      <c r="J36" s="558"/>
      <c r="K36" s="558"/>
      <c r="L36" s="558"/>
      <c r="M36" s="558"/>
      <c r="N36" s="558"/>
      <c r="O36" s="558"/>
      <c r="P36" s="558"/>
      <c r="Q36" s="558"/>
      <c r="R36" s="558"/>
      <c r="S36" s="558"/>
      <c r="T36" s="558"/>
      <c r="U36" s="558"/>
      <c r="V36" s="558"/>
      <c r="W36" s="558"/>
    </row>
    <row r="37" spans="1:23" s="560" customFormat="1" ht="24">
      <c r="A37" s="157" t="s">
        <v>103</v>
      </c>
      <c r="B37" s="563" t="s">
        <v>102</v>
      </c>
      <c r="C37" s="154" t="s">
        <v>97</v>
      </c>
      <c r="D37" s="155">
        <v>1</v>
      </c>
      <c r="E37" s="188"/>
      <c r="F37" s="129">
        <f t="shared" si="0"/>
        <v>0</v>
      </c>
      <c r="H37" s="558"/>
      <c r="I37" s="558"/>
      <c r="J37" s="558"/>
      <c r="K37" s="558"/>
      <c r="L37" s="558"/>
      <c r="M37" s="558"/>
      <c r="N37" s="558"/>
      <c r="O37" s="558"/>
      <c r="P37" s="558"/>
      <c r="Q37" s="558"/>
      <c r="R37" s="558"/>
      <c r="S37" s="558"/>
      <c r="T37" s="558"/>
      <c r="U37" s="558"/>
      <c r="V37" s="558"/>
      <c r="W37" s="558"/>
    </row>
    <row r="38" spans="1:23" s="560" customFormat="1" ht="24">
      <c r="A38" s="157" t="s">
        <v>104</v>
      </c>
      <c r="B38" s="563" t="s">
        <v>106</v>
      </c>
      <c r="C38" s="154" t="s">
        <v>107</v>
      </c>
      <c r="D38" s="155">
        <v>225</v>
      </c>
      <c r="E38" s="188"/>
      <c r="F38" s="129">
        <f t="shared" si="0"/>
        <v>0</v>
      </c>
      <c r="H38" s="558"/>
      <c r="I38" s="558"/>
      <c r="J38" s="558"/>
      <c r="K38" s="558"/>
      <c r="L38" s="558"/>
      <c r="M38" s="558"/>
      <c r="N38" s="558"/>
      <c r="O38" s="558"/>
      <c r="P38" s="558"/>
      <c r="Q38" s="558"/>
      <c r="R38" s="558"/>
      <c r="S38" s="558"/>
      <c r="T38" s="558"/>
      <c r="U38" s="558"/>
      <c r="V38" s="558"/>
      <c r="W38" s="558"/>
    </row>
    <row r="39" spans="1:23" s="560" customFormat="1" ht="24">
      <c r="A39" s="157" t="s">
        <v>105</v>
      </c>
      <c r="B39" s="563" t="s">
        <v>109</v>
      </c>
      <c r="C39" s="154" t="s">
        <v>110</v>
      </c>
      <c r="D39" s="155">
        <v>40</v>
      </c>
      <c r="E39" s="188"/>
      <c r="F39" s="129">
        <f t="shared" si="0"/>
        <v>0</v>
      </c>
      <c r="H39" s="558"/>
      <c r="I39" s="558"/>
      <c r="J39" s="558"/>
      <c r="K39" s="558"/>
      <c r="L39" s="558"/>
      <c r="M39" s="558"/>
      <c r="N39" s="558"/>
      <c r="O39" s="558"/>
      <c r="P39" s="558"/>
      <c r="Q39" s="558"/>
      <c r="R39" s="558"/>
      <c r="S39" s="558"/>
      <c r="T39" s="558"/>
      <c r="U39" s="558"/>
      <c r="V39" s="558"/>
      <c r="W39" s="558"/>
    </row>
    <row r="40" spans="1:23" s="560" customFormat="1" ht="24">
      <c r="A40" s="157" t="s">
        <v>108</v>
      </c>
      <c r="B40" s="563" t="s">
        <v>112</v>
      </c>
      <c r="C40" s="154" t="s">
        <v>110</v>
      </c>
      <c r="D40" s="155">
        <v>10</v>
      </c>
      <c r="E40" s="188"/>
      <c r="F40" s="129">
        <f t="shared" si="0"/>
        <v>0</v>
      </c>
      <c r="H40" s="558"/>
      <c r="I40" s="558"/>
      <c r="J40" s="558"/>
      <c r="K40" s="558"/>
      <c r="L40" s="558"/>
      <c r="M40" s="558"/>
      <c r="N40" s="558"/>
      <c r="O40" s="558"/>
      <c r="P40" s="558"/>
      <c r="Q40" s="558"/>
      <c r="R40" s="558"/>
      <c r="S40" s="558"/>
      <c r="T40" s="558"/>
      <c r="U40" s="558"/>
      <c r="V40" s="558"/>
      <c r="W40" s="558"/>
    </row>
    <row r="41" spans="1:23" s="560" customFormat="1">
      <c r="A41" s="157" t="s">
        <v>111</v>
      </c>
      <c r="B41" s="563" t="s">
        <v>114</v>
      </c>
      <c r="C41" s="154" t="s">
        <v>110</v>
      </c>
      <c r="D41" s="155">
        <v>50</v>
      </c>
      <c r="E41" s="188"/>
      <c r="F41" s="129">
        <f t="shared" si="0"/>
        <v>0</v>
      </c>
      <c r="H41" s="558"/>
      <c r="I41" s="558"/>
      <c r="J41" s="558"/>
      <c r="K41" s="558"/>
      <c r="L41" s="558"/>
      <c r="M41" s="558"/>
      <c r="N41" s="558"/>
      <c r="O41" s="558"/>
      <c r="P41" s="558"/>
      <c r="Q41" s="558"/>
      <c r="R41" s="558"/>
      <c r="S41" s="558"/>
      <c r="T41" s="558"/>
      <c r="U41" s="558"/>
      <c r="V41" s="558"/>
      <c r="W41" s="558"/>
    </row>
    <row r="42" spans="1:23" s="560" customFormat="1" ht="24">
      <c r="A42" s="157" t="s">
        <v>113</v>
      </c>
      <c r="B42" s="563" t="s">
        <v>116</v>
      </c>
      <c r="C42" s="154" t="s">
        <v>117</v>
      </c>
      <c r="D42" s="155">
        <v>25</v>
      </c>
      <c r="E42" s="188"/>
      <c r="F42" s="129">
        <f t="shared" si="0"/>
        <v>0</v>
      </c>
      <c r="H42" s="558"/>
      <c r="I42" s="558"/>
      <c r="J42" s="558"/>
      <c r="K42" s="558"/>
      <c r="L42" s="558"/>
      <c r="M42" s="558"/>
      <c r="N42" s="558"/>
      <c r="O42" s="558"/>
      <c r="P42" s="558"/>
      <c r="Q42" s="558"/>
      <c r="R42" s="558"/>
      <c r="S42" s="558"/>
      <c r="T42" s="558"/>
      <c r="U42" s="558"/>
      <c r="V42" s="558"/>
      <c r="W42" s="558"/>
    </row>
    <row r="43" spans="1:23" s="560" customFormat="1" ht="24">
      <c r="A43" s="157" t="s">
        <v>115</v>
      </c>
      <c r="B43" s="563" t="s">
        <v>119</v>
      </c>
      <c r="C43" s="154" t="s">
        <v>107</v>
      </c>
      <c r="D43" s="155">
        <v>300</v>
      </c>
      <c r="E43" s="188"/>
      <c r="F43" s="129">
        <f>D43*E43</f>
        <v>0</v>
      </c>
      <c r="H43" s="558"/>
      <c r="I43" s="558"/>
      <c r="J43" s="558"/>
      <c r="K43" s="558"/>
      <c r="L43" s="558"/>
      <c r="M43" s="558"/>
      <c r="N43" s="558"/>
      <c r="O43" s="558"/>
      <c r="P43" s="558"/>
      <c r="Q43" s="558"/>
      <c r="R43" s="558"/>
      <c r="S43" s="558"/>
      <c r="T43" s="558"/>
      <c r="U43" s="558"/>
      <c r="V43" s="558"/>
      <c r="W43" s="558"/>
    </row>
    <row r="44" spans="1:23" s="560" customFormat="1">
      <c r="A44" s="157" t="s">
        <v>118</v>
      </c>
      <c r="B44" s="563" t="s">
        <v>121</v>
      </c>
      <c r="C44" s="154" t="s">
        <v>107</v>
      </c>
      <c r="D44" s="155">
        <v>250</v>
      </c>
      <c r="E44" s="188"/>
      <c r="F44" s="129">
        <f t="shared" si="0"/>
        <v>0</v>
      </c>
      <c r="H44" s="558"/>
      <c r="I44" s="558"/>
      <c r="J44" s="558"/>
      <c r="K44" s="558"/>
      <c r="L44" s="558"/>
      <c r="M44" s="558"/>
      <c r="N44" s="558"/>
      <c r="O44" s="558"/>
      <c r="P44" s="558"/>
      <c r="Q44" s="558"/>
      <c r="R44" s="558"/>
      <c r="S44" s="558"/>
      <c r="T44" s="558"/>
      <c r="U44" s="558"/>
      <c r="V44" s="558"/>
      <c r="W44" s="558"/>
    </row>
    <row r="45" spans="1:23" s="560" customFormat="1">
      <c r="A45" s="157" t="s">
        <v>120</v>
      </c>
      <c r="B45" s="563" t="s">
        <v>123</v>
      </c>
      <c r="C45" s="154" t="s">
        <v>124</v>
      </c>
      <c r="D45" s="155">
        <v>100</v>
      </c>
      <c r="E45" s="188"/>
      <c r="F45" s="129">
        <f>D45*E45</f>
        <v>0</v>
      </c>
      <c r="H45" s="558"/>
      <c r="I45" s="558"/>
      <c r="J45" s="558"/>
      <c r="K45" s="558"/>
      <c r="L45" s="558"/>
      <c r="M45" s="558"/>
      <c r="N45" s="558"/>
      <c r="O45" s="558"/>
      <c r="P45" s="558"/>
      <c r="Q45" s="558"/>
      <c r="R45" s="558"/>
      <c r="S45" s="558"/>
      <c r="T45" s="558"/>
      <c r="U45" s="558"/>
      <c r="V45" s="558"/>
      <c r="W45" s="558"/>
    </row>
    <row r="46" spans="1:23" s="560" customFormat="1">
      <c r="A46" s="157" t="s">
        <v>122</v>
      </c>
      <c r="B46" s="563" t="s">
        <v>126</v>
      </c>
      <c r="C46" s="154" t="s">
        <v>124</v>
      </c>
      <c r="D46" s="155">
        <v>50</v>
      </c>
      <c r="E46" s="188"/>
      <c r="F46" s="129">
        <f>D46*E46</f>
        <v>0</v>
      </c>
      <c r="H46" s="558"/>
      <c r="I46" s="558"/>
      <c r="J46" s="558"/>
      <c r="K46" s="558"/>
      <c r="L46" s="558"/>
      <c r="M46" s="558"/>
      <c r="N46" s="558"/>
      <c r="O46" s="558"/>
      <c r="P46" s="558"/>
      <c r="Q46" s="558"/>
      <c r="R46" s="558"/>
      <c r="S46" s="558"/>
      <c r="T46" s="558"/>
      <c r="U46" s="558"/>
      <c r="V46" s="558"/>
      <c r="W46" s="558"/>
    </row>
    <row r="47" spans="1:23" s="560" customFormat="1">
      <c r="A47" s="157" t="s">
        <v>125</v>
      </c>
      <c r="B47" s="563" t="s">
        <v>128</v>
      </c>
      <c r="C47" s="154" t="s">
        <v>107</v>
      </c>
      <c r="D47" s="155">
        <v>1500</v>
      </c>
      <c r="E47" s="188"/>
      <c r="F47" s="129">
        <f>D47*E47</f>
        <v>0</v>
      </c>
      <c r="H47" s="558"/>
      <c r="I47" s="558"/>
      <c r="J47" s="558"/>
      <c r="K47" s="558"/>
      <c r="L47" s="558"/>
      <c r="M47" s="558"/>
      <c r="N47" s="558"/>
      <c r="O47" s="558"/>
      <c r="P47" s="558"/>
      <c r="Q47" s="558"/>
      <c r="R47" s="558"/>
      <c r="S47" s="558"/>
      <c r="T47" s="558"/>
      <c r="U47" s="558"/>
      <c r="V47" s="558"/>
      <c r="W47" s="558"/>
    </row>
    <row r="48" spans="1:23" s="560" customFormat="1">
      <c r="A48" s="157" t="s">
        <v>127</v>
      </c>
      <c r="B48" s="563" t="s">
        <v>130</v>
      </c>
      <c r="C48" s="154" t="s">
        <v>107</v>
      </c>
      <c r="D48" s="155">
        <v>500</v>
      </c>
      <c r="E48" s="188"/>
      <c r="F48" s="129">
        <f t="shared" si="0"/>
        <v>0</v>
      </c>
      <c r="H48" s="558"/>
      <c r="I48" s="558"/>
      <c r="J48" s="558"/>
      <c r="K48" s="558"/>
      <c r="L48" s="558"/>
      <c r="M48" s="558"/>
      <c r="N48" s="558"/>
      <c r="O48" s="558"/>
      <c r="P48" s="558"/>
      <c r="Q48" s="558"/>
      <c r="R48" s="558"/>
      <c r="S48" s="558"/>
      <c r="T48" s="558"/>
      <c r="U48" s="558"/>
      <c r="V48" s="558"/>
      <c r="W48" s="558"/>
    </row>
    <row r="49" spans="1:23" s="560" customFormat="1">
      <c r="A49" s="157" t="s">
        <v>129</v>
      </c>
      <c r="B49" s="563" t="s">
        <v>132</v>
      </c>
      <c r="C49" s="154" t="s">
        <v>124</v>
      </c>
      <c r="D49" s="155">
        <v>200</v>
      </c>
      <c r="E49" s="188"/>
      <c r="F49" s="129">
        <f>D49*E49</f>
        <v>0</v>
      </c>
      <c r="H49" s="558"/>
      <c r="I49" s="558"/>
      <c r="J49" s="558"/>
      <c r="K49" s="558"/>
      <c r="L49" s="558"/>
      <c r="M49" s="558"/>
      <c r="N49" s="558"/>
      <c r="O49" s="558"/>
      <c r="P49" s="558"/>
      <c r="Q49" s="558"/>
      <c r="R49" s="558"/>
      <c r="S49" s="558"/>
      <c r="T49" s="558"/>
      <c r="U49" s="558"/>
      <c r="V49" s="558"/>
      <c r="W49" s="558"/>
    </row>
    <row r="50" spans="1:23" s="560" customFormat="1">
      <c r="A50" s="157" t="s">
        <v>131</v>
      </c>
      <c r="B50" s="563" t="s">
        <v>134</v>
      </c>
      <c r="C50" s="154" t="s">
        <v>124</v>
      </c>
      <c r="D50" s="155">
        <v>550</v>
      </c>
      <c r="E50" s="188"/>
      <c r="F50" s="129">
        <f>D50*E50</f>
        <v>0</v>
      </c>
      <c r="H50" s="558"/>
      <c r="I50" s="558"/>
      <c r="J50" s="558"/>
      <c r="K50" s="558"/>
      <c r="L50" s="558"/>
      <c r="M50" s="558"/>
      <c r="N50" s="558"/>
      <c r="O50" s="558"/>
      <c r="P50" s="558"/>
      <c r="Q50" s="558"/>
      <c r="R50" s="558"/>
      <c r="S50" s="558"/>
      <c r="T50" s="558"/>
      <c r="U50" s="558"/>
      <c r="V50" s="558"/>
      <c r="W50" s="558"/>
    </row>
    <row r="51" spans="1:23" s="560" customFormat="1">
      <c r="A51" s="157" t="s">
        <v>133</v>
      </c>
      <c r="B51" s="563" t="s">
        <v>136</v>
      </c>
      <c r="C51" s="154" t="s">
        <v>124</v>
      </c>
      <c r="D51" s="155">
        <v>50</v>
      </c>
      <c r="E51" s="188"/>
      <c r="F51" s="129">
        <f>D51*E51</f>
        <v>0</v>
      </c>
      <c r="H51" s="558"/>
      <c r="I51" s="558"/>
      <c r="J51" s="558"/>
      <c r="K51" s="558"/>
      <c r="L51" s="558"/>
      <c r="M51" s="558"/>
      <c r="N51" s="558"/>
      <c r="O51" s="558"/>
      <c r="P51" s="558"/>
      <c r="Q51" s="558"/>
      <c r="R51" s="558"/>
      <c r="S51" s="558"/>
      <c r="T51" s="558"/>
      <c r="U51" s="558"/>
      <c r="V51" s="558"/>
      <c r="W51" s="558"/>
    </row>
    <row r="52" spans="1:23" s="560" customFormat="1" ht="24">
      <c r="A52" s="157" t="s">
        <v>135</v>
      </c>
      <c r="B52" s="563" t="s">
        <v>138</v>
      </c>
      <c r="C52" s="154" t="s">
        <v>117</v>
      </c>
      <c r="D52" s="155">
        <v>110</v>
      </c>
      <c r="E52" s="188"/>
      <c r="F52" s="129">
        <f t="shared" si="0"/>
        <v>0</v>
      </c>
      <c r="H52" s="558"/>
      <c r="I52" s="558"/>
      <c r="J52" s="558"/>
      <c r="K52" s="558"/>
      <c r="L52" s="558"/>
      <c r="M52" s="558"/>
      <c r="N52" s="558"/>
      <c r="O52" s="558"/>
      <c r="P52" s="558"/>
      <c r="Q52" s="558"/>
      <c r="R52" s="558"/>
      <c r="S52" s="558"/>
      <c r="T52" s="558"/>
      <c r="U52" s="558"/>
      <c r="V52" s="558"/>
      <c r="W52" s="558"/>
    </row>
    <row r="53" spans="1:23" s="560" customFormat="1">
      <c r="A53" s="157" t="s">
        <v>137</v>
      </c>
      <c r="B53" s="563" t="s">
        <v>140</v>
      </c>
      <c r="C53" s="154" t="s">
        <v>141</v>
      </c>
      <c r="D53" s="155">
        <v>90</v>
      </c>
      <c r="E53" s="188"/>
      <c r="F53" s="129">
        <f t="shared" si="0"/>
        <v>0</v>
      </c>
      <c r="H53" s="558"/>
      <c r="I53" s="558"/>
      <c r="J53" s="558"/>
      <c r="K53" s="558"/>
      <c r="L53" s="558"/>
      <c r="M53" s="558"/>
      <c r="N53" s="558"/>
      <c r="O53" s="558"/>
      <c r="P53" s="558"/>
      <c r="Q53" s="558"/>
      <c r="R53" s="558"/>
      <c r="S53" s="558"/>
      <c r="T53" s="558"/>
      <c r="U53" s="558"/>
      <c r="V53" s="558"/>
      <c r="W53" s="558"/>
    </row>
    <row r="54" spans="1:23" s="560" customFormat="1" ht="36">
      <c r="A54" s="157" t="s">
        <v>139</v>
      </c>
      <c r="B54" s="563" t="s">
        <v>143</v>
      </c>
      <c r="C54" s="154" t="s">
        <v>117</v>
      </c>
      <c r="D54" s="155">
        <v>100</v>
      </c>
      <c r="E54" s="188"/>
      <c r="F54" s="129">
        <f t="shared" si="0"/>
        <v>0</v>
      </c>
      <c r="H54" s="558"/>
      <c r="I54" s="558"/>
      <c r="J54" s="558"/>
      <c r="K54" s="558"/>
      <c r="L54" s="558"/>
      <c r="M54" s="558"/>
      <c r="N54" s="558"/>
      <c r="O54" s="558"/>
      <c r="P54" s="558"/>
      <c r="Q54" s="558"/>
      <c r="R54" s="558"/>
      <c r="S54" s="558"/>
      <c r="T54" s="558"/>
      <c r="U54" s="558"/>
      <c r="V54" s="558"/>
      <c r="W54" s="558"/>
    </row>
    <row r="55" spans="1:23" s="560" customFormat="1" ht="36">
      <c r="A55" s="157" t="s">
        <v>142</v>
      </c>
      <c r="B55" s="563" t="s">
        <v>145</v>
      </c>
      <c r="C55" s="154" t="s">
        <v>117</v>
      </c>
      <c r="D55" s="155">
        <v>150</v>
      </c>
      <c r="E55" s="188"/>
      <c r="F55" s="129">
        <f t="shared" si="0"/>
        <v>0</v>
      </c>
      <c r="H55" s="558"/>
      <c r="I55" s="558"/>
      <c r="J55" s="558"/>
      <c r="K55" s="558"/>
      <c r="L55" s="558"/>
      <c r="M55" s="558"/>
      <c r="N55" s="558"/>
      <c r="O55" s="558"/>
      <c r="P55" s="558"/>
      <c r="Q55" s="558"/>
      <c r="R55" s="558"/>
      <c r="S55" s="558"/>
      <c r="T55" s="558"/>
      <c r="U55" s="558"/>
      <c r="V55" s="558"/>
      <c r="W55" s="558"/>
    </row>
    <row r="56" spans="1:23" s="560" customFormat="1" ht="36">
      <c r="A56" s="157" t="s">
        <v>144</v>
      </c>
      <c r="B56" s="563" t="s">
        <v>147</v>
      </c>
      <c r="C56" s="154" t="s">
        <v>117</v>
      </c>
      <c r="D56" s="155">
        <v>100</v>
      </c>
      <c r="E56" s="188"/>
      <c r="F56" s="129">
        <f t="shared" si="0"/>
        <v>0</v>
      </c>
      <c r="H56" s="558"/>
      <c r="I56" s="558"/>
      <c r="J56" s="558"/>
      <c r="K56" s="558"/>
      <c r="L56" s="558"/>
      <c r="M56" s="558"/>
      <c r="N56" s="558"/>
      <c r="O56" s="558"/>
      <c r="P56" s="558"/>
      <c r="Q56" s="558"/>
      <c r="R56" s="558"/>
      <c r="S56" s="558"/>
      <c r="T56" s="558"/>
      <c r="U56" s="558"/>
      <c r="V56" s="558"/>
      <c r="W56" s="558"/>
    </row>
    <row r="57" spans="1:23" s="560" customFormat="1" ht="36">
      <c r="A57" s="157" t="s">
        <v>146</v>
      </c>
      <c r="B57" s="563" t="s">
        <v>148</v>
      </c>
      <c r="C57" s="154" t="s">
        <v>149</v>
      </c>
      <c r="D57" s="155">
        <v>1500</v>
      </c>
      <c r="E57" s="188"/>
      <c r="F57" s="129">
        <f t="shared" si="0"/>
        <v>0</v>
      </c>
      <c r="H57" s="558"/>
      <c r="I57" s="558"/>
      <c r="J57" s="558"/>
      <c r="K57" s="558"/>
      <c r="L57" s="558"/>
      <c r="M57" s="558"/>
      <c r="N57" s="558"/>
      <c r="O57" s="558"/>
      <c r="P57" s="558"/>
      <c r="Q57" s="558"/>
      <c r="R57" s="558"/>
      <c r="S57" s="558"/>
      <c r="T57" s="558"/>
      <c r="U57" s="558"/>
      <c r="V57" s="558"/>
      <c r="W57" s="558"/>
    </row>
    <row r="58" spans="1:23" s="560" customFormat="1" ht="15">
      <c r="A58" s="150" t="s">
        <v>64</v>
      </c>
      <c r="B58" s="150" t="s">
        <v>1484</v>
      </c>
      <c r="C58" s="151"/>
      <c r="D58" s="152" t="s">
        <v>59</v>
      </c>
      <c r="E58" s="961"/>
      <c r="F58" s="153">
        <f>SUM(F59:F68)</f>
        <v>0</v>
      </c>
    </row>
    <row r="59" spans="1:23" s="560" customFormat="1" ht="25.5">
      <c r="A59" s="564" t="s">
        <v>150</v>
      </c>
      <c r="B59" s="562" t="s">
        <v>151</v>
      </c>
      <c r="C59" s="154"/>
      <c r="D59" s="155"/>
      <c r="E59" s="557"/>
      <c r="F59" s="156"/>
    </row>
    <row r="60" spans="1:23" s="560" customFormat="1" ht="36">
      <c r="A60" s="158" t="s">
        <v>152</v>
      </c>
      <c r="B60" s="563" t="s">
        <v>1485</v>
      </c>
      <c r="C60" s="154" t="s">
        <v>117</v>
      </c>
      <c r="D60" s="155">
        <v>6000</v>
      </c>
      <c r="E60" s="188"/>
      <c r="F60" s="129">
        <f>D60*E60</f>
        <v>0</v>
      </c>
    </row>
    <row r="61" spans="1:23" s="560" customFormat="1" ht="24">
      <c r="A61" s="158" t="s">
        <v>153</v>
      </c>
      <c r="B61" s="563" t="s">
        <v>1818</v>
      </c>
      <c r="C61" s="154" t="s">
        <v>124</v>
      </c>
      <c r="D61" s="155">
        <v>220</v>
      </c>
      <c r="E61" s="962"/>
      <c r="F61" s="129">
        <f>D61*E61</f>
        <v>0</v>
      </c>
      <c r="G61" s="565"/>
    </row>
    <row r="62" spans="1:23" s="560" customFormat="1" ht="24">
      <c r="A62" s="158" t="s">
        <v>155</v>
      </c>
      <c r="B62" s="563" t="s">
        <v>154</v>
      </c>
      <c r="C62" s="154" t="s">
        <v>117</v>
      </c>
      <c r="D62" s="155">
        <v>15000</v>
      </c>
      <c r="E62" s="188"/>
      <c r="F62" s="129">
        <f>D62*E62</f>
        <v>0</v>
      </c>
    </row>
    <row r="63" spans="1:23" s="560" customFormat="1" ht="36">
      <c r="A63" s="158" t="s">
        <v>1486</v>
      </c>
      <c r="B63" s="563" t="s">
        <v>1487</v>
      </c>
      <c r="C63" s="154" t="s">
        <v>117</v>
      </c>
      <c r="D63" s="155">
        <v>110</v>
      </c>
      <c r="E63" s="188"/>
      <c r="F63" s="129">
        <f>D63*E63</f>
        <v>0</v>
      </c>
    </row>
    <row r="64" spans="1:23" s="560" customFormat="1" ht="38.25">
      <c r="A64" s="564" t="s">
        <v>156</v>
      </c>
      <c r="B64" s="562" t="s">
        <v>157</v>
      </c>
      <c r="C64" s="154"/>
      <c r="D64" s="155"/>
      <c r="E64" s="557"/>
      <c r="F64" s="156"/>
    </row>
    <row r="65" spans="1:23" s="560" customFormat="1" ht="36">
      <c r="A65" s="158" t="s">
        <v>158</v>
      </c>
      <c r="B65" s="563" t="s">
        <v>159</v>
      </c>
      <c r="C65" s="154" t="s">
        <v>117</v>
      </c>
      <c r="D65" s="155">
        <v>11000</v>
      </c>
      <c r="E65" s="188"/>
      <c r="F65" s="129">
        <f>D65*E65</f>
        <v>0</v>
      </c>
    </row>
    <row r="66" spans="1:23" s="560" customFormat="1" ht="114.75">
      <c r="A66" s="564" t="s">
        <v>160</v>
      </c>
      <c r="B66" s="566" t="s">
        <v>161</v>
      </c>
      <c r="C66" s="154"/>
      <c r="D66" s="155"/>
      <c r="E66" s="557"/>
      <c r="F66" s="156"/>
    </row>
    <row r="67" spans="1:23" s="560" customFormat="1" ht="72">
      <c r="A67" s="158" t="s">
        <v>162</v>
      </c>
      <c r="B67" s="159" t="s">
        <v>163</v>
      </c>
      <c r="C67" s="154" t="s">
        <v>117</v>
      </c>
      <c r="D67" s="155">
        <v>350</v>
      </c>
      <c r="E67" s="188"/>
      <c r="F67" s="129">
        <f>D67*E67</f>
        <v>0</v>
      </c>
    </row>
    <row r="68" spans="1:23" s="560" customFormat="1" ht="24">
      <c r="A68" s="158" t="s">
        <v>164</v>
      </c>
      <c r="B68" s="563" t="s">
        <v>165</v>
      </c>
      <c r="C68" s="154" t="s">
        <v>107</v>
      </c>
      <c r="D68" s="155">
        <v>1100</v>
      </c>
      <c r="E68" s="188"/>
      <c r="F68" s="129">
        <f>D68*E68</f>
        <v>0</v>
      </c>
    </row>
    <row r="69" spans="1:23" s="560" customFormat="1">
      <c r="A69" s="160" t="s">
        <v>166</v>
      </c>
      <c r="B69" s="160" t="s">
        <v>66</v>
      </c>
      <c r="C69" s="161"/>
      <c r="D69" s="162"/>
      <c r="E69" s="187"/>
      <c r="F69" s="163">
        <f>SUM(F70:F74)</f>
        <v>0</v>
      </c>
    </row>
    <row r="70" spans="1:23" s="560" customFormat="1" ht="63.75">
      <c r="A70" s="567" t="s">
        <v>169</v>
      </c>
      <c r="B70" s="562" t="s">
        <v>170</v>
      </c>
      <c r="C70" s="154"/>
      <c r="D70" s="155"/>
      <c r="E70" s="557"/>
      <c r="F70" s="156"/>
      <c r="H70" s="558"/>
      <c r="I70" s="558"/>
      <c r="J70" s="558"/>
      <c r="K70" s="558"/>
      <c r="L70" s="558"/>
      <c r="M70" s="558"/>
      <c r="N70" s="558"/>
      <c r="O70" s="558"/>
      <c r="P70" s="558"/>
      <c r="Q70" s="558"/>
      <c r="R70" s="558"/>
      <c r="S70" s="558"/>
      <c r="T70" s="558"/>
      <c r="U70" s="558"/>
      <c r="V70" s="558"/>
      <c r="W70" s="558"/>
    </row>
    <row r="71" spans="1:23" s="560" customFormat="1" ht="36">
      <c r="A71" s="158" t="s">
        <v>171</v>
      </c>
      <c r="B71" s="563" t="s">
        <v>167</v>
      </c>
      <c r="C71" s="154" t="s">
        <v>97</v>
      </c>
      <c r="D71" s="155">
        <v>1</v>
      </c>
      <c r="E71" s="188"/>
      <c r="F71" s="129">
        <f>D71*E71</f>
        <v>0</v>
      </c>
      <c r="H71" s="558"/>
      <c r="I71" s="558"/>
      <c r="J71" s="558"/>
      <c r="K71" s="558"/>
      <c r="L71" s="558"/>
      <c r="M71" s="558"/>
      <c r="N71" s="558"/>
      <c r="O71" s="558"/>
      <c r="P71" s="558"/>
      <c r="Q71" s="558"/>
      <c r="R71" s="558"/>
      <c r="S71" s="558"/>
      <c r="T71" s="558"/>
      <c r="U71" s="558"/>
      <c r="V71" s="558"/>
      <c r="W71" s="558"/>
    </row>
    <row r="72" spans="1:23" s="560" customFormat="1" ht="24">
      <c r="A72" s="158" t="s">
        <v>172</v>
      </c>
      <c r="B72" s="563" t="s">
        <v>173</v>
      </c>
      <c r="C72" s="154" t="s">
        <v>168</v>
      </c>
      <c r="D72" s="155">
        <v>20</v>
      </c>
      <c r="E72" s="962"/>
      <c r="F72" s="129">
        <f>D72*E72</f>
        <v>0</v>
      </c>
      <c r="H72" s="558"/>
      <c r="I72" s="558"/>
      <c r="J72" s="558"/>
      <c r="K72" s="558"/>
      <c r="L72" s="558"/>
      <c r="M72" s="558"/>
      <c r="N72" s="558"/>
      <c r="O72" s="558"/>
      <c r="P72" s="558"/>
      <c r="Q72" s="558"/>
      <c r="R72" s="558"/>
      <c r="S72" s="558"/>
      <c r="T72" s="558"/>
      <c r="U72" s="558"/>
      <c r="V72" s="558"/>
      <c r="W72" s="558"/>
    </row>
    <row r="73" spans="1:23" s="560" customFormat="1" ht="24">
      <c r="A73" s="264" t="s">
        <v>174</v>
      </c>
      <c r="B73" s="568" t="s">
        <v>175</v>
      </c>
      <c r="C73" s="265" t="s">
        <v>168</v>
      </c>
      <c r="D73" s="266">
        <v>157</v>
      </c>
      <c r="E73" s="962"/>
      <c r="F73" s="267">
        <f>D73*E73</f>
        <v>0</v>
      </c>
      <c r="G73" s="565"/>
      <c r="H73" s="558"/>
      <c r="I73" s="558"/>
      <c r="J73" s="558"/>
      <c r="K73" s="558"/>
      <c r="L73" s="558"/>
      <c r="M73" s="558"/>
      <c r="N73" s="558"/>
      <c r="O73" s="558"/>
      <c r="P73" s="558"/>
      <c r="Q73" s="558"/>
      <c r="R73" s="558"/>
      <c r="S73" s="558"/>
      <c r="T73" s="558"/>
      <c r="U73" s="558"/>
      <c r="V73" s="558"/>
      <c r="W73" s="558"/>
    </row>
    <row r="74" spans="1:23" s="560" customFormat="1" ht="24">
      <c r="A74" s="264" t="s">
        <v>176</v>
      </c>
      <c r="B74" s="568" t="s">
        <v>177</v>
      </c>
      <c r="C74" s="265" t="s">
        <v>168</v>
      </c>
      <c r="D74" s="266">
        <v>135</v>
      </c>
      <c r="E74" s="962"/>
      <c r="F74" s="267">
        <f>D74*E74</f>
        <v>0</v>
      </c>
      <c r="H74" s="558"/>
      <c r="I74" s="558"/>
      <c r="J74" s="558"/>
      <c r="K74" s="558"/>
      <c r="L74" s="558"/>
      <c r="M74" s="558"/>
      <c r="N74" s="558"/>
      <c r="O74" s="558"/>
      <c r="P74" s="558"/>
      <c r="Q74" s="558"/>
      <c r="R74" s="558"/>
      <c r="S74" s="558"/>
      <c r="T74" s="558"/>
      <c r="U74" s="558"/>
      <c r="V74" s="558"/>
      <c r="W74" s="558"/>
    </row>
    <row r="75" spans="1:23" s="560" customFormat="1" ht="15">
      <c r="A75" s="136" t="s">
        <v>178</v>
      </c>
      <c r="B75" s="136" t="s">
        <v>68</v>
      </c>
      <c r="C75" s="137"/>
      <c r="D75" s="138"/>
      <c r="E75" s="960"/>
      <c r="F75" s="139">
        <f>F88+F106+F112+F130+F136+F147</f>
        <v>0</v>
      </c>
    </row>
    <row r="76" spans="1:23" s="560" customFormat="1">
      <c r="A76" s="160" t="s">
        <v>179</v>
      </c>
      <c r="B76" s="160" t="s">
        <v>71</v>
      </c>
      <c r="C76" s="161"/>
      <c r="D76" s="162"/>
      <c r="E76" s="187"/>
      <c r="F76" s="163"/>
    </row>
    <row r="77" spans="1:23" s="560" customFormat="1" ht="25.5">
      <c r="A77" s="564" t="s">
        <v>180</v>
      </c>
      <c r="B77" s="562" t="s">
        <v>181</v>
      </c>
      <c r="C77" s="154"/>
      <c r="D77" s="155"/>
      <c r="E77" s="557"/>
      <c r="F77" s="156"/>
    </row>
    <row r="78" spans="1:23" s="560" customFormat="1" ht="60">
      <c r="A78" s="158" t="s">
        <v>182</v>
      </c>
      <c r="B78" s="563" t="s">
        <v>183</v>
      </c>
      <c r="C78" s="130"/>
      <c r="D78" s="128"/>
      <c r="E78" s="963"/>
      <c r="F78" s="164"/>
    </row>
    <row r="79" spans="1:23" s="560" customFormat="1" ht="60">
      <c r="A79" s="158" t="s">
        <v>184</v>
      </c>
      <c r="B79" s="563" t="s">
        <v>185</v>
      </c>
      <c r="C79" s="130"/>
      <c r="D79" s="128"/>
      <c r="E79" s="963"/>
      <c r="F79" s="164"/>
    </row>
    <row r="80" spans="1:23" s="560" customFormat="1" ht="36">
      <c r="A80" s="158" t="s">
        <v>186</v>
      </c>
      <c r="B80" s="563" t="s">
        <v>187</v>
      </c>
      <c r="C80" s="130"/>
      <c r="D80" s="128"/>
      <c r="E80" s="963"/>
      <c r="F80" s="164"/>
    </row>
    <row r="81" spans="1:7" s="560" customFormat="1" ht="48">
      <c r="A81" s="158" t="s">
        <v>188</v>
      </c>
      <c r="B81" s="563" t="s">
        <v>189</v>
      </c>
      <c r="C81" s="130"/>
      <c r="D81" s="128"/>
      <c r="E81" s="963"/>
      <c r="F81" s="164"/>
    </row>
    <row r="82" spans="1:7" s="560" customFormat="1" ht="72">
      <c r="A82" s="158" t="s">
        <v>190</v>
      </c>
      <c r="B82" s="563" t="s">
        <v>191</v>
      </c>
      <c r="C82" s="130"/>
      <c r="D82" s="128"/>
      <c r="E82" s="963"/>
      <c r="F82" s="164"/>
    </row>
    <row r="83" spans="1:7" s="560" customFormat="1" ht="84">
      <c r="A83" s="158" t="s">
        <v>192</v>
      </c>
      <c r="B83" s="563" t="s">
        <v>193</v>
      </c>
      <c r="C83" s="130"/>
      <c r="D83" s="128"/>
      <c r="E83" s="963"/>
      <c r="F83" s="164"/>
    </row>
    <row r="84" spans="1:7" s="560" customFormat="1" ht="192">
      <c r="A84" s="158" t="s">
        <v>194</v>
      </c>
      <c r="B84" s="569" t="s">
        <v>195</v>
      </c>
      <c r="C84" s="130"/>
      <c r="D84" s="128"/>
      <c r="E84" s="963"/>
      <c r="F84" s="164"/>
    </row>
    <row r="85" spans="1:7" s="560" customFormat="1" ht="96">
      <c r="A85" s="158" t="s">
        <v>196</v>
      </c>
      <c r="B85" s="563" t="s">
        <v>197</v>
      </c>
      <c r="C85" s="130"/>
      <c r="D85" s="128"/>
      <c r="E85" s="963"/>
      <c r="F85" s="164"/>
    </row>
    <row r="86" spans="1:7" s="560" customFormat="1" ht="60">
      <c r="A86" s="158" t="s">
        <v>198</v>
      </c>
      <c r="B86" s="563" t="s">
        <v>199</v>
      </c>
      <c r="C86" s="130"/>
      <c r="D86" s="128"/>
      <c r="E86" s="963"/>
      <c r="F86" s="164"/>
    </row>
    <row r="87" spans="1:7" s="560" customFormat="1" ht="132">
      <c r="A87" s="158" t="s">
        <v>200</v>
      </c>
      <c r="B87" s="563" t="s">
        <v>201</v>
      </c>
      <c r="C87" s="130"/>
      <c r="D87" s="128"/>
      <c r="E87" s="963"/>
      <c r="F87" s="164"/>
    </row>
    <row r="88" spans="1:7" s="560" customFormat="1">
      <c r="A88" s="160" t="s">
        <v>202</v>
      </c>
      <c r="B88" s="160" t="s">
        <v>203</v>
      </c>
      <c r="C88" s="161"/>
      <c r="D88" s="162"/>
      <c r="E88" s="187"/>
      <c r="F88" s="163">
        <f>SUM(F89:F105)</f>
        <v>0</v>
      </c>
    </row>
    <row r="89" spans="1:7" s="560" customFormat="1" ht="14.25">
      <c r="A89" s="564" t="s">
        <v>204</v>
      </c>
      <c r="B89" s="570" t="s">
        <v>205</v>
      </c>
      <c r="C89" s="154"/>
      <c r="D89" s="155"/>
      <c r="E89" s="557"/>
      <c r="F89" s="156"/>
    </row>
    <row r="90" spans="1:7" s="560" customFormat="1" ht="24">
      <c r="A90" s="158" t="s">
        <v>206</v>
      </c>
      <c r="B90" s="563" t="s">
        <v>208</v>
      </c>
      <c r="C90" s="154" t="s">
        <v>107</v>
      </c>
      <c r="D90" s="155">
        <v>100</v>
      </c>
      <c r="E90" s="962"/>
      <c r="F90" s="129">
        <f t="shared" ref="F90:F105" si="1">D90*E90</f>
        <v>0</v>
      </c>
      <c r="G90" s="565"/>
    </row>
    <row r="91" spans="1:7" s="560" customFormat="1" ht="24">
      <c r="A91" s="158" t="s">
        <v>207</v>
      </c>
      <c r="B91" s="563" t="s">
        <v>1488</v>
      </c>
      <c r="C91" s="154" t="s">
        <v>107</v>
      </c>
      <c r="D91" s="155">
        <v>300</v>
      </c>
      <c r="E91" s="962"/>
      <c r="F91" s="129">
        <f t="shared" si="1"/>
        <v>0</v>
      </c>
    </row>
    <row r="92" spans="1:7" s="560" customFormat="1">
      <c r="A92" s="158" t="s">
        <v>209</v>
      </c>
      <c r="B92" s="563" t="s">
        <v>211</v>
      </c>
      <c r="C92" s="154" t="s">
        <v>124</v>
      </c>
      <c r="D92" s="155">
        <v>125</v>
      </c>
      <c r="E92" s="962"/>
      <c r="F92" s="129">
        <f>D92*E92</f>
        <v>0</v>
      </c>
    </row>
    <row r="93" spans="1:7" s="560" customFormat="1" ht="24">
      <c r="A93" s="158" t="s">
        <v>210</v>
      </c>
      <c r="B93" s="563" t="s">
        <v>213</v>
      </c>
      <c r="C93" s="154" t="s">
        <v>107</v>
      </c>
      <c r="D93" s="155">
        <v>3000</v>
      </c>
      <c r="E93" s="962"/>
      <c r="F93" s="129">
        <f>D93*E93</f>
        <v>0</v>
      </c>
    </row>
    <row r="94" spans="1:7" s="560" customFormat="1" ht="24">
      <c r="A94" s="158" t="s">
        <v>212</v>
      </c>
      <c r="B94" s="563" t="s">
        <v>1489</v>
      </c>
      <c r="C94" s="154" t="s">
        <v>107</v>
      </c>
      <c r="D94" s="155">
        <v>750</v>
      </c>
      <c r="E94" s="962"/>
      <c r="F94" s="129">
        <f>D94*E94</f>
        <v>0</v>
      </c>
    </row>
    <row r="95" spans="1:7" s="560" customFormat="1">
      <c r="A95" s="158" t="s">
        <v>214</v>
      </c>
      <c r="B95" s="563" t="s">
        <v>216</v>
      </c>
      <c r="C95" s="154" t="s">
        <v>107</v>
      </c>
      <c r="D95" s="155">
        <v>200</v>
      </c>
      <c r="E95" s="188"/>
      <c r="F95" s="129">
        <f>D95*E95</f>
        <v>0</v>
      </c>
    </row>
    <row r="96" spans="1:7" s="560" customFormat="1" ht="24">
      <c r="A96" s="158" t="s">
        <v>215</v>
      </c>
      <c r="B96" s="563" t="s">
        <v>1490</v>
      </c>
      <c r="C96" s="154" t="s">
        <v>107</v>
      </c>
      <c r="D96" s="155">
        <v>850</v>
      </c>
      <c r="E96" s="188"/>
      <c r="F96" s="129">
        <f t="shared" si="1"/>
        <v>0</v>
      </c>
    </row>
    <row r="97" spans="1:6" s="560" customFormat="1">
      <c r="A97" s="158" t="s">
        <v>217</v>
      </c>
      <c r="B97" s="563" t="s">
        <v>211</v>
      </c>
      <c r="C97" s="154" t="s">
        <v>107</v>
      </c>
      <c r="D97" s="155">
        <v>150</v>
      </c>
      <c r="E97" s="188"/>
      <c r="F97" s="129">
        <f t="shared" si="1"/>
        <v>0</v>
      </c>
    </row>
    <row r="98" spans="1:6" s="560" customFormat="1" ht="24">
      <c r="A98" s="158" t="s">
        <v>218</v>
      </c>
      <c r="B98" s="563" t="s">
        <v>220</v>
      </c>
      <c r="C98" s="154" t="s">
        <v>107</v>
      </c>
      <c r="D98" s="155">
        <v>35</v>
      </c>
      <c r="E98" s="188"/>
      <c r="F98" s="129">
        <f t="shared" si="1"/>
        <v>0</v>
      </c>
    </row>
    <row r="99" spans="1:6" s="560" customFormat="1" ht="24">
      <c r="A99" s="158" t="s">
        <v>219</v>
      </c>
      <c r="B99" s="563" t="s">
        <v>222</v>
      </c>
      <c r="C99" s="154" t="s">
        <v>124</v>
      </c>
      <c r="D99" s="155">
        <v>195</v>
      </c>
      <c r="E99" s="188"/>
      <c r="F99" s="129">
        <f t="shared" si="1"/>
        <v>0</v>
      </c>
    </row>
    <row r="100" spans="1:6" s="560" customFormat="1" ht="24">
      <c r="A100" s="158" t="s">
        <v>221</v>
      </c>
      <c r="B100" s="563" t="s">
        <v>224</v>
      </c>
      <c r="C100" s="154" t="s">
        <v>110</v>
      </c>
      <c r="D100" s="155">
        <v>20</v>
      </c>
      <c r="E100" s="188"/>
      <c r="F100" s="129">
        <f t="shared" si="1"/>
        <v>0</v>
      </c>
    </row>
    <row r="101" spans="1:6" s="560" customFormat="1" ht="24">
      <c r="A101" s="158" t="s">
        <v>223</v>
      </c>
      <c r="B101" s="563" t="s">
        <v>1557</v>
      </c>
      <c r="C101" s="154" t="s">
        <v>110</v>
      </c>
      <c r="D101" s="155">
        <v>12</v>
      </c>
      <c r="E101" s="188"/>
      <c r="F101" s="129">
        <f>D101*E101</f>
        <v>0</v>
      </c>
    </row>
    <row r="102" spans="1:6" s="560" customFormat="1" ht="24">
      <c r="A102" s="158" t="s">
        <v>225</v>
      </c>
      <c r="B102" s="563" t="s">
        <v>1558</v>
      </c>
      <c r="C102" s="154" t="s">
        <v>110</v>
      </c>
      <c r="D102" s="155">
        <v>5</v>
      </c>
      <c r="E102" s="188"/>
      <c r="F102" s="129">
        <f t="shared" ref="F102" si="2">D102*E102</f>
        <v>0</v>
      </c>
    </row>
    <row r="103" spans="1:6" s="560" customFormat="1" ht="36">
      <c r="A103" s="158" t="s">
        <v>226</v>
      </c>
      <c r="B103" s="563" t="s">
        <v>1559</v>
      </c>
      <c r="C103" s="154" t="s">
        <v>107</v>
      </c>
      <c r="D103" s="155">
        <v>45</v>
      </c>
      <c r="E103" s="188"/>
      <c r="F103" s="129">
        <f t="shared" si="1"/>
        <v>0</v>
      </c>
    </row>
    <row r="104" spans="1:6" s="560" customFormat="1" ht="24">
      <c r="A104" s="158" t="s">
        <v>226</v>
      </c>
      <c r="B104" s="563" t="s">
        <v>228</v>
      </c>
      <c r="C104" s="154" t="s">
        <v>110</v>
      </c>
      <c r="D104" s="155">
        <v>10</v>
      </c>
      <c r="E104" s="188"/>
      <c r="F104" s="129">
        <f t="shared" si="1"/>
        <v>0</v>
      </c>
    </row>
    <row r="105" spans="1:6" s="560" customFormat="1">
      <c r="A105" s="158" t="s">
        <v>227</v>
      </c>
      <c r="B105" s="563" t="s">
        <v>229</v>
      </c>
      <c r="C105" s="154" t="s">
        <v>107</v>
      </c>
      <c r="D105" s="155">
        <v>550</v>
      </c>
      <c r="E105" s="188"/>
      <c r="F105" s="129">
        <f t="shared" si="1"/>
        <v>0</v>
      </c>
    </row>
    <row r="106" spans="1:6" s="560" customFormat="1">
      <c r="A106" s="160" t="s">
        <v>230</v>
      </c>
      <c r="B106" s="160" t="s">
        <v>231</v>
      </c>
      <c r="C106" s="161"/>
      <c r="D106" s="162"/>
      <c r="E106" s="187"/>
      <c r="F106" s="163">
        <f>SUM(F107:F111)</f>
        <v>0</v>
      </c>
    </row>
    <row r="107" spans="1:6" s="560" customFormat="1" ht="76.5">
      <c r="A107" s="564" t="s">
        <v>232</v>
      </c>
      <c r="B107" s="570" t="s">
        <v>233</v>
      </c>
      <c r="C107" s="571"/>
      <c r="D107" s="557"/>
      <c r="E107" s="557"/>
      <c r="F107" s="572"/>
    </row>
    <row r="108" spans="1:6" s="560" customFormat="1" ht="72">
      <c r="A108" s="51" t="s">
        <v>234</v>
      </c>
      <c r="B108" s="573" t="s">
        <v>235</v>
      </c>
      <c r="C108" s="571"/>
      <c r="D108" s="557"/>
      <c r="E108" s="557"/>
      <c r="F108" s="572"/>
    </row>
    <row r="109" spans="1:6" s="560" customFormat="1">
      <c r="A109" s="51" t="s">
        <v>236</v>
      </c>
      <c r="B109" s="573" t="s">
        <v>237</v>
      </c>
      <c r="C109" s="571" t="s">
        <v>149</v>
      </c>
      <c r="D109" s="574">
        <v>33000</v>
      </c>
      <c r="E109" s="188"/>
      <c r="F109" s="575">
        <f>D109*E109</f>
        <v>0</v>
      </c>
    </row>
    <row r="110" spans="1:6" s="560" customFormat="1">
      <c r="A110" s="51" t="s">
        <v>238</v>
      </c>
      <c r="B110" s="573" t="s">
        <v>239</v>
      </c>
      <c r="C110" s="571" t="s">
        <v>149</v>
      </c>
      <c r="D110" s="574">
        <v>50000</v>
      </c>
      <c r="E110" s="188"/>
      <c r="F110" s="575">
        <f>D110*E110</f>
        <v>0</v>
      </c>
    </row>
    <row r="111" spans="1:6" s="560" customFormat="1">
      <c r="A111" s="51" t="s">
        <v>240</v>
      </c>
      <c r="B111" s="573" t="s">
        <v>1560</v>
      </c>
      <c r="C111" s="571" t="s">
        <v>149</v>
      </c>
      <c r="D111" s="574">
        <v>110000</v>
      </c>
      <c r="E111" s="188"/>
      <c r="F111" s="575">
        <f>D111*E111</f>
        <v>0</v>
      </c>
    </row>
    <row r="112" spans="1:6" s="560" customFormat="1">
      <c r="A112" s="160" t="s">
        <v>241</v>
      </c>
      <c r="B112" s="160" t="s">
        <v>242</v>
      </c>
      <c r="C112" s="161"/>
      <c r="D112" s="162"/>
      <c r="E112" s="187"/>
      <c r="F112" s="163">
        <f>SUM(F113:F129)</f>
        <v>0</v>
      </c>
    </row>
    <row r="113" spans="1:7" s="560" customFormat="1">
      <c r="A113" s="564" t="s">
        <v>243</v>
      </c>
      <c r="B113" s="570" t="s">
        <v>244</v>
      </c>
      <c r="C113" s="571"/>
      <c r="D113" s="557"/>
      <c r="E113" s="557"/>
      <c r="F113" s="572"/>
    </row>
    <row r="114" spans="1:7" s="560" customFormat="1">
      <c r="A114" s="51" t="s">
        <v>245</v>
      </c>
      <c r="B114" s="573" t="s">
        <v>246</v>
      </c>
      <c r="C114" s="571" t="s">
        <v>117</v>
      </c>
      <c r="D114" s="574">
        <v>98</v>
      </c>
      <c r="E114" s="188"/>
      <c r="F114" s="575">
        <f>D114*E114</f>
        <v>0</v>
      </c>
    </row>
    <row r="115" spans="1:7" s="560" customFormat="1" ht="25.5">
      <c r="A115" s="564" t="s">
        <v>247</v>
      </c>
      <c r="B115" s="570" t="s">
        <v>248</v>
      </c>
      <c r="C115" s="571"/>
      <c r="D115" s="557"/>
      <c r="E115" s="557"/>
      <c r="F115" s="572"/>
    </row>
    <row r="116" spans="1:7" s="560" customFormat="1" ht="24">
      <c r="A116" s="51" t="s">
        <v>249</v>
      </c>
      <c r="B116" s="573" t="s">
        <v>1553</v>
      </c>
      <c r="C116" s="571" t="s">
        <v>117</v>
      </c>
      <c r="D116" s="574">
        <v>50</v>
      </c>
      <c r="E116" s="188"/>
      <c r="F116" s="575">
        <f>D116*E116</f>
        <v>0</v>
      </c>
    </row>
    <row r="117" spans="1:7" s="560" customFormat="1" ht="38.25">
      <c r="A117" s="564" t="s">
        <v>250</v>
      </c>
      <c r="B117" s="570" t="s">
        <v>251</v>
      </c>
      <c r="C117" s="571"/>
      <c r="D117" s="557"/>
      <c r="E117" s="557"/>
      <c r="F117" s="572"/>
    </row>
    <row r="118" spans="1:7" s="560" customFormat="1" ht="36">
      <c r="A118" s="158" t="s">
        <v>252</v>
      </c>
      <c r="B118" s="573" t="s">
        <v>253</v>
      </c>
      <c r="C118" s="571" t="s">
        <v>117</v>
      </c>
      <c r="D118" s="574">
        <v>50</v>
      </c>
      <c r="E118" s="962"/>
      <c r="F118" s="575">
        <f>D118*E118</f>
        <v>0</v>
      </c>
      <c r="G118" s="565"/>
    </row>
    <row r="119" spans="1:7" s="560" customFormat="1" ht="36">
      <c r="A119" s="158" t="s">
        <v>254</v>
      </c>
      <c r="B119" s="573" t="s">
        <v>1491</v>
      </c>
      <c r="C119" s="571" t="s">
        <v>117</v>
      </c>
      <c r="D119" s="574">
        <v>385</v>
      </c>
      <c r="E119" s="962"/>
      <c r="F119" s="575">
        <f>D119*E119</f>
        <v>0</v>
      </c>
    </row>
    <row r="120" spans="1:7" s="560" customFormat="1" ht="36">
      <c r="A120" s="158" t="s">
        <v>255</v>
      </c>
      <c r="B120" s="573" t="s">
        <v>256</v>
      </c>
      <c r="C120" s="571" t="s">
        <v>117</v>
      </c>
      <c r="D120" s="574">
        <v>5</v>
      </c>
      <c r="E120" s="962"/>
      <c r="F120" s="575">
        <f t="shared" ref="F120:F126" si="3">D120*E120</f>
        <v>0</v>
      </c>
    </row>
    <row r="121" spans="1:7" s="560" customFormat="1" ht="36">
      <c r="A121" s="158" t="s">
        <v>257</v>
      </c>
      <c r="B121" s="573" t="s">
        <v>1561</v>
      </c>
      <c r="C121" s="571" t="s">
        <v>117</v>
      </c>
      <c r="D121" s="574">
        <v>490</v>
      </c>
      <c r="E121" s="962"/>
      <c r="F121" s="575">
        <f t="shared" si="3"/>
        <v>0</v>
      </c>
    </row>
    <row r="122" spans="1:7" s="560" customFormat="1" ht="36">
      <c r="A122" s="51" t="s">
        <v>258</v>
      </c>
      <c r="B122" s="573" t="s">
        <v>259</v>
      </c>
      <c r="C122" s="571" t="s">
        <v>117</v>
      </c>
      <c r="D122" s="574">
        <v>6</v>
      </c>
      <c r="E122" s="188"/>
      <c r="F122" s="575">
        <f t="shared" si="3"/>
        <v>0</v>
      </c>
    </row>
    <row r="123" spans="1:7" s="560" customFormat="1" ht="24">
      <c r="A123" s="51" t="s">
        <v>260</v>
      </c>
      <c r="B123" s="573" t="s">
        <v>1492</v>
      </c>
      <c r="C123" s="571" t="s">
        <v>117</v>
      </c>
      <c r="D123" s="574">
        <v>175</v>
      </c>
      <c r="E123" s="188"/>
      <c r="F123" s="575">
        <f t="shared" si="3"/>
        <v>0</v>
      </c>
    </row>
    <row r="124" spans="1:7" s="560" customFormat="1">
      <c r="A124" s="51" t="s">
        <v>261</v>
      </c>
      <c r="B124" s="573" t="s">
        <v>262</v>
      </c>
      <c r="C124" s="571" t="s">
        <v>117</v>
      </c>
      <c r="D124" s="574">
        <v>100</v>
      </c>
      <c r="E124" s="188"/>
      <c r="F124" s="575">
        <f>D124*E124</f>
        <v>0</v>
      </c>
    </row>
    <row r="125" spans="1:7" s="560" customFormat="1" ht="36">
      <c r="A125" s="51" t="s">
        <v>263</v>
      </c>
      <c r="B125" s="573" t="s">
        <v>1554</v>
      </c>
      <c r="C125" s="571" t="s">
        <v>117</v>
      </c>
      <c r="D125" s="574">
        <v>30</v>
      </c>
      <c r="E125" s="188"/>
      <c r="F125" s="575">
        <f t="shared" ref="F125" si="4">D125*E125</f>
        <v>0</v>
      </c>
    </row>
    <row r="126" spans="1:7" s="560" customFormat="1" ht="36">
      <c r="A126" s="51" t="s">
        <v>264</v>
      </c>
      <c r="B126" s="573" t="s">
        <v>1555</v>
      </c>
      <c r="C126" s="571" t="s">
        <v>110</v>
      </c>
      <c r="D126" s="574">
        <v>5</v>
      </c>
      <c r="E126" s="188"/>
      <c r="F126" s="575">
        <f t="shared" si="3"/>
        <v>0</v>
      </c>
    </row>
    <row r="127" spans="1:7" s="542" customFormat="1" ht="36">
      <c r="A127" s="51" t="s">
        <v>266</v>
      </c>
      <c r="B127" s="576" t="s">
        <v>265</v>
      </c>
      <c r="C127" s="154" t="s">
        <v>124</v>
      </c>
      <c r="D127" s="577">
        <v>1500</v>
      </c>
      <c r="E127" s="188"/>
      <c r="F127" s="129">
        <f>+D127*E127</f>
        <v>0</v>
      </c>
    </row>
    <row r="128" spans="1:7" s="542" customFormat="1" ht="36">
      <c r="A128" s="51" t="s">
        <v>268</v>
      </c>
      <c r="B128" s="576" t="s">
        <v>267</v>
      </c>
      <c r="C128" s="154" t="s">
        <v>124</v>
      </c>
      <c r="D128" s="577">
        <v>300</v>
      </c>
      <c r="E128" s="188"/>
      <c r="F128" s="129">
        <f>+D128*E128</f>
        <v>0</v>
      </c>
    </row>
    <row r="129" spans="1:6" s="542" customFormat="1" ht="96">
      <c r="A129" s="51" t="s">
        <v>1556</v>
      </c>
      <c r="B129" s="576" t="s">
        <v>269</v>
      </c>
      <c r="C129" s="154" t="s">
        <v>124</v>
      </c>
      <c r="D129" s="577">
        <v>300</v>
      </c>
      <c r="E129" s="188"/>
      <c r="F129" s="129">
        <f>+D129*E129</f>
        <v>0</v>
      </c>
    </row>
    <row r="130" spans="1:6" s="578" customFormat="1">
      <c r="A130" s="160" t="s">
        <v>270</v>
      </c>
      <c r="B130" s="160" t="s">
        <v>271</v>
      </c>
      <c r="C130" s="161"/>
      <c r="D130" s="162"/>
      <c r="E130" s="187"/>
      <c r="F130" s="163">
        <f>SUM(F131:F135)</f>
        <v>0</v>
      </c>
    </row>
    <row r="131" spans="1:6" s="560" customFormat="1" ht="24">
      <c r="A131" s="51" t="s">
        <v>272</v>
      </c>
      <c r="B131" s="576" t="s">
        <v>1493</v>
      </c>
      <c r="C131" s="571" t="s">
        <v>110</v>
      </c>
      <c r="D131" s="574">
        <v>1</v>
      </c>
      <c r="E131" s="188"/>
      <c r="F131" s="575">
        <f t="shared" ref="F131:F135" si="5">D131*E131</f>
        <v>0</v>
      </c>
    </row>
    <row r="132" spans="1:6" s="560" customFormat="1" ht="24">
      <c r="A132" s="264" t="s">
        <v>274</v>
      </c>
      <c r="B132" s="579" t="s">
        <v>1552</v>
      </c>
      <c r="C132" s="580" t="s">
        <v>107</v>
      </c>
      <c r="D132" s="581">
        <v>355</v>
      </c>
      <c r="E132" s="188"/>
      <c r="F132" s="582">
        <f t="shared" si="5"/>
        <v>0</v>
      </c>
    </row>
    <row r="133" spans="1:6" s="560" customFormat="1" ht="36">
      <c r="A133" s="264" t="s">
        <v>1494</v>
      </c>
      <c r="B133" s="579" t="s">
        <v>1819</v>
      </c>
      <c r="C133" s="580" t="s">
        <v>107</v>
      </c>
      <c r="D133" s="581">
        <v>355</v>
      </c>
      <c r="E133" s="188"/>
      <c r="F133" s="582">
        <f t="shared" si="5"/>
        <v>0</v>
      </c>
    </row>
    <row r="134" spans="1:6" s="560" customFormat="1" ht="24">
      <c r="A134" s="51" t="s">
        <v>1495</v>
      </c>
      <c r="B134" s="576" t="s">
        <v>273</v>
      </c>
      <c r="C134" s="571" t="s">
        <v>124</v>
      </c>
      <c r="D134" s="574">
        <v>360</v>
      </c>
      <c r="E134" s="188"/>
      <c r="F134" s="575">
        <f t="shared" si="5"/>
        <v>0</v>
      </c>
    </row>
    <row r="135" spans="1:6" s="560" customFormat="1" ht="24">
      <c r="A135" s="51" t="s">
        <v>1496</v>
      </c>
      <c r="B135" s="576" t="s">
        <v>275</v>
      </c>
      <c r="C135" s="571" t="s">
        <v>107</v>
      </c>
      <c r="D135" s="574">
        <v>500</v>
      </c>
      <c r="E135" s="188"/>
      <c r="F135" s="575">
        <f t="shared" si="5"/>
        <v>0</v>
      </c>
    </row>
    <row r="136" spans="1:6" s="542" customFormat="1">
      <c r="A136" s="160" t="s">
        <v>276</v>
      </c>
      <c r="B136" s="160" t="s">
        <v>277</v>
      </c>
      <c r="C136" s="161"/>
      <c r="D136" s="162"/>
      <c r="E136" s="187"/>
      <c r="F136" s="163">
        <f>SUM(F137:F146)</f>
        <v>0</v>
      </c>
    </row>
    <row r="137" spans="1:6" s="560" customFormat="1" ht="25.5">
      <c r="A137" s="564" t="s">
        <v>278</v>
      </c>
      <c r="B137" s="570" t="s">
        <v>279</v>
      </c>
      <c r="C137" s="571"/>
      <c r="D137" s="557"/>
      <c r="E137" s="557"/>
      <c r="F137" s="572"/>
    </row>
    <row r="138" spans="1:6" s="560" customFormat="1" ht="24">
      <c r="A138" s="51" t="s">
        <v>280</v>
      </c>
      <c r="B138" s="583" t="s">
        <v>281</v>
      </c>
      <c r="C138" s="571" t="s">
        <v>282</v>
      </c>
      <c r="D138" s="574">
        <v>7000</v>
      </c>
      <c r="E138" s="188"/>
      <c r="F138" s="575">
        <f>D138*E138</f>
        <v>0</v>
      </c>
    </row>
    <row r="139" spans="1:6" s="560" customFormat="1" ht="24">
      <c r="A139" s="51" t="s">
        <v>283</v>
      </c>
      <c r="B139" s="583" t="s">
        <v>284</v>
      </c>
      <c r="C139" s="571" t="s">
        <v>107</v>
      </c>
      <c r="D139" s="574">
        <v>500</v>
      </c>
      <c r="E139" s="188"/>
      <c r="F139" s="575">
        <f>D139*E139</f>
        <v>0</v>
      </c>
    </row>
    <row r="140" spans="1:6" s="560" customFormat="1" ht="24">
      <c r="A140" s="51" t="s">
        <v>285</v>
      </c>
      <c r="B140" s="583" t="s">
        <v>286</v>
      </c>
      <c r="C140" s="571" t="s">
        <v>282</v>
      </c>
      <c r="D140" s="574">
        <v>2500</v>
      </c>
      <c r="E140" s="188"/>
      <c r="F140" s="575">
        <f>D140*E140</f>
        <v>0</v>
      </c>
    </row>
    <row r="141" spans="1:6" s="560" customFormat="1" ht="38.25">
      <c r="A141" s="564" t="s">
        <v>278</v>
      </c>
      <c r="B141" s="570" t="s">
        <v>287</v>
      </c>
      <c r="C141" s="571"/>
      <c r="D141" s="557"/>
      <c r="E141" s="557"/>
      <c r="F141" s="572"/>
    </row>
    <row r="142" spans="1:6" s="560" customFormat="1" ht="24">
      <c r="A142" s="51" t="s">
        <v>288</v>
      </c>
      <c r="B142" s="583" t="s">
        <v>1562</v>
      </c>
      <c r="C142" s="571" t="s">
        <v>110</v>
      </c>
      <c r="D142" s="574">
        <v>5</v>
      </c>
      <c r="E142" s="188"/>
      <c r="F142" s="575">
        <f>D142*E142</f>
        <v>0</v>
      </c>
    </row>
    <row r="143" spans="1:6" s="560" customFormat="1" ht="38.25">
      <c r="A143" s="564" t="s">
        <v>289</v>
      </c>
      <c r="B143" s="570" t="s">
        <v>290</v>
      </c>
      <c r="C143" s="571"/>
      <c r="D143" s="557"/>
      <c r="E143" s="557"/>
      <c r="F143" s="572"/>
    </row>
    <row r="144" spans="1:6" s="560" customFormat="1" ht="24">
      <c r="A144" s="51" t="s">
        <v>291</v>
      </c>
      <c r="B144" s="583" t="s">
        <v>292</v>
      </c>
      <c r="C144" s="571" t="s">
        <v>110</v>
      </c>
      <c r="D144" s="574">
        <v>8</v>
      </c>
      <c r="E144" s="188"/>
      <c r="F144" s="575">
        <f>D144*E144</f>
        <v>0</v>
      </c>
    </row>
    <row r="145" spans="1:6" s="560" customFormat="1">
      <c r="A145" s="564" t="s">
        <v>293</v>
      </c>
      <c r="B145" s="570" t="s">
        <v>294</v>
      </c>
      <c r="C145" s="571"/>
      <c r="D145" s="557"/>
      <c r="E145" s="557"/>
      <c r="F145" s="572"/>
    </row>
    <row r="146" spans="1:6" s="560" customFormat="1" ht="24">
      <c r="A146" s="51" t="s">
        <v>295</v>
      </c>
      <c r="B146" s="583" t="s">
        <v>296</v>
      </c>
      <c r="C146" s="571" t="s">
        <v>110</v>
      </c>
      <c r="D146" s="574">
        <v>5</v>
      </c>
      <c r="E146" s="188"/>
      <c r="F146" s="575">
        <f>D146*E146</f>
        <v>0</v>
      </c>
    </row>
    <row r="147" spans="1:6" s="560" customFormat="1">
      <c r="A147" s="160" t="s">
        <v>297</v>
      </c>
      <c r="B147" s="160" t="s">
        <v>298</v>
      </c>
      <c r="C147" s="161"/>
      <c r="D147" s="162"/>
      <c r="E147" s="187"/>
      <c r="F147" s="163">
        <f>SUM(F148:F158)</f>
        <v>0</v>
      </c>
    </row>
    <row r="148" spans="1:6" s="560" customFormat="1">
      <c r="A148" s="564" t="s">
        <v>299</v>
      </c>
      <c r="B148" s="562" t="s">
        <v>300</v>
      </c>
      <c r="C148" s="571"/>
      <c r="D148" s="574"/>
      <c r="E148" s="613"/>
      <c r="F148" s="575"/>
    </row>
    <row r="149" spans="1:6" s="560" customFormat="1" ht="72">
      <c r="A149" s="158" t="s">
        <v>301</v>
      </c>
      <c r="B149" s="563" t="s">
        <v>302</v>
      </c>
      <c r="C149" s="130"/>
      <c r="D149" s="165"/>
      <c r="E149" s="613"/>
      <c r="F149" s="166"/>
    </row>
    <row r="150" spans="1:6" s="560" customFormat="1" ht="24">
      <c r="A150" s="158" t="s">
        <v>303</v>
      </c>
      <c r="B150" s="563" t="s">
        <v>304</v>
      </c>
      <c r="C150" s="154"/>
      <c r="D150" s="155"/>
      <c r="E150" s="557"/>
      <c r="F150" s="156"/>
    </row>
    <row r="151" spans="1:6" s="560" customFormat="1" ht="36">
      <c r="A151" s="158" t="s">
        <v>305</v>
      </c>
      <c r="B151" s="563" t="s">
        <v>306</v>
      </c>
      <c r="C151" s="154"/>
      <c r="D151" s="155"/>
      <c r="E151" s="557"/>
      <c r="F151" s="156"/>
    </row>
    <row r="152" spans="1:6" s="560" customFormat="1" ht="25.5">
      <c r="A152" s="564" t="s">
        <v>307</v>
      </c>
      <c r="B152" s="562" t="s">
        <v>1549</v>
      </c>
      <c r="C152" s="154"/>
      <c r="D152" s="155"/>
      <c r="E152" s="557"/>
      <c r="F152" s="156"/>
    </row>
    <row r="153" spans="1:6" s="560" customFormat="1">
      <c r="A153" s="158" t="s">
        <v>308</v>
      </c>
      <c r="B153" s="583" t="s">
        <v>309</v>
      </c>
      <c r="C153" s="154" t="s">
        <v>107</v>
      </c>
      <c r="D153" s="155">
        <v>4000</v>
      </c>
      <c r="E153" s="188"/>
      <c r="F153" s="129">
        <f>D153*E153</f>
        <v>0</v>
      </c>
    </row>
    <row r="154" spans="1:6" s="560" customFormat="1" ht="24">
      <c r="A154" s="158" t="s">
        <v>310</v>
      </c>
      <c r="B154" s="583" t="s">
        <v>311</v>
      </c>
      <c r="C154" s="154" t="s">
        <v>107</v>
      </c>
      <c r="D154" s="155">
        <v>4000</v>
      </c>
      <c r="E154" s="188"/>
      <c r="F154" s="129">
        <f>D154*E154</f>
        <v>0</v>
      </c>
    </row>
    <row r="155" spans="1:6" s="560" customFormat="1" ht="48">
      <c r="A155" s="158" t="s">
        <v>1551</v>
      </c>
      <c r="B155" s="583" t="s">
        <v>1550</v>
      </c>
      <c r="C155" s="154" t="s">
        <v>107</v>
      </c>
      <c r="D155" s="155">
        <v>4000</v>
      </c>
      <c r="E155" s="188"/>
      <c r="F155" s="129">
        <f>D155*E155</f>
        <v>0</v>
      </c>
    </row>
    <row r="156" spans="1:6" s="560" customFormat="1" ht="51">
      <c r="A156" s="564" t="s">
        <v>312</v>
      </c>
      <c r="B156" s="562" t="s">
        <v>313</v>
      </c>
      <c r="C156" s="154"/>
      <c r="D156" s="155"/>
      <c r="E156" s="613"/>
      <c r="F156" s="129"/>
    </row>
    <row r="157" spans="1:6" s="560" customFormat="1" ht="36">
      <c r="A157" s="158" t="s">
        <v>314</v>
      </c>
      <c r="B157" s="563" t="s">
        <v>315</v>
      </c>
      <c r="C157" s="154" t="s">
        <v>124</v>
      </c>
      <c r="D157" s="155">
        <v>740</v>
      </c>
      <c r="E157" s="188"/>
      <c r="F157" s="129">
        <f>D157*E157</f>
        <v>0</v>
      </c>
    </row>
    <row r="158" spans="1:6" s="560" customFormat="1" ht="36">
      <c r="A158" s="158" t="s">
        <v>316</v>
      </c>
      <c r="B158" s="563" t="s">
        <v>317</v>
      </c>
      <c r="C158" s="154" t="s">
        <v>124</v>
      </c>
      <c r="D158" s="155">
        <v>740</v>
      </c>
      <c r="E158" s="188"/>
      <c r="F158" s="129">
        <f>D158*E158</f>
        <v>0</v>
      </c>
    </row>
    <row r="159" spans="1:6" s="560" customFormat="1">
      <c r="A159" s="160" t="s">
        <v>1525</v>
      </c>
      <c r="B159" s="160" t="s">
        <v>1524</v>
      </c>
      <c r="C159" s="161"/>
      <c r="D159" s="162"/>
      <c r="E159" s="187"/>
      <c r="F159" s="163">
        <f>SUM(F160:F172)</f>
        <v>0</v>
      </c>
    </row>
    <row r="160" spans="1:6" s="560" customFormat="1">
      <c r="A160" s="564" t="s">
        <v>1400</v>
      </c>
      <c r="B160" s="562" t="s">
        <v>1533</v>
      </c>
      <c r="C160" s="571"/>
      <c r="D160" s="574"/>
      <c r="E160" s="613"/>
      <c r="F160" s="575"/>
    </row>
    <row r="161" spans="1:6" s="560" customFormat="1" ht="72">
      <c r="A161" s="158" t="s">
        <v>1528</v>
      </c>
      <c r="B161" s="563" t="s">
        <v>1526</v>
      </c>
      <c r="C161" s="130"/>
      <c r="D161" s="165"/>
      <c r="E161" s="613"/>
      <c r="F161" s="166"/>
    </row>
    <row r="162" spans="1:6" s="560" customFormat="1" ht="24">
      <c r="A162" s="158" t="s">
        <v>1529</v>
      </c>
      <c r="B162" s="563" t="s">
        <v>304</v>
      </c>
      <c r="C162" s="154"/>
      <c r="D162" s="155"/>
      <c r="E162" s="557"/>
      <c r="F162" s="156"/>
    </row>
    <row r="163" spans="1:6" s="560" customFormat="1" ht="36">
      <c r="A163" s="158" t="s">
        <v>1530</v>
      </c>
      <c r="B163" s="563" t="s">
        <v>306</v>
      </c>
      <c r="C163" s="154"/>
      <c r="D163" s="155"/>
      <c r="E163" s="557"/>
      <c r="F163" s="156"/>
    </row>
    <row r="164" spans="1:6" s="560" customFormat="1" ht="25.5">
      <c r="A164" s="564" t="s">
        <v>1531</v>
      </c>
      <c r="B164" s="562" t="s">
        <v>1527</v>
      </c>
      <c r="C164" s="154"/>
      <c r="D164" s="155"/>
      <c r="E164" s="557"/>
      <c r="F164" s="156"/>
    </row>
    <row r="165" spans="1:6" s="560" customFormat="1" ht="15">
      <c r="A165" s="158" t="s">
        <v>1532</v>
      </c>
      <c r="B165" s="958" t="s">
        <v>1541</v>
      </c>
      <c r="C165" s="154" t="s">
        <v>110</v>
      </c>
      <c r="D165" s="155">
        <v>8</v>
      </c>
      <c r="E165" s="188"/>
      <c r="F165" s="129">
        <f>D165*E165</f>
        <v>0</v>
      </c>
    </row>
    <row r="166" spans="1:6" ht="15">
      <c r="A166" s="158" t="s">
        <v>1534</v>
      </c>
      <c r="B166" s="958" t="s">
        <v>1542</v>
      </c>
      <c r="C166" s="154" t="s">
        <v>110</v>
      </c>
      <c r="D166" s="155">
        <v>4</v>
      </c>
      <c r="E166" s="188"/>
      <c r="F166" s="129">
        <f t="shared" ref="F166:F172" si="6">D166*E166</f>
        <v>0</v>
      </c>
    </row>
    <row r="167" spans="1:6" ht="15">
      <c r="A167" s="158" t="s">
        <v>1535</v>
      </c>
      <c r="B167" s="958" t="s">
        <v>1543</v>
      </c>
      <c r="C167" s="154" t="s">
        <v>110</v>
      </c>
      <c r="D167" s="155">
        <v>4</v>
      </c>
      <c r="E167" s="188"/>
      <c r="F167" s="129">
        <f t="shared" si="6"/>
        <v>0</v>
      </c>
    </row>
    <row r="168" spans="1:6" ht="15">
      <c r="A168" s="158" t="s">
        <v>1536</v>
      </c>
      <c r="B168" s="958" t="s">
        <v>1544</v>
      </c>
      <c r="C168" s="154" t="s">
        <v>110</v>
      </c>
      <c r="D168" s="155">
        <v>4</v>
      </c>
      <c r="E168" s="188"/>
      <c r="F168" s="129">
        <f t="shared" si="6"/>
        <v>0</v>
      </c>
    </row>
    <row r="169" spans="1:6" ht="15">
      <c r="A169" s="158" t="s">
        <v>1537</v>
      </c>
      <c r="B169" s="958" t="s">
        <v>1545</v>
      </c>
      <c r="C169" s="154" t="s">
        <v>110</v>
      </c>
      <c r="D169" s="155">
        <v>8</v>
      </c>
      <c r="E169" s="188"/>
      <c r="F169" s="129">
        <f t="shared" si="6"/>
        <v>0</v>
      </c>
    </row>
    <row r="170" spans="1:6" ht="15">
      <c r="A170" s="158" t="s">
        <v>1538</v>
      </c>
      <c r="B170" s="958" t="s">
        <v>1546</v>
      </c>
      <c r="C170" s="154" t="s">
        <v>110</v>
      </c>
      <c r="D170" s="155">
        <v>8</v>
      </c>
      <c r="E170" s="188"/>
      <c r="F170" s="129">
        <f t="shared" si="6"/>
        <v>0</v>
      </c>
    </row>
    <row r="171" spans="1:6" ht="15">
      <c r="A171" s="158" t="s">
        <v>1539</v>
      </c>
      <c r="B171" s="958" t="s">
        <v>1547</v>
      </c>
      <c r="C171" s="154" t="s">
        <v>110</v>
      </c>
      <c r="D171" s="155">
        <v>8</v>
      </c>
      <c r="E171" s="188"/>
      <c r="F171" s="129">
        <f t="shared" si="6"/>
        <v>0</v>
      </c>
    </row>
    <row r="172" spans="1:6" ht="15">
      <c r="A172" s="158" t="s">
        <v>1540</v>
      </c>
      <c r="B172" s="958" t="s">
        <v>1548</v>
      </c>
      <c r="C172" s="154" t="s">
        <v>110</v>
      </c>
      <c r="D172" s="155">
        <v>8</v>
      </c>
      <c r="E172" s="188"/>
      <c r="F172" s="129">
        <f t="shared" si="6"/>
        <v>0</v>
      </c>
    </row>
    <row r="173" spans="1:6">
      <c r="A173" s="160" t="s">
        <v>1621</v>
      </c>
      <c r="B173" s="160" t="s">
        <v>1563</v>
      </c>
      <c r="C173" s="161"/>
      <c r="D173" s="162"/>
      <c r="E173" s="187"/>
      <c r="F173" s="163">
        <f>SUM(F174:F272)</f>
        <v>0</v>
      </c>
    </row>
    <row r="174" spans="1:6">
      <c r="A174" s="564" t="s">
        <v>1622</v>
      </c>
      <c r="B174" s="562" t="s">
        <v>1564</v>
      </c>
      <c r="C174" s="770"/>
      <c r="D174" s="767"/>
      <c r="E174" s="767"/>
      <c r="F174" s="959"/>
    </row>
    <row r="175" spans="1:6" ht="36">
      <c r="A175" s="158"/>
      <c r="B175" s="563" t="s">
        <v>1565</v>
      </c>
      <c r="C175" s="130"/>
      <c r="D175" s="165"/>
      <c r="E175" s="613"/>
      <c r="F175" s="166"/>
    </row>
    <row r="176" spans="1:6" ht="14.25">
      <c r="A176" s="158"/>
      <c r="B176" s="563" t="s">
        <v>1566</v>
      </c>
      <c r="C176" s="154"/>
      <c r="D176" s="155"/>
      <c r="E176" s="557"/>
      <c r="F176" s="156"/>
    </row>
    <row r="177" spans="1:6" ht="14.25">
      <c r="A177" s="158"/>
      <c r="B177" s="563" t="s">
        <v>1567</v>
      </c>
      <c r="C177" s="154"/>
      <c r="D177" s="155"/>
      <c r="E177" s="557"/>
      <c r="F177" s="156"/>
    </row>
    <row r="178" spans="1:6">
      <c r="A178" s="158"/>
      <c r="B178" s="563" t="s">
        <v>1568</v>
      </c>
      <c r="C178" s="130"/>
      <c r="D178" s="165"/>
      <c r="E178" s="613"/>
      <c r="F178" s="166"/>
    </row>
    <row r="179" spans="1:6" ht="14.25">
      <c r="A179" s="158"/>
      <c r="B179" s="563" t="s">
        <v>1569</v>
      </c>
      <c r="C179" s="154"/>
      <c r="D179" s="155"/>
      <c r="E179" s="557"/>
      <c r="F179" s="156"/>
    </row>
    <row r="180" spans="1:6" ht="14.25">
      <c r="A180" s="158"/>
      <c r="B180" s="563" t="s">
        <v>1570</v>
      </c>
      <c r="C180" s="154"/>
      <c r="D180" s="155"/>
      <c r="E180" s="557"/>
      <c r="F180" s="156"/>
    </row>
    <row r="181" spans="1:6">
      <c r="A181" s="158"/>
      <c r="B181" s="563" t="s">
        <v>1571</v>
      </c>
      <c r="C181" s="130"/>
      <c r="D181" s="165"/>
      <c r="E181" s="613"/>
      <c r="F181" s="166"/>
    </row>
    <row r="182" spans="1:6" ht="14.25">
      <c r="A182" s="158"/>
      <c r="B182" s="563"/>
      <c r="C182" s="154"/>
      <c r="D182" s="155"/>
      <c r="E182" s="557"/>
      <c r="F182" s="156"/>
    </row>
    <row r="183" spans="1:6" ht="36">
      <c r="A183" s="158"/>
      <c r="B183" s="563" t="s">
        <v>1572</v>
      </c>
      <c r="C183" s="154"/>
      <c r="D183" s="155"/>
      <c r="E183" s="557"/>
      <c r="F183" s="156"/>
    </row>
    <row r="184" spans="1:6">
      <c r="A184" s="158"/>
      <c r="B184" s="563"/>
      <c r="C184" s="130"/>
      <c r="D184" s="165"/>
      <c r="E184" s="613"/>
      <c r="F184" s="166"/>
    </row>
    <row r="185" spans="1:6" ht="24">
      <c r="A185" s="158"/>
      <c r="B185" s="563" t="s">
        <v>1573</v>
      </c>
      <c r="C185" s="154"/>
      <c r="D185" s="155"/>
      <c r="E185" s="557"/>
      <c r="F185" s="156"/>
    </row>
    <row r="186" spans="1:6" ht="14.25">
      <c r="A186" s="158"/>
      <c r="B186" s="563"/>
      <c r="C186" s="154"/>
      <c r="D186" s="155"/>
      <c r="E186" s="557"/>
      <c r="F186" s="156"/>
    </row>
    <row r="187" spans="1:6">
      <c r="A187" s="158"/>
      <c r="B187" s="563" t="s">
        <v>1574</v>
      </c>
      <c r="C187" s="130"/>
      <c r="D187" s="165"/>
      <c r="E187" s="613"/>
      <c r="F187" s="166"/>
    </row>
    <row r="188" spans="1:6" ht="14.25">
      <c r="A188" s="158"/>
      <c r="B188" s="563"/>
      <c r="C188" s="154"/>
      <c r="D188" s="155"/>
      <c r="E188" s="557"/>
      <c r="F188" s="156"/>
    </row>
    <row r="189" spans="1:6" ht="14.25">
      <c r="A189" s="158"/>
      <c r="B189" s="563" t="s">
        <v>1575</v>
      </c>
      <c r="C189" s="154"/>
      <c r="D189" s="155"/>
      <c r="E189" s="557"/>
      <c r="F189" s="156"/>
    </row>
    <row r="190" spans="1:6">
      <c r="A190" s="158"/>
      <c r="B190" s="563"/>
      <c r="C190" s="130"/>
      <c r="D190" s="165"/>
      <c r="E190" s="613"/>
      <c r="F190" s="166"/>
    </row>
    <row r="191" spans="1:6" ht="14.25">
      <c r="A191" s="158"/>
      <c r="B191" s="563" t="s">
        <v>1576</v>
      </c>
      <c r="C191" s="154"/>
      <c r="D191" s="155"/>
      <c r="E191" s="557"/>
      <c r="F191" s="156"/>
    </row>
    <row r="192" spans="1:6" ht="14.25">
      <c r="A192" s="158"/>
      <c r="B192" s="563"/>
      <c r="C192" s="154"/>
      <c r="D192" s="155"/>
      <c r="E192" s="557"/>
      <c r="F192" s="156"/>
    </row>
    <row r="193" spans="1:6" ht="24">
      <c r="A193" s="158"/>
      <c r="B193" s="563" t="s">
        <v>1577</v>
      </c>
      <c r="C193" s="130"/>
      <c r="D193" s="165"/>
      <c r="E193" s="613"/>
      <c r="F193" s="166"/>
    </row>
    <row r="194" spans="1:6" ht="14.25">
      <c r="A194" s="158"/>
      <c r="B194" s="563"/>
      <c r="C194" s="154"/>
      <c r="D194" s="155"/>
      <c r="E194" s="557"/>
      <c r="F194" s="156"/>
    </row>
    <row r="195" spans="1:6" ht="24">
      <c r="A195" s="158"/>
      <c r="B195" s="563" t="s">
        <v>1578</v>
      </c>
      <c r="C195" s="154"/>
      <c r="D195" s="155"/>
      <c r="E195" s="557"/>
      <c r="F195" s="156"/>
    </row>
    <row r="196" spans="1:6">
      <c r="A196" s="158"/>
      <c r="B196" s="563"/>
      <c r="C196" s="130"/>
      <c r="D196" s="165"/>
      <c r="E196" s="613"/>
      <c r="F196" s="166"/>
    </row>
    <row r="197" spans="1:6" ht="24">
      <c r="A197" s="158"/>
      <c r="B197" s="563" t="s">
        <v>1579</v>
      </c>
      <c r="C197" s="154"/>
      <c r="D197" s="155"/>
      <c r="E197" s="557"/>
      <c r="F197" s="156"/>
    </row>
    <row r="198" spans="1:6" ht="14.25">
      <c r="A198" s="158"/>
      <c r="B198" s="563"/>
      <c r="C198" s="154"/>
      <c r="D198" s="155"/>
      <c r="E198" s="557"/>
      <c r="F198" s="156"/>
    </row>
    <row r="199" spans="1:6">
      <c r="A199" s="564" t="s">
        <v>1623</v>
      </c>
      <c r="B199" s="562" t="s">
        <v>1580</v>
      </c>
      <c r="C199" s="130"/>
      <c r="D199" s="165"/>
      <c r="E199" s="613"/>
      <c r="F199" s="166"/>
    </row>
    <row r="200" spans="1:6" ht="14.25">
      <c r="A200" s="158"/>
      <c r="B200" s="563" t="s">
        <v>1581</v>
      </c>
      <c r="C200" s="154"/>
      <c r="D200" s="155"/>
      <c r="E200" s="557"/>
      <c r="F200" s="156"/>
    </row>
    <row r="201" spans="1:6" ht="14.25">
      <c r="A201" s="158"/>
      <c r="B201" s="563" t="s">
        <v>1582</v>
      </c>
      <c r="C201" s="154"/>
      <c r="D201" s="155"/>
      <c r="E201" s="557"/>
      <c r="F201" s="156"/>
    </row>
    <row r="202" spans="1:6">
      <c r="A202" s="158"/>
      <c r="B202" s="563" t="s">
        <v>1583</v>
      </c>
      <c r="C202" s="130"/>
      <c r="D202" s="165"/>
      <c r="E202" s="613"/>
      <c r="F202" s="166"/>
    </row>
    <row r="203" spans="1:6" ht="14.25">
      <c r="A203" s="158"/>
      <c r="B203" s="563" t="s">
        <v>1584</v>
      </c>
      <c r="C203" s="154"/>
      <c r="D203" s="155"/>
      <c r="E203" s="557"/>
      <c r="F203" s="156"/>
    </row>
    <row r="204" spans="1:6">
      <c r="A204" s="158"/>
      <c r="B204" s="563"/>
      <c r="C204" s="154" t="s">
        <v>91</v>
      </c>
      <c r="D204" s="155">
        <v>8</v>
      </c>
      <c r="E204" s="188"/>
      <c r="F204" s="129">
        <f>D204*E204</f>
        <v>0</v>
      </c>
    </row>
    <row r="205" spans="1:6">
      <c r="A205" s="564" t="s">
        <v>1624</v>
      </c>
      <c r="B205" s="562" t="s">
        <v>1585</v>
      </c>
      <c r="C205" s="130"/>
      <c r="D205" s="165"/>
      <c r="E205" s="613"/>
      <c r="F205" s="166"/>
    </row>
    <row r="206" spans="1:6" ht="14.25">
      <c r="A206" s="158"/>
      <c r="B206" s="563" t="s">
        <v>1586</v>
      </c>
      <c r="C206" s="154"/>
      <c r="D206" s="155"/>
      <c r="E206" s="557"/>
      <c r="F206" s="156"/>
    </row>
    <row r="207" spans="1:6" ht="14.25">
      <c r="A207" s="158"/>
      <c r="B207" s="563" t="s">
        <v>1587</v>
      </c>
      <c r="C207" s="154"/>
      <c r="D207" s="155"/>
      <c r="E207" s="557"/>
      <c r="F207" s="156"/>
    </row>
    <row r="208" spans="1:6">
      <c r="A208" s="158"/>
      <c r="B208" s="563"/>
      <c r="C208" s="154" t="s">
        <v>91</v>
      </c>
      <c r="D208" s="155">
        <v>8</v>
      </c>
      <c r="E208" s="188"/>
      <c r="F208" s="129">
        <f>D208*E208</f>
        <v>0</v>
      </c>
    </row>
    <row r="209" spans="1:6" ht="14.25">
      <c r="A209" s="564" t="s">
        <v>1625</v>
      </c>
      <c r="B209" s="562" t="s">
        <v>1588</v>
      </c>
      <c r="C209" s="154"/>
      <c r="D209" s="155"/>
      <c r="E209" s="557"/>
      <c r="F209" s="156"/>
    </row>
    <row r="210" spans="1:6" ht="14.25">
      <c r="A210" s="158"/>
      <c r="B210" s="563" t="s">
        <v>1589</v>
      </c>
      <c r="C210" s="154"/>
      <c r="D210" s="155"/>
      <c r="E210" s="557"/>
      <c r="F210" s="156"/>
    </row>
    <row r="211" spans="1:6">
      <c r="A211" s="158"/>
      <c r="B211" s="563" t="s">
        <v>1590</v>
      </c>
      <c r="C211" s="130"/>
      <c r="D211" s="165"/>
      <c r="E211" s="613"/>
      <c r="F211" s="166"/>
    </row>
    <row r="212" spans="1:6" ht="14.25">
      <c r="A212" s="158"/>
      <c r="B212" s="563" t="s">
        <v>1591</v>
      </c>
      <c r="C212" s="154"/>
      <c r="D212" s="155"/>
      <c r="E212" s="557"/>
      <c r="F212" s="156"/>
    </row>
    <row r="213" spans="1:6" ht="14.25">
      <c r="A213" s="158"/>
      <c r="B213" s="563" t="s">
        <v>1592</v>
      </c>
      <c r="C213" s="154"/>
      <c r="D213" s="155"/>
      <c r="E213" s="557"/>
      <c r="F213" s="156"/>
    </row>
    <row r="214" spans="1:6">
      <c r="A214" s="158"/>
      <c r="B214" s="563" t="s">
        <v>1593</v>
      </c>
      <c r="C214" s="130"/>
      <c r="D214" s="165"/>
      <c r="E214" s="613"/>
      <c r="F214" s="166"/>
    </row>
    <row r="215" spans="1:6" ht="14.25">
      <c r="A215" s="158"/>
      <c r="B215" s="563" t="s">
        <v>1584</v>
      </c>
      <c r="C215" s="154"/>
      <c r="D215" s="155"/>
      <c r="E215" s="557"/>
      <c r="F215" s="156"/>
    </row>
    <row r="216" spans="1:6">
      <c r="A216" s="158"/>
      <c r="B216" s="563"/>
      <c r="C216" s="154" t="s">
        <v>91</v>
      </c>
      <c r="D216" s="155">
        <v>8</v>
      </c>
      <c r="E216" s="188"/>
      <c r="F216" s="129">
        <f>D216*E216</f>
        <v>0</v>
      </c>
    </row>
    <row r="217" spans="1:6">
      <c r="A217" s="564" t="s">
        <v>1626</v>
      </c>
      <c r="B217" s="562" t="s">
        <v>1594</v>
      </c>
      <c r="C217" s="130"/>
      <c r="D217" s="165"/>
      <c r="E217" s="613"/>
      <c r="F217" s="166"/>
    </row>
    <row r="218" spans="1:6" ht="14.25">
      <c r="A218" s="158"/>
      <c r="B218" s="563" t="s">
        <v>1595</v>
      </c>
      <c r="C218" s="154"/>
      <c r="D218" s="155"/>
      <c r="E218" s="557"/>
      <c r="F218" s="156"/>
    </row>
    <row r="219" spans="1:6" ht="14.25">
      <c r="A219" s="158"/>
      <c r="B219" s="563" t="s">
        <v>1596</v>
      </c>
      <c r="C219" s="154"/>
      <c r="D219" s="155"/>
      <c r="E219" s="557"/>
      <c r="F219" s="156"/>
    </row>
    <row r="220" spans="1:6">
      <c r="A220" s="158"/>
      <c r="B220" s="563" t="s">
        <v>1583</v>
      </c>
      <c r="C220" s="130"/>
      <c r="D220" s="165"/>
      <c r="E220" s="613"/>
      <c r="F220" s="166"/>
    </row>
    <row r="221" spans="1:6" ht="14.25">
      <c r="A221" s="158"/>
      <c r="B221" s="563" t="s">
        <v>1584</v>
      </c>
      <c r="C221" s="154"/>
      <c r="D221" s="155"/>
      <c r="E221" s="557"/>
      <c r="F221" s="156"/>
    </row>
    <row r="222" spans="1:6">
      <c r="A222" s="158"/>
      <c r="B222" s="563"/>
      <c r="C222" s="154" t="s">
        <v>91</v>
      </c>
      <c r="D222" s="155">
        <v>1</v>
      </c>
      <c r="E222" s="188"/>
      <c r="F222" s="129">
        <f>D222*E222</f>
        <v>0</v>
      </c>
    </row>
    <row r="223" spans="1:6">
      <c r="A223" s="564" t="s">
        <v>1627</v>
      </c>
      <c r="B223" s="562" t="s">
        <v>1597</v>
      </c>
      <c r="C223" s="130"/>
      <c r="D223" s="165"/>
      <c r="E223" s="613"/>
      <c r="F223" s="166"/>
    </row>
    <row r="224" spans="1:6" ht="14.25">
      <c r="A224" s="158"/>
      <c r="B224" s="563" t="s">
        <v>1598</v>
      </c>
      <c r="C224" s="154"/>
      <c r="D224" s="155"/>
      <c r="E224" s="557"/>
      <c r="F224" s="156"/>
    </row>
    <row r="225" spans="1:6" ht="14.25">
      <c r="A225" s="158"/>
      <c r="B225" s="563" t="s">
        <v>1599</v>
      </c>
      <c r="C225" s="154"/>
      <c r="D225" s="155"/>
      <c r="E225" s="557"/>
      <c r="F225" s="156"/>
    </row>
    <row r="226" spans="1:6">
      <c r="A226" s="158"/>
      <c r="B226" s="563" t="s">
        <v>1600</v>
      </c>
      <c r="C226" s="130"/>
      <c r="D226" s="165"/>
      <c r="E226" s="613"/>
      <c r="F226" s="166"/>
    </row>
    <row r="227" spans="1:6" ht="14.25">
      <c r="A227" s="158"/>
      <c r="B227" s="563" t="s">
        <v>1601</v>
      </c>
      <c r="C227" s="154"/>
      <c r="D227" s="155"/>
      <c r="E227" s="557"/>
      <c r="F227" s="156"/>
    </row>
    <row r="228" spans="1:6">
      <c r="A228" s="158"/>
      <c r="B228" s="563"/>
      <c r="C228" s="154" t="s">
        <v>91</v>
      </c>
      <c r="D228" s="155">
        <v>1</v>
      </c>
      <c r="E228" s="188"/>
      <c r="F228" s="129">
        <f>D228*E228</f>
        <v>0</v>
      </c>
    </row>
    <row r="229" spans="1:6">
      <c r="A229" s="564" t="s">
        <v>1628</v>
      </c>
      <c r="B229" s="562" t="s">
        <v>1602</v>
      </c>
      <c r="C229" s="130"/>
      <c r="D229" s="165"/>
      <c r="E229" s="613"/>
      <c r="F229" s="166"/>
    </row>
    <row r="230" spans="1:6" ht="14.25">
      <c r="A230" s="158"/>
      <c r="B230" s="563" t="s">
        <v>1603</v>
      </c>
      <c r="C230" s="154"/>
      <c r="D230" s="155"/>
      <c r="E230" s="557"/>
      <c r="F230" s="156"/>
    </row>
    <row r="231" spans="1:6" ht="14.25">
      <c r="A231" s="158"/>
      <c r="B231" s="563" t="s">
        <v>1599</v>
      </c>
      <c r="C231" s="154"/>
      <c r="D231" s="155"/>
      <c r="E231" s="557"/>
      <c r="F231" s="156"/>
    </row>
    <row r="232" spans="1:6">
      <c r="A232" s="158"/>
      <c r="B232" s="563" t="s">
        <v>1604</v>
      </c>
      <c r="C232" s="130"/>
      <c r="D232" s="165"/>
      <c r="E232" s="613"/>
      <c r="F232" s="166"/>
    </row>
    <row r="233" spans="1:6" ht="14.25">
      <c r="A233" s="158"/>
      <c r="B233" s="563" t="s">
        <v>1601</v>
      </c>
      <c r="C233" s="154"/>
      <c r="D233" s="155"/>
      <c r="E233" s="557"/>
      <c r="F233" s="156"/>
    </row>
    <row r="234" spans="1:6">
      <c r="A234" s="158"/>
      <c r="B234" s="563"/>
      <c r="C234" s="154" t="s">
        <v>91</v>
      </c>
      <c r="D234" s="155">
        <v>1</v>
      </c>
      <c r="E234" s="188"/>
      <c r="F234" s="129">
        <f>D234*E234</f>
        <v>0</v>
      </c>
    </row>
    <row r="235" spans="1:6">
      <c r="A235" s="564" t="s">
        <v>1629</v>
      </c>
      <c r="B235" s="562" t="s">
        <v>1605</v>
      </c>
      <c r="C235" s="130"/>
      <c r="D235" s="165"/>
      <c r="E235" s="613"/>
      <c r="F235" s="166"/>
    </row>
    <row r="236" spans="1:6" ht="14.25">
      <c r="A236" s="158"/>
      <c r="B236" s="563" t="s">
        <v>1606</v>
      </c>
      <c r="C236" s="154"/>
      <c r="D236" s="155"/>
      <c r="E236" s="557"/>
      <c r="F236" s="156"/>
    </row>
    <row r="237" spans="1:6" ht="14.25">
      <c r="A237" s="158"/>
      <c r="B237" s="563" t="s">
        <v>1599</v>
      </c>
      <c r="C237" s="154"/>
      <c r="D237" s="155"/>
      <c r="E237" s="557"/>
      <c r="F237" s="156"/>
    </row>
    <row r="238" spans="1:6">
      <c r="A238" s="158"/>
      <c r="B238" s="563" t="s">
        <v>1604</v>
      </c>
      <c r="C238" s="130"/>
      <c r="D238" s="165"/>
      <c r="E238" s="613"/>
      <c r="F238" s="166"/>
    </row>
    <row r="239" spans="1:6" ht="14.25">
      <c r="A239" s="158"/>
      <c r="B239" s="563" t="s">
        <v>1601</v>
      </c>
      <c r="C239" s="154"/>
      <c r="D239" s="155"/>
      <c r="E239" s="557"/>
      <c r="F239" s="156"/>
    </row>
    <row r="240" spans="1:6">
      <c r="A240" s="158"/>
      <c r="B240" s="563"/>
      <c r="C240" s="154" t="s">
        <v>91</v>
      </c>
      <c r="D240" s="155">
        <v>1</v>
      </c>
      <c r="E240" s="188"/>
      <c r="F240" s="129">
        <f>D240*E240</f>
        <v>0</v>
      </c>
    </row>
    <row r="241" spans="1:6">
      <c r="A241" s="564" t="s">
        <v>1630</v>
      </c>
      <c r="B241" s="562" t="s">
        <v>1607</v>
      </c>
      <c r="C241" s="130"/>
      <c r="D241" s="165"/>
      <c r="E241" s="613"/>
      <c r="F241" s="166"/>
    </row>
    <row r="242" spans="1:6" ht="14.25">
      <c r="A242" s="158"/>
      <c r="B242" s="563" t="s">
        <v>1608</v>
      </c>
      <c r="C242" s="154"/>
      <c r="D242" s="155"/>
      <c r="E242" s="557"/>
      <c r="F242" s="156"/>
    </row>
    <row r="243" spans="1:6" ht="14.25">
      <c r="A243" s="158"/>
      <c r="B243" s="563" t="s">
        <v>1599</v>
      </c>
      <c r="C243" s="154"/>
      <c r="D243" s="155"/>
      <c r="E243" s="557"/>
      <c r="F243" s="156"/>
    </row>
    <row r="244" spans="1:6">
      <c r="A244" s="158"/>
      <c r="B244" s="563" t="s">
        <v>1604</v>
      </c>
      <c r="C244" s="130"/>
      <c r="D244" s="165"/>
      <c r="E244" s="613"/>
      <c r="F244" s="166"/>
    </row>
    <row r="245" spans="1:6" ht="14.25">
      <c r="A245" s="158"/>
      <c r="B245" s="563" t="s">
        <v>1601</v>
      </c>
      <c r="C245" s="154"/>
      <c r="D245" s="155"/>
      <c r="E245" s="557"/>
      <c r="F245" s="156"/>
    </row>
    <row r="246" spans="1:6">
      <c r="A246" s="158"/>
      <c r="B246" s="563"/>
      <c r="C246" s="154" t="s">
        <v>91</v>
      </c>
      <c r="D246" s="155">
        <v>1</v>
      </c>
      <c r="E246" s="188"/>
      <c r="F246" s="129">
        <f>D246*E246</f>
        <v>0</v>
      </c>
    </row>
    <row r="247" spans="1:6">
      <c r="A247" s="564" t="s">
        <v>1631</v>
      </c>
      <c r="B247" s="562" t="s">
        <v>1609</v>
      </c>
      <c r="C247" s="130"/>
      <c r="D247" s="165"/>
      <c r="E247" s="613"/>
      <c r="F247" s="166"/>
    </row>
    <row r="248" spans="1:6" ht="14.25">
      <c r="A248" s="158"/>
      <c r="B248" s="563" t="s">
        <v>1610</v>
      </c>
      <c r="C248" s="154"/>
      <c r="D248" s="155"/>
      <c r="E248" s="557"/>
      <c r="F248" s="156"/>
    </row>
    <row r="249" spans="1:6" ht="14.25">
      <c r="A249" s="158"/>
      <c r="B249" s="563" t="s">
        <v>1596</v>
      </c>
      <c r="C249" s="154"/>
      <c r="D249" s="155"/>
      <c r="E249" s="557"/>
      <c r="F249" s="156"/>
    </row>
    <row r="250" spans="1:6">
      <c r="A250" s="158"/>
      <c r="B250" s="563" t="s">
        <v>1600</v>
      </c>
      <c r="C250" s="130"/>
      <c r="D250" s="165"/>
      <c r="E250" s="613"/>
      <c r="F250" s="166"/>
    </row>
    <row r="251" spans="1:6" ht="14.25">
      <c r="A251" s="158"/>
      <c r="B251" s="563" t="s">
        <v>1611</v>
      </c>
      <c r="C251" s="154"/>
      <c r="D251" s="155"/>
      <c r="E251" s="557"/>
      <c r="F251" s="156"/>
    </row>
    <row r="252" spans="1:6">
      <c r="A252" s="158"/>
      <c r="B252" s="563"/>
      <c r="C252" s="154" t="s">
        <v>91</v>
      </c>
      <c r="D252" s="155">
        <v>1</v>
      </c>
      <c r="E252" s="188"/>
      <c r="F252" s="129">
        <f>D252*E252</f>
        <v>0</v>
      </c>
    </row>
    <row r="253" spans="1:6">
      <c r="A253" s="564" t="s">
        <v>1632</v>
      </c>
      <c r="B253" s="562" t="s">
        <v>1612</v>
      </c>
      <c r="C253" s="130"/>
      <c r="D253" s="165"/>
      <c r="E253" s="613"/>
      <c r="F253" s="166"/>
    </row>
    <row r="254" spans="1:6" ht="14.25">
      <c r="A254" s="158"/>
      <c r="B254" s="563" t="s">
        <v>1613</v>
      </c>
      <c r="C254" s="154"/>
      <c r="D254" s="155"/>
      <c r="E254" s="557"/>
      <c r="F254" s="156"/>
    </row>
    <row r="255" spans="1:6" ht="14.25">
      <c r="A255" s="158"/>
      <c r="B255" s="563" t="s">
        <v>1596</v>
      </c>
      <c r="C255" s="154"/>
      <c r="D255" s="155"/>
      <c r="E255" s="557"/>
      <c r="F255" s="156"/>
    </row>
    <row r="256" spans="1:6">
      <c r="A256" s="158"/>
      <c r="B256" s="563" t="s">
        <v>1600</v>
      </c>
      <c r="C256" s="130"/>
      <c r="D256" s="165"/>
      <c r="E256" s="613"/>
      <c r="F256" s="166"/>
    </row>
    <row r="257" spans="1:6" ht="14.25">
      <c r="A257" s="158"/>
      <c r="B257" s="563" t="s">
        <v>1611</v>
      </c>
      <c r="C257" s="154"/>
      <c r="D257" s="155"/>
      <c r="E257" s="557"/>
      <c r="F257" s="156"/>
    </row>
    <row r="258" spans="1:6">
      <c r="A258" s="158"/>
      <c r="B258" s="563"/>
      <c r="C258" s="154" t="s">
        <v>91</v>
      </c>
      <c r="D258" s="155">
        <v>1</v>
      </c>
      <c r="E258" s="604"/>
      <c r="F258" s="129">
        <f>D258*E258</f>
        <v>0</v>
      </c>
    </row>
    <row r="259" spans="1:6">
      <c r="A259" s="564" t="s">
        <v>1633</v>
      </c>
      <c r="B259" s="562" t="s">
        <v>1614</v>
      </c>
      <c r="C259" s="130"/>
      <c r="D259" s="165"/>
      <c r="E259" s="613"/>
      <c r="F259" s="166"/>
    </row>
    <row r="260" spans="1:6" ht="14.25">
      <c r="A260" s="158"/>
      <c r="B260" s="563" t="s">
        <v>1615</v>
      </c>
      <c r="C260" s="154"/>
      <c r="D260" s="155"/>
      <c r="E260" s="557"/>
      <c r="F260" s="156"/>
    </row>
    <row r="261" spans="1:6" ht="14.25">
      <c r="A261" s="158"/>
      <c r="B261" s="563" t="s">
        <v>1596</v>
      </c>
      <c r="C261" s="154"/>
      <c r="D261" s="155"/>
      <c r="E261" s="557"/>
      <c r="F261" s="156"/>
    </row>
    <row r="262" spans="1:6">
      <c r="A262" s="158"/>
      <c r="B262" s="563" t="s">
        <v>1600</v>
      </c>
      <c r="C262" s="130"/>
      <c r="D262" s="165"/>
      <c r="E262" s="613"/>
      <c r="F262" s="166"/>
    </row>
    <row r="263" spans="1:6" ht="14.25">
      <c r="A263" s="158"/>
      <c r="B263" s="563" t="s">
        <v>1611</v>
      </c>
      <c r="C263" s="154"/>
      <c r="D263" s="155"/>
      <c r="E263" s="557"/>
      <c r="F263" s="156"/>
    </row>
    <row r="264" spans="1:6">
      <c r="A264" s="158"/>
      <c r="B264" s="563"/>
      <c r="C264" s="154" t="s">
        <v>91</v>
      </c>
      <c r="D264" s="155">
        <v>1</v>
      </c>
      <c r="E264" s="188"/>
      <c r="F264" s="129">
        <f>D264*E264</f>
        <v>0</v>
      </c>
    </row>
    <row r="265" spans="1:6">
      <c r="A265" s="564" t="s">
        <v>1634</v>
      </c>
      <c r="B265" s="562" t="s">
        <v>1616</v>
      </c>
      <c r="C265" s="130"/>
      <c r="D265" s="165"/>
      <c r="E265" s="613"/>
      <c r="F265" s="166"/>
    </row>
    <row r="266" spans="1:6" ht="14.25">
      <c r="A266" s="158"/>
      <c r="B266" s="563" t="s">
        <v>1617</v>
      </c>
      <c r="C266" s="154"/>
      <c r="D266" s="155"/>
      <c r="E266" s="557"/>
      <c r="F266" s="156"/>
    </row>
    <row r="267" spans="1:6" ht="14.25">
      <c r="A267" s="158"/>
      <c r="B267" s="563" t="s">
        <v>1618</v>
      </c>
      <c r="C267" s="154"/>
      <c r="D267" s="155"/>
      <c r="E267" s="557"/>
      <c r="F267" s="156"/>
    </row>
    <row r="268" spans="1:6">
      <c r="A268" s="158"/>
      <c r="B268" s="563" t="s">
        <v>1619</v>
      </c>
      <c r="C268" s="130"/>
      <c r="D268" s="165"/>
      <c r="E268" s="613"/>
      <c r="F268" s="166"/>
    </row>
    <row r="269" spans="1:6" ht="14.25">
      <c r="A269" s="158"/>
      <c r="B269" s="563" t="s">
        <v>1620</v>
      </c>
      <c r="C269" s="154"/>
      <c r="D269" s="155"/>
      <c r="E269" s="557"/>
      <c r="F269" s="156"/>
    </row>
    <row r="270" spans="1:6" ht="14.25">
      <c r="A270" s="158"/>
      <c r="B270" s="563" t="s">
        <v>1604</v>
      </c>
      <c r="C270" s="154"/>
      <c r="D270" s="155"/>
      <c r="E270" s="557"/>
      <c r="F270" s="156"/>
    </row>
    <row r="271" spans="1:6" ht="14.25" customHeight="1">
      <c r="A271" s="158"/>
      <c r="B271" s="563" t="s">
        <v>1601</v>
      </c>
      <c r="C271" s="130"/>
      <c r="D271" s="165"/>
      <c r="E271" s="613"/>
      <c r="F271" s="166"/>
    </row>
    <row r="272" spans="1:6" ht="14.25" customHeight="1">
      <c r="A272" s="158"/>
      <c r="B272" s="563"/>
      <c r="C272" s="154" t="s">
        <v>91</v>
      </c>
      <c r="D272" s="155">
        <v>8</v>
      </c>
      <c r="E272" s="188"/>
      <c r="F272" s="129">
        <f>D272*E272</f>
        <v>0</v>
      </c>
    </row>
  </sheetData>
  <sheetProtection algorithmName="SHA-512" hashValue="t9p5SQqiR7p1/oz4j40BZpOobY+dZpbUJGrIo6tYEK9hi4lKqwmB6bX3Q+8vqqWLcuaorxHKYJZY4GKdKvzbxg==" saltValue="gbY1lBDnEXe+T3GUco/81w==" spinCount="100000" sheet="1" objects="1" scenarios="1" formatRows="0"/>
  <phoneticPr fontId="159" type="noConversion"/>
  <pageMargins left="0.59055118110236227" right="0.59055118110236227" top="0.98425196850393704" bottom="0.59055118110236227" header="0.31496062992125984" footer="0.31496062992125984"/>
  <pageSetup paperSize="9" scale="96" firstPageNumber="4294967295" fitToHeight="0" orientation="landscape" r:id="rId1"/>
  <headerFooter>
    <oddHeader>&amp;R&amp;G</oddHeader>
    <oddFooter>&amp;R&amp;"-,Krepko ležeče"&amp;P&amp;"-,Ležeče"&amp;9/&amp;N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pageSetUpPr fitToPage="1"/>
  </sheetPr>
  <dimension ref="A1:R76"/>
  <sheetViews>
    <sheetView view="pageBreakPreview" zoomScaleNormal="100" zoomScaleSheetLayoutView="100" workbookViewId="0">
      <pane ySplit="1" topLeftCell="A15" activePane="bottomLeft" state="frozen"/>
      <selection activeCell="F22" sqref="F22"/>
      <selection pane="bottomLeft" activeCell="B19" sqref="B19"/>
    </sheetView>
  </sheetViews>
  <sheetFormatPr defaultColWidth="9.140625" defaultRowHeight="12.75"/>
  <cols>
    <col min="1" max="1" width="13.7109375" style="558" customWidth="1"/>
    <col min="2" max="2" width="70.7109375" style="558" customWidth="1"/>
    <col min="3" max="3" width="5.7109375" style="584" customWidth="1"/>
    <col min="4" max="4" width="11.7109375" style="585" customWidth="1"/>
    <col min="5" max="5" width="12.7109375" style="585" customWidth="1"/>
    <col min="6" max="6" width="18.7109375" style="586" customWidth="1"/>
    <col min="7" max="16384" width="9.140625" style="558"/>
  </cols>
  <sheetData>
    <row r="1" spans="1:7" s="556" customFormat="1">
      <c r="A1" s="58" t="s">
        <v>52</v>
      </c>
      <c r="B1" s="59" t="s">
        <v>53</v>
      </c>
      <c r="C1" s="59" t="s">
        <v>54</v>
      </c>
      <c r="D1" s="60" t="s">
        <v>55</v>
      </c>
      <c r="E1" s="61" t="s">
        <v>56</v>
      </c>
      <c r="F1" s="62" t="s">
        <v>57</v>
      </c>
    </row>
    <row r="2" spans="1:7" s="556" customFormat="1" ht="15.75">
      <c r="A2" s="167" t="s">
        <v>24</v>
      </c>
      <c r="B2" s="127" t="s">
        <v>58</v>
      </c>
      <c r="C2" s="128"/>
      <c r="D2" s="128" t="s">
        <v>59</v>
      </c>
      <c r="E2" s="557"/>
      <c r="F2" s="129"/>
      <c r="G2" s="555"/>
    </row>
    <row r="3" spans="1:7" ht="15">
      <c r="A3" s="126"/>
      <c r="B3" s="126" t="s">
        <v>60</v>
      </c>
      <c r="C3" s="130"/>
      <c r="D3" s="131"/>
      <c r="E3" s="557"/>
      <c r="F3" s="132"/>
    </row>
    <row r="4" spans="1:7" ht="15">
      <c r="A4" s="168"/>
      <c r="B4" s="169"/>
      <c r="C4" s="170"/>
      <c r="D4" s="171"/>
      <c r="E4" s="589"/>
      <c r="F4" s="172"/>
    </row>
    <row r="5" spans="1:7" ht="15.75">
      <c r="A5" s="590"/>
      <c r="B5" s="590" t="s">
        <v>61</v>
      </c>
      <c r="C5" s="133"/>
      <c r="D5" s="134"/>
      <c r="E5" s="591"/>
      <c r="F5" s="135"/>
    </row>
    <row r="6" spans="1:7" ht="15.75">
      <c r="A6" s="590"/>
      <c r="B6" s="590"/>
      <c r="C6" s="133"/>
      <c r="D6" s="134"/>
      <c r="E6" s="591"/>
      <c r="F6" s="135"/>
    </row>
    <row r="7" spans="1:7" ht="15">
      <c r="A7" s="173" t="s">
        <v>24</v>
      </c>
      <c r="B7" s="174" t="s">
        <v>318</v>
      </c>
      <c r="C7" s="175"/>
      <c r="D7" s="176"/>
      <c r="E7" s="592"/>
      <c r="F7" s="177">
        <f>F11</f>
        <v>0</v>
      </c>
    </row>
    <row r="8" spans="1:7" s="594" customFormat="1" ht="15">
      <c r="A8" s="126" t="s">
        <v>319</v>
      </c>
      <c r="B8" s="178" t="s">
        <v>320</v>
      </c>
      <c r="C8" s="179"/>
      <c r="D8" s="180"/>
      <c r="E8" s="593"/>
      <c r="F8" s="181">
        <f>F20</f>
        <v>0</v>
      </c>
    </row>
    <row r="9" spans="1:7" s="594" customFormat="1" ht="15">
      <c r="A9" s="126" t="s">
        <v>321</v>
      </c>
      <c r="B9" s="178" t="s">
        <v>322</v>
      </c>
      <c r="C9" s="179"/>
      <c r="D9" s="180"/>
      <c r="E9" s="593"/>
      <c r="F9" s="181">
        <f>F40</f>
        <v>0</v>
      </c>
    </row>
    <row r="10" spans="1:7" s="594" customFormat="1" ht="15">
      <c r="A10" s="126" t="s">
        <v>323</v>
      </c>
      <c r="B10" s="178" t="s">
        <v>324</v>
      </c>
      <c r="C10" s="179"/>
      <c r="D10" s="180"/>
      <c r="E10" s="593"/>
      <c r="F10" s="181">
        <f>F72</f>
        <v>0</v>
      </c>
    </row>
    <row r="11" spans="1:7" s="556" customFormat="1" ht="15.75">
      <c r="A11" s="32"/>
      <c r="B11" s="33" t="s">
        <v>325</v>
      </c>
      <c r="C11" s="34"/>
      <c r="D11" s="35"/>
      <c r="E11" s="36"/>
      <c r="F11" s="37">
        <f>SUM(F8:F10)</f>
        <v>0</v>
      </c>
      <c r="G11" s="555"/>
    </row>
    <row r="12" spans="1:7" ht="15.75">
      <c r="A12" s="182"/>
      <c r="B12" s="182"/>
      <c r="C12" s="183"/>
      <c r="D12" s="184"/>
      <c r="E12" s="595"/>
      <c r="F12" s="185"/>
    </row>
    <row r="13" spans="1:7">
      <c r="A13" s="160" t="s">
        <v>326</v>
      </c>
      <c r="B13" s="160" t="s">
        <v>71</v>
      </c>
      <c r="C13" s="161"/>
      <c r="D13" s="186"/>
      <c r="E13" s="187"/>
      <c r="F13" s="163"/>
    </row>
    <row r="14" spans="1:7" ht="25.5">
      <c r="A14" s="596" t="s">
        <v>327</v>
      </c>
      <c r="B14" s="566" t="s">
        <v>328</v>
      </c>
      <c r="C14" s="130"/>
      <c r="D14" s="128"/>
      <c r="E14" s="597"/>
      <c r="F14" s="164"/>
    </row>
    <row r="15" spans="1:7" ht="36">
      <c r="A15" s="51" t="s">
        <v>329</v>
      </c>
      <c r="B15" s="598" t="s">
        <v>330</v>
      </c>
      <c r="C15" s="130"/>
      <c r="D15" s="128"/>
      <c r="E15" s="597"/>
      <c r="F15" s="164"/>
    </row>
    <row r="16" spans="1:7">
      <c r="A16" s="51" t="s">
        <v>331</v>
      </c>
      <c r="B16" s="598" t="s">
        <v>1497</v>
      </c>
      <c r="C16" s="130"/>
      <c r="D16" s="128"/>
      <c r="E16" s="597"/>
      <c r="F16" s="164"/>
    </row>
    <row r="17" spans="1:18" ht="192">
      <c r="A17" s="51" t="s">
        <v>1940</v>
      </c>
      <c r="B17" s="563" t="s">
        <v>1939</v>
      </c>
      <c r="C17" s="130"/>
      <c r="D17" s="128"/>
      <c r="E17" s="597"/>
      <c r="F17" s="164"/>
    </row>
    <row r="18" spans="1:18">
      <c r="A18" s="596" t="s">
        <v>332</v>
      </c>
      <c r="B18" s="599" t="s">
        <v>85</v>
      </c>
      <c r="C18" s="130"/>
      <c r="D18" s="128"/>
      <c r="E18" s="600"/>
      <c r="F18" s="164"/>
    </row>
    <row r="19" spans="1:18" ht="108">
      <c r="A19" s="51" t="s">
        <v>333</v>
      </c>
      <c r="B19" s="576" t="s">
        <v>334</v>
      </c>
      <c r="C19" s="130"/>
      <c r="D19" s="128"/>
      <c r="E19" s="600"/>
      <c r="F19" s="164"/>
    </row>
    <row r="20" spans="1:18" s="603" customFormat="1">
      <c r="A20" s="160" t="s">
        <v>319</v>
      </c>
      <c r="B20" s="160" t="s">
        <v>1498</v>
      </c>
      <c r="C20" s="161"/>
      <c r="D20" s="186"/>
      <c r="E20" s="187"/>
      <c r="F20" s="163">
        <f>SUM(F21:F39)</f>
        <v>0</v>
      </c>
      <c r="G20" s="601"/>
      <c r="H20" s="602"/>
      <c r="J20" s="602"/>
      <c r="K20" s="602"/>
      <c r="L20" s="602"/>
      <c r="N20" s="602"/>
    </row>
    <row r="21" spans="1:18" customFormat="1">
      <c r="A21" s="596" t="s">
        <v>335</v>
      </c>
      <c r="B21" s="599" t="s">
        <v>336</v>
      </c>
      <c r="C21" s="130"/>
      <c r="D21" s="128"/>
      <c r="E21" s="600"/>
      <c r="F21" s="164"/>
    </row>
    <row r="22" spans="1:18" s="609" customFormat="1" ht="13.5">
      <c r="A22" s="51" t="s">
        <v>337</v>
      </c>
      <c r="B22" s="159" t="s">
        <v>338</v>
      </c>
      <c r="C22" s="154" t="s">
        <v>124</v>
      </c>
      <c r="D22" s="577">
        <v>200</v>
      </c>
      <c r="E22" s="188"/>
      <c r="F22" s="129">
        <f>D22*E22</f>
        <v>0</v>
      </c>
      <c r="G22" s="605"/>
      <c r="H22" s="605"/>
      <c r="I22" s="606"/>
      <c r="J22" s="607"/>
      <c r="K22" s="607"/>
      <c r="L22" s="608"/>
      <c r="N22" s="608"/>
      <c r="O22" s="608"/>
      <c r="P22" s="608"/>
      <c r="R22" s="608"/>
    </row>
    <row r="23" spans="1:18" s="542" customFormat="1">
      <c r="A23" s="596" t="s">
        <v>339</v>
      </c>
      <c r="B23" s="566" t="s">
        <v>340</v>
      </c>
      <c r="C23" s="130"/>
      <c r="D23" s="128"/>
      <c r="E23" s="597"/>
      <c r="F23" s="164"/>
    </row>
    <row r="24" spans="1:18" s="542" customFormat="1" ht="24">
      <c r="A24" s="51" t="s">
        <v>341</v>
      </c>
      <c r="B24" s="159" t="s">
        <v>343</v>
      </c>
      <c r="C24" s="154" t="s">
        <v>117</v>
      </c>
      <c r="D24" s="577">
        <v>2800</v>
      </c>
      <c r="E24" s="188"/>
      <c r="F24" s="129">
        <f>+D24*E24</f>
        <v>0</v>
      </c>
    </row>
    <row r="25" spans="1:18" s="542" customFormat="1" ht="36">
      <c r="A25" s="51" t="s">
        <v>342</v>
      </c>
      <c r="B25" s="159" t="s">
        <v>1499</v>
      </c>
      <c r="C25" s="154" t="s">
        <v>124</v>
      </c>
      <c r="D25" s="577">
        <v>200</v>
      </c>
      <c r="E25" s="188"/>
      <c r="F25" s="129">
        <f>+D25*E25</f>
        <v>0</v>
      </c>
    </row>
    <row r="26" spans="1:18" s="542" customFormat="1">
      <c r="A26" s="596" t="s">
        <v>344</v>
      </c>
      <c r="B26" s="566" t="s">
        <v>345</v>
      </c>
      <c r="C26" s="130"/>
      <c r="D26" s="128"/>
      <c r="E26" s="597"/>
      <c r="F26" s="164"/>
    </row>
    <row r="27" spans="1:18" s="542" customFormat="1">
      <c r="A27" s="51" t="s">
        <v>346</v>
      </c>
      <c r="B27" s="159" t="s">
        <v>347</v>
      </c>
      <c r="C27" s="154" t="s">
        <v>107</v>
      </c>
      <c r="D27" s="577">
        <v>200</v>
      </c>
      <c r="E27" s="188"/>
      <c r="F27" s="129">
        <f>+D27*E27</f>
        <v>0</v>
      </c>
    </row>
    <row r="28" spans="1:18" customFormat="1" ht="25.5">
      <c r="A28" s="596" t="s">
        <v>348</v>
      </c>
      <c r="B28" s="599" t="s">
        <v>349</v>
      </c>
      <c r="C28" s="130"/>
      <c r="D28" s="128"/>
      <c r="E28" s="600"/>
      <c r="F28" s="164"/>
    </row>
    <row r="29" spans="1:18" s="609" customFormat="1" ht="13.5">
      <c r="A29" s="51" t="s">
        <v>350</v>
      </c>
      <c r="B29" s="159" t="s">
        <v>351</v>
      </c>
      <c r="C29" s="154" t="s">
        <v>124</v>
      </c>
      <c r="D29" s="577">
        <v>200</v>
      </c>
      <c r="E29" s="188"/>
      <c r="F29" s="129">
        <f>D29*E29</f>
        <v>0</v>
      </c>
      <c r="G29" s="605"/>
      <c r="H29" s="605"/>
      <c r="I29" s="606"/>
      <c r="J29" s="607"/>
      <c r="K29" s="607"/>
      <c r="L29" s="608"/>
      <c r="N29" s="608"/>
      <c r="O29" s="608"/>
      <c r="P29" s="608"/>
      <c r="R29" s="608"/>
    </row>
    <row r="30" spans="1:18" customFormat="1">
      <c r="A30" s="596" t="s">
        <v>352</v>
      </c>
      <c r="B30" s="599" t="s">
        <v>1500</v>
      </c>
      <c r="C30" s="130"/>
      <c r="D30" s="128"/>
      <c r="E30" s="600"/>
      <c r="F30" s="164"/>
    </row>
    <row r="31" spans="1:18" s="609" customFormat="1" ht="13.5">
      <c r="A31" s="51" t="s">
        <v>353</v>
      </c>
      <c r="B31" s="159" t="s">
        <v>1501</v>
      </c>
      <c r="C31" s="154" t="s">
        <v>117</v>
      </c>
      <c r="D31" s="577">
        <v>15</v>
      </c>
      <c r="E31" s="188"/>
      <c r="F31" s="129">
        <f>D31*E31</f>
        <v>0</v>
      </c>
      <c r="G31" s="605"/>
      <c r="H31" s="605"/>
      <c r="I31" s="606"/>
      <c r="J31" s="607"/>
      <c r="K31" s="607"/>
      <c r="L31" s="608"/>
      <c r="N31" s="608"/>
      <c r="O31" s="608"/>
      <c r="P31" s="608"/>
      <c r="R31" s="608"/>
    </row>
    <row r="32" spans="1:18" s="609" customFormat="1" ht="25.5">
      <c r="A32" s="596" t="s">
        <v>355</v>
      </c>
      <c r="B32" s="599" t="s">
        <v>356</v>
      </c>
      <c r="C32" s="130"/>
      <c r="D32" s="128"/>
      <c r="E32" s="600"/>
      <c r="F32" s="164"/>
      <c r="G32" s="605"/>
      <c r="H32" s="605"/>
      <c r="I32" s="606"/>
      <c r="J32" s="607"/>
      <c r="K32" s="607"/>
      <c r="L32" s="608"/>
      <c r="N32" s="608"/>
      <c r="O32" s="608"/>
      <c r="P32" s="608"/>
      <c r="R32" s="608"/>
    </row>
    <row r="33" spans="1:18" customFormat="1">
      <c r="A33" s="51" t="s">
        <v>357</v>
      </c>
      <c r="B33" s="159" t="s">
        <v>358</v>
      </c>
      <c r="C33" s="154" t="s">
        <v>110</v>
      </c>
      <c r="D33" s="537">
        <v>6</v>
      </c>
      <c r="E33" s="188"/>
      <c r="F33" s="129">
        <f>D33*E33</f>
        <v>0</v>
      </c>
    </row>
    <row r="34" spans="1:18" s="609" customFormat="1" ht="14.25" customHeight="1">
      <c r="A34" s="596" t="s">
        <v>359</v>
      </c>
      <c r="B34" s="599" t="s">
        <v>360</v>
      </c>
      <c r="C34" s="130"/>
      <c r="D34" s="189"/>
      <c r="E34" s="600"/>
      <c r="F34" s="164"/>
      <c r="G34" s="605"/>
      <c r="H34" s="605"/>
      <c r="I34" s="606"/>
      <c r="J34" s="607"/>
      <c r="K34" s="607"/>
      <c r="L34" s="608"/>
      <c r="N34" s="608"/>
      <c r="O34" s="608"/>
      <c r="P34" s="608"/>
      <c r="R34" s="608"/>
    </row>
    <row r="35" spans="1:18" customFormat="1">
      <c r="A35" s="51" t="s">
        <v>361</v>
      </c>
      <c r="B35" s="159" t="s">
        <v>362</v>
      </c>
      <c r="C35" s="154" t="s">
        <v>110</v>
      </c>
      <c r="D35" s="537">
        <v>6</v>
      </c>
      <c r="E35" s="188"/>
      <c r="F35" s="129">
        <f>D35*E35</f>
        <v>0</v>
      </c>
    </row>
    <row r="36" spans="1:18" s="609" customFormat="1" ht="38.25">
      <c r="A36" s="596" t="s">
        <v>363</v>
      </c>
      <c r="B36" s="566" t="s">
        <v>364</v>
      </c>
      <c r="C36" s="154"/>
      <c r="D36" s="577"/>
      <c r="E36" s="613"/>
      <c r="F36" s="129"/>
      <c r="G36" s="605"/>
      <c r="H36" s="605"/>
      <c r="I36" s="606"/>
      <c r="J36" s="607"/>
      <c r="K36" s="607"/>
      <c r="L36" s="608"/>
      <c r="N36" s="608"/>
      <c r="O36" s="608"/>
      <c r="P36" s="608"/>
      <c r="R36" s="608"/>
    </row>
    <row r="37" spans="1:18" s="609" customFormat="1" ht="72">
      <c r="A37" s="51" t="s">
        <v>365</v>
      </c>
      <c r="B37" s="598" t="s">
        <v>366</v>
      </c>
      <c r="C37" s="154" t="s">
        <v>117</v>
      </c>
      <c r="D37" s="577">
        <v>2000</v>
      </c>
      <c r="E37" s="188"/>
      <c r="F37" s="129">
        <f>D37*E37</f>
        <v>0</v>
      </c>
      <c r="G37" s="605"/>
      <c r="H37" s="605"/>
      <c r="I37" s="606"/>
      <c r="J37" s="607"/>
      <c r="K37" s="607"/>
      <c r="L37" s="608"/>
      <c r="N37" s="608"/>
      <c r="O37" s="608"/>
      <c r="P37" s="608"/>
      <c r="R37" s="608"/>
    </row>
    <row r="38" spans="1:18" s="609" customFormat="1" ht="13.5">
      <c r="A38" s="596" t="s">
        <v>367</v>
      </c>
      <c r="B38" s="566" t="s">
        <v>368</v>
      </c>
      <c r="C38" s="130"/>
      <c r="D38" s="189"/>
      <c r="E38" s="600"/>
      <c r="F38" s="164"/>
      <c r="G38" s="605"/>
      <c r="H38" s="605"/>
      <c r="I38" s="606"/>
      <c r="J38" s="607"/>
      <c r="K38" s="607"/>
      <c r="L38" s="608"/>
      <c r="N38" s="608"/>
      <c r="O38" s="608"/>
      <c r="P38" s="608"/>
      <c r="R38" s="608"/>
    </row>
    <row r="39" spans="1:18" s="609" customFormat="1" ht="13.5">
      <c r="A39" s="51" t="s">
        <v>369</v>
      </c>
      <c r="B39" s="159" t="s">
        <v>370</v>
      </c>
      <c r="C39" s="154" t="s">
        <v>110</v>
      </c>
      <c r="D39" s="537">
        <v>1</v>
      </c>
      <c r="E39" s="188"/>
      <c r="F39" s="129">
        <f>D39*E39</f>
        <v>0</v>
      </c>
      <c r="G39" s="605"/>
      <c r="H39" s="605"/>
      <c r="I39" s="606"/>
      <c r="J39" s="607"/>
      <c r="K39" s="607"/>
      <c r="L39" s="608"/>
      <c r="N39" s="608"/>
      <c r="O39" s="608"/>
      <c r="P39" s="608"/>
      <c r="R39" s="608"/>
    </row>
    <row r="40" spans="1:18" s="609" customFormat="1" ht="13.5">
      <c r="A40" s="160" t="s">
        <v>321</v>
      </c>
      <c r="B40" s="160" t="s">
        <v>371</v>
      </c>
      <c r="C40" s="161"/>
      <c r="D40" s="186"/>
      <c r="E40" s="187"/>
      <c r="F40" s="163">
        <f>SUM(F41:F71)</f>
        <v>0</v>
      </c>
      <c r="G40" s="605"/>
      <c r="H40" s="605"/>
      <c r="I40" s="606"/>
      <c r="J40" s="607"/>
      <c r="K40" s="607"/>
      <c r="L40" s="608"/>
      <c r="N40" s="608"/>
      <c r="O40" s="608"/>
      <c r="P40" s="608"/>
      <c r="R40" s="608"/>
    </row>
    <row r="41" spans="1:18" s="609" customFormat="1" ht="13.5">
      <c r="A41" s="596" t="s">
        <v>372</v>
      </c>
      <c r="B41" s="566" t="s">
        <v>373</v>
      </c>
      <c r="C41" s="130"/>
      <c r="D41" s="128"/>
      <c r="E41" s="597"/>
      <c r="F41" s="164"/>
      <c r="G41" s="605"/>
      <c r="H41" s="605"/>
      <c r="I41" s="606"/>
      <c r="J41" s="607"/>
      <c r="K41" s="607"/>
      <c r="L41" s="608"/>
      <c r="N41" s="608"/>
      <c r="O41" s="608"/>
      <c r="P41" s="608"/>
      <c r="R41" s="608"/>
    </row>
    <row r="42" spans="1:18" s="609" customFormat="1" ht="13.5">
      <c r="A42" s="51" t="s">
        <v>374</v>
      </c>
      <c r="B42" s="159" t="s">
        <v>375</v>
      </c>
      <c r="C42" s="154" t="s">
        <v>97</v>
      </c>
      <c r="D42" s="537">
        <v>1</v>
      </c>
      <c r="E42" s="188"/>
      <c r="F42" s="129">
        <f>+D42*E42</f>
        <v>0</v>
      </c>
      <c r="G42" s="605"/>
      <c r="H42" s="605"/>
      <c r="I42" s="606"/>
      <c r="J42" s="607"/>
      <c r="K42" s="607"/>
      <c r="L42" s="608"/>
      <c r="N42" s="608"/>
      <c r="O42" s="608"/>
      <c r="P42" s="608"/>
      <c r="R42" s="608"/>
    </row>
    <row r="43" spans="1:18" s="609" customFormat="1" ht="13.5">
      <c r="A43" s="596" t="s">
        <v>376</v>
      </c>
      <c r="B43" s="566" t="s">
        <v>377</v>
      </c>
      <c r="C43" s="130"/>
      <c r="D43" s="128"/>
      <c r="E43" s="597"/>
      <c r="F43" s="164"/>
      <c r="G43" s="605"/>
      <c r="H43" s="605"/>
      <c r="I43" s="606"/>
      <c r="J43" s="607"/>
      <c r="K43" s="607"/>
      <c r="L43" s="608"/>
      <c r="N43" s="608"/>
      <c r="O43" s="608"/>
      <c r="P43" s="608"/>
      <c r="R43" s="608"/>
    </row>
    <row r="44" spans="1:18" s="609" customFormat="1" ht="13.5">
      <c r="A44" s="51" t="s">
        <v>378</v>
      </c>
      <c r="B44" s="159" t="s">
        <v>379</v>
      </c>
      <c r="C44" s="154" t="s">
        <v>124</v>
      </c>
      <c r="D44" s="577">
        <v>10</v>
      </c>
      <c r="E44" s="188"/>
      <c r="F44" s="129">
        <f>+D44*E44</f>
        <v>0</v>
      </c>
      <c r="G44" s="605"/>
      <c r="H44" s="605"/>
      <c r="I44" s="606"/>
      <c r="J44" s="607"/>
      <c r="K44" s="607"/>
      <c r="L44" s="608"/>
      <c r="N44" s="608"/>
      <c r="O44" s="608"/>
      <c r="P44" s="608"/>
      <c r="R44" s="608"/>
    </row>
    <row r="45" spans="1:18" customFormat="1" ht="38.25">
      <c r="A45" s="596" t="s">
        <v>380</v>
      </c>
      <c r="B45" s="599" t="s">
        <v>381</v>
      </c>
      <c r="C45" s="130"/>
      <c r="D45" s="128"/>
      <c r="E45" s="597"/>
      <c r="F45" s="164"/>
    </row>
    <row r="46" spans="1:18" s="609" customFormat="1" ht="24">
      <c r="A46" s="51" t="s">
        <v>382</v>
      </c>
      <c r="B46" s="159" t="s">
        <v>383</v>
      </c>
      <c r="C46" s="154" t="s">
        <v>107</v>
      </c>
      <c r="D46" s="577">
        <v>30</v>
      </c>
      <c r="E46" s="188"/>
      <c r="F46" s="129">
        <f>+D46*E46</f>
        <v>0</v>
      </c>
      <c r="G46" s="605"/>
      <c r="H46" s="605"/>
      <c r="I46" s="606"/>
      <c r="J46" s="607"/>
      <c r="K46" s="607"/>
      <c r="L46" s="608"/>
      <c r="N46" s="608"/>
      <c r="O46" s="608"/>
      <c r="P46" s="608"/>
      <c r="R46" s="608"/>
    </row>
    <row r="47" spans="1:18" s="609" customFormat="1" ht="13.5">
      <c r="A47" s="596" t="s">
        <v>384</v>
      </c>
      <c r="B47" s="566" t="s">
        <v>340</v>
      </c>
      <c r="C47" s="130"/>
      <c r="D47" s="128"/>
      <c r="E47" s="597"/>
      <c r="F47" s="164"/>
      <c r="G47" s="605"/>
      <c r="H47" s="605"/>
      <c r="I47" s="606"/>
      <c r="J47" s="607"/>
      <c r="K47" s="607"/>
      <c r="L47" s="608"/>
      <c r="N47" s="608"/>
      <c r="O47" s="608"/>
      <c r="P47" s="608"/>
      <c r="R47" s="608"/>
    </row>
    <row r="48" spans="1:18" customFormat="1">
      <c r="A48" s="51" t="s">
        <v>385</v>
      </c>
      <c r="B48" s="159" t="s">
        <v>386</v>
      </c>
      <c r="C48" s="154" t="s">
        <v>117</v>
      </c>
      <c r="D48" s="577">
        <v>2</v>
      </c>
      <c r="E48" s="188"/>
      <c r="F48" s="129">
        <f>+D48*E48</f>
        <v>0</v>
      </c>
    </row>
    <row r="49" spans="1:18" s="609" customFormat="1" ht="13.5">
      <c r="A49" s="51" t="s">
        <v>387</v>
      </c>
      <c r="B49" s="159" t="s">
        <v>388</v>
      </c>
      <c r="C49" s="154" t="s">
        <v>117</v>
      </c>
      <c r="D49" s="577">
        <v>150</v>
      </c>
      <c r="E49" s="188"/>
      <c r="F49" s="129">
        <f>+D49*E49</f>
        <v>0</v>
      </c>
      <c r="G49" s="605"/>
      <c r="H49" s="605"/>
      <c r="I49" s="606"/>
      <c r="J49" s="607"/>
      <c r="K49" s="607"/>
      <c r="L49" s="608"/>
      <c r="N49" s="608"/>
      <c r="O49" s="608"/>
      <c r="P49" s="608"/>
      <c r="R49" s="608"/>
    </row>
    <row r="50" spans="1:18" customFormat="1">
      <c r="A50" s="51" t="s">
        <v>389</v>
      </c>
      <c r="B50" s="159" t="s">
        <v>390</v>
      </c>
      <c r="C50" s="154" t="s">
        <v>117</v>
      </c>
      <c r="D50" s="577">
        <v>5</v>
      </c>
      <c r="E50" s="188"/>
      <c r="F50" s="129">
        <f>+D50*E50</f>
        <v>0</v>
      </c>
    </row>
    <row r="51" spans="1:18" s="609" customFormat="1" ht="24">
      <c r="A51" s="51" t="s">
        <v>391</v>
      </c>
      <c r="B51" s="159" t="s">
        <v>392</v>
      </c>
      <c r="C51" s="154" t="s">
        <v>107</v>
      </c>
      <c r="D51" s="577">
        <v>100</v>
      </c>
      <c r="E51" s="188"/>
      <c r="F51" s="129">
        <f>+D51*E51</f>
        <v>0</v>
      </c>
      <c r="G51" s="605"/>
      <c r="H51" s="605"/>
      <c r="I51" s="606"/>
      <c r="J51" s="607"/>
      <c r="K51" s="607"/>
      <c r="L51" s="608"/>
      <c r="N51" s="608"/>
      <c r="O51" s="608"/>
      <c r="P51" s="608"/>
      <c r="R51" s="608"/>
    </row>
    <row r="52" spans="1:18" s="609" customFormat="1" ht="13.5">
      <c r="A52" s="596" t="s">
        <v>393</v>
      </c>
      <c r="B52" s="566" t="s">
        <v>345</v>
      </c>
      <c r="C52" s="130"/>
      <c r="D52" s="128"/>
      <c r="E52" s="597"/>
      <c r="F52" s="164"/>
      <c r="G52" s="605"/>
      <c r="H52" s="605"/>
      <c r="I52" s="606"/>
      <c r="J52" s="607"/>
      <c r="K52" s="607"/>
      <c r="L52" s="608"/>
      <c r="N52" s="608"/>
      <c r="O52" s="608"/>
      <c r="P52" s="608"/>
      <c r="R52" s="608"/>
    </row>
    <row r="53" spans="1:18" s="609" customFormat="1" ht="13.5">
      <c r="A53" s="51" t="s">
        <v>394</v>
      </c>
      <c r="B53" s="159" t="s">
        <v>395</v>
      </c>
      <c r="C53" s="154" t="s">
        <v>107</v>
      </c>
      <c r="D53" s="577">
        <v>12</v>
      </c>
      <c r="E53" s="188"/>
      <c r="F53" s="129">
        <f>+D53*E53</f>
        <v>0</v>
      </c>
      <c r="G53" s="605"/>
      <c r="H53" s="605"/>
      <c r="I53" s="606"/>
      <c r="J53" s="607"/>
      <c r="K53" s="607"/>
      <c r="L53" s="608"/>
      <c r="N53" s="608"/>
      <c r="O53" s="608"/>
      <c r="P53" s="608"/>
      <c r="R53" s="608"/>
    </row>
    <row r="54" spans="1:18" s="609" customFormat="1" ht="24">
      <c r="A54" s="51" t="s">
        <v>396</v>
      </c>
      <c r="B54" s="159" t="s">
        <v>397</v>
      </c>
      <c r="C54" s="154" t="s">
        <v>117</v>
      </c>
      <c r="D54" s="577">
        <v>1</v>
      </c>
      <c r="E54" s="188"/>
      <c r="F54" s="129">
        <f>+D54*E54</f>
        <v>0</v>
      </c>
      <c r="G54" s="605"/>
      <c r="H54" s="605"/>
      <c r="I54" s="606"/>
      <c r="J54" s="607"/>
      <c r="K54" s="607"/>
      <c r="L54" s="608"/>
      <c r="N54" s="608"/>
      <c r="O54" s="608"/>
      <c r="P54" s="608"/>
      <c r="R54" s="608"/>
    </row>
    <row r="55" spans="1:18" s="609" customFormat="1" ht="13.5">
      <c r="A55" s="596" t="s">
        <v>398</v>
      </c>
      <c r="B55" s="566" t="s">
        <v>399</v>
      </c>
      <c r="C55" s="130"/>
      <c r="D55" s="128"/>
      <c r="E55" s="597"/>
      <c r="F55" s="164"/>
      <c r="G55" s="605"/>
      <c r="H55" s="605"/>
      <c r="I55" s="606"/>
      <c r="J55" s="607"/>
      <c r="K55" s="607"/>
      <c r="L55" s="608"/>
      <c r="N55" s="608"/>
      <c r="O55" s="608"/>
      <c r="P55" s="608"/>
      <c r="R55" s="608"/>
    </row>
    <row r="56" spans="1:18" s="609" customFormat="1" ht="24">
      <c r="A56" s="51" t="s">
        <v>400</v>
      </c>
      <c r="B56" s="159" t="s">
        <v>401</v>
      </c>
      <c r="C56" s="154" t="s">
        <v>117</v>
      </c>
      <c r="D56" s="577">
        <v>3</v>
      </c>
      <c r="E56" s="188"/>
      <c r="F56" s="129">
        <f>+D56*E56</f>
        <v>0</v>
      </c>
      <c r="G56" s="605"/>
      <c r="H56" s="605"/>
      <c r="I56" s="606"/>
      <c r="J56" s="607"/>
      <c r="K56" s="607"/>
      <c r="L56" s="608"/>
      <c r="N56" s="608"/>
      <c r="O56" s="608"/>
      <c r="P56" s="608"/>
      <c r="R56" s="608"/>
    </row>
    <row r="57" spans="1:18" s="609" customFormat="1" ht="24">
      <c r="A57" s="51" t="s">
        <v>402</v>
      </c>
      <c r="B57" s="159" t="s">
        <v>403</v>
      </c>
      <c r="C57" s="154" t="s">
        <v>117</v>
      </c>
      <c r="D57" s="577">
        <v>130</v>
      </c>
      <c r="E57" s="188"/>
      <c r="F57" s="129">
        <f>+D57*E57</f>
        <v>0</v>
      </c>
      <c r="G57" s="605"/>
      <c r="H57" s="605"/>
      <c r="I57" s="606"/>
      <c r="J57" s="607"/>
      <c r="K57" s="607"/>
      <c r="L57" s="608"/>
      <c r="N57" s="608"/>
      <c r="O57" s="608"/>
      <c r="P57" s="608"/>
      <c r="R57" s="608"/>
    </row>
    <row r="58" spans="1:18" s="609" customFormat="1" ht="25.5">
      <c r="A58" s="596" t="s">
        <v>404</v>
      </c>
      <c r="B58" s="566" t="s">
        <v>349</v>
      </c>
      <c r="C58" s="130"/>
      <c r="D58" s="128"/>
      <c r="E58" s="597"/>
      <c r="F58" s="164"/>
      <c r="G58" s="605"/>
      <c r="H58" s="605"/>
      <c r="I58" s="606"/>
      <c r="J58" s="607"/>
      <c r="K58" s="607"/>
      <c r="L58" s="608"/>
      <c r="N58" s="608"/>
      <c r="O58" s="608"/>
      <c r="P58" s="608"/>
      <c r="R58" s="608"/>
    </row>
    <row r="59" spans="1:18" s="609" customFormat="1" ht="13.5">
      <c r="A59" s="51" t="s">
        <v>405</v>
      </c>
      <c r="B59" s="159" t="s">
        <v>351</v>
      </c>
      <c r="C59" s="154" t="s">
        <v>124</v>
      </c>
      <c r="D59" s="577">
        <v>11</v>
      </c>
      <c r="E59" s="188"/>
      <c r="F59" s="129">
        <f>+D59*E59</f>
        <v>0</v>
      </c>
      <c r="G59" s="605"/>
      <c r="H59" s="605"/>
      <c r="I59" s="606"/>
      <c r="J59" s="607"/>
      <c r="K59" s="607"/>
      <c r="L59" s="608"/>
      <c r="N59" s="608"/>
      <c r="O59" s="608"/>
      <c r="P59" s="608"/>
      <c r="R59" s="608"/>
    </row>
    <row r="60" spans="1:18" s="609" customFormat="1" ht="13.5">
      <c r="A60" s="596" t="s">
        <v>406</v>
      </c>
      <c r="B60" s="599" t="s">
        <v>409</v>
      </c>
      <c r="C60" s="130"/>
      <c r="D60" s="128"/>
      <c r="E60" s="597"/>
      <c r="F60" s="164"/>
      <c r="G60" s="605"/>
      <c r="H60" s="605"/>
      <c r="I60" s="606"/>
      <c r="J60" s="607"/>
      <c r="K60" s="607"/>
      <c r="L60" s="608"/>
      <c r="N60" s="608"/>
      <c r="O60" s="608"/>
      <c r="P60" s="608"/>
      <c r="R60" s="608"/>
    </row>
    <row r="61" spans="1:18" s="609" customFormat="1" ht="24">
      <c r="A61" s="51" t="s">
        <v>407</v>
      </c>
      <c r="B61" s="159" t="s">
        <v>411</v>
      </c>
      <c r="C61" s="154" t="s">
        <v>124</v>
      </c>
      <c r="D61" s="577">
        <v>1</v>
      </c>
      <c r="E61" s="188"/>
      <c r="F61" s="129">
        <f>+D61*E61</f>
        <v>0</v>
      </c>
      <c r="G61" s="605"/>
      <c r="H61" s="605"/>
      <c r="I61" s="606"/>
      <c r="J61" s="607"/>
      <c r="K61" s="607"/>
      <c r="L61" s="608"/>
      <c r="N61" s="608"/>
      <c r="O61" s="608"/>
      <c r="P61" s="608"/>
      <c r="R61" s="608"/>
    </row>
    <row r="62" spans="1:18" s="609" customFormat="1" ht="13.5">
      <c r="A62" s="596" t="s">
        <v>408</v>
      </c>
      <c r="B62" s="599" t="s">
        <v>409</v>
      </c>
      <c r="C62" s="130"/>
      <c r="D62" s="128"/>
      <c r="E62" s="597"/>
      <c r="F62" s="164"/>
      <c r="G62" s="605"/>
      <c r="H62" s="605"/>
      <c r="I62" s="606"/>
      <c r="J62" s="607"/>
      <c r="K62" s="607"/>
      <c r="L62" s="608"/>
      <c r="N62" s="608"/>
      <c r="O62" s="608"/>
      <c r="P62" s="608"/>
      <c r="R62" s="608"/>
    </row>
    <row r="63" spans="1:18" s="609" customFormat="1" ht="24">
      <c r="A63" s="51" t="s">
        <v>410</v>
      </c>
      <c r="B63" s="159" t="s">
        <v>411</v>
      </c>
      <c r="C63" s="154" t="s">
        <v>110</v>
      </c>
      <c r="D63" s="537">
        <v>1</v>
      </c>
      <c r="E63" s="188"/>
      <c r="F63" s="129">
        <f>+D63*E63</f>
        <v>0</v>
      </c>
      <c r="G63" s="605"/>
      <c r="H63" s="605"/>
      <c r="I63" s="606"/>
      <c r="J63" s="607"/>
      <c r="K63" s="607"/>
      <c r="L63" s="608"/>
      <c r="N63" s="608"/>
      <c r="O63" s="608"/>
      <c r="P63" s="608"/>
      <c r="R63" s="608"/>
    </row>
    <row r="64" spans="1:18" s="609" customFormat="1" ht="25.5">
      <c r="A64" s="596" t="s">
        <v>412</v>
      </c>
      <c r="B64" s="566" t="s">
        <v>413</v>
      </c>
      <c r="C64" s="130"/>
      <c r="D64" s="189"/>
      <c r="E64" s="600"/>
      <c r="F64" s="164"/>
      <c r="G64" s="605"/>
      <c r="H64" s="605"/>
      <c r="I64" s="606"/>
      <c r="J64" s="607"/>
      <c r="K64" s="607"/>
      <c r="L64" s="608"/>
      <c r="N64" s="608"/>
      <c r="O64" s="608"/>
      <c r="P64" s="608"/>
      <c r="R64" s="608"/>
    </row>
    <row r="65" spans="1:18" s="609" customFormat="1" ht="13.5">
      <c r="A65" s="51" t="s">
        <v>414</v>
      </c>
      <c r="B65" s="159" t="s">
        <v>415</v>
      </c>
      <c r="C65" s="154" t="s">
        <v>117</v>
      </c>
      <c r="D65" s="537">
        <v>2</v>
      </c>
      <c r="E65" s="188"/>
      <c r="F65" s="129">
        <f>D65*E65</f>
        <v>0</v>
      </c>
      <c r="G65" s="605"/>
      <c r="H65" s="605"/>
      <c r="I65" s="606"/>
      <c r="J65" s="607"/>
      <c r="K65" s="607"/>
      <c r="L65" s="608"/>
      <c r="N65" s="608"/>
      <c r="O65" s="608"/>
      <c r="P65" s="608"/>
      <c r="R65" s="608"/>
    </row>
    <row r="66" spans="1:18" s="609" customFormat="1" ht="25.5">
      <c r="A66" s="596" t="s">
        <v>416</v>
      </c>
      <c r="B66" s="566" t="s">
        <v>417</v>
      </c>
      <c r="C66" s="130"/>
      <c r="D66" s="128"/>
      <c r="E66" s="597"/>
      <c r="F66" s="164"/>
      <c r="G66" s="605"/>
      <c r="H66" s="605"/>
      <c r="I66" s="606"/>
      <c r="J66" s="607"/>
      <c r="K66" s="607"/>
      <c r="L66" s="608"/>
      <c r="N66" s="608"/>
      <c r="O66" s="608"/>
      <c r="P66" s="608"/>
      <c r="R66" s="608"/>
    </row>
    <row r="67" spans="1:18" s="609" customFormat="1" ht="13.5">
      <c r="A67" s="51" t="s">
        <v>418</v>
      </c>
      <c r="B67" s="159" t="s">
        <v>419</v>
      </c>
      <c r="C67" s="154" t="s">
        <v>117</v>
      </c>
      <c r="D67" s="577">
        <v>4</v>
      </c>
      <c r="E67" s="188"/>
      <c r="F67" s="129">
        <f>+D67*E67</f>
        <v>0</v>
      </c>
      <c r="G67" s="605"/>
      <c r="H67" s="605"/>
      <c r="I67" s="606"/>
      <c r="J67" s="607"/>
      <c r="K67" s="607"/>
      <c r="L67" s="608"/>
      <c r="N67" s="608"/>
      <c r="O67" s="608"/>
      <c r="P67" s="608"/>
      <c r="R67" s="608"/>
    </row>
    <row r="68" spans="1:18" s="609" customFormat="1" ht="13.5">
      <c r="A68" s="596" t="s">
        <v>420</v>
      </c>
      <c r="B68" s="599" t="s">
        <v>421</v>
      </c>
      <c r="C68" s="130"/>
      <c r="D68" s="577"/>
      <c r="E68" s="597"/>
      <c r="F68" s="164"/>
      <c r="G68" s="605"/>
      <c r="H68" s="605"/>
      <c r="I68" s="606"/>
      <c r="J68" s="607"/>
      <c r="K68" s="607"/>
      <c r="L68" s="608"/>
      <c r="N68" s="608"/>
      <c r="O68" s="608"/>
      <c r="P68" s="608"/>
      <c r="R68" s="608"/>
    </row>
    <row r="69" spans="1:18" s="609" customFormat="1" ht="36">
      <c r="A69" s="51" t="s">
        <v>422</v>
      </c>
      <c r="B69" s="159" t="s">
        <v>423</v>
      </c>
      <c r="C69" s="154" t="s">
        <v>107</v>
      </c>
      <c r="D69" s="577">
        <v>25</v>
      </c>
      <c r="E69" s="188"/>
      <c r="F69" s="129">
        <f>+D69*E69</f>
        <v>0</v>
      </c>
      <c r="G69" s="605"/>
      <c r="H69" s="605"/>
      <c r="I69" s="606"/>
      <c r="J69" s="607"/>
      <c r="K69" s="607"/>
      <c r="L69" s="608"/>
      <c r="N69" s="608"/>
      <c r="O69" s="608"/>
      <c r="P69" s="608"/>
      <c r="R69" s="608"/>
    </row>
    <row r="70" spans="1:18" s="609" customFormat="1" ht="13.5">
      <c r="A70" s="596" t="s">
        <v>424</v>
      </c>
      <c r="B70" s="566" t="s">
        <v>368</v>
      </c>
      <c r="C70" s="130"/>
      <c r="D70" s="128"/>
      <c r="E70" s="600"/>
      <c r="F70" s="164"/>
      <c r="G70" s="605"/>
      <c r="H70" s="605"/>
      <c r="I70" s="606"/>
      <c r="J70" s="607"/>
      <c r="K70" s="607"/>
      <c r="L70" s="608"/>
      <c r="N70" s="608"/>
      <c r="O70" s="608"/>
      <c r="P70" s="608"/>
      <c r="R70" s="608"/>
    </row>
    <row r="71" spans="1:18" s="609" customFormat="1" ht="13.5">
      <c r="A71" s="51" t="s">
        <v>425</v>
      </c>
      <c r="B71" s="159" t="s">
        <v>370</v>
      </c>
      <c r="C71" s="154" t="s">
        <v>110</v>
      </c>
      <c r="D71" s="577">
        <v>1</v>
      </c>
      <c r="E71" s="188"/>
      <c r="F71" s="129">
        <f>+D71*E71</f>
        <v>0</v>
      </c>
      <c r="G71" s="605"/>
      <c r="H71" s="605"/>
      <c r="I71" s="606"/>
      <c r="J71" s="607"/>
      <c r="K71" s="607"/>
      <c r="L71" s="608"/>
      <c r="N71" s="608"/>
      <c r="O71" s="608"/>
      <c r="P71" s="608"/>
      <c r="R71" s="608"/>
    </row>
    <row r="72" spans="1:18" s="603" customFormat="1">
      <c r="A72" s="160" t="s">
        <v>323</v>
      </c>
      <c r="B72" s="160" t="s">
        <v>324</v>
      </c>
      <c r="C72" s="161"/>
      <c r="D72" s="162"/>
      <c r="E72" s="187"/>
      <c r="F72" s="163">
        <f>SUM(F73:F76)</f>
        <v>0</v>
      </c>
      <c r="G72" s="610"/>
      <c r="H72" s="611"/>
      <c r="I72" s="612"/>
      <c r="J72" s="601"/>
      <c r="K72" s="601"/>
      <c r="L72" s="602"/>
      <c r="N72" s="602"/>
      <c r="O72" s="602"/>
      <c r="P72" s="602"/>
      <c r="R72" s="602"/>
    </row>
    <row r="73" spans="1:18" s="542" customFormat="1">
      <c r="A73" s="596" t="s">
        <v>426</v>
      </c>
      <c r="B73" s="566" t="s">
        <v>427</v>
      </c>
      <c r="C73" s="130"/>
      <c r="D73" s="128"/>
      <c r="E73" s="597"/>
      <c r="F73" s="164"/>
    </row>
    <row r="74" spans="1:18" s="542" customFormat="1" ht="36">
      <c r="A74" s="51" t="s">
        <v>428</v>
      </c>
      <c r="B74" s="159" t="s">
        <v>429</v>
      </c>
      <c r="C74" s="154" t="s">
        <v>124</v>
      </c>
      <c r="D74" s="577">
        <v>100</v>
      </c>
      <c r="E74" s="188"/>
      <c r="F74" s="129">
        <f>+D74*E74</f>
        <v>0</v>
      </c>
    </row>
    <row r="75" spans="1:18" s="542" customFormat="1">
      <c r="A75" s="596" t="s">
        <v>430</v>
      </c>
      <c r="B75" s="566" t="s">
        <v>431</v>
      </c>
      <c r="C75" s="130"/>
      <c r="D75" s="128"/>
      <c r="E75" s="597"/>
      <c r="F75" s="164"/>
    </row>
    <row r="76" spans="1:18" s="542" customFormat="1" ht="63.75" customHeight="1">
      <c r="A76" s="51" t="s">
        <v>432</v>
      </c>
      <c r="B76" s="159" t="s">
        <v>433</v>
      </c>
      <c r="C76" s="154" t="s">
        <v>124</v>
      </c>
      <c r="D76" s="577">
        <v>100</v>
      </c>
      <c r="E76" s="188"/>
      <c r="F76" s="129">
        <f>+D76*E76</f>
        <v>0</v>
      </c>
    </row>
  </sheetData>
  <sheetProtection algorithmName="SHA-512" hashValue="eaGBZzXRWclpfXvLdpu6lWnpoa/RzrV8Ep6LCBeE6q4yEBCzZjEFI+NX/dic5WzdRigne/8DrSUPRgsFHlC+aw==" saltValue="0wEETX9Sdl0CJXZSQlnydQ==" spinCount="100000" sheet="1" objects="1" scenarios="1" formatRows="0"/>
  <phoneticPr fontId="159" type="noConversion"/>
  <pageMargins left="0.39370078740157477" right="0.39370078740157477" top="0.98425196850393704" bottom="0.39370078740157477" header="0.31496062992125984" footer="0.11811023622047245"/>
  <pageSetup paperSize="9" firstPageNumber="4294967295" fitToHeight="0" orientation="landscape" r:id="rId1"/>
  <headerFooter>
    <oddHeader>&amp;R&amp;"Arial,Krepko poševno"&amp;8&amp;G</oddHeader>
    <oddFooter>&amp;R&amp;"-,Krepko ležeče"&amp;P&amp;"-,Ležeče"&amp;9/&amp;N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R80"/>
  <sheetViews>
    <sheetView view="pageBreakPreview" zoomScaleNormal="100" zoomScaleSheetLayoutView="100" workbookViewId="0">
      <pane ySplit="1" topLeftCell="A2" activePane="bottomLeft" state="frozen"/>
      <selection activeCell="B23" sqref="B23"/>
      <selection pane="bottomLeft" activeCell="E23" sqref="E23"/>
    </sheetView>
  </sheetViews>
  <sheetFormatPr defaultColWidth="9.140625" defaultRowHeight="12.75"/>
  <cols>
    <col min="1" max="1" width="13.7109375" style="558" customWidth="1"/>
    <col min="2" max="2" width="70.7109375" style="558" customWidth="1"/>
    <col min="3" max="3" width="5.7109375" style="584" customWidth="1"/>
    <col min="4" max="4" width="11.7109375" style="585" customWidth="1"/>
    <col min="5" max="5" width="12.7109375" style="585" customWidth="1"/>
    <col min="6" max="6" width="18.7109375" style="586" customWidth="1"/>
    <col min="7" max="16384" width="9.140625" style="558"/>
  </cols>
  <sheetData>
    <row r="1" spans="1:18" s="556" customFormat="1">
      <c r="A1" s="58" t="s">
        <v>52</v>
      </c>
      <c r="B1" s="59" t="s">
        <v>53</v>
      </c>
      <c r="C1" s="59" t="s">
        <v>54</v>
      </c>
      <c r="D1" s="60" t="s">
        <v>55</v>
      </c>
      <c r="E1" s="61" t="s">
        <v>56</v>
      </c>
      <c r="F1" s="62" t="s">
        <v>57</v>
      </c>
    </row>
    <row r="2" spans="1:18" s="556" customFormat="1" ht="15.75">
      <c r="A2" s="63" t="s">
        <v>26</v>
      </c>
      <c r="B2" s="7" t="s">
        <v>58</v>
      </c>
      <c r="C2" s="8"/>
      <c r="D2" s="8" t="s">
        <v>59</v>
      </c>
      <c r="E2" s="557"/>
      <c r="F2" s="9"/>
      <c r="G2" s="555"/>
    </row>
    <row r="3" spans="1:18" ht="15">
      <c r="A3" s="6"/>
      <c r="B3" s="6" t="s">
        <v>60</v>
      </c>
      <c r="C3" s="10"/>
      <c r="D3" s="11"/>
      <c r="E3" s="557"/>
      <c r="F3" s="12"/>
    </row>
    <row r="4" spans="1:18" ht="15">
      <c r="A4" s="64"/>
      <c r="B4" s="65"/>
      <c r="C4" s="66"/>
      <c r="D4" s="67"/>
      <c r="E4" s="589"/>
      <c r="F4" s="68"/>
    </row>
    <row r="5" spans="1:18" ht="15.75">
      <c r="A5" s="590"/>
      <c r="B5" s="590" t="s">
        <v>61</v>
      </c>
      <c r="C5" s="19"/>
      <c r="D5" s="20"/>
      <c r="E5" s="591"/>
      <c r="F5" s="21"/>
    </row>
    <row r="6" spans="1:18" ht="15.75">
      <c r="A6" s="590"/>
      <c r="B6" s="590"/>
      <c r="C6" s="19"/>
      <c r="D6" s="20"/>
      <c r="E6" s="591"/>
      <c r="F6" s="21"/>
    </row>
    <row r="7" spans="1:18" ht="15">
      <c r="A7" s="69" t="s">
        <v>26</v>
      </c>
      <c r="B7" s="70" t="s">
        <v>436</v>
      </c>
      <c r="C7" s="71"/>
      <c r="D7" s="72"/>
      <c r="E7" s="614"/>
      <c r="F7" s="73">
        <f>F9</f>
        <v>0</v>
      </c>
    </row>
    <row r="8" spans="1:18" s="594" customFormat="1" ht="15">
      <c r="A8" s="6" t="s">
        <v>437</v>
      </c>
      <c r="B8" s="6" t="s">
        <v>438</v>
      </c>
      <c r="C8" s="74"/>
      <c r="D8" s="75"/>
      <c r="E8" s="593"/>
      <c r="F8" s="76">
        <f>F12</f>
        <v>0</v>
      </c>
    </row>
    <row r="9" spans="1:18" ht="15">
      <c r="A9" s="86"/>
      <c r="B9" s="87" t="s">
        <v>439</v>
      </c>
      <c r="C9" s="88"/>
      <c r="D9" s="89"/>
      <c r="E9" s="615"/>
      <c r="F9" s="90">
        <f>SUM(F8:F8)</f>
        <v>0</v>
      </c>
    </row>
    <row r="10" spans="1:18" ht="15.75">
      <c r="A10" s="91"/>
      <c r="B10" s="91"/>
      <c r="C10" s="19"/>
      <c r="D10" s="20"/>
      <c r="E10" s="591"/>
      <c r="F10" s="21"/>
    </row>
    <row r="11" spans="1:18" ht="15.75">
      <c r="A11" s="77"/>
      <c r="B11" s="77"/>
      <c r="C11" s="78"/>
      <c r="D11" s="79"/>
      <c r="E11" s="595"/>
      <c r="F11" s="80"/>
    </row>
    <row r="12" spans="1:18" ht="15">
      <c r="A12" s="46" t="s">
        <v>440</v>
      </c>
      <c r="B12" s="46" t="s">
        <v>441</v>
      </c>
      <c r="C12" s="47"/>
      <c r="D12" s="81"/>
      <c r="E12" s="616"/>
      <c r="F12" s="49">
        <f>F15+F21+F31</f>
        <v>0</v>
      </c>
    </row>
    <row r="13" spans="1:18" s="603" customFormat="1">
      <c r="A13" s="617" t="s">
        <v>442</v>
      </c>
      <c r="B13" s="618" t="s">
        <v>443</v>
      </c>
      <c r="C13" s="10"/>
      <c r="D13" s="8"/>
      <c r="E13" s="597"/>
      <c r="F13" s="57"/>
      <c r="G13" s="601"/>
      <c r="H13" s="602"/>
      <c r="J13" s="602"/>
      <c r="K13" s="602"/>
      <c r="L13" s="602"/>
      <c r="N13" s="602"/>
    </row>
    <row r="14" spans="1:18" s="603" customFormat="1">
      <c r="A14" s="51" t="s">
        <v>444</v>
      </c>
      <c r="B14" s="598" t="s">
        <v>445</v>
      </c>
      <c r="C14" s="10"/>
      <c r="D14" s="8"/>
      <c r="E14" s="597"/>
      <c r="F14" s="57"/>
      <c r="G14" s="601"/>
      <c r="H14" s="602"/>
      <c r="J14" s="602"/>
      <c r="K14" s="602"/>
      <c r="L14" s="602"/>
      <c r="N14" s="602"/>
    </row>
    <row r="15" spans="1:18" s="603" customFormat="1">
      <c r="A15" s="53" t="s">
        <v>446</v>
      </c>
      <c r="B15" s="53" t="s">
        <v>447</v>
      </c>
      <c r="C15" s="54"/>
      <c r="D15" s="55"/>
      <c r="E15" s="83"/>
      <c r="F15" s="56">
        <f>SUM(F16:F20)</f>
        <v>0</v>
      </c>
      <c r="G15" s="610"/>
      <c r="H15" s="619"/>
      <c r="I15" s="612"/>
      <c r="J15" s="601"/>
      <c r="K15" s="601"/>
      <c r="L15" s="602"/>
      <c r="N15" s="602"/>
      <c r="O15" s="602"/>
      <c r="P15" s="602"/>
      <c r="R15" s="602"/>
    </row>
    <row r="16" spans="1:18" s="542" customFormat="1">
      <c r="A16" s="617" t="s">
        <v>448</v>
      </c>
      <c r="B16" s="618" t="s">
        <v>373</v>
      </c>
      <c r="C16" s="10"/>
      <c r="D16" s="8"/>
      <c r="E16" s="597"/>
      <c r="F16" s="57"/>
    </row>
    <row r="17" spans="1:18" s="542" customFormat="1" ht="24">
      <c r="A17" s="51" t="s">
        <v>449</v>
      </c>
      <c r="B17" s="52" t="s">
        <v>1949</v>
      </c>
      <c r="C17" s="50" t="s">
        <v>97</v>
      </c>
      <c r="D17" s="537">
        <v>1</v>
      </c>
      <c r="E17" s="84"/>
      <c r="F17" s="9">
        <f>+D17*E17</f>
        <v>0</v>
      </c>
    </row>
    <row r="18" spans="1:18" s="542" customFormat="1">
      <c r="A18" s="617" t="s">
        <v>450</v>
      </c>
      <c r="B18" s="618" t="s">
        <v>377</v>
      </c>
      <c r="C18" s="10"/>
      <c r="D18" s="8"/>
      <c r="E18" s="597"/>
      <c r="F18" s="57"/>
    </row>
    <row r="19" spans="1:18" s="542" customFormat="1">
      <c r="A19" s="51" t="s">
        <v>451</v>
      </c>
      <c r="B19" s="52" t="s">
        <v>379</v>
      </c>
      <c r="C19" s="50" t="s">
        <v>124</v>
      </c>
      <c r="D19" s="577">
        <v>500</v>
      </c>
      <c r="E19" s="84"/>
      <c r="F19" s="9">
        <f t="shared" ref="F19:F20" si="0">+D19*E19</f>
        <v>0</v>
      </c>
    </row>
    <row r="20" spans="1:18" s="542" customFormat="1">
      <c r="A20" s="51" t="s">
        <v>452</v>
      </c>
      <c r="B20" s="52" t="s">
        <v>453</v>
      </c>
      <c r="C20" s="50" t="s">
        <v>110</v>
      </c>
      <c r="D20" s="577">
        <v>13</v>
      </c>
      <c r="E20" s="84"/>
      <c r="F20" s="9">
        <f t="shared" si="0"/>
        <v>0</v>
      </c>
    </row>
    <row r="21" spans="1:18" s="603" customFormat="1">
      <c r="A21" s="53" t="s">
        <v>454</v>
      </c>
      <c r="B21" s="53" t="s">
        <v>455</v>
      </c>
      <c r="C21" s="54"/>
      <c r="D21" s="55"/>
      <c r="E21" s="83"/>
      <c r="F21" s="56">
        <f>SUM(F24:F30)</f>
        <v>0</v>
      </c>
      <c r="G21" s="610"/>
      <c r="H21" s="619"/>
      <c r="I21" s="612"/>
      <c r="J21" s="601"/>
      <c r="K21" s="601"/>
      <c r="L21" s="602"/>
      <c r="N21" s="602"/>
      <c r="O21" s="602"/>
      <c r="P21" s="602"/>
      <c r="R21" s="602"/>
    </row>
    <row r="22" spans="1:18" s="603" customFormat="1">
      <c r="A22" s="617" t="s">
        <v>1941</v>
      </c>
      <c r="B22" s="620" t="s">
        <v>1943</v>
      </c>
      <c r="C22" s="10"/>
      <c r="D22" s="8"/>
      <c r="E22" s="597"/>
      <c r="F22" s="57"/>
      <c r="G22" s="610"/>
      <c r="H22" s="619"/>
      <c r="I22" s="612"/>
      <c r="J22" s="601"/>
      <c r="K22" s="601"/>
      <c r="L22" s="602"/>
      <c r="N22" s="602"/>
      <c r="O22" s="602"/>
      <c r="P22" s="602"/>
      <c r="R22" s="602"/>
    </row>
    <row r="23" spans="1:18" s="603" customFormat="1" ht="192">
      <c r="A23" s="51" t="s">
        <v>1942</v>
      </c>
      <c r="B23" s="563" t="s">
        <v>1939</v>
      </c>
      <c r="C23" s="10"/>
      <c r="D23" s="8"/>
      <c r="E23" s="597"/>
      <c r="F23" s="57"/>
      <c r="G23" s="610"/>
      <c r="H23" s="619"/>
      <c r="I23" s="612"/>
      <c r="J23" s="601"/>
      <c r="K23" s="601"/>
      <c r="L23" s="602"/>
      <c r="N23" s="602"/>
      <c r="O23" s="602"/>
      <c r="P23" s="602"/>
      <c r="R23" s="602"/>
    </row>
    <row r="24" spans="1:18" s="542" customFormat="1" ht="38.25">
      <c r="A24" s="617" t="s">
        <v>456</v>
      </c>
      <c r="B24" s="620" t="s">
        <v>457</v>
      </c>
      <c r="C24" s="10"/>
      <c r="D24" s="8"/>
      <c r="E24" s="597"/>
      <c r="F24" s="57"/>
    </row>
    <row r="25" spans="1:18" s="542" customFormat="1">
      <c r="A25" s="51" t="s">
        <v>458</v>
      </c>
      <c r="B25" s="52" t="s">
        <v>459</v>
      </c>
      <c r="C25" s="50" t="s">
        <v>124</v>
      </c>
      <c r="D25" s="577">
        <v>300</v>
      </c>
      <c r="E25" s="84"/>
      <c r="F25" s="9">
        <f t="shared" ref="F25:F30" si="1">+D25*E25</f>
        <v>0</v>
      </c>
    </row>
    <row r="26" spans="1:18" s="542" customFormat="1">
      <c r="A26" s="51" t="s">
        <v>460</v>
      </c>
      <c r="B26" s="52" t="s">
        <v>461</v>
      </c>
      <c r="C26" s="50" t="s">
        <v>124</v>
      </c>
      <c r="D26" s="577">
        <v>50</v>
      </c>
      <c r="E26" s="84"/>
      <c r="F26" s="9">
        <f t="shared" si="1"/>
        <v>0</v>
      </c>
    </row>
    <row r="27" spans="1:18" s="542" customFormat="1">
      <c r="A27" s="51" t="s">
        <v>462</v>
      </c>
      <c r="B27" s="52" t="s">
        <v>463</v>
      </c>
      <c r="C27" s="50" t="s">
        <v>107</v>
      </c>
      <c r="D27" s="577">
        <v>600</v>
      </c>
      <c r="E27" s="84"/>
      <c r="F27" s="9">
        <f t="shared" si="1"/>
        <v>0</v>
      </c>
    </row>
    <row r="28" spans="1:18" s="542" customFormat="1">
      <c r="A28" s="51" t="s">
        <v>464</v>
      </c>
      <c r="B28" s="52" t="s">
        <v>465</v>
      </c>
      <c r="C28" s="50" t="s">
        <v>107</v>
      </c>
      <c r="D28" s="577">
        <v>100</v>
      </c>
      <c r="E28" s="84"/>
      <c r="F28" s="9">
        <f t="shared" si="1"/>
        <v>0</v>
      </c>
    </row>
    <row r="29" spans="1:18" s="542" customFormat="1">
      <c r="A29" s="51" t="s">
        <v>466</v>
      </c>
      <c r="B29" s="52" t="s">
        <v>467</v>
      </c>
      <c r="C29" s="50" t="s">
        <v>124</v>
      </c>
      <c r="D29" s="577">
        <v>25</v>
      </c>
      <c r="E29" s="84"/>
      <c r="F29" s="9">
        <f t="shared" si="1"/>
        <v>0</v>
      </c>
    </row>
    <row r="30" spans="1:18" s="542" customFormat="1" ht="24">
      <c r="A30" s="51" t="s">
        <v>468</v>
      </c>
      <c r="B30" s="52" t="s">
        <v>469</v>
      </c>
      <c r="C30" s="50" t="s">
        <v>124</v>
      </c>
      <c r="D30" s="577">
        <v>20</v>
      </c>
      <c r="E30" s="84"/>
      <c r="F30" s="9">
        <f t="shared" si="1"/>
        <v>0</v>
      </c>
    </row>
    <row r="31" spans="1:18" s="603" customFormat="1">
      <c r="A31" s="53" t="s">
        <v>470</v>
      </c>
      <c r="B31" s="53" t="s">
        <v>471</v>
      </c>
      <c r="C31" s="54"/>
      <c r="D31" s="82"/>
      <c r="E31" s="83"/>
      <c r="F31" s="56">
        <f>SUM(F32:F78)</f>
        <v>0</v>
      </c>
      <c r="G31" s="601"/>
      <c r="H31" s="602"/>
      <c r="J31" s="602"/>
      <c r="K31" s="602"/>
      <c r="L31" s="602"/>
      <c r="N31" s="602"/>
    </row>
    <row r="32" spans="1:18" s="603" customFormat="1">
      <c r="A32" s="617" t="s">
        <v>472</v>
      </c>
      <c r="B32" s="618" t="s">
        <v>473</v>
      </c>
      <c r="C32" s="10"/>
      <c r="D32" s="8"/>
      <c r="E32" s="597"/>
      <c r="F32" s="57"/>
      <c r="G32" s="601"/>
      <c r="H32" s="602"/>
      <c r="J32" s="602"/>
      <c r="K32" s="602"/>
      <c r="L32" s="602"/>
      <c r="N32" s="602"/>
    </row>
    <row r="33" spans="1:14" s="603" customFormat="1" ht="48">
      <c r="A33" s="51" t="s">
        <v>474</v>
      </c>
      <c r="B33" s="598" t="s">
        <v>475</v>
      </c>
      <c r="C33" s="10"/>
      <c r="D33" s="92"/>
      <c r="E33" s="597"/>
      <c r="F33" s="57"/>
      <c r="G33" s="601"/>
      <c r="H33" s="602"/>
      <c r="J33" s="602"/>
      <c r="K33" s="602"/>
      <c r="L33" s="602"/>
      <c r="N33" s="602"/>
    </row>
    <row r="34" spans="1:14" s="542" customFormat="1">
      <c r="A34" s="617" t="s">
        <v>476</v>
      </c>
      <c r="B34" s="618" t="s">
        <v>377</v>
      </c>
      <c r="C34" s="10"/>
      <c r="D34" s="8"/>
      <c r="E34" s="597"/>
      <c r="F34" s="57"/>
    </row>
    <row r="35" spans="1:14" s="542" customFormat="1">
      <c r="A35" s="51" t="s">
        <v>477</v>
      </c>
      <c r="B35" s="52" t="s">
        <v>478</v>
      </c>
      <c r="C35" s="50" t="s">
        <v>124</v>
      </c>
      <c r="D35" s="577">
        <v>550</v>
      </c>
      <c r="E35" s="84"/>
      <c r="F35" s="9">
        <f>+D35*E35</f>
        <v>0</v>
      </c>
    </row>
    <row r="36" spans="1:14" s="542" customFormat="1" ht="25.5">
      <c r="A36" s="617" t="s">
        <v>479</v>
      </c>
      <c r="B36" s="618" t="s">
        <v>480</v>
      </c>
      <c r="C36" s="10"/>
      <c r="D36" s="8"/>
      <c r="E36" s="597"/>
      <c r="F36" s="57"/>
    </row>
    <row r="37" spans="1:14" customFormat="1">
      <c r="A37" s="51" t="s">
        <v>481</v>
      </c>
      <c r="B37" s="52" t="s">
        <v>482</v>
      </c>
      <c r="C37" s="50" t="s">
        <v>117</v>
      </c>
      <c r="D37" s="577">
        <v>130</v>
      </c>
      <c r="E37" s="84"/>
      <c r="F37" s="9">
        <f t="shared" ref="F37:F57" si="2">+D37*E37</f>
        <v>0</v>
      </c>
    </row>
    <row r="38" spans="1:14" s="542" customFormat="1">
      <c r="A38" s="51" t="s">
        <v>483</v>
      </c>
      <c r="B38" s="52" t="s">
        <v>484</v>
      </c>
      <c r="C38" s="50" t="s">
        <v>117</v>
      </c>
      <c r="D38" s="577">
        <v>500</v>
      </c>
      <c r="E38" s="84"/>
      <c r="F38" s="9">
        <f t="shared" si="2"/>
        <v>0</v>
      </c>
    </row>
    <row r="39" spans="1:14" s="542" customFormat="1">
      <c r="A39" s="51" t="s">
        <v>485</v>
      </c>
      <c r="B39" s="52" t="s">
        <v>486</v>
      </c>
      <c r="C39" s="50" t="s">
        <v>117</v>
      </c>
      <c r="D39" s="577">
        <v>1800</v>
      </c>
      <c r="E39" s="84"/>
      <c r="F39" s="9">
        <f t="shared" si="2"/>
        <v>0</v>
      </c>
    </row>
    <row r="40" spans="1:14" s="542" customFormat="1">
      <c r="A40" s="51" t="s">
        <v>487</v>
      </c>
      <c r="B40" s="52" t="s">
        <v>488</v>
      </c>
      <c r="C40" s="50" t="s">
        <v>117</v>
      </c>
      <c r="D40" s="577">
        <v>30</v>
      </c>
      <c r="E40" s="84"/>
      <c r="F40" s="9">
        <f t="shared" si="2"/>
        <v>0</v>
      </c>
    </row>
    <row r="41" spans="1:14" s="542" customFormat="1" ht="24">
      <c r="A41" s="51" t="s">
        <v>489</v>
      </c>
      <c r="B41" s="52" t="s">
        <v>490</v>
      </c>
      <c r="C41" s="50" t="s">
        <v>117</v>
      </c>
      <c r="D41" s="577">
        <v>1000</v>
      </c>
      <c r="E41" s="84"/>
      <c r="F41" s="9">
        <f t="shared" si="2"/>
        <v>0</v>
      </c>
    </row>
    <row r="42" spans="1:14" s="542" customFormat="1" ht="14.25" customHeight="1">
      <c r="A42" s="51" t="s">
        <v>491</v>
      </c>
      <c r="B42" s="52" t="s">
        <v>392</v>
      </c>
      <c r="C42" s="50" t="s">
        <v>107</v>
      </c>
      <c r="D42" s="577">
        <v>250</v>
      </c>
      <c r="E42" s="84"/>
      <c r="F42" s="9">
        <f t="shared" si="2"/>
        <v>0</v>
      </c>
    </row>
    <row r="43" spans="1:14" s="542" customFormat="1" ht="14.25" customHeight="1">
      <c r="A43" s="51" t="s">
        <v>492</v>
      </c>
      <c r="B43" s="52" t="s">
        <v>493</v>
      </c>
      <c r="C43" s="50" t="s">
        <v>117</v>
      </c>
      <c r="D43" s="577">
        <v>130</v>
      </c>
      <c r="E43" s="84"/>
      <c r="F43" s="9">
        <f t="shared" si="2"/>
        <v>0</v>
      </c>
    </row>
    <row r="44" spans="1:14" s="542" customFormat="1">
      <c r="A44" s="617" t="s">
        <v>494</v>
      </c>
      <c r="B44" s="618" t="s">
        <v>345</v>
      </c>
      <c r="C44" s="10"/>
      <c r="D44" s="8"/>
      <c r="E44" s="597"/>
      <c r="F44" s="57"/>
    </row>
    <row r="45" spans="1:14" s="542" customFormat="1">
      <c r="A45" s="51" t="s">
        <v>495</v>
      </c>
      <c r="B45" s="52" t="s">
        <v>496</v>
      </c>
      <c r="C45" s="50" t="s">
        <v>107</v>
      </c>
      <c r="D45" s="577">
        <v>1000</v>
      </c>
      <c r="E45" s="84"/>
      <c r="F45" s="9">
        <f t="shared" si="2"/>
        <v>0</v>
      </c>
    </row>
    <row r="46" spans="1:14" s="542" customFormat="1" ht="25.5">
      <c r="A46" s="617" t="s">
        <v>497</v>
      </c>
      <c r="B46" s="618" t="s">
        <v>498</v>
      </c>
      <c r="C46" s="10"/>
      <c r="D46" s="8"/>
      <c r="E46" s="597"/>
      <c r="F46" s="57"/>
    </row>
    <row r="47" spans="1:14" s="542" customFormat="1">
      <c r="A47" s="51" t="s">
        <v>499</v>
      </c>
      <c r="B47" s="52" t="s">
        <v>500</v>
      </c>
      <c r="C47" s="50" t="s">
        <v>124</v>
      </c>
      <c r="D47" s="577">
        <v>80</v>
      </c>
      <c r="E47" s="84"/>
      <c r="F47" s="9">
        <f t="shared" si="2"/>
        <v>0</v>
      </c>
    </row>
    <row r="48" spans="1:14" s="542" customFormat="1">
      <c r="A48" s="51" t="s">
        <v>501</v>
      </c>
      <c r="B48" s="52" t="s">
        <v>502</v>
      </c>
      <c r="C48" s="50" t="s">
        <v>124</v>
      </c>
      <c r="D48" s="577">
        <v>400</v>
      </c>
      <c r="E48" s="84"/>
      <c r="F48" s="9">
        <f t="shared" si="2"/>
        <v>0</v>
      </c>
    </row>
    <row r="49" spans="1:18" s="542" customFormat="1">
      <c r="A49" s="51" t="s">
        <v>503</v>
      </c>
      <c r="B49" s="52" t="s">
        <v>504</v>
      </c>
      <c r="C49" s="50" t="s">
        <v>124</v>
      </c>
      <c r="D49" s="577">
        <v>50</v>
      </c>
      <c r="E49" s="84"/>
      <c r="F49" s="9">
        <f t="shared" si="2"/>
        <v>0</v>
      </c>
    </row>
    <row r="50" spans="1:18" s="542" customFormat="1">
      <c r="A50" s="617" t="s">
        <v>505</v>
      </c>
      <c r="B50" s="618" t="s">
        <v>506</v>
      </c>
      <c r="C50" s="10"/>
      <c r="D50" s="8"/>
      <c r="E50" s="597"/>
      <c r="F50" s="57"/>
    </row>
    <row r="51" spans="1:18" s="542" customFormat="1">
      <c r="A51" s="51" t="s">
        <v>507</v>
      </c>
      <c r="B51" s="52" t="s">
        <v>508</v>
      </c>
      <c r="C51" s="50" t="s">
        <v>124</v>
      </c>
      <c r="D51" s="577">
        <v>500</v>
      </c>
      <c r="E51" s="84"/>
      <c r="F51" s="9">
        <f t="shared" si="2"/>
        <v>0</v>
      </c>
    </row>
    <row r="52" spans="1:18" s="542" customFormat="1" ht="25.5">
      <c r="A52" s="617" t="s">
        <v>509</v>
      </c>
      <c r="B52" s="618" t="s">
        <v>510</v>
      </c>
      <c r="C52" s="10"/>
      <c r="D52" s="8"/>
      <c r="E52" s="597"/>
      <c r="F52" s="57"/>
    </row>
    <row r="53" spans="1:18" s="542" customFormat="1" ht="24">
      <c r="A53" s="51" t="s">
        <v>511</v>
      </c>
      <c r="B53" s="52" t="s">
        <v>512</v>
      </c>
      <c r="C53" s="50" t="s">
        <v>110</v>
      </c>
      <c r="D53" s="537">
        <v>5</v>
      </c>
      <c r="E53" s="84"/>
      <c r="F53" s="9">
        <f t="shared" si="2"/>
        <v>0</v>
      </c>
    </row>
    <row r="54" spans="1:18" s="542" customFormat="1">
      <c r="A54" s="617" t="s">
        <v>513</v>
      </c>
      <c r="B54" s="618" t="s">
        <v>514</v>
      </c>
      <c r="C54" s="10"/>
      <c r="D54" s="85"/>
      <c r="E54" s="597"/>
      <c r="F54" s="57"/>
    </row>
    <row r="55" spans="1:18" s="542" customFormat="1">
      <c r="A55" s="51" t="s">
        <v>515</v>
      </c>
      <c r="B55" s="52" t="s">
        <v>516</v>
      </c>
      <c r="C55" s="50" t="s">
        <v>110</v>
      </c>
      <c r="D55" s="537">
        <v>1</v>
      </c>
      <c r="E55" s="84"/>
      <c r="F55" s="9">
        <f t="shared" si="2"/>
        <v>0</v>
      </c>
    </row>
    <row r="56" spans="1:18" s="542" customFormat="1">
      <c r="A56" s="617" t="s">
        <v>517</v>
      </c>
      <c r="B56" s="618" t="s">
        <v>518</v>
      </c>
      <c r="C56" s="10"/>
      <c r="D56" s="85"/>
      <c r="E56" s="597"/>
      <c r="F56" s="57"/>
    </row>
    <row r="57" spans="1:18" s="542" customFormat="1" ht="24">
      <c r="A57" s="51" t="s">
        <v>519</v>
      </c>
      <c r="B57" s="52" t="s">
        <v>520</v>
      </c>
      <c r="C57" s="50" t="s">
        <v>110</v>
      </c>
      <c r="D57" s="537">
        <v>3</v>
      </c>
      <c r="E57" s="84"/>
      <c r="F57" s="9">
        <f t="shared" si="2"/>
        <v>0</v>
      </c>
    </row>
    <row r="58" spans="1:18" customFormat="1" ht="51">
      <c r="A58" s="617" t="s">
        <v>521</v>
      </c>
      <c r="B58" s="620" t="s">
        <v>522</v>
      </c>
      <c r="C58" s="10"/>
      <c r="D58" s="8"/>
      <c r="E58" s="600"/>
      <c r="F58" s="57"/>
    </row>
    <row r="59" spans="1:18" s="609" customFormat="1" ht="14.25" customHeight="1">
      <c r="A59" s="51" t="s">
        <v>523</v>
      </c>
      <c r="B59" s="52" t="s">
        <v>524</v>
      </c>
      <c r="C59" s="50" t="s">
        <v>117</v>
      </c>
      <c r="D59" s="577">
        <v>125</v>
      </c>
      <c r="E59" s="84"/>
      <c r="F59" s="9">
        <f t="shared" ref="F59:F78" si="3">D59*E59</f>
        <v>0</v>
      </c>
      <c r="G59" s="621"/>
      <c r="H59" s="621"/>
      <c r="I59" s="606"/>
      <c r="J59" s="607"/>
      <c r="K59" s="607"/>
      <c r="L59" s="608"/>
      <c r="N59" s="608"/>
      <c r="O59" s="608"/>
      <c r="P59" s="608"/>
      <c r="R59" s="608"/>
    </row>
    <row r="60" spans="1:18" s="609" customFormat="1" ht="14.25" customHeight="1">
      <c r="A60" s="51" t="s">
        <v>525</v>
      </c>
      <c r="B60" s="52" t="s">
        <v>526</v>
      </c>
      <c r="C60" s="50" t="s">
        <v>117</v>
      </c>
      <c r="D60" s="577">
        <v>25</v>
      </c>
      <c r="E60" s="84"/>
      <c r="F60" s="9">
        <f t="shared" si="3"/>
        <v>0</v>
      </c>
      <c r="G60" s="621"/>
      <c r="H60" s="621"/>
      <c r="I60" s="606"/>
      <c r="J60" s="607"/>
      <c r="K60" s="607"/>
      <c r="L60" s="608"/>
      <c r="N60" s="608"/>
      <c r="O60" s="608"/>
      <c r="P60" s="608"/>
      <c r="R60" s="608"/>
    </row>
    <row r="61" spans="1:18" s="609" customFormat="1" ht="14.25" customHeight="1">
      <c r="A61" s="51" t="s">
        <v>527</v>
      </c>
      <c r="B61" s="52" t="s">
        <v>528</v>
      </c>
      <c r="C61" s="50" t="s">
        <v>117</v>
      </c>
      <c r="D61" s="577">
        <v>15</v>
      </c>
      <c r="E61" s="84"/>
      <c r="F61" s="9">
        <f t="shared" si="3"/>
        <v>0</v>
      </c>
      <c r="G61" s="621"/>
      <c r="H61" s="621"/>
      <c r="I61" s="606"/>
      <c r="J61" s="607"/>
      <c r="K61" s="607"/>
      <c r="L61" s="608"/>
      <c r="N61" s="608"/>
      <c r="O61" s="608"/>
      <c r="P61" s="608"/>
      <c r="R61" s="608"/>
    </row>
    <row r="62" spans="1:18" customFormat="1" ht="25.5">
      <c r="A62" s="617" t="s">
        <v>529</v>
      </c>
      <c r="B62" s="620" t="s">
        <v>530</v>
      </c>
      <c r="C62" s="10"/>
      <c r="D62" s="8"/>
      <c r="E62" s="600"/>
      <c r="F62" s="57"/>
    </row>
    <row r="63" spans="1:18" s="609" customFormat="1" ht="14.25" customHeight="1">
      <c r="A63" s="51" t="s">
        <v>531</v>
      </c>
      <c r="B63" s="52" t="s">
        <v>532</v>
      </c>
      <c r="C63" s="50" t="s">
        <v>124</v>
      </c>
      <c r="D63" s="577">
        <v>600</v>
      </c>
      <c r="E63" s="84"/>
      <c r="F63" s="9">
        <f t="shared" si="3"/>
        <v>0</v>
      </c>
      <c r="G63" s="621"/>
      <c r="H63" s="621"/>
      <c r="I63" s="606"/>
      <c r="J63" s="607"/>
      <c r="K63" s="607"/>
      <c r="L63" s="608"/>
      <c r="N63" s="608"/>
      <c r="O63" s="608"/>
      <c r="P63" s="608"/>
      <c r="R63" s="608"/>
    </row>
    <row r="64" spans="1:18" customFormat="1" ht="38.25">
      <c r="A64" s="617" t="s">
        <v>533</v>
      </c>
      <c r="B64" s="620" t="s">
        <v>534</v>
      </c>
      <c r="C64" s="10"/>
      <c r="D64" s="8"/>
      <c r="E64" s="600"/>
      <c r="F64" s="57"/>
    </row>
    <row r="65" spans="1:18" s="609" customFormat="1" ht="14.25" customHeight="1">
      <c r="A65" s="51" t="s">
        <v>535</v>
      </c>
      <c r="B65" s="52" t="s">
        <v>536</v>
      </c>
      <c r="C65" s="50" t="s">
        <v>124</v>
      </c>
      <c r="D65" s="577">
        <v>600</v>
      </c>
      <c r="E65" s="84"/>
      <c r="F65" s="9">
        <f t="shared" si="3"/>
        <v>0</v>
      </c>
      <c r="G65" s="621"/>
      <c r="H65" s="621"/>
      <c r="I65" s="606"/>
      <c r="J65" s="607"/>
      <c r="K65" s="607"/>
      <c r="L65" s="608"/>
      <c r="N65" s="608"/>
      <c r="O65" s="608"/>
      <c r="P65" s="608"/>
      <c r="R65" s="608"/>
    </row>
    <row r="66" spans="1:18" s="609" customFormat="1" ht="89.25">
      <c r="A66" s="617" t="s">
        <v>537</v>
      </c>
      <c r="B66" s="618" t="s">
        <v>538</v>
      </c>
      <c r="C66" s="50"/>
      <c r="D66" s="577"/>
      <c r="E66" s="613"/>
      <c r="F66" s="9"/>
      <c r="G66" s="621"/>
      <c r="H66" s="621"/>
      <c r="I66" s="606"/>
      <c r="J66" s="607"/>
      <c r="K66" s="607"/>
      <c r="L66" s="608"/>
      <c r="N66" s="608"/>
      <c r="O66" s="608"/>
      <c r="P66" s="608"/>
      <c r="R66" s="608"/>
    </row>
    <row r="67" spans="1:18" s="609" customFormat="1" ht="14.25" customHeight="1">
      <c r="A67" s="51" t="s">
        <v>539</v>
      </c>
      <c r="B67" s="598" t="s">
        <v>540</v>
      </c>
      <c r="C67" s="50" t="s">
        <v>117</v>
      </c>
      <c r="D67" s="577">
        <v>9</v>
      </c>
      <c r="E67" s="84"/>
      <c r="F67" s="9">
        <f t="shared" si="3"/>
        <v>0</v>
      </c>
      <c r="G67" s="621"/>
      <c r="H67" s="621"/>
      <c r="I67" s="606"/>
      <c r="J67" s="607"/>
      <c r="K67" s="607"/>
      <c r="L67" s="608"/>
      <c r="N67" s="608"/>
      <c r="O67" s="608"/>
      <c r="P67" s="608"/>
      <c r="R67" s="608"/>
    </row>
    <row r="68" spans="1:18" s="609" customFormat="1" ht="117" customHeight="1">
      <c r="A68" s="617" t="s">
        <v>541</v>
      </c>
      <c r="B68" s="618" t="s">
        <v>542</v>
      </c>
      <c r="C68" s="10"/>
      <c r="D68" s="577"/>
      <c r="E68" s="613"/>
      <c r="F68" s="9"/>
      <c r="G68" s="621"/>
      <c r="H68" s="621"/>
      <c r="I68" s="606"/>
      <c r="J68" s="607"/>
      <c r="K68" s="607"/>
      <c r="L68" s="608"/>
      <c r="N68" s="608"/>
      <c r="O68" s="608"/>
      <c r="P68" s="608"/>
      <c r="R68" s="608"/>
    </row>
    <row r="69" spans="1:18" s="609" customFormat="1" ht="14.25" customHeight="1">
      <c r="A69" s="51" t="s">
        <v>543</v>
      </c>
      <c r="B69" s="52" t="s">
        <v>544</v>
      </c>
      <c r="C69" s="50" t="s">
        <v>117</v>
      </c>
      <c r="D69" s="577">
        <v>12</v>
      </c>
      <c r="E69" s="84"/>
      <c r="F69" s="9">
        <f t="shared" si="3"/>
        <v>0</v>
      </c>
      <c r="G69" s="621"/>
      <c r="H69" s="621"/>
      <c r="I69" s="606"/>
      <c r="J69" s="607"/>
      <c r="K69" s="607"/>
      <c r="L69" s="608"/>
      <c r="N69" s="608"/>
      <c r="O69" s="608"/>
      <c r="P69" s="608"/>
      <c r="R69" s="608"/>
    </row>
    <row r="70" spans="1:18" s="609" customFormat="1" ht="13.5">
      <c r="A70" s="617" t="s">
        <v>545</v>
      </c>
      <c r="B70" s="620" t="s">
        <v>546</v>
      </c>
      <c r="C70" s="10"/>
      <c r="D70" s="577"/>
      <c r="E70" s="613"/>
      <c r="F70" s="9"/>
      <c r="G70" s="621"/>
      <c r="H70" s="621"/>
      <c r="I70" s="606"/>
      <c r="J70" s="607"/>
      <c r="K70" s="607"/>
      <c r="L70" s="608"/>
      <c r="N70" s="608"/>
      <c r="O70" s="608"/>
      <c r="P70" s="608"/>
      <c r="R70" s="608"/>
    </row>
    <row r="71" spans="1:18" s="609" customFormat="1" ht="14.25" customHeight="1">
      <c r="A71" s="51" t="s">
        <v>547</v>
      </c>
      <c r="B71" s="52" t="s">
        <v>548</v>
      </c>
      <c r="C71" s="50" t="s">
        <v>107</v>
      </c>
      <c r="D71" s="577">
        <v>60</v>
      </c>
      <c r="E71" s="84"/>
      <c r="F71" s="9">
        <f t="shared" si="3"/>
        <v>0</v>
      </c>
      <c r="G71" s="621"/>
      <c r="H71" s="621"/>
      <c r="I71" s="606"/>
      <c r="J71" s="607"/>
      <c r="K71" s="607"/>
      <c r="L71" s="608"/>
      <c r="N71" s="608"/>
      <c r="O71" s="608"/>
      <c r="P71" s="608"/>
      <c r="R71" s="608"/>
    </row>
    <row r="72" spans="1:18" s="609" customFormat="1" ht="14.25" customHeight="1">
      <c r="A72" s="617" t="s">
        <v>549</v>
      </c>
      <c r="B72" s="620" t="s">
        <v>550</v>
      </c>
      <c r="C72" s="10"/>
      <c r="D72" s="577"/>
      <c r="E72" s="613"/>
      <c r="F72" s="9"/>
      <c r="G72" s="621"/>
      <c r="H72" s="621"/>
      <c r="I72" s="606"/>
      <c r="J72" s="607"/>
      <c r="K72" s="607"/>
      <c r="L72" s="608"/>
      <c r="N72" s="608"/>
      <c r="O72" s="608"/>
      <c r="P72" s="608"/>
      <c r="R72" s="608"/>
    </row>
    <row r="73" spans="1:18" s="609" customFormat="1" ht="14.25" customHeight="1">
      <c r="A73" s="51" t="s">
        <v>551</v>
      </c>
      <c r="B73" s="52" t="s">
        <v>552</v>
      </c>
      <c r="C73" s="50" t="s">
        <v>107</v>
      </c>
      <c r="D73" s="577">
        <v>60</v>
      </c>
      <c r="E73" s="84"/>
      <c r="F73" s="9">
        <f t="shared" si="3"/>
        <v>0</v>
      </c>
      <c r="G73" s="621"/>
      <c r="H73" s="621"/>
      <c r="I73" s="606"/>
      <c r="J73" s="607"/>
      <c r="K73" s="607"/>
      <c r="L73" s="608"/>
      <c r="N73" s="608"/>
      <c r="O73" s="608"/>
      <c r="P73" s="608"/>
      <c r="R73" s="608"/>
    </row>
    <row r="74" spans="1:18" s="609" customFormat="1" ht="63.75">
      <c r="A74" s="617" t="s">
        <v>553</v>
      </c>
      <c r="B74" s="618" t="s">
        <v>554</v>
      </c>
      <c r="C74" s="10"/>
      <c r="D74" s="577"/>
      <c r="E74" s="613"/>
      <c r="F74" s="9"/>
      <c r="G74" s="621"/>
      <c r="H74" s="621"/>
      <c r="I74" s="606"/>
      <c r="J74" s="607"/>
      <c r="K74" s="607"/>
      <c r="L74" s="608"/>
      <c r="N74" s="608"/>
      <c r="O74" s="608"/>
      <c r="P74" s="608"/>
      <c r="R74" s="608"/>
    </row>
    <row r="75" spans="1:18" s="609" customFormat="1" ht="84">
      <c r="A75" s="51" t="s">
        <v>555</v>
      </c>
      <c r="B75" s="622" t="s">
        <v>556</v>
      </c>
      <c r="C75" s="50" t="s">
        <v>124</v>
      </c>
      <c r="D75" s="577">
        <v>20</v>
      </c>
      <c r="E75" s="84"/>
      <c r="F75" s="9">
        <f t="shared" si="3"/>
        <v>0</v>
      </c>
      <c r="G75" s="621"/>
      <c r="H75" s="621"/>
      <c r="I75" s="606"/>
      <c r="J75" s="607"/>
      <c r="K75" s="607"/>
      <c r="L75" s="608"/>
      <c r="N75" s="608"/>
      <c r="O75" s="608"/>
      <c r="P75" s="608"/>
      <c r="R75" s="608"/>
    </row>
    <row r="76" spans="1:18" s="609" customFormat="1" ht="38.25">
      <c r="A76" s="617" t="s">
        <v>557</v>
      </c>
      <c r="B76" s="620" t="s">
        <v>558</v>
      </c>
      <c r="C76" s="10"/>
      <c r="D76" s="577"/>
      <c r="E76" s="613"/>
      <c r="F76" s="9"/>
      <c r="G76" s="621"/>
      <c r="H76" s="621"/>
      <c r="I76" s="606"/>
      <c r="J76" s="607"/>
      <c r="K76" s="607"/>
      <c r="L76" s="608"/>
      <c r="N76" s="608"/>
      <c r="O76" s="608"/>
      <c r="P76" s="608"/>
      <c r="R76" s="608"/>
    </row>
    <row r="77" spans="1:18" s="609" customFormat="1" ht="36">
      <c r="A77" s="51" t="s">
        <v>559</v>
      </c>
      <c r="B77" s="576" t="s">
        <v>560</v>
      </c>
      <c r="C77" s="50" t="s">
        <v>124</v>
      </c>
      <c r="D77" s="577">
        <v>9</v>
      </c>
      <c r="E77" s="84"/>
      <c r="F77" s="9">
        <f t="shared" si="3"/>
        <v>0</v>
      </c>
      <c r="G77" s="621"/>
      <c r="H77" s="621"/>
      <c r="I77" s="606"/>
      <c r="J77" s="607"/>
      <c r="K77" s="607"/>
      <c r="L77" s="608"/>
      <c r="N77" s="608"/>
      <c r="O77" s="608"/>
      <c r="P77" s="608"/>
      <c r="R77" s="608"/>
    </row>
    <row r="78" spans="1:18" s="609" customFormat="1" ht="36">
      <c r="A78" s="51" t="s">
        <v>561</v>
      </c>
      <c r="B78" s="576" t="s">
        <v>562</v>
      </c>
      <c r="C78" s="50" t="s">
        <v>124</v>
      </c>
      <c r="D78" s="577">
        <v>9</v>
      </c>
      <c r="E78" s="84"/>
      <c r="F78" s="9">
        <f t="shared" si="3"/>
        <v>0</v>
      </c>
      <c r="G78" s="621"/>
      <c r="H78" s="621"/>
      <c r="I78" s="606"/>
      <c r="J78" s="607"/>
      <c r="K78" s="607"/>
      <c r="L78" s="608"/>
      <c r="N78" s="608"/>
      <c r="O78" s="608"/>
      <c r="P78" s="608"/>
      <c r="R78" s="608"/>
    </row>
    <row r="79" spans="1:18" s="556" customFormat="1">
      <c r="A79" s="42"/>
      <c r="B79" s="43"/>
      <c r="C79" s="42"/>
      <c r="D79" s="44"/>
      <c r="E79" s="45"/>
      <c r="F79" s="45"/>
      <c r="G79" s="555"/>
    </row>
    <row r="80" spans="1:18" s="556" customFormat="1">
      <c r="A80" s="42"/>
      <c r="B80" s="43"/>
      <c r="C80" s="42"/>
      <c r="D80" s="44"/>
      <c r="E80" s="45"/>
      <c r="F80" s="45"/>
      <c r="G80" s="555"/>
    </row>
  </sheetData>
  <sheetProtection algorithmName="SHA-512" hashValue="yXRJELZd0BIPB4zkw18SL/oU+PeAKOX4i9hHnZQOdjYSsTFlId2wKQXC55cD0dt4uWvqWXbB4TcxFTfwFf9Byw==" saltValue="NaLJUVuT79Okgh3rHhheMQ==" spinCount="100000" sheet="1" objects="1" scenarios="1" formatRows="0"/>
  <pageMargins left="0.39370078740157477" right="0.39370078740157477" top="0.98425196850393704" bottom="0.39370078740157477" header="0.31496062992125984" footer="0.11811023622047245"/>
  <pageSetup paperSize="9" firstPageNumber="4294967295" fitToHeight="0" orientation="landscape" r:id="rId1"/>
  <headerFooter>
    <oddHeader>&amp;R&amp;"Arial,Krepko poševno"&amp;8&amp;G</oddHeader>
    <oddFooter>&amp;R&amp;"-,Krepko ležeče"&amp;P&amp;"-,Ležeče"&amp;9/&amp;N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W240"/>
  <sheetViews>
    <sheetView view="pageBreakPreview" zoomScaleNormal="100" zoomScaleSheetLayoutView="100" workbookViewId="0">
      <pane ySplit="1" topLeftCell="A177" activePane="bottomLeft" state="frozen"/>
      <selection activeCell="B180" sqref="B180"/>
      <selection pane="bottomLeft" activeCell="B184" sqref="B184"/>
    </sheetView>
  </sheetViews>
  <sheetFormatPr defaultColWidth="9.140625" defaultRowHeight="12.75"/>
  <cols>
    <col min="1" max="1" width="13.7109375" style="558" customWidth="1"/>
    <col min="2" max="2" width="70.7109375" style="631" customWidth="1"/>
    <col min="3" max="3" width="5.7109375" style="584" customWidth="1"/>
    <col min="4" max="4" width="11.7109375" style="632" customWidth="1"/>
    <col min="5" max="5" width="12.7109375" style="632" customWidth="1"/>
    <col min="6" max="6" width="18.7109375" style="586" customWidth="1"/>
    <col min="7" max="8" width="9.140625" style="558"/>
    <col min="9" max="9" width="56.140625" style="558" customWidth="1"/>
    <col min="10" max="16384" width="9.140625" style="558"/>
  </cols>
  <sheetData>
    <row r="1" spans="1:18" s="556" customFormat="1">
      <c r="A1" s="93" t="s">
        <v>52</v>
      </c>
      <c r="B1" s="94" t="s">
        <v>53</v>
      </c>
      <c r="C1" s="94" t="s">
        <v>54</v>
      </c>
      <c r="D1" s="95" t="s">
        <v>55</v>
      </c>
      <c r="E1" s="96" t="s">
        <v>56</v>
      </c>
      <c r="F1" s="97" t="s">
        <v>57</v>
      </c>
    </row>
    <row r="2" spans="1:18" s="556" customFormat="1" ht="15.75">
      <c r="A2" s="212"/>
      <c r="B2" s="213" t="s">
        <v>58</v>
      </c>
      <c r="C2" s="214"/>
      <c r="D2" s="214" t="s">
        <v>59</v>
      </c>
      <c r="E2" s="574"/>
      <c r="F2" s="215"/>
      <c r="G2" s="555"/>
    </row>
    <row r="3" spans="1:18" ht="15">
      <c r="A3" s="216"/>
      <c r="B3" s="213" t="s">
        <v>60</v>
      </c>
      <c r="C3" s="217"/>
      <c r="D3" s="214"/>
      <c r="E3" s="574"/>
      <c r="F3" s="218"/>
    </row>
    <row r="4" spans="1:18" ht="24">
      <c r="A4" s="219" t="s">
        <v>28</v>
      </c>
      <c r="B4" s="220" t="s">
        <v>563</v>
      </c>
      <c r="C4" s="200"/>
      <c r="D4" s="201"/>
      <c r="E4" s="623"/>
      <c r="F4" s="221"/>
    </row>
    <row r="5" spans="1:18" ht="15">
      <c r="A5" s="219"/>
      <c r="B5" s="220"/>
      <c r="C5" s="200"/>
      <c r="D5" s="201"/>
      <c r="E5" s="623"/>
      <c r="F5" s="221"/>
    </row>
    <row r="6" spans="1:18" ht="15.75">
      <c r="A6" s="590"/>
      <c r="B6" s="624" t="s">
        <v>61</v>
      </c>
      <c r="C6" s="200"/>
      <c r="D6" s="201"/>
      <c r="E6" s="623"/>
      <c r="F6" s="202"/>
    </row>
    <row r="7" spans="1:18" ht="14.25">
      <c r="A7" s="625"/>
      <c r="B7" s="626"/>
      <c r="C7" s="217"/>
      <c r="D7" s="214"/>
      <c r="E7" s="574"/>
      <c r="F7" s="215"/>
    </row>
    <row r="8" spans="1:18" ht="15">
      <c r="A8" s="222" t="s">
        <v>28</v>
      </c>
      <c r="B8" s="223" t="s">
        <v>564</v>
      </c>
      <c r="C8" s="224"/>
      <c r="D8" s="225"/>
      <c r="E8" s="635"/>
      <c r="F8" s="226">
        <f>F12</f>
        <v>0</v>
      </c>
    </row>
    <row r="9" spans="1:18" s="594" customFormat="1" ht="15">
      <c r="A9" s="216" t="s">
        <v>565</v>
      </c>
      <c r="B9" s="227" t="s">
        <v>566</v>
      </c>
      <c r="C9" s="228"/>
      <c r="D9" s="214"/>
      <c r="E9" s="636"/>
      <c r="F9" s="218">
        <f>F16</f>
        <v>0</v>
      </c>
    </row>
    <row r="10" spans="1:18" s="594" customFormat="1" ht="15">
      <c r="A10" s="216" t="s">
        <v>567</v>
      </c>
      <c r="B10" s="213" t="s">
        <v>568</v>
      </c>
      <c r="C10" s="228"/>
      <c r="D10" s="214"/>
      <c r="E10" s="636"/>
      <c r="F10" s="218">
        <f>F75</f>
        <v>0</v>
      </c>
    </row>
    <row r="11" spans="1:18" ht="15">
      <c r="A11" s="216" t="s">
        <v>569</v>
      </c>
      <c r="B11" s="213" t="s">
        <v>570</v>
      </c>
      <c r="C11" s="217"/>
      <c r="D11" s="214" t="s">
        <v>59</v>
      </c>
      <c r="E11" s="574"/>
      <c r="F11" s="218">
        <f>F220</f>
        <v>0</v>
      </c>
    </row>
    <row r="12" spans="1:18" s="556" customFormat="1" ht="15.75">
      <c r="A12" s="1"/>
      <c r="B12" s="102" t="s">
        <v>571</v>
      </c>
      <c r="C12" s="2"/>
      <c r="D12" s="3"/>
      <c r="E12" s="4"/>
      <c r="F12" s="103">
        <f>SUM(F9:F11)</f>
        <v>0</v>
      </c>
      <c r="G12" s="555"/>
    </row>
    <row r="13" spans="1:18" ht="15.75">
      <c r="A13" s="209"/>
      <c r="B13" s="229"/>
      <c r="C13" s="200"/>
      <c r="D13" s="201"/>
      <c r="E13" s="623"/>
      <c r="F13" s="202"/>
    </row>
    <row r="14" spans="1:18" ht="15.75">
      <c r="A14" s="210"/>
      <c r="B14" s="230"/>
      <c r="C14" s="203"/>
      <c r="D14" s="204"/>
      <c r="E14" s="637"/>
      <c r="F14" s="205"/>
    </row>
    <row r="15" spans="1:18" ht="24">
      <c r="A15" s="231" t="s">
        <v>565</v>
      </c>
      <c r="B15" s="232" t="s">
        <v>563</v>
      </c>
      <c r="C15" s="233"/>
      <c r="D15" s="259"/>
      <c r="E15" s="627"/>
      <c r="F15" s="234"/>
    </row>
    <row r="16" spans="1:18" s="603" customFormat="1">
      <c r="A16" s="235" t="s">
        <v>572</v>
      </c>
      <c r="B16" s="236" t="s">
        <v>566</v>
      </c>
      <c r="C16" s="237"/>
      <c r="D16" s="238"/>
      <c r="E16" s="239"/>
      <c r="F16" s="240">
        <f>F17+F23+F42</f>
        <v>0</v>
      </c>
      <c r="G16" s="610"/>
      <c r="H16" s="611"/>
      <c r="I16" s="612"/>
      <c r="J16" s="601"/>
      <c r="K16" s="601"/>
      <c r="L16" s="602"/>
      <c r="N16" s="602"/>
      <c r="O16" s="602"/>
      <c r="P16" s="602"/>
      <c r="R16" s="602"/>
    </row>
    <row r="17" spans="1:23" s="603" customFormat="1">
      <c r="A17" s="241" t="s">
        <v>573</v>
      </c>
      <c r="B17" s="242" t="s">
        <v>447</v>
      </c>
      <c r="C17" s="243"/>
      <c r="D17" s="244"/>
      <c r="E17" s="245"/>
      <c r="F17" s="246">
        <f>SUM(F18:F22)</f>
        <v>0</v>
      </c>
      <c r="G17" s="610"/>
      <c r="H17" s="611"/>
      <c r="I17" s="612"/>
      <c r="J17" s="601"/>
      <c r="K17" s="601"/>
      <c r="L17" s="602"/>
      <c r="N17" s="602"/>
      <c r="O17" s="602"/>
      <c r="P17" s="602"/>
      <c r="R17" s="602"/>
    </row>
    <row r="18" spans="1:23" s="542" customFormat="1">
      <c r="A18" s="596" t="s">
        <v>574</v>
      </c>
      <c r="B18" s="628" t="s">
        <v>373</v>
      </c>
      <c r="C18" s="217"/>
      <c r="D18" s="214"/>
      <c r="E18" s="638"/>
      <c r="F18" s="247"/>
    </row>
    <row r="19" spans="1:23" s="542" customFormat="1" ht="24">
      <c r="A19" s="248" t="s">
        <v>575</v>
      </c>
      <c r="B19" s="249" t="s">
        <v>1949</v>
      </c>
      <c r="C19" s="250" t="s">
        <v>97</v>
      </c>
      <c r="D19" s="537">
        <v>1</v>
      </c>
      <c r="E19" s="251"/>
      <c r="F19" s="215">
        <f>+D19*E19</f>
        <v>0</v>
      </c>
    </row>
    <row r="20" spans="1:23" s="542" customFormat="1">
      <c r="A20" s="596" t="s">
        <v>576</v>
      </c>
      <c r="B20" s="628" t="s">
        <v>377</v>
      </c>
      <c r="C20" s="217"/>
      <c r="D20" s="214"/>
      <c r="E20" s="638"/>
      <c r="F20" s="247"/>
    </row>
    <row r="21" spans="1:23" s="542" customFormat="1">
      <c r="A21" s="248" t="s">
        <v>577</v>
      </c>
      <c r="B21" s="249" t="s">
        <v>578</v>
      </c>
      <c r="C21" s="250" t="s">
        <v>124</v>
      </c>
      <c r="D21" s="577">
        <v>1370</v>
      </c>
      <c r="E21" s="251"/>
      <c r="F21" s="215">
        <f>+D21*E21</f>
        <v>0</v>
      </c>
    </row>
    <row r="22" spans="1:23" s="542" customFormat="1" ht="24">
      <c r="A22" s="248" t="s">
        <v>579</v>
      </c>
      <c r="B22" s="765" t="s">
        <v>580</v>
      </c>
      <c r="C22" s="250" t="s">
        <v>110</v>
      </c>
      <c r="D22" s="577">
        <v>70</v>
      </c>
      <c r="E22" s="251"/>
      <c r="F22" s="215">
        <f>+D22*E22</f>
        <v>0</v>
      </c>
    </row>
    <row r="23" spans="1:23" s="603" customFormat="1">
      <c r="A23" s="241" t="s">
        <v>581</v>
      </c>
      <c r="B23" s="242" t="s">
        <v>455</v>
      </c>
      <c r="C23" s="243"/>
      <c r="D23" s="244"/>
      <c r="E23" s="245"/>
      <c r="F23" s="246">
        <f>SUM(F26:F41)</f>
        <v>0</v>
      </c>
      <c r="G23" s="610"/>
      <c r="H23" s="611"/>
      <c r="I23" s="612"/>
      <c r="J23" s="601"/>
      <c r="K23" s="601"/>
      <c r="L23" s="602"/>
      <c r="N23" s="602"/>
      <c r="O23" s="602"/>
      <c r="P23" s="602"/>
      <c r="R23" s="602"/>
    </row>
    <row r="24" spans="1:23" s="603" customFormat="1">
      <c r="A24" s="617" t="s">
        <v>1944</v>
      </c>
      <c r="B24" s="620" t="s">
        <v>1943</v>
      </c>
      <c r="C24" s="10"/>
      <c r="D24" s="8"/>
      <c r="E24" s="639"/>
      <c r="F24" s="57"/>
      <c r="G24" s="610"/>
      <c r="H24" s="619"/>
      <c r="I24" s="612"/>
      <c r="J24" s="601"/>
      <c r="K24" s="601"/>
      <c r="L24" s="602"/>
      <c r="N24" s="602"/>
      <c r="O24" s="602"/>
      <c r="P24" s="602"/>
      <c r="R24" s="602"/>
    </row>
    <row r="25" spans="1:23" s="603" customFormat="1" ht="192">
      <c r="A25" s="51" t="s">
        <v>1945</v>
      </c>
      <c r="B25" s="563" t="s">
        <v>1939</v>
      </c>
      <c r="C25" s="10"/>
      <c r="D25" s="8"/>
      <c r="E25" s="639"/>
      <c r="F25" s="57"/>
      <c r="G25" s="610"/>
      <c r="H25" s="619"/>
      <c r="I25" s="612"/>
      <c r="J25" s="601"/>
      <c r="K25" s="601"/>
      <c r="L25" s="602"/>
      <c r="N25" s="602"/>
      <c r="O25" s="602"/>
      <c r="P25" s="602"/>
      <c r="R25" s="602"/>
    </row>
    <row r="26" spans="1:23" s="542" customFormat="1" ht="36">
      <c r="A26" s="596" t="s">
        <v>582</v>
      </c>
      <c r="B26" s="630" t="s">
        <v>457</v>
      </c>
      <c r="C26" s="217"/>
      <c r="D26" s="214"/>
      <c r="E26" s="638"/>
      <c r="F26" s="247"/>
    </row>
    <row r="27" spans="1:23" s="560" customFormat="1" ht="36">
      <c r="A27" s="248" t="s">
        <v>583</v>
      </c>
      <c r="B27" s="563" t="s">
        <v>584</v>
      </c>
      <c r="C27" s="250" t="s">
        <v>110</v>
      </c>
      <c r="D27" s="252">
        <v>1</v>
      </c>
      <c r="E27" s="251"/>
      <c r="F27" s="215">
        <f>D27*E27</f>
        <v>0</v>
      </c>
      <c r="H27" s="558"/>
      <c r="I27" s="558"/>
      <c r="J27" s="558"/>
      <c r="K27" s="558"/>
      <c r="L27" s="558"/>
      <c r="M27" s="558"/>
      <c r="N27" s="558"/>
      <c r="O27" s="558"/>
      <c r="P27" s="558"/>
      <c r="Q27" s="558"/>
      <c r="R27" s="558"/>
      <c r="S27" s="558"/>
      <c r="T27" s="558"/>
      <c r="U27" s="558"/>
      <c r="V27" s="558"/>
      <c r="W27" s="558"/>
    </row>
    <row r="28" spans="1:23" s="560" customFormat="1" ht="24">
      <c r="A28" s="248" t="s">
        <v>585</v>
      </c>
      <c r="B28" s="563" t="s">
        <v>112</v>
      </c>
      <c r="C28" s="250" t="s">
        <v>110</v>
      </c>
      <c r="D28" s="252">
        <v>5</v>
      </c>
      <c r="E28" s="251"/>
      <c r="F28" s="215">
        <f>D28*E28</f>
        <v>0</v>
      </c>
      <c r="H28" s="558"/>
      <c r="I28" s="558"/>
      <c r="J28" s="558"/>
      <c r="K28" s="558"/>
      <c r="L28" s="558"/>
      <c r="M28" s="558"/>
      <c r="N28" s="558"/>
      <c r="O28" s="558"/>
      <c r="P28" s="558"/>
      <c r="Q28" s="558"/>
      <c r="R28" s="558"/>
      <c r="S28" s="558"/>
      <c r="T28" s="558"/>
      <c r="U28" s="558"/>
      <c r="V28" s="558"/>
      <c r="W28" s="558"/>
    </row>
    <row r="29" spans="1:23" s="560" customFormat="1">
      <c r="A29" s="248" t="s">
        <v>586</v>
      </c>
      <c r="B29" s="563" t="s">
        <v>587</v>
      </c>
      <c r="C29" s="250" t="s">
        <v>117</v>
      </c>
      <c r="D29" s="252">
        <v>10</v>
      </c>
      <c r="E29" s="251"/>
      <c r="F29" s="215">
        <f>D29*E29</f>
        <v>0</v>
      </c>
      <c r="H29" s="558"/>
      <c r="I29" s="558"/>
      <c r="J29" s="558"/>
      <c r="K29" s="558"/>
      <c r="L29" s="558"/>
      <c r="M29" s="558"/>
      <c r="N29" s="558"/>
      <c r="O29" s="558"/>
      <c r="P29" s="558"/>
      <c r="Q29" s="558"/>
      <c r="R29" s="558"/>
      <c r="S29" s="558"/>
      <c r="T29" s="558"/>
      <c r="U29" s="558"/>
      <c r="V29" s="558"/>
      <c r="W29" s="558"/>
    </row>
    <row r="30" spans="1:23" s="560" customFormat="1">
      <c r="A30" s="248" t="s">
        <v>588</v>
      </c>
      <c r="B30" s="563" t="s">
        <v>589</v>
      </c>
      <c r="C30" s="250" t="s">
        <v>117</v>
      </c>
      <c r="D30" s="252">
        <v>7</v>
      </c>
      <c r="E30" s="251"/>
      <c r="F30" s="215">
        <f>D30*E30</f>
        <v>0</v>
      </c>
      <c r="H30" s="558"/>
      <c r="I30" s="558"/>
      <c r="J30" s="558"/>
      <c r="K30" s="558"/>
      <c r="L30" s="558"/>
      <c r="M30" s="558"/>
      <c r="N30" s="558"/>
      <c r="O30" s="558"/>
      <c r="P30" s="558"/>
      <c r="Q30" s="558"/>
      <c r="R30" s="558"/>
      <c r="S30" s="558"/>
      <c r="T30" s="558"/>
      <c r="U30" s="558"/>
      <c r="V30" s="558"/>
      <c r="W30" s="558"/>
    </row>
    <row r="31" spans="1:23" s="542" customFormat="1">
      <c r="A31" s="248" t="s">
        <v>590</v>
      </c>
      <c r="B31" s="249" t="s">
        <v>459</v>
      </c>
      <c r="C31" s="250" t="s">
        <v>124</v>
      </c>
      <c r="D31" s="577">
        <v>200</v>
      </c>
      <c r="E31" s="251"/>
      <c r="F31" s="215">
        <f>+D31*E31</f>
        <v>0</v>
      </c>
    </row>
    <row r="32" spans="1:23" s="542" customFormat="1">
      <c r="A32" s="248" t="s">
        <v>591</v>
      </c>
      <c r="B32" s="249" t="s">
        <v>461</v>
      </c>
      <c r="C32" s="250" t="s">
        <v>124</v>
      </c>
      <c r="D32" s="577">
        <v>1600</v>
      </c>
      <c r="E32" s="251"/>
      <c r="F32" s="215">
        <f>+D32*E32</f>
        <v>0</v>
      </c>
    </row>
    <row r="33" spans="1:23" s="542" customFormat="1">
      <c r="A33" s="248" t="s">
        <v>592</v>
      </c>
      <c r="B33" s="249" t="s">
        <v>463</v>
      </c>
      <c r="C33" s="250" t="s">
        <v>107</v>
      </c>
      <c r="D33" s="577">
        <v>200</v>
      </c>
      <c r="E33" s="251"/>
      <c r="F33" s="215">
        <f>+D33*E33</f>
        <v>0</v>
      </c>
    </row>
    <row r="34" spans="1:23" s="542" customFormat="1">
      <c r="A34" s="248" t="s">
        <v>593</v>
      </c>
      <c r="B34" s="249" t="s">
        <v>465</v>
      </c>
      <c r="C34" s="250" t="s">
        <v>107</v>
      </c>
      <c r="D34" s="577">
        <v>1900</v>
      </c>
      <c r="E34" s="251"/>
      <c r="F34" s="215">
        <f>+D34*E34</f>
        <v>0</v>
      </c>
    </row>
    <row r="35" spans="1:23" s="542" customFormat="1">
      <c r="A35" s="248" t="s">
        <v>594</v>
      </c>
      <c r="B35" s="249" t="s">
        <v>467</v>
      </c>
      <c r="C35" s="250" t="s">
        <v>124</v>
      </c>
      <c r="D35" s="577">
        <v>500</v>
      </c>
      <c r="E35" s="251"/>
      <c r="F35" s="215">
        <f>+D35*E35</f>
        <v>0</v>
      </c>
    </row>
    <row r="36" spans="1:23" s="560" customFormat="1" ht="24">
      <c r="A36" s="248" t="s">
        <v>595</v>
      </c>
      <c r="B36" s="563" t="s">
        <v>136</v>
      </c>
      <c r="C36" s="250" t="s">
        <v>124</v>
      </c>
      <c r="D36" s="252">
        <v>70</v>
      </c>
      <c r="E36" s="251"/>
      <c r="F36" s="215">
        <f t="shared" ref="F36:F41" si="0">D36*E36</f>
        <v>0</v>
      </c>
      <c r="H36" s="558"/>
      <c r="I36" s="558"/>
      <c r="J36" s="558"/>
      <c r="K36" s="558"/>
      <c r="L36" s="558"/>
      <c r="M36" s="558"/>
      <c r="N36" s="558"/>
      <c r="O36" s="558"/>
      <c r="P36" s="558"/>
      <c r="Q36" s="558"/>
      <c r="R36" s="558"/>
      <c r="S36" s="558"/>
      <c r="T36" s="558"/>
      <c r="U36" s="558"/>
      <c r="V36" s="558"/>
      <c r="W36" s="558"/>
    </row>
    <row r="37" spans="1:23" s="560" customFormat="1">
      <c r="A37" s="248" t="s">
        <v>596</v>
      </c>
      <c r="B37" s="563" t="s">
        <v>597</v>
      </c>
      <c r="C37" s="250" t="s">
        <v>117</v>
      </c>
      <c r="D37" s="252">
        <v>7</v>
      </c>
      <c r="E37" s="251"/>
      <c r="F37" s="215">
        <f t="shared" si="0"/>
        <v>0</v>
      </c>
      <c r="H37" s="558"/>
      <c r="I37" s="558"/>
      <c r="J37" s="558"/>
      <c r="K37" s="558"/>
      <c r="L37" s="558"/>
      <c r="M37" s="558"/>
      <c r="N37" s="558"/>
      <c r="O37" s="558"/>
      <c r="P37" s="558"/>
      <c r="Q37" s="558"/>
      <c r="R37" s="558"/>
      <c r="S37" s="558"/>
      <c r="T37" s="558"/>
      <c r="U37" s="558"/>
      <c r="V37" s="558"/>
      <c r="W37" s="558"/>
    </row>
    <row r="38" spans="1:23" s="560" customFormat="1" ht="36">
      <c r="A38" s="248" t="s">
        <v>598</v>
      </c>
      <c r="B38" s="563" t="s">
        <v>143</v>
      </c>
      <c r="C38" s="250" t="s">
        <v>117</v>
      </c>
      <c r="D38" s="252">
        <v>25</v>
      </c>
      <c r="E38" s="251"/>
      <c r="F38" s="215">
        <f t="shared" si="0"/>
        <v>0</v>
      </c>
      <c r="H38" s="558"/>
      <c r="I38" s="558"/>
      <c r="J38" s="558"/>
      <c r="K38" s="558"/>
      <c r="L38" s="558"/>
      <c r="M38" s="558"/>
      <c r="N38" s="558"/>
      <c r="O38" s="558"/>
      <c r="P38" s="558"/>
      <c r="Q38" s="558"/>
      <c r="R38" s="558"/>
      <c r="S38" s="558"/>
      <c r="T38" s="558"/>
      <c r="U38" s="558"/>
      <c r="V38" s="558"/>
      <c r="W38" s="558"/>
    </row>
    <row r="39" spans="1:23" s="560" customFormat="1" ht="36">
      <c r="A39" s="248" t="s">
        <v>599</v>
      </c>
      <c r="B39" s="563" t="s">
        <v>145</v>
      </c>
      <c r="C39" s="250" t="s">
        <v>117</v>
      </c>
      <c r="D39" s="252">
        <v>225</v>
      </c>
      <c r="E39" s="251"/>
      <c r="F39" s="215">
        <f t="shared" si="0"/>
        <v>0</v>
      </c>
      <c r="H39" s="558"/>
      <c r="I39" s="558"/>
      <c r="J39" s="558"/>
      <c r="K39" s="558"/>
      <c r="L39" s="558"/>
      <c r="M39" s="558"/>
      <c r="N39" s="558"/>
      <c r="O39" s="558"/>
      <c r="P39" s="558"/>
      <c r="Q39" s="558"/>
      <c r="R39" s="558"/>
      <c r="S39" s="558"/>
      <c r="T39" s="558"/>
      <c r="U39" s="558"/>
      <c r="V39" s="558"/>
      <c r="W39" s="558"/>
    </row>
    <row r="40" spans="1:23" s="560" customFormat="1" ht="36">
      <c r="A40" s="248" t="s">
        <v>600</v>
      </c>
      <c r="B40" s="563" t="s">
        <v>147</v>
      </c>
      <c r="C40" s="250" t="s">
        <v>117</v>
      </c>
      <c r="D40" s="252">
        <v>10</v>
      </c>
      <c r="E40" s="251"/>
      <c r="F40" s="215">
        <f t="shared" si="0"/>
        <v>0</v>
      </c>
      <c r="H40" s="558"/>
      <c r="I40" s="558"/>
      <c r="J40" s="558"/>
      <c r="K40" s="558"/>
      <c r="L40" s="558"/>
      <c r="M40" s="558"/>
      <c r="N40" s="558"/>
      <c r="O40" s="558"/>
      <c r="P40" s="558"/>
      <c r="Q40" s="558"/>
      <c r="R40" s="558"/>
      <c r="S40" s="558"/>
      <c r="T40" s="558"/>
      <c r="U40" s="558"/>
      <c r="V40" s="558"/>
      <c r="W40" s="558"/>
    </row>
    <row r="41" spans="1:23" s="560" customFormat="1" ht="36">
      <c r="A41" s="248" t="s">
        <v>601</v>
      </c>
      <c r="B41" s="563" t="s">
        <v>148</v>
      </c>
      <c r="C41" s="250" t="s">
        <v>149</v>
      </c>
      <c r="D41" s="252">
        <v>1000</v>
      </c>
      <c r="E41" s="251"/>
      <c r="F41" s="215">
        <f t="shared" si="0"/>
        <v>0</v>
      </c>
      <c r="H41" s="558"/>
      <c r="I41" s="558"/>
      <c r="J41" s="558"/>
      <c r="K41" s="558"/>
      <c r="L41" s="558"/>
      <c r="M41" s="558"/>
      <c r="N41" s="558"/>
      <c r="O41" s="558"/>
      <c r="P41" s="558"/>
      <c r="Q41" s="558"/>
      <c r="R41" s="558"/>
      <c r="S41" s="558"/>
      <c r="T41" s="558"/>
      <c r="U41" s="558"/>
      <c r="V41" s="558"/>
      <c r="W41" s="558"/>
    </row>
    <row r="42" spans="1:23" s="603" customFormat="1">
      <c r="A42" s="241" t="s">
        <v>602</v>
      </c>
      <c r="B42" s="242" t="s">
        <v>603</v>
      </c>
      <c r="C42" s="243"/>
      <c r="D42" s="244"/>
      <c r="E42" s="245"/>
      <c r="F42" s="246">
        <f>SUM(F43:F74)</f>
        <v>0</v>
      </c>
      <c r="G42" s="601"/>
      <c r="H42" s="602"/>
      <c r="J42" s="602"/>
      <c r="K42" s="602"/>
      <c r="L42" s="602"/>
      <c r="N42" s="602"/>
    </row>
    <row r="43" spans="1:23" s="542" customFormat="1" ht="60">
      <c r="A43" s="596" t="s">
        <v>604</v>
      </c>
      <c r="B43" s="628" t="s">
        <v>605</v>
      </c>
      <c r="C43" s="217"/>
      <c r="D43" s="214"/>
      <c r="E43" s="638"/>
      <c r="F43" s="247"/>
    </row>
    <row r="44" spans="1:23" s="542" customFormat="1">
      <c r="A44" s="254" t="s">
        <v>606</v>
      </c>
      <c r="B44" s="249" t="s">
        <v>607</v>
      </c>
      <c r="C44" s="250" t="s">
        <v>110</v>
      </c>
      <c r="D44" s="577">
        <v>1</v>
      </c>
      <c r="E44" s="251"/>
      <c r="F44" s="215">
        <f t="shared" ref="F44:F49" si="1">+D44*E44</f>
        <v>0</v>
      </c>
    </row>
    <row r="45" spans="1:23" s="609" customFormat="1" ht="72">
      <c r="A45" s="254" t="s">
        <v>608</v>
      </c>
      <c r="B45" s="249" t="s">
        <v>609</v>
      </c>
      <c r="C45" s="949" t="s">
        <v>124</v>
      </c>
      <c r="D45" s="577">
        <v>74</v>
      </c>
      <c r="E45" s="251"/>
      <c r="F45" s="215">
        <f t="shared" si="1"/>
        <v>0</v>
      </c>
      <c r="G45" s="605"/>
      <c r="H45" s="605"/>
      <c r="I45" s="606"/>
      <c r="J45" s="607"/>
      <c r="K45" s="607"/>
      <c r="L45" s="608"/>
      <c r="N45" s="608"/>
      <c r="O45" s="608"/>
      <c r="P45" s="608"/>
      <c r="R45" s="608"/>
    </row>
    <row r="46" spans="1:23" s="609" customFormat="1" ht="24">
      <c r="A46" s="254" t="s">
        <v>610</v>
      </c>
      <c r="B46" s="950" t="s">
        <v>611</v>
      </c>
      <c r="C46" s="949" t="s">
        <v>124</v>
      </c>
      <c r="D46" s="577">
        <v>75</v>
      </c>
      <c r="E46" s="251"/>
      <c r="F46" s="215">
        <f t="shared" si="1"/>
        <v>0</v>
      </c>
      <c r="G46" s="605"/>
      <c r="H46" s="605"/>
      <c r="I46" s="606"/>
      <c r="J46" s="607"/>
      <c r="K46" s="607"/>
      <c r="L46" s="608"/>
      <c r="N46" s="608"/>
      <c r="O46" s="608"/>
      <c r="P46" s="608"/>
      <c r="R46" s="608"/>
    </row>
    <row r="47" spans="1:23" s="609" customFormat="1" ht="13.5">
      <c r="A47" s="254" t="s">
        <v>612</v>
      </c>
      <c r="B47" s="950" t="s">
        <v>613</v>
      </c>
      <c r="C47" s="949" t="s">
        <v>124</v>
      </c>
      <c r="D47" s="577">
        <v>75</v>
      </c>
      <c r="E47" s="251"/>
      <c r="F47" s="215">
        <f t="shared" si="1"/>
        <v>0</v>
      </c>
      <c r="G47" s="605"/>
      <c r="H47" s="605"/>
      <c r="I47" s="606"/>
      <c r="J47" s="607"/>
      <c r="K47" s="607"/>
      <c r="L47" s="608"/>
      <c r="N47" s="608"/>
      <c r="O47" s="608"/>
      <c r="P47" s="608"/>
      <c r="R47" s="608"/>
    </row>
    <row r="48" spans="1:23" s="609" customFormat="1" ht="108">
      <c r="A48" s="254" t="s">
        <v>614</v>
      </c>
      <c r="B48" s="765" t="s">
        <v>1635</v>
      </c>
      <c r="C48" s="951" t="s">
        <v>91</v>
      </c>
      <c r="D48" s="577">
        <v>9</v>
      </c>
      <c r="E48" s="251"/>
      <c r="F48" s="215">
        <f t="shared" si="1"/>
        <v>0</v>
      </c>
      <c r="G48" s="605"/>
      <c r="H48" s="605"/>
      <c r="I48" s="606"/>
      <c r="J48" s="607"/>
      <c r="K48" s="607"/>
      <c r="L48" s="608"/>
      <c r="N48" s="608"/>
      <c r="O48" s="608"/>
      <c r="P48" s="608"/>
      <c r="R48" s="608"/>
    </row>
    <row r="49" spans="1:18" s="609" customFormat="1" ht="108">
      <c r="A49" s="254" t="s">
        <v>1636</v>
      </c>
      <c r="B49" s="765" t="s">
        <v>1637</v>
      </c>
      <c r="C49" s="951" t="s">
        <v>91</v>
      </c>
      <c r="D49" s="577">
        <v>9</v>
      </c>
      <c r="E49" s="251"/>
      <c r="F49" s="215">
        <f t="shared" si="1"/>
        <v>0</v>
      </c>
      <c r="G49" s="605"/>
      <c r="H49" s="605"/>
      <c r="I49" s="606"/>
      <c r="J49" s="607"/>
      <c r="K49" s="607"/>
      <c r="L49" s="608"/>
      <c r="N49" s="608"/>
      <c r="O49" s="608"/>
      <c r="P49" s="608"/>
      <c r="R49" s="608"/>
    </row>
    <row r="50" spans="1:18" s="542" customFormat="1">
      <c r="A50" s="596" t="s">
        <v>615</v>
      </c>
      <c r="B50" s="628" t="s">
        <v>616</v>
      </c>
      <c r="C50" s="217"/>
      <c r="D50" s="214"/>
      <c r="E50" s="638"/>
      <c r="F50" s="247"/>
    </row>
    <row r="51" spans="1:18" s="542" customFormat="1" ht="24">
      <c r="A51" s="254" t="s">
        <v>617</v>
      </c>
      <c r="B51" s="765" t="s">
        <v>618</v>
      </c>
      <c r="C51" s="250" t="s">
        <v>117</v>
      </c>
      <c r="D51" s="577">
        <v>1500</v>
      </c>
      <c r="E51" s="251"/>
      <c r="F51" s="215">
        <f>+D51*E51</f>
        <v>0</v>
      </c>
    </row>
    <row r="52" spans="1:18" s="542" customFormat="1" ht="24">
      <c r="A52" s="254" t="s">
        <v>619</v>
      </c>
      <c r="B52" s="765" t="s">
        <v>620</v>
      </c>
      <c r="C52" s="250" t="s">
        <v>117</v>
      </c>
      <c r="D52" s="577">
        <v>2600</v>
      </c>
      <c r="E52" s="251"/>
      <c r="F52" s="215">
        <f>+D52*E52</f>
        <v>0</v>
      </c>
    </row>
    <row r="53" spans="1:18" s="542" customFormat="1">
      <c r="A53" s="254" t="s">
        <v>621</v>
      </c>
      <c r="B53" s="249" t="s">
        <v>622</v>
      </c>
      <c r="C53" s="250" t="s">
        <v>117</v>
      </c>
      <c r="D53" s="577">
        <v>70</v>
      </c>
      <c r="E53" s="251"/>
      <c r="F53" s="215">
        <f>+D53*E53</f>
        <v>0</v>
      </c>
    </row>
    <row r="54" spans="1:18" s="609" customFormat="1" ht="36">
      <c r="A54" s="254" t="s">
        <v>623</v>
      </c>
      <c r="B54" s="765" t="s">
        <v>624</v>
      </c>
      <c r="C54" s="250" t="s">
        <v>107</v>
      </c>
      <c r="D54" s="577">
        <v>1700</v>
      </c>
      <c r="E54" s="251"/>
      <c r="F54" s="215">
        <f>+D54*E54</f>
        <v>0</v>
      </c>
      <c r="G54" s="605"/>
      <c r="H54" s="605"/>
      <c r="I54" s="606"/>
      <c r="J54" s="607"/>
      <c r="K54" s="607"/>
      <c r="L54" s="608"/>
      <c r="N54" s="608"/>
      <c r="O54" s="608"/>
      <c r="P54" s="608"/>
      <c r="R54" s="608"/>
    </row>
    <row r="55" spans="1:18" s="542" customFormat="1">
      <c r="A55" s="596" t="s">
        <v>625</v>
      </c>
      <c r="B55" s="628" t="s">
        <v>345</v>
      </c>
      <c r="C55" s="217"/>
      <c r="D55" s="214"/>
      <c r="E55" s="638"/>
      <c r="F55" s="247"/>
    </row>
    <row r="56" spans="1:18" s="542" customFormat="1">
      <c r="A56" s="254" t="s">
        <v>626</v>
      </c>
      <c r="B56" s="249" t="s">
        <v>496</v>
      </c>
      <c r="C56" s="250" t="s">
        <v>107</v>
      </c>
      <c r="D56" s="577">
        <v>900</v>
      </c>
      <c r="E56" s="251"/>
      <c r="F56" s="215">
        <f>+D56*E56</f>
        <v>0</v>
      </c>
    </row>
    <row r="57" spans="1:18" s="542" customFormat="1">
      <c r="A57" s="596" t="s">
        <v>627</v>
      </c>
      <c r="B57" s="628" t="s">
        <v>399</v>
      </c>
      <c r="C57" s="217"/>
      <c r="D57" s="214"/>
      <c r="E57" s="638"/>
      <c r="F57" s="247"/>
    </row>
    <row r="58" spans="1:18" s="542" customFormat="1" ht="24">
      <c r="A58" s="254" t="s">
        <v>628</v>
      </c>
      <c r="B58" s="249" t="s">
        <v>629</v>
      </c>
      <c r="C58" s="250" t="s">
        <v>117</v>
      </c>
      <c r="D58" s="577">
        <v>500</v>
      </c>
      <c r="E58" s="251"/>
      <c r="F58" s="215">
        <f>+D58*E58</f>
        <v>0</v>
      </c>
    </row>
    <row r="59" spans="1:18" s="542" customFormat="1" ht="24">
      <c r="A59" s="254" t="s">
        <v>630</v>
      </c>
      <c r="B59" s="765" t="s">
        <v>631</v>
      </c>
      <c r="C59" s="250" t="s">
        <v>117</v>
      </c>
      <c r="D59" s="577">
        <v>25</v>
      </c>
      <c r="E59" s="251"/>
      <c r="F59" s="215">
        <f>+D59*E59</f>
        <v>0</v>
      </c>
    </row>
    <row r="60" spans="1:18" s="542" customFormat="1" ht="24">
      <c r="A60" s="254" t="s">
        <v>632</v>
      </c>
      <c r="B60" s="249" t="s">
        <v>633</v>
      </c>
      <c r="C60" s="250" t="s">
        <v>117</v>
      </c>
      <c r="D60" s="577">
        <v>3300</v>
      </c>
      <c r="E60" s="251"/>
      <c r="F60" s="215">
        <f>+D60*E60</f>
        <v>0</v>
      </c>
    </row>
    <row r="61" spans="1:18" s="542" customFormat="1" ht="24">
      <c r="A61" s="254" t="s">
        <v>634</v>
      </c>
      <c r="B61" s="765" t="s">
        <v>635</v>
      </c>
      <c r="C61" s="250" t="s">
        <v>117</v>
      </c>
      <c r="D61" s="577">
        <v>10</v>
      </c>
      <c r="E61" s="251"/>
      <c r="F61" s="215">
        <f>+D61*E61</f>
        <v>0</v>
      </c>
    </row>
    <row r="62" spans="1:18" s="542" customFormat="1" ht="24">
      <c r="A62" s="596" t="s">
        <v>636</v>
      </c>
      <c r="B62" s="628" t="s">
        <v>637</v>
      </c>
      <c r="C62" s="217"/>
      <c r="D62" s="214"/>
      <c r="E62" s="638"/>
      <c r="F62" s="247"/>
    </row>
    <row r="63" spans="1:18" s="542" customFormat="1">
      <c r="A63" s="254" t="s">
        <v>638</v>
      </c>
      <c r="B63" s="249" t="s">
        <v>639</v>
      </c>
      <c r="C63" s="250" t="s">
        <v>110</v>
      </c>
      <c r="D63" s="537">
        <v>1</v>
      </c>
      <c r="E63" s="251"/>
      <c r="F63" s="215">
        <f>+D63*E63</f>
        <v>0</v>
      </c>
    </row>
    <row r="64" spans="1:18" s="542" customFormat="1">
      <c r="A64" s="254" t="s">
        <v>640</v>
      </c>
      <c r="B64" s="249" t="s">
        <v>641</v>
      </c>
      <c r="C64" s="250" t="s">
        <v>110</v>
      </c>
      <c r="D64" s="537">
        <v>1</v>
      </c>
      <c r="E64" s="251"/>
      <c r="F64" s="215">
        <f>+D64*E64</f>
        <v>0</v>
      </c>
    </row>
    <row r="65" spans="1:6" s="542" customFormat="1">
      <c r="A65" s="254" t="s">
        <v>1638</v>
      </c>
      <c r="B65" s="249" t="s">
        <v>1639</v>
      </c>
      <c r="C65" s="250" t="s">
        <v>110</v>
      </c>
      <c r="D65" s="537">
        <v>1</v>
      </c>
      <c r="E65" s="251"/>
      <c r="F65" s="215">
        <f>+D65*E65</f>
        <v>0</v>
      </c>
    </row>
    <row r="66" spans="1:6" s="542" customFormat="1">
      <c r="A66" s="596" t="s">
        <v>642</v>
      </c>
      <c r="B66" s="628" t="s">
        <v>643</v>
      </c>
      <c r="C66" s="217"/>
      <c r="D66" s="255"/>
      <c r="E66" s="638"/>
      <c r="F66" s="247"/>
    </row>
    <row r="67" spans="1:6" s="542" customFormat="1" ht="24">
      <c r="A67" s="254" t="s">
        <v>644</v>
      </c>
      <c r="B67" s="249" t="s">
        <v>1640</v>
      </c>
      <c r="C67" s="217"/>
      <c r="D67" s="255"/>
      <c r="E67" s="638"/>
      <c r="F67" s="247"/>
    </row>
    <row r="68" spans="1:6" s="542" customFormat="1" ht="48">
      <c r="A68" s="254" t="s">
        <v>1641</v>
      </c>
      <c r="B68" s="249" t="s">
        <v>1642</v>
      </c>
      <c r="C68" s="250" t="s">
        <v>110</v>
      </c>
      <c r="D68" s="537">
        <v>57</v>
      </c>
      <c r="E68" s="251"/>
      <c r="F68" s="215">
        <f>+D68*E68</f>
        <v>0</v>
      </c>
    </row>
    <row r="69" spans="1:6" s="542" customFormat="1" ht="48">
      <c r="A69" s="254" t="s">
        <v>1643</v>
      </c>
      <c r="B69" s="249" t="s">
        <v>1644</v>
      </c>
      <c r="C69" s="250" t="s">
        <v>110</v>
      </c>
      <c r="D69" s="537">
        <v>18</v>
      </c>
      <c r="E69" s="251"/>
      <c r="F69" s="215">
        <f t="shared" ref="F69:F71" si="2">+D69*E69</f>
        <v>0</v>
      </c>
    </row>
    <row r="70" spans="1:6" s="542" customFormat="1" ht="48">
      <c r="A70" s="254" t="s">
        <v>1645</v>
      </c>
      <c r="B70" s="249" t="s">
        <v>1646</v>
      </c>
      <c r="C70" s="250" t="s">
        <v>1647</v>
      </c>
      <c r="D70" s="537">
        <v>4</v>
      </c>
      <c r="E70" s="251"/>
      <c r="F70" s="215">
        <f t="shared" si="2"/>
        <v>0</v>
      </c>
    </row>
    <row r="71" spans="1:6" s="542" customFormat="1" ht="36">
      <c r="A71" s="254" t="s">
        <v>646</v>
      </c>
      <c r="B71" s="249" t="s">
        <v>1648</v>
      </c>
      <c r="C71" s="250" t="s">
        <v>1647</v>
      </c>
      <c r="D71" s="537">
        <v>8</v>
      </c>
      <c r="E71" s="251"/>
      <c r="F71" s="215">
        <f t="shared" si="2"/>
        <v>0</v>
      </c>
    </row>
    <row r="72" spans="1:6" s="542" customFormat="1" ht="24">
      <c r="A72" s="254" t="s">
        <v>648</v>
      </c>
      <c r="B72" s="249" t="s">
        <v>645</v>
      </c>
      <c r="C72" s="250" t="s">
        <v>110</v>
      </c>
      <c r="D72" s="537">
        <v>2</v>
      </c>
      <c r="E72" s="251"/>
      <c r="F72" s="215">
        <f>+D72*E72</f>
        <v>0</v>
      </c>
    </row>
    <row r="73" spans="1:6" s="542" customFormat="1" ht="24">
      <c r="A73" s="254" t="s">
        <v>1649</v>
      </c>
      <c r="B73" s="249" t="s">
        <v>647</v>
      </c>
      <c r="C73" s="250" t="s">
        <v>117</v>
      </c>
      <c r="D73" s="577">
        <v>3</v>
      </c>
      <c r="E73" s="251"/>
      <c r="F73" s="215">
        <f>+D73*E73</f>
        <v>0</v>
      </c>
    </row>
    <row r="74" spans="1:6" s="542" customFormat="1">
      <c r="A74" s="254" t="s">
        <v>1650</v>
      </c>
      <c r="B74" s="249" t="s">
        <v>649</v>
      </c>
      <c r="C74" s="250" t="s">
        <v>97</v>
      </c>
      <c r="D74" s="537">
        <v>1</v>
      </c>
      <c r="E74" s="251"/>
      <c r="F74" s="215">
        <f>+D74*E74</f>
        <v>0</v>
      </c>
    </row>
    <row r="75" spans="1:6" s="542" customFormat="1" ht="48">
      <c r="A75" s="241" t="s">
        <v>650</v>
      </c>
      <c r="B75" s="256" t="s">
        <v>651</v>
      </c>
      <c r="C75" s="243"/>
      <c r="D75" s="244"/>
      <c r="E75" s="245"/>
      <c r="F75" s="246">
        <f>F76+F215</f>
        <v>0</v>
      </c>
    </row>
    <row r="76" spans="1:6" s="542" customFormat="1">
      <c r="A76" s="241" t="s">
        <v>650</v>
      </c>
      <c r="B76" s="256" t="s">
        <v>652</v>
      </c>
      <c r="C76" s="243"/>
      <c r="D76" s="244"/>
      <c r="E76" s="245"/>
      <c r="F76" s="246">
        <f>SUM(F77:F214)</f>
        <v>0</v>
      </c>
    </row>
    <row r="77" spans="1:6" s="542" customFormat="1">
      <c r="A77" s="596" t="s">
        <v>653</v>
      </c>
      <c r="B77" s="628" t="s">
        <v>654</v>
      </c>
      <c r="C77" s="217"/>
      <c r="D77" s="214"/>
      <c r="E77" s="638"/>
      <c r="F77" s="247"/>
    </row>
    <row r="78" spans="1:6" s="542" customFormat="1" ht="168">
      <c r="A78" s="254" t="s">
        <v>655</v>
      </c>
      <c r="B78" s="249" t="s">
        <v>656</v>
      </c>
      <c r="C78" s="250" t="s">
        <v>124</v>
      </c>
      <c r="D78" s="577">
        <v>462</v>
      </c>
      <c r="E78" s="251"/>
      <c r="F78" s="215">
        <f>+D78*E78</f>
        <v>0</v>
      </c>
    </row>
    <row r="79" spans="1:6" s="542" customFormat="1" ht="204">
      <c r="A79" s="254" t="s">
        <v>657</v>
      </c>
      <c r="B79" s="765" t="s">
        <v>1651</v>
      </c>
      <c r="C79" s="250" t="s">
        <v>124</v>
      </c>
      <c r="D79" s="577">
        <v>397</v>
      </c>
      <c r="E79" s="251"/>
      <c r="F79" s="215">
        <f>+D79*E79</f>
        <v>0</v>
      </c>
    </row>
    <row r="80" spans="1:6" s="542" customFormat="1" ht="168">
      <c r="A80" s="254" t="s">
        <v>658</v>
      </c>
      <c r="B80" s="765" t="s">
        <v>1652</v>
      </c>
      <c r="C80" s="250" t="s">
        <v>124</v>
      </c>
      <c r="D80" s="577">
        <v>12</v>
      </c>
      <c r="E80" s="251"/>
      <c r="F80" s="215">
        <f t="shared" ref="F80" si="3">+D80*E80</f>
        <v>0</v>
      </c>
    </row>
    <row r="81" spans="1:6" s="542" customFormat="1" ht="156">
      <c r="A81" s="254" t="s">
        <v>1653</v>
      </c>
      <c r="B81" s="765" t="s">
        <v>659</v>
      </c>
      <c r="C81" s="250"/>
      <c r="D81" s="577"/>
      <c r="E81" s="634"/>
      <c r="F81" s="215"/>
    </row>
    <row r="82" spans="1:6" s="542" customFormat="1">
      <c r="A82" s="254" t="s">
        <v>1654</v>
      </c>
      <c r="B82" s="765" t="s">
        <v>660</v>
      </c>
      <c r="C82" s="250" t="s">
        <v>124</v>
      </c>
      <c r="D82" s="577">
        <v>12</v>
      </c>
      <c r="E82" s="251"/>
      <c r="F82" s="215">
        <f>+D82*E82</f>
        <v>0</v>
      </c>
    </row>
    <row r="83" spans="1:6" s="542" customFormat="1">
      <c r="A83" s="254" t="s">
        <v>1655</v>
      </c>
      <c r="B83" s="765" t="s">
        <v>661</v>
      </c>
      <c r="C83" s="250" t="s">
        <v>124</v>
      </c>
      <c r="D83" s="577">
        <v>402</v>
      </c>
      <c r="E83" s="251"/>
      <c r="F83" s="215">
        <f>+D83*E83</f>
        <v>0</v>
      </c>
    </row>
    <row r="84" spans="1:6" s="542" customFormat="1">
      <c r="A84" s="254" t="s">
        <v>1656</v>
      </c>
      <c r="B84" s="765" t="s">
        <v>662</v>
      </c>
      <c r="C84" s="250" t="s">
        <v>124</v>
      </c>
      <c r="D84" s="577">
        <v>246</v>
      </c>
      <c r="E84" s="251"/>
      <c r="F84" s="215">
        <f>+D84*E84</f>
        <v>0</v>
      </c>
    </row>
    <row r="85" spans="1:6" s="542" customFormat="1" ht="168">
      <c r="A85" s="596" t="s">
        <v>663</v>
      </c>
      <c r="B85" s="628" t="s">
        <v>664</v>
      </c>
      <c r="C85" s="217"/>
      <c r="D85" s="214"/>
      <c r="E85" s="638"/>
      <c r="F85" s="247"/>
    </row>
    <row r="86" spans="1:6" s="542" customFormat="1">
      <c r="A86" s="254" t="s">
        <v>665</v>
      </c>
      <c r="B86" s="769" t="s">
        <v>666</v>
      </c>
      <c r="C86" s="952" t="s">
        <v>667</v>
      </c>
      <c r="D86" s="957">
        <v>0.3</v>
      </c>
      <c r="E86" s="251"/>
      <c r="F86" s="215">
        <f t="shared" ref="F86:F101" si="4">+D86*E86</f>
        <v>0</v>
      </c>
    </row>
    <row r="87" spans="1:6" s="542" customFormat="1">
      <c r="A87" s="254" t="s">
        <v>668</v>
      </c>
      <c r="B87" s="769" t="s">
        <v>666</v>
      </c>
      <c r="C87" s="952" t="s">
        <v>667</v>
      </c>
      <c r="D87" s="957">
        <v>0.35</v>
      </c>
      <c r="E87" s="251"/>
      <c r="F87" s="215">
        <f t="shared" si="4"/>
        <v>0</v>
      </c>
    </row>
    <row r="88" spans="1:6" s="542" customFormat="1">
      <c r="A88" s="254" t="s">
        <v>670</v>
      </c>
      <c r="B88" s="769" t="s">
        <v>1657</v>
      </c>
      <c r="C88" s="952" t="s">
        <v>667</v>
      </c>
      <c r="D88" s="957">
        <v>0.4</v>
      </c>
      <c r="E88" s="251"/>
      <c r="F88" s="215">
        <f t="shared" si="4"/>
        <v>0</v>
      </c>
    </row>
    <row r="89" spans="1:6" s="542" customFormat="1">
      <c r="A89" s="254" t="s">
        <v>671</v>
      </c>
      <c r="B89" s="769" t="s">
        <v>666</v>
      </c>
      <c r="C89" s="952" t="s">
        <v>667</v>
      </c>
      <c r="D89" s="957">
        <v>0.42</v>
      </c>
      <c r="E89" s="251"/>
      <c r="F89" s="215">
        <f t="shared" si="4"/>
        <v>0</v>
      </c>
    </row>
    <row r="90" spans="1:6" s="542" customFormat="1">
      <c r="A90" s="254" t="s">
        <v>672</v>
      </c>
      <c r="B90" s="769" t="s">
        <v>669</v>
      </c>
      <c r="C90" s="952" t="s">
        <v>667</v>
      </c>
      <c r="D90" s="957">
        <v>0.45</v>
      </c>
      <c r="E90" s="251"/>
      <c r="F90" s="215">
        <f t="shared" si="4"/>
        <v>0</v>
      </c>
    </row>
    <row r="91" spans="1:6" s="542" customFormat="1">
      <c r="A91" s="254" t="s">
        <v>673</v>
      </c>
      <c r="B91" s="769" t="s">
        <v>1658</v>
      </c>
      <c r="C91" s="952" t="s">
        <v>667</v>
      </c>
      <c r="D91" s="957">
        <v>0.5</v>
      </c>
      <c r="E91" s="251"/>
      <c r="F91" s="215">
        <f t="shared" si="4"/>
        <v>0</v>
      </c>
    </row>
    <row r="92" spans="1:6" s="542" customFormat="1">
      <c r="A92" s="254" t="s">
        <v>674</v>
      </c>
      <c r="B92" s="769" t="s">
        <v>666</v>
      </c>
      <c r="C92" s="952" t="s">
        <v>667</v>
      </c>
      <c r="D92" s="957">
        <v>0.65</v>
      </c>
      <c r="E92" s="251"/>
      <c r="F92" s="215">
        <f t="shared" si="4"/>
        <v>0</v>
      </c>
    </row>
    <row r="93" spans="1:6" s="542" customFormat="1">
      <c r="A93" s="254" t="s">
        <v>675</v>
      </c>
      <c r="B93" s="769" t="s">
        <v>666</v>
      </c>
      <c r="C93" s="952" t="s">
        <v>667</v>
      </c>
      <c r="D93" s="957">
        <v>1.1499999999999999</v>
      </c>
      <c r="E93" s="251"/>
      <c r="F93" s="215">
        <f t="shared" si="4"/>
        <v>0</v>
      </c>
    </row>
    <row r="94" spans="1:6" s="542" customFormat="1">
      <c r="A94" s="254" t="s">
        <v>676</v>
      </c>
      <c r="B94" s="769" t="s">
        <v>666</v>
      </c>
      <c r="C94" s="952" t="s">
        <v>667</v>
      </c>
      <c r="D94" s="957">
        <v>1.1000000000000001</v>
      </c>
      <c r="E94" s="251"/>
      <c r="F94" s="215">
        <f t="shared" si="4"/>
        <v>0</v>
      </c>
    </row>
    <row r="95" spans="1:6" s="542" customFormat="1">
      <c r="A95" s="254" t="s">
        <v>677</v>
      </c>
      <c r="B95" s="769" t="s">
        <v>669</v>
      </c>
      <c r="C95" s="952" t="s">
        <v>1141</v>
      </c>
      <c r="D95" s="957">
        <v>2</v>
      </c>
      <c r="E95" s="251"/>
      <c r="F95" s="215">
        <f t="shared" si="4"/>
        <v>0</v>
      </c>
    </row>
    <row r="96" spans="1:6" s="542" customFormat="1" ht="132">
      <c r="A96" s="596" t="s">
        <v>663</v>
      </c>
      <c r="B96" s="628" t="s">
        <v>1659</v>
      </c>
      <c r="C96" s="952"/>
      <c r="D96" s="957"/>
      <c r="E96" s="629"/>
      <c r="F96" s="215"/>
    </row>
    <row r="97" spans="1:6" s="542" customFormat="1">
      <c r="A97" s="254" t="s">
        <v>1660</v>
      </c>
      <c r="B97" s="769" t="s">
        <v>1661</v>
      </c>
      <c r="C97" s="952" t="s">
        <v>1141</v>
      </c>
      <c r="D97" s="957">
        <v>0.5</v>
      </c>
      <c r="E97" s="251"/>
      <c r="F97" s="215">
        <f t="shared" si="4"/>
        <v>0</v>
      </c>
    </row>
    <row r="98" spans="1:6" s="542" customFormat="1">
      <c r="A98" s="254" t="s">
        <v>1662</v>
      </c>
      <c r="B98" s="769" t="s">
        <v>666</v>
      </c>
      <c r="C98" s="952" t="s">
        <v>1141</v>
      </c>
      <c r="D98" s="957">
        <v>1.44</v>
      </c>
      <c r="E98" s="251"/>
      <c r="F98" s="215">
        <f t="shared" si="4"/>
        <v>0</v>
      </c>
    </row>
    <row r="99" spans="1:6" s="542" customFormat="1">
      <c r="A99" s="254" t="s">
        <v>1663</v>
      </c>
      <c r="B99" s="769" t="s">
        <v>666</v>
      </c>
      <c r="C99" s="952" t="s">
        <v>1141</v>
      </c>
      <c r="D99" s="957">
        <v>1.98</v>
      </c>
      <c r="E99" s="251"/>
      <c r="F99" s="215">
        <f t="shared" si="4"/>
        <v>0</v>
      </c>
    </row>
    <row r="100" spans="1:6" s="542" customFormat="1">
      <c r="A100" s="254" t="s">
        <v>1664</v>
      </c>
      <c r="B100" s="769" t="s">
        <v>666</v>
      </c>
      <c r="C100" s="952" t="s">
        <v>1141</v>
      </c>
      <c r="D100" s="957">
        <v>2.37</v>
      </c>
      <c r="E100" s="251"/>
      <c r="F100" s="215">
        <f t="shared" si="4"/>
        <v>0</v>
      </c>
    </row>
    <row r="101" spans="1:6" s="542" customFormat="1">
      <c r="A101" s="254" t="s">
        <v>1665</v>
      </c>
      <c r="B101" s="769" t="s">
        <v>666</v>
      </c>
      <c r="C101" s="952" t="s">
        <v>1141</v>
      </c>
      <c r="D101" s="957">
        <v>2.66</v>
      </c>
      <c r="E101" s="251"/>
      <c r="F101" s="215">
        <f t="shared" si="4"/>
        <v>0</v>
      </c>
    </row>
    <row r="102" spans="1:6" s="542" customFormat="1" ht="132">
      <c r="A102" s="596" t="s">
        <v>678</v>
      </c>
      <c r="B102" s="628" t="s">
        <v>679</v>
      </c>
      <c r="C102" s="217"/>
      <c r="D102" s="214"/>
      <c r="E102" s="638"/>
      <c r="F102" s="247"/>
    </row>
    <row r="103" spans="1:6" s="542" customFormat="1">
      <c r="A103" s="254" t="s">
        <v>680</v>
      </c>
      <c r="B103" s="765" t="s">
        <v>681</v>
      </c>
      <c r="C103" s="250" t="s">
        <v>110</v>
      </c>
      <c r="D103" s="957">
        <v>11</v>
      </c>
      <c r="E103" s="251"/>
      <c r="F103" s="215">
        <f>+D103*E103</f>
        <v>0</v>
      </c>
    </row>
    <row r="104" spans="1:6" s="542" customFormat="1">
      <c r="A104" s="254" t="s">
        <v>682</v>
      </c>
      <c r="B104" s="765" t="s">
        <v>683</v>
      </c>
      <c r="C104" s="250" t="s">
        <v>110</v>
      </c>
      <c r="D104" s="957">
        <v>7</v>
      </c>
      <c r="E104" s="251"/>
      <c r="F104" s="215">
        <f>+D104*E104</f>
        <v>0</v>
      </c>
    </row>
    <row r="105" spans="1:6" s="542" customFormat="1">
      <c r="A105" s="254" t="s">
        <v>684</v>
      </c>
      <c r="B105" s="765" t="s">
        <v>685</v>
      </c>
      <c r="C105" s="250" t="s">
        <v>110</v>
      </c>
      <c r="D105" s="957">
        <v>3</v>
      </c>
      <c r="E105" s="251"/>
      <c r="F105" s="215">
        <f>+D105*E105</f>
        <v>0</v>
      </c>
    </row>
    <row r="106" spans="1:6" s="542" customFormat="1">
      <c r="A106" s="254" t="s">
        <v>686</v>
      </c>
      <c r="B106" s="765" t="s">
        <v>1666</v>
      </c>
      <c r="C106" s="250" t="s">
        <v>110</v>
      </c>
      <c r="D106" s="957">
        <v>1</v>
      </c>
      <c r="E106" s="257"/>
      <c r="F106" s="215">
        <f>+D106*E106</f>
        <v>0</v>
      </c>
    </row>
    <row r="107" spans="1:6" s="542" customFormat="1" ht="60">
      <c r="A107" s="596" t="s">
        <v>687</v>
      </c>
      <c r="B107" s="628" t="s">
        <v>688</v>
      </c>
      <c r="C107" s="217"/>
      <c r="D107" s="214"/>
      <c r="E107" s="638"/>
      <c r="F107" s="247"/>
    </row>
    <row r="108" spans="1:6" s="542" customFormat="1">
      <c r="A108" s="254" t="s">
        <v>689</v>
      </c>
      <c r="B108" s="768" t="s">
        <v>690</v>
      </c>
      <c r="C108" s="250" t="s">
        <v>110</v>
      </c>
      <c r="D108" s="957">
        <v>3</v>
      </c>
      <c r="E108" s="773"/>
      <c r="F108" s="215">
        <f t="shared" ref="F108:F138" si="5">+D108*E108</f>
        <v>0</v>
      </c>
    </row>
    <row r="109" spans="1:6" s="542" customFormat="1">
      <c r="A109" s="254" t="s">
        <v>691</v>
      </c>
      <c r="B109" s="768" t="s">
        <v>1502</v>
      </c>
      <c r="C109" s="250" t="s">
        <v>110</v>
      </c>
      <c r="D109" s="957">
        <v>1</v>
      </c>
      <c r="E109" s="773"/>
      <c r="F109" s="215">
        <f t="shared" si="5"/>
        <v>0</v>
      </c>
    </row>
    <row r="110" spans="1:6" s="542" customFormat="1">
      <c r="A110" s="254" t="s">
        <v>693</v>
      </c>
      <c r="B110" s="768" t="s">
        <v>692</v>
      </c>
      <c r="C110" s="250" t="s">
        <v>110</v>
      </c>
      <c r="D110" s="957">
        <v>7</v>
      </c>
      <c r="E110" s="773"/>
      <c r="F110" s="215">
        <f t="shared" si="5"/>
        <v>0</v>
      </c>
    </row>
    <row r="111" spans="1:6" s="542" customFormat="1">
      <c r="A111" s="254" t="s">
        <v>694</v>
      </c>
      <c r="B111" s="768" t="s">
        <v>1667</v>
      </c>
      <c r="C111" s="250" t="s">
        <v>110</v>
      </c>
      <c r="D111" s="957">
        <v>2</v>
      </c>
      <c r="E111" s="773"/>
      <c r="F111" s="215">
        <f t="shared" si="5"/>
        <v>0</v>
      </c>
    </row>
    <row r="112" spans="1:6" s="542" customFormat="1">
      <c r="A112" s="254" t="s">
        <v>696</v>
      </c>
      <c r="B112" s="768" t="s">
        <v>695</v>
      </c>
      <c r="C112" s="250" t="s">
        <v>110</v>
      </c>
      <c r="D112" s="957">
        <v>2</v>
      </c>
      <c r="E112" s="773"/>
      <c r="F112" s="215">
        <f t="shared" si="5"/>
        <v>0</v>
      </c>
    </row>
    <row r="113" spans="1:6" s="542" customFormat="1">
      <c r="A113" s="254" t="s">
        <v>698</v>
      </c>
      <c r="B113" s="768" t="s">
        <v>699</v>
      </c>
      <c r="C113" s="250" t="s">
        <v>110</v>
      </c>
      <c r="D113" s="957">
        <v>1</v>
      </c>
      <c r="E113" s="773"/>
      <c r="F113" s="215">
        <f t="shared" si="5"/>
        <v>0</v>
      </c>
    </row>
    <row r="114" spans="1:6" s="542" customFormat="1">
      <c r="A114" s="254" t="s">
        <v>700</v>
      </c>
      <c r="B114" s="768" t="s">
        <v>697</v>
      </c>
      <c r="C114" s="250" t="s">
        <v>110</v>
      </c>
      <c r="D114" s="957">
        <v>6</v>
      </c>
      <c r="E114" s="773"/>
      <c r="F114" s="215">
        <f t="shared" si="5"/>
        <v>0</v>
      </c>
    </row>
    <row r="115" spans="1:6" s="542" customFormat="1">
      <c r="A115" s="254" t="s">
        <v>701</v>
      </c>
      <c r="B115" s="768" t="s">
        <v>702</v>
      </c>
      <c r="C115" s="250" t="s">
        <v>110</v>
      </c>
      <c r="D115" s="957">
        <v>4</v>
      </c>
      <c r="E115" s="773"/>
      <c r="F115" s="215">
        <f t="shared" si="5"/>
        <v>0</v>
      </c>
    </row>
    <row r="116" spans="1:6" s="542" customFormat="1">
      <c r="A116" s="254" t="s">
        <v>703</v>
      </c>
      <c r="B116" s="768" t="s">
        <v>704</v>
      </c>
      <c r="C116" s="250" t="s">
        <v>110</v>
      </c>
      <c r="D116" s="957">
        <v>6</v>
      </c>
      <c r="E116" s="773"/>
      <c r="F116" s="215">
        <f t="shared" si="5"/>
        <v>0</v>
      </c>
    </row>
    <row r="117" spans="1:6" s="542" customFormat="1">
      <c r="A117" s="254" t="s">
        <v>705</v>
      </c>
      <c r="B117" s="768" t="s">
        <v>706</v>
      </c>
      <c r="C117" s="250" t="s">
        <v>110</v>
      </c>
      <c r="D117" s="957">
        <v>5</v>
      </c>
      <c r="E117" s="773"/>
      <c r="F117" s="215">
        <f t="shared" si="5"/>
        <v>0</v>
      </c>
    </row>
    <row r="118" spans="1:6" s="542" customFormat="1">
      <c r="A118" s="254" t="s">
        <v>707</v>
      </c>
      <c r="B118" s="768" t="s">
        <v>1509</v>
      </c>
      <c r="C118" s="250" t="s">
        <v>110</v>
      </c>
      <c r="D118" s="957">
        <v>1</v>
      </c>
      <c r="E118" s="773"/>
      <c r="F118" s="215">
        <f t="shared" si="5"/>
        <v>0</v>
      </c>
    </row>
    <row r="119" spans="1:6" s="542" customFormat="1">
      <c r="A119" s="254" t="s">
        <v>707</v>
      </c>
      <c r="B119" s="768" t="s">
        <v>708</v>
      </c>
      <c r="C119" s="250" t="s">
        <v>110</v>
      </c>
      <c r="D119" s="957">
        <v>7</v>
      </c>
      <c r="E119" s="773"/>
      <c r="F119" s="215">
        <f t="shared" si="5"/>
        <v>0</v>
      </c>
    </row>
    <row r="120" spans="1:6" s="542" customFormat="1">
      <c r="A120" s="254" t="s">
        <v>709</v>
      </c>
      <c r="B120" s="768" t="s">
        <v>710</v>
      </c>
      <c r="C120" s="250" t="s">
        <v>110</v>
      </c>
      <c r="D120" s="957">
        <v>12</v>
      </c>
      <c r="E120" s="773"/>
      <c r="F120" s="215">
        <f t="shared" si="5"/>
        <v>0</v>
      </c>
    </row>
    <row r="121" spans="1:6" s="542" customFormat="1">
      <c r="A121" s="254" t="s">
        <v>711</v>
      </c>
      <c r="B121" s="768" t="s">
        <v>712</v>
      </c>
      <c r="C121" s="250" t="s">
        <v>110</v>
      </c>
      <c r="D121" s="957">
        <v>4</v>
      </c>
      <c r="E121" s="773"/>
      <c r="F121" s="215">
        <f t="shared" si="5"/>
        <v>0</v>
      </c>
    </row>
    <row r="122" spans="1:6" s="542" customFormat="1">
      <c r="A122" s="254" t="s">
        <v>713</v>
      </c>
      <c r="B122" s="768" t="s">
        <v>714</v>
      </c>
      <c r="C122" s="250" t="s">
        <v>110</v>
      </c>
      <c r="D122" s="957">
        <v>2</v>
      </c>
      <c r="E122" s="773"/>
      <c r="F122" s="215">
        <f t="shared" si="5"/>
        <v>0</v>
      </c>
    </row>
    <row r="123" spans="1:6" s="542" customFormat="1">
      <c r="A123" s="254" t="s">
        <v>715</v>
      </c>
      <c r="B123" s="768" t="s">
        <v>716</v>
      </c>
      <c r="C123" s="250" t="s">
        <v>110</v>
      </c>
      <c r="D123" s="957">
        <v>1</v>
      </c>
      <c r="E123" s="773"/>
      <c r="F123" s="215">
        <f t="shared" si="5"/>
        <v>0</v>
      </c>
    </row>
    <row r="124" spans="1:6" s="542" customFormat="1">
      <c r="A124" s="254" t="s">
        <v>717</v>
      </c>
      <c r="B124" s="768" t="s">
        <v>718</v>
      </c>
      <c r="C124" s="250" t="s">
        <v>110</v>
      </c>
      <c r="D124" s="957">
        <v>6</v>
      </c>
      <c r="E124" s="773"/>
      <c r="F124" s="215">
        <f t="shared" si="5"/>
        <v>0</v>
      </c>
    </row>
    <row r="125" spans="1:6" s="542" customFormat="1">
      <c r="A125" s="254" t="s">
        <v>719</v>
      </c>
      <c r="B125" s="768" t="s">
        <v>720</v>
      </c>
      <c r="C125" s="250" t="s">
        <v>110</v>
      </c>
      <c r="D125" s="957">
        <v>1</v>
      </c>
      <c r="E125" s="773"/>
      <c r="F125" s="215">
        <f t="shared" si="5"/>
        <v>0</v>
      </c>
    </row>
    <row r="126" spans="1:6" s="542" customFormat="1">
      <c r="A126" s="254" t="s">
        <v>721</v>
      </c>
      <c r="B126" s="768" t="s">
        <v>1668</v>
      </c>
      <c r="C126" s="250" t="s">
        <v>110</v>
      </c>
      <c r="D126" s="957">
        <v>1</v>
      </c>
      <c r="E126" s="773"/>
      <c r="F126" s="215">
        <f t="shared" si="5"/>
        <v>0</v>
      </c>
    </row>
    <row r="127" spans="1:6" s="542" customFormat="1">
      <c r="A127" s="254" t="s">
        <v>723</v>
      </c>
      <c r="B127" s="768" t="s">
        <v>1669</v>
      </c>
      <c r="C127" s="250" t="s">
        <v>110</v>
      </c>
      <c r="D127" s="957">
        <v>1</v>
      </c>
      <c r="E127" s="773"/>
      <c r="F127" s="215">
        <f t="shared" si="5"/>
        <v>0</v>
      </c>
    </row>
    <row r="128" spans="1:6" s="542" customFormat="1">
      <c r="A128" s="254" t="s">
        <v>725</v>
      </c>
      <c r="B128" s="768" t="s">
        <v>722</v>
      </c>
      <c r="C128" s="250" t="s">
        <v>110</v>
      </c>
      <c r="D128" s="957">
        <v>2</v>
      </c>
      <c r="E128" s="773"/>
      <c r="F128" s="215">
        <f t="shared" si="5"/>
        <v>0</v>
      </c>
    </row>
    <row r="129" spans="1:6" s="542" customFormat="1">
      <c r="A129" s="254" t="s">
        <v>727</v>
      </c>
      <c r="B129" s="768" t="s">
        <v>724</v>
      </c>
      <c r="C129" s="250" t="s">
        <v>110</v>
      </c>
      <c r="D129" s="957">
        <v>1</v>
      </c>
      <c r="E129" s="773"/>
      <c r="F129" s="215">
        <f t="shared" si="5"/>
        <v>0</v>
      </c>
    </row>
    <row r="130" spans="1:6" s="542" customFormat="1">
      <c r="A130" s="254" t="s">
        <v>728</v>
      </c>
      <c r="B130" s="768" t="s">
        <v>726</v>
      </c>
      <c r="C130" s="250" t="s">
        <v>110</v>
      </c>
      <c r="D130" s="957">
        <v>1</v>
      </c>
      <c r="E130" s="773"/>
      <c r="F130" s="215">
        <f t="shared" si="5"/>
        <v>0</v>
      </c>
    </row>
    <row r="131" spans="1:6" s="542" customFormat="1">
      <c r="A131" s="254" t="s">
        <v>730</v>
      </c>
      <c r="B131" s="768" t="s">
        <v>1508</v>
      </c>
      <c r="C131" s="250" t="s">
        <v>110</v>
      </c>
      <c r="D131" s="957">
        <v>1</v>
      </c>
      <c r="E131" s="773"/>
      <c r="F131" s="215">
        <f t="shared" si="5"/>
        <v>0</v>
      </c>
    </row>
    <row r="132" spans="1:6" s="542" customFormat="1">
      <c r="A132" s="254" t="s">
        <v>728</v>
      </c>
      <c r="B132" s="768" t="s">
        <v>729</v>
      </c>
      <c r="C132" s="250" t="s">
        <v>110</v>
      </c>
      <c r="D132" s="957">
        <v>1</v>
      </c>
      <c r="E132" s="773"/>
      <c r="F132" s="215">
        <f t="shared" si="5"/>
        <v>0</v>
      </c>
    </row>
    <row r="133" spans="1:6" s="542" customFormat="1">
      <c r="A133" s="254" t="s">
        <v>730</v>
      </c>
      <c r="B133" s="768" t="s">
        <v>1507</v>
      </c>
      <c r="C133" s="250" t="s">
        <v>110</v>
      </c>
      <c r="D133" s="957">
        <v>2</v>
      </c>
      <c r="E133" s="773"/>
      <c r="F133" s="215">
        <f t="shared" si="5"/>
        <v>0</v>
      </c>
    </row>
    <row r="134" spans="1:6" s="542" customFormat="1">
      <c r="A134" s="254" t="s">
        <v>730</v>
      </c>
      <c r="B134" s="768" t="s">
        <v>731</v>
      </c>
      <c r="C134" s="250" t="s">
        <v>110</v>
      </c>
      <c r="D134" s="957">
        <v>2</v>
      </c>
      <c r="E134" s="773"/>
      <c r="F134" s="215">
        <f t="shared" si="5"/>
        <v>0</v>
      </c>
    </row>
    <row r="135" spans="1:6" s="542" customFormat="1">
      <c r="A135" s="254" t="s">
        <v>732</v>
      </c>
      <c r="B135" s="768" t="s">
        <v>733</v>
      </c>
      <c r="C135" s="250" t="s">
        <v>110</v>
      </c>
      <c r="D135" s="957">
        <v>2</v>
      </c>
      <c r="E135" s="773"/>
      <c r="F135" s="215">
        <f t="shared" si="5"/>
        <v>0</v>
      </c>
    </row>
    <row r="136" spans="1:6" s="542" customFormat="1">
      <c r="A136" s="254" t="s">
        <v>734</v>
      </c>
      <c r="B136" s="768" t="s">
        <v>736</v>
      </c>
      <c r="C136" s="250" t="s">
        <v>110</v>
      </c>
      <c r="D136" s="957">
        <v>2</v>
      </c>
      <c r="E136" s="773"/>
      <c r="F136" s="215">
        <f t="shared" si="5"/>
        <v>0</v>
      </c>
    </row>
    <row r="137" spans="1:6" s="542" customFormat="1">
      <c r="A137" s="254" t="s">
        <v>1503</v>
      </c>
      <c r="B137" s="768" t="s">
        <v>1504</v>
      </c>
      <c r="C137" s="250" t="s">
        <v>110</v>
      </c>
      <c r="D137" s="957">
        <v>1</v>
      </c>
      <c r="E137" s="773"/>
      <c r="F137" s="215">
        <f t="shared" si="5"/>
        <v>0</v>
      </c>
    </row>
    <row r="138" spans="1:6" s="542" customFormat="1">
      <c r="A138" s="254" t="s">
        <v>1505</v>
      </c>
      <c r="B138" s="768" t="s">
        <v>1506</v>
      </c>
      <c r="C138" s="250" t="s">
        <v>110</v>
      </c>
      <c r="D138" s="957">
        <v>1</v>
      </c>
      <c r="E138" s="773"/>
      <c r="F138" s="215">
        <f t="shared" si="5"/>
        <v>0</v>
      </c>
    </row>
    <row r="139" spans="1:6" s="542" customFormat="1" ht="84">
      <c r="A139" s="596" t="s">
        <v>737</v>
      </c>
      <c r="B139" s="628" t="s">
        <v>1670</v>
      </c>
      <c r="C139" s="217"/>
      <c r="D139" s="214"/>
      <c r="E139" s="638"/>
      <c r="F139" s="247"/>
    </row>
    <row r="140" spans="1:6" s="542" customFormat="1">
      <c r="A140" s="254" t="s">
        <v>738</v>
      </c>
      <c r="B140" s="768" t="s">
        <v>690</v>
      </c>
      <c r="C140" s="250" t="s">
        <v>110</v>
      </c>
      <c r="D140" s="957">
        <v>1</v>
      </c>
      <c r="E140" s="773"/>
      <c r="F140" s="215">
        <f>+D140*E140</f>
        <v>0</v>
      </c>
    </row>
    <row r="141" spans="1:6" s="542" customFormat="1">
      <c r="A141" s="254" t="s">
        <v>739</v>
      </c>
      <c r="B141" s="768" t="s">
        <v>1671</v>
      </c>
      <c r="C141" s="250" t="s">
        <v>110</v>
      </c>
      <c r="D141" s="957">
        <v>1</v>
      </c>
      <c r="E141" s="773"/>
      <c r="F141" s="215">
        <f t="shared" ref="F141:F147" si="6">+D141*E141</f>
        <v>0</v>
      </c>
    </row>
    <row r="142" spans="1:6" s="542" customFormat="1">
      <c r="A142" s="254" t="s">
        <v>741</v>
      </c>
      <c r="B142" s="768" t="s">
        <v>740</v>
      </c>
      <c r="C142" s="250" t="s">
        <v>110</v>
      </c>
      <c r="D142" s="957">
        <v>2</v>
      </c>
      <c r="E142" s="773"/>
      <c r="F142" s="215">
        <f t="shared" si="6"/>
        <v>0</v>
      </c>
    </row>
    <row r="143" spans="1:6" s="542" customFormat="1">
      <c r="A143" s="254" t="s">
        <v>1672</v>
      </c>
      <c r="B143" s="768" t="s">
        <v>704</v>
      </c>
      <c r="C143" s="250" t="s">
        <v>110</v>
      </c>
      <c r="D143" s="957">
        <v>2</v>
      </c>
      <c r="E143" s="773"/>
      <c r="F143" s="215">
        <f t="shared" si="6"/>
        <v>0</v>
      </c>
    </row>
    <row r="144" spans="1:6" s="542" customFormat="1">
      <c r="A144" s="254" t="s">
        <v>1673</v>
      </c>
      <c r="B144" s="768" t="s">
        <v>708</v>
      </c>
      <c r="C144" s="250" t="s">
        <v>110</v>
      </c>
      <c r="D144" s="957">
        <v>3</v>
      </c>
      <c r="E144" s="773"/>
      <c r="F144" s="215">
        <f t="shared" si="6"/>
        <v>0</v>
      </c>
    </row>
    <row r="145" spans="1:6" s="542" customFormat="1">
      <c r="A145" s="254" t="s">
        <v>1674</v>
      </c>
      <c r="B145" s="768" t="s">
        <v>1675</v>
      </c>
      <c r="C145" s="250" t="s">
        <v>110</v>
      </c>
      <c r="D145" s="957">
        <v>1</v>
      </c>
      <c r="E145" s="773"/>
      <c r="F145" s="215">
        <f t="shared" si="6"/>
        <v>0</v>
      </c>
    </row>
    <row r="146" spans="1:6" s="542" customFormat="1">
      <c r="A146" s="254" t="s">
        <v>1676</v>
      </c>
      <c r="B146" s="768" t="s">
        <v>1677</v>
      </c>
      <c r="C146" s="250" t="s">
        <v>110</v>
      </c>
      <c r="D146" s="957">
        <v>1</v>
      </c>
      <c r="E146" s="773"/>
      <c r="F146" s="215">
        <f t="shared" si="6"/>
        <v>0</v>
      </c>
    </row>
    <row r="147" spans="1:6" s="542" customFormat="1">
      <c r="A147" s="254" t="s">
        <v>1678</v>
      </c>
      <c r="B147" s="768" t="s">
        <v>1679</v>
      </c>
      <c r="C147" s="250" t="s">
        <v>110</v>
      </c>
      <c r="D147" s="957">
        <v>1</v>
      </c>
      <c r="E147" s="773"/>
      <c r="F147" s="215">
        <f t="shared" si="6"/>
        <v>0</v>
      </c>
    </row>
    <row r="148" spans="1:6" s="542" customFormat="1" ht="84">
      <c r="A148" s="596" t="s">
        <v>737</v>
      </c>
      <c r="B148" s="628" t="s">
        <v>1510</v>
      </c>
      <c r="C148" s="250"/>
      <c r="D148" s="957"/>
      <c r="E148" s="638"/>
      <c r="F148" s="215"/>
    </row>
    <row r="149" spans="1:6" s="542" customFormat="1">
      <c r="A149" s="254" t="s">
        <v>1680</v>
      </c>
      <c r="B149" s="768" t="s">
        <v>777</v>
      </c>
      <c r="C149" s="250" t="s">
        <v>110</v>
      </c>
      <c r="D149" s="957">
        <v>5</v>
      </c>
      <c r="E149" s="773"/>
      <c r="F149" s="215"/>
    </row>
    <row r="150" spans="1:6" s="542" customFormat="1" ht="60">
      <c r="A150" s="596" t="s">
        <v>742</v>
      </c>
      <c r="B150" s="628" t="s">
        <v>743</v>
      </c>
      <c r="C150" s="217"/>
      <c r="D150" s="214"/>
      <c r="E150" s="638"/>
      <c r="F150" s="247"/>
    </row>
    <row r="151" spans="1:6" s="542" customFormat="1">
      <c r="A151" s="254" t="s">
        <v>744</v>
      </c>
      <c r="B151" s="768" t="s">
        <v>745</v>
      </c>
      <c r="C151" s="250" t="s">
        <v>110</v>
      </c>
      <c r="D151" s="957">
        <v>1</v>
      </c>
      <c r="E151" s="773"/>
      <c r="F151" s="215">
        <f t="shared" ref="F151:F164" si="7">+D151*E151</f>
        <v>0</v>
      </c>
    </row>
    <row r="152" spans="1:6" s="542" customFormat="1">
      <c r="A152" s="254" t="s">
        <v>746</v>
      </c>
      <c r="B152" s="768" t="s">
        <v>1681</v>
      </c>
      <c r="C152" s="250" t="s">
        <v>110</v>
      </c>
      <c r="D152" s="957">
        <v>2</v>
      </c>
      <c r="E152" s="773"/>
      <c r="F152" s="215">
        <f t="shared" si="7"/>
        <v>0</v>
      </c>
    </row>
    <row r="153" spans="1:6" s="542" customFormat="1">
      <c r="A153" s="254" t="s">
        <v>748</v>
      </c>
      <c r="B153" s="768" t="s">
        <v>1682</v>
      </c>
      <c r="C153" s="250" t="s">
        <v>110</v>
      </c>
      <c r="D153" s="957">
        <v>1</v>
      </c>
      <c r="E153" s="773"/>
      <c r="F153" s="215">
        <f t="shared" si="7"/>
        <v>0</v>
      </c>
    </row>
    <row r="154" spans="1:6" s="542" customFormat="1">
      <c r="A154" s="254" t="s">
        <v>750</v>
      </c>
      <c r="B154" s="768" t="s">
        <v>747</v>
      </c>
      <c r="C154" s="250" t="s">
        <v>110</v>
      </c>
      <c r="D154" s="957">
        <v>1</v>
      </c>
      <c r="E154" s="773"/>
      <c r="F154" s="215">
        <f t="shared" si="7"/>
        <v>0</v>
      </c>
    </row>
    <row r="155" spans="1:6" s="542" customFormat="1">
      <c r="A155" s="254" t="s">
        <v>751</v>
      </c>
      <c r="B155" s="768" t="s">
        <v>749</v>
      </c>
      <c r="C155" s="250" t="s">
        <v>110</v>
      </c>
      <c r="D155" s="957">
        <v>1</v>
      </c>
      <c r="E155" s="773"/>
      <c r="F155" s="215">
        <f t="shared" si="7"/>
        <v>0</v>
      </c>
    </row>
    <row r="156" spans="1:6" s="542" customFormat="1">
      <c r="A156" s="254" t="s">
        <v>753</v>
      </c>
      <c r="B156" s="768" t="s">
        <v>1683</v>
      </c>
      <c r="C156" s="250" t="s">
        <v>110</v>
      </c>
      <c r="D156" s="957">
        <v>1</v>
      </c>
      <c r="E156" s="773"/>
      <c r="F156" s="215">
        <f t="shared" si="7"/>
        <v>0</v>
      </c>
    </row>
    <row r="157" spans="1:6" s="542" customFormat="1">
      <c r="A157" s="254" t="s">
        <v>755</v>
      </c>
      <c r="B157" s="768" t="s">
        <v>752</v>
      </c>
      <c r="C157" s="250" t="s">
        <v>110</v>
      </c>
      <c r="D157" s="957">
        <v>9</v>
      </c>
      <c r="E157" s="773"/>
      <c r="F157" s="215">
        <f t="shared" si="7"/>
        <v>0</v>
      </c>
    </row>
    <row r="158" spans="1:6" s="542" customFormat="1">
      <c r="A158" s="254" t="s">
        <v>757</v>
      </c>
      <c r="B158" s="768" t="s">
        <v>756</v>
      </c>
      <c r="C158" s="250" t="s">
        <v>110</v>
      </c>
      <c r="D158" s="957">
        <v>2</v>
      </c>
      <c r="E158" s="773"/>
      <c r="F158" s="215">
        <f t="shared" si="7"/>
        <v>0</v>
      </c>
    </row>
    <row r="159" spans="1:6" s="542" customFormat="1">
      <c r="A159" s="254" t="s">
        <v>759</v>
      </c>
      <c r="B159" s="768" t="s">
        <v>771</v>
      </c>
      <c r="C159" s="250" t="s">
        <v>110</v>
      </c>
      <c r="D159" s="957">
        <v>7</v>
      </c>
      <c r="E159" s="773"/>
      <c r="F159" s="215">
        <f t="shared" si="7"/>
        <v>0</v>
      </c>
    </row>
    <row r="160" spans="1:6" s="542" customFormat="1">
      <c r="A160" s="254" t="s">
        <v>761</v>
      </c>
      <c r="B160" s="768" t="s">
        <v>758</v>
      </c>
      <c r="C160" s="250" t="s">
        <v>110</v>
      </c>
      <c r="D160" s="957">
        <v>2</v>
      </c>
      <c r="E160" s="773"/>
      <c r="F160" s="215">
        <f t="shared" si="7"/>
        <v>0</v>
      </c>
    </row>
    <row r="161" spans="1:6" s="542" customFormat="1">
      <c r="A161" s="254" t="s">
        <v>762</v>
      </c>
      <c r="B161" s="768" t="s">
        <v>763</v>
      </c>
      <c r="C161" s="250" t="s">
        <v>110</v>
      </c>
      <c r="D161" s="957">
        <v>4</v>
      </c>
      <c r="E161" s="773"/>
      <c r="F161" s="215">
        <f t="shared" si="7"/>
        <v>0</v>
      </c>
    </row>
    <row r="162" spans="1:6" s="542" customFormat="1">
      <c r="A162" s="254" t="s">
        <v>764</v>
      </c>
      <c r="B162" s="768" t="s">
        <v>760</v>
      </c>
      <c r="C162" s="250" t="s">
        <v>110</v>
      </c>
      <c r="D162" s="957">
        <v>6</v>
      </c>
      <c r="E162" s="773"/>
      <c r="F162" s="215">
        <f t="shared" si="7"/>
        <v>0</v>
      </c>
    </row>
    <row r="163" spans="1:6" s="542" customFormat="1">
      <c r="A163" s="254" t="s">
        <v>1512</v>
      </c>
      <c r="B163" s="768" t="s">
        <v>765</v>
      </c>
      <c r="C163" s="250" t="s">
        <v>110</v>
      </c>
      <c r="D163" s="957">
        <v>5</v>
      </c>
      <c r="E163" s="773"/>
      <c r="F163" s="215">
        <f t="shared" si="7"/>
        <v>0</v>
      </c>
    </row>
    <row r="164" spans="1:6" s="542" customFormat="1">
      <c r="A164" s="254" t="s">
        <v>1513</v>
      </c>
      <c r="B164" s="768" t="s">
        <v>1684</v>
      </c>
      <c r="C164" s="250" t="s">
        <v>110</v>
      </c>
      <c r="D164" s="957">
        <v>1</v>
      </c>
      <c r="E164" s="773"/>
      <c r="F164" s="215">
        <f t="shared" si="7"/>
        <v>0</v>
      </c>
    </row>
    <row r="165" spans="1:6" s="542" customFormat="1">
      <c r="A165" s="254"/>
      <c r="B165" s="953"/>
      <c r="C165" s="250"/>
      <c r="D165" s="957"/>
      <c r="E165" s="954"/>
      <c r="F165" s="215"/>
    </row>
    <row r="166" spans="1:6" s="542" customFormat="1" ht="84">
      <c r="A166" s="596" t="s">
        <v>766</v>
      </c>
      <c r="B166" s="628" t="s">
        <v>767</v>
      </c>
      <c r="C166" s="217"/>
      <c r="D166" s="214"/>
      <c r="E166" s="638"/>
      <c r="F166" s="247"/>
    </row>
    <row r="167" spans="1:6" s="542" customFormat="1">
      <c r="A167" s="254" t="s">
        <v>768</v>
      </c>
      <c r="B167" s="768" t="s">
        <v>769</v>
      </c>
      <c r="C167" s="250" t="s">
        <v>110</v>
      </c>
      <c r="D167" s="957">
        <v>3</v>
      </c>
      <c r="E167" s="773"/>
      <c r="F167" s="215">
        <f>+D167*E167</f>
        <v>0</v>
      </c>
    </row>
    <row r="168" spans="1:6" s="542" customFormat="1">
      <c r="A168" s="254" t="s">
        <v>770</v>
      </c>
      <c r="B168" s="768" t="s">
        <v>771</v>
      </c>
      <c r="C168" s="250" t="s">
        <v>110</v>
      </c>
      <c r="D168" s="957">
        <v>8</v>
      </c>
      <c r="E168" s="773"/>
      <c r="F168" s="215">
        <f>+D168*E168</f>
        <v>0</v>
      </c>
    </row>
    <row r="169" spans="1:6" s="542" customFormat="1">
      <c r="A169" s="254" t="s">
        <v>772</v>
      </c>
      <c r="B169" s="768" t="s">
        <v>754</v>
      </c>
      <c r="C169" s="250" t="s">
        <v>110</v>
      </c>
      <c r="D169" s="957">
        <v>5</v>
      </c>
      <c r="E169" s="773"/>
      <c r="F169" s="215">
        <f>+D169*E169</f>
        <v>0</v>
      </c>
    </row>
    <row r="170" spans="1:6" s="542" customFormat="1">
      <c r="A170" s="254" t="s">
        <v>768</v>
      </c>
      <c r="B170" s="768" t="s">
        <v>773</v>
      </c>
      <c r="C170" s="250" t="s">
        <v>110</v>
      </c>
      <c r="D170" s="957">
        <v>2</v>
      </c>
      <c r="E170" s="773"/>
      <c r="F170" s="215">
        <f>+D170*E170</f>
        <v>0</v>
      </c>
    </row>
    <row r="171" spans="1:6" s="542" customFormat="1" ht="24">
      <c r="A171" s="596" t="s">
        <v>774</v>
      </c>
      <c r="B171" s="628" t="s">
        <v>775</v>
      </c>
      <c r="C171" s="217"/>
      <c r="D171" s="214"/>
      <c r="E171" s="638"/>
      <c r="F171" s="247"/>
    </row>
    <row r="172" spans="1:6" s="542" customFormat="1">
      <c r="A172" s="254" t="s">
        <v>776</v>
      </c>
      <c r="B172" s="768" t="s">
        <v>777</v>
      </c>
      <c r="C172" s="250" t="s">
        <v>110</v>
      </c>
      <c r="D172" s="957">
        <v>4</v>
      </c>
      <c r="E172" s="773"/>
      <c r="F172" s="215">
        <f>+D172*E172</f>
        <v>0</v>
      </c>
    </row>
    <row r="173" spans="1:6" s="542" customFormat="1" ht="36">
      <c r="A173" s="596" t="s">
        <v>778</v>
      </c>
      <c r="B173" s="628" t="s">
        <v>779</v>
      </c>
      <c r="C173" s="217"/>
      <c r="D173" s="214"/>
      <c r="E173" s="638"/>
      <c r="F173" s="247"/>
    </row>
    <row r="174" spans="1:6" s="542" customFormat="1">
      <c r="A174" s="254" t="s">
        <v>780</v>
      </c>
      <c r="B174" s="768" t="s">
        <v>781</v>
      </c>
      <c r="C174" s="250" t="s">
        <v>110</v>
      </c>
      <c r="D174" s="957">
        <v>1</v>
      </c>
      <c r="E174" s="773"/>
      <c r="F174" s="215">
        <f>+D174*E174</f>
        <v>0</v>
      </c>
    </row>
    <row r="175" spans="1:6" s="542" customFormat="1">
      <c r="A175" s="254" t="s">
        <v>782</v>
      </c>
      <c r="B175" s="768" t="s">
        <v>783</v>
      </c>
      <c r="C175" s="250" t="s">
        <v>110</v>
      </c>
      <c r="D175" s="957">
        <v>5</v>
      </c>
      <c r="E175" s="773"/>
      <c r="F175" s="215">
        <f>+D175*E175</f>
        <v>0</v>
      </c>
    </row>
    <row r="176" spans="1:6" s="542" customFormat="1">
      <c r="A176" s="254" t="s">
        <v>784</v>
      </c>
      <c r="B176" s="768" t="s">
        <v>785</v>
      </c>
      <c r="C176" s="250" t="s">
        <v>110</v>
      </c>
      <c r="D176" s="957">
        <v>1</v>
      </c>
      <c r="E176" s="773"/>
      <c r="F176" s="215">
        <f>+D176*E176</f>
        <v>0</v>
      </c>
    </row>
    <row r="177" spans="1:6" s="542" customFormat="1" ht="108">
      <c r="A177" s="596" t="s">
        <v>786</v>
      </c>
      <c r="B177" s="628" t="s">
        <v>1685</v>
      </c>
      <c r="C177" s="217"/>
      <c r="D177" s="214"/>
      <c r="E177" s="638"/>
      <c r="F177" s="247"/>
    </row>
    <row r="178" spans="1:6" s="542" customFormat="1">
      <c r="A178" s="254" t="s">
        <v>788</v>
      </c>
      <c r="B178" s="768" t="s">
        <v>790</v>
      </c>
      <c r="C178" s="250" t="s">
        <v>110</v>
      </c>
      <c r="D178" s="957">
        <v>8</v>
      </c>
      <c r="E178" s="773"/>
      <c r="F178" s="215">
        <f>+D178*E178</f>
        <v>0</v>
      </c>
    </row>
    <row r="179" spans="1:6" s="542" customFormat="1">
      <c r="A179" s="254" t="s">
        <v>789</v>
      </c>
      <c r="B179" s="768" t="s">
        <v>792</v>
      </c>
      <c r="C179" s="250" t="s">
        <v>110</v>
      </c>
      <c r="D179" s="957">
        <v>6</v>
      </c>
      <c r="E179" s="773"/>
      <c r="F179" s="215">
        <f>+D179*E179</f>
        <v>0</v>
      </c>
    </row>
    <row r="180" spans="1:6" s="542" customFormat="1">
      <c r="A180" s="254" t="s">
        <v>791</v>
      </c>
      <c r="B180" s="768" t="s">
        <v>793</v>
      </c>
      <c r="C180" s="250" t="s">
        <v>110</v>
      </c>
      <c r="D180" s="957">
        <v>11</v>
      </c>
      <c r="E180" s="773"/>
      <c r="F180" s="215">
        <f>+D180*E180</f>
        <v>0</v>
      </c>
    </row>
    <row r="181" spans="1:6" s="542" customFormat="1" ht="120">
      <c r="A181" s="596" t="s">
        <v>786</v>
      </c>
      <c r="B181" s="628" t="s">
        <v>1686</v>
      </c>
      <c r="C181" s="250"/>
      <c r="D181" s="957"/>
      <c r="E181" s="955"/>
      <c r="F181" s="215"/>
    </row>
    <row r="182" spans="1:6" s="254" customFormat="1" ht="12">
      <c r="B182" s="254" t="s">
        <v>792</v>
      </c>
      <c r="C182" s="254" t="s">
        <v>110</v>
      </c>
      <c r="D182" s="957">
        <v>2</v>
      </c>
      <c r="E182" s="773"/>
      <c r="F182" s="215">
        <f>+D182*E182</f>
        <v>0</v>
      </c>
    </row>
    <row r="183" spans="1:6" s="542" customFormat="1" ht="40.5" customHeight="1">
      <c r="A183" s="596" t="s">
        <v>794</v>
      </c>
      <c r="B183" s="628" t="s">
        <v>795</v>
      </c>
      <c r="C183" s="217"/>
      <c r="D183" s="957"/>
      <c r="E183" s="954"/>
      <c r="F183" s="247"/>
    </row>
    <row r="184" spans="1:6" s="542" customFormat="1">
      <c r="A184" s="254" t="s">
        <v>796</v>
      </c>
      <c r="B184" s="768" t="s">
        <v>792</v>
      </c>
      <c r="C184" s="250" t="s">
        <v>110</v>
      </c>
      <c r="D184" s="957">
        <v>1</v>
      </c>
      <c r="E184" s="773"/>
      <c r="F184" s="215">
        <f>+D184*E184</f>
        <v>0</v>
      </c>
    </row>
    <row r="185" spans="1:6" s="542" customFormat="1">
      <c r="A185" s="254" t="s">
        <v>797</v>
      </c>
      <c r="B185" s="768" t="s">
        <v>793</v>
      </c>
      <c r="C185" s="250" t="s">
        <v>110</v>
      </c>
      <c r="D185" s="957">
        <v>6</v>
      </c>
      <c r="E185" s="773"/>
      <c r="F185" s="215">
        <f>+D185*E185</f>
        <v>0</v>
      </c>
    </row>
    <row r="186" spans="1:6" s="542" customFormat="1" ht="36">
      <c r="A186" s="596" t="s">
        <v>798</v>
      </c>
      <c r="B186" s="628" t="s">
        <v>1687</v>
      </c>
      <c r="C186" s="217"/>
      <c r="D186" s="214"/>
      <c r="E186" s="638"/>
      <c r="F186" s="247"/>
    </row>
    <row r="187" spans="1:6" s="542" customFormat="1">
      <c r="A187" s="254" t="s">
        <v>799</v>
      </c>
      <c r="B187" s="768" t="s">
        <v>793</v>
      </c>
      <c r="C187" s="250" t="s">
        <v>110</v>
      </c>
      <c r="D187" s="957">
        <v>1</v>
      </c>
      <c r="E187" s="773"/>
      <c r="F187" s="215">
        <f>+D187*E187</f>
        <v>0</v>
      </c>
    </row>
    <row r="188" spans="1:6" s="542" customFormat="1" ht="60">
      <c r="A188" s="596" t="s">
        <v>800</v>
      </c>
      <c r="B188" s="628" t="s">
        <v>801</v>
      </c>
      <c r="C188" s="217"/>
      <c r="D188" s="214"/>
      <c r="E188" s="638"/>
      <c r="F188" s="247"/>
    </row>
    <row r="189" spans="1:6" s="542" customFormat="1">
      <c r="A189" s="254" t="s">
        <v>802</v>
      </c>
      <c r="B189" s="768" t="s">
        <v>793</v>
      </c>
      <c r="C189" s="250" t="s">
        <v>110</v>
      </c>
      <c r="D189" s="957">
        <v>3</v>
      </c>
      <c r="E189" s="956"/>
      <c r="F189" s="215">
        <f>+D189*E189</f>
        <v>0</v>
      </c>
    </row>
    <row r="190" spans="1:6" s="542" customFormat="1" ht="24">
      <c r="A190" s="596" t="s">
        <v>803</v>
      </c>
      <c r="B190" s="628" t="s">
        <v>804</v>
      </c>
      <c r="C190" s="217"/>
      <c r="D190" s="214"/>
      <c r="E190" s="638"/>
      <c r="F190" s="247"/>
    </row>
    <row r="191" spans="1:6" s="542" customFormat="1">
      <c r="A191" s="254" t="s">
        <v>805</v>
      </c>
      <c r="B191" s="768" t="s">
        <v>777</v>
      </c>
      <c r="C191" s="250" t="s">
        <v>110</v>
      </c>
      <c r="D191" s="957">
        <v>2</v>
      </c>
      <c r="E191" s="251"/>
      <c r="F191" s="215">
        <f>+D191*E191</f>
        <v>0</v>
      </c>
    </row>
    <row r="192" spans="1:6" s="542" customFormat="1" ht="48">
      <c r="A192" s="596" t="s">
        <v>806</v>
      </c>
      <c r="B192" s="628" t="s">
        <v>807</v>
      </c>
      <c r="C192" s="217"/>
      <c r="D192" s="214"/>
      <c r="E192" s="638"/>
      <c r="F192" s="247"/>
    </row>
    <row r="193" spans="1:6" s="542" customFormat="1">
      <c r="A193" s="254" t="s">
        <v>808</v>
      </c>
      <c r="B193" s="768" t="s">
        <v>809</v>
      </c>
      <c r="C193" s="250" t="s">
        <v>110</v>
      </c>
      <c r="D193" s="957">
        <v>35</v>
      </c>
      <c r="E193" s="251"/>
      <c r="F193" s="215">
        <f>+D193*E193</f>
        <v>0</v>
      </c>
    </row>
    <row r="194" spans="1:6" s="542" customFormat="1">
      <c r="A194" s="254" t="s">
        <v>810</v>
      </c>
      <c r="B194" s="768" t="s">
        <v>811</v>
      </c>
      <c r="C194" s="250" t="s">
        <v>110</v>
      </c>
      <c r="D194" s="957">
        <v>20</v>
      </c>
      <c r="E194" s="251"/>
      <c r="F194" s="215">
        <f>+D194*E194</f>
        <v>0</v>
      </c>
    </row>
    <row r="195" spans="1:6" s="542" customFormat="1">
      <c r="A195" s="254" t="s">
        <v>812</v>
      </c>
      <c r="B195" s="768" t="s">
        <v>813</v>
      </c>
      <c r="C195" s="250" t="s">
        <v>110</v>
      </c>
      <c r="D195" s="957">
        <v>55</v>
      </c>
      <c r="E195" s="251"/>
      <c r="F195" s="215">
        <f>+D195*E195</f>
        <v>0</v>
      </c>
    </row>
    <row r="196" spans="1:6" s="542" customFormat="1">
      <c r="A196" s="596" t="s">
        <v>814</v>
      </c>
      <c r="B196" s="628" t="s">
        <v>815</v>
      </c>
      <c r="C196" s="217"/>
      <c r="D196" s="577"/>
      <c r="E196" s="638"/>
      <c r="F196" s="247"/>
    </row>
    <row r="197" spans="1:6" s="542" customFormat="1" ht="48">
      <c r="A197" s="254" t="s">
        <v>816</v>
      </c>
      <c r="B197" s="249" t="s">
        <v>817</v>
      </c>
      <c r="C197" s="250" t="s">
        <v>110</v>
      </c>
      <c r="D197" s="577">
        <v>6</v>
      </c>
      <c r="E197" s="251"/>
      <c r="F197" s="215">
        <f t="shared" ref="F197:F205" si="8">+D197*E197</f>
        <v>0</v>
      </c>
    </row>
    <row r="198" spans="1:6" s="542" customFormat="1">
      <c r="A198" s="254" t="s">
        <v>818</v>
      </c>
      <c r="B198" s="249" t="s">
        <v>819</v>
      </c>
      <c r="C198" s="250" t="s">
        <v>110</v>
      </c>
      <c r="D198" s="577">
        <v>6</v>
      </c>
      <c r="E198" s="251"/>
      <c r="F198" s="215">
        <f t="shared" si="8"/>
        <v>0</v>
      </c>
    </row>
    <row r="199" spans="1:6" s="542" customFormat="1" ht="48">
      <c r="A199" s="254" t="s">
        <v>820</v>
      </c>
      <c r="B199" s="249" t="s">
        <v>821</v>
      </c>
      <c r="C199" s="250" t="s">
        <v>110</v>
      </c>
      <c r="D199" s="577">
        <v>6</v>
      </c>
      <c r="E199" s="251"/>
      <c r="F199" s="215">
        <f t="shared" si="8"/>
        <v>0</v>
      </c>
    </row>
    <row r="200" spans="1:6" s="542" customFormat="1">
      <c r="A200" s="254" t="s">
        <v>822</v>
      </c>
      <c r="B200" s="249" t="s">
        <v>823</v>
      </c>
      <c r="C200" s="250" t="s">
        <v>110</v>
      </c>
      <c r="D200" s="577">
        <v>6</v>
      </c>
      <c r="E200" s="251"/>
      <c r="F200" s="215">
        <f t="shared" si="8"/>
        <v>0</v>
      </c>
    </row>
    <row r="201" spans="1:6" s="542" customFormat="1">
      <c r="A201" s="254" t="s">
        <v>824</v>
      </c>
      <c r="B201" s="249" t="s">
        <v>825</v>
      </c>
      <c r="C201" s="250" t="s">
        <v>110</v>
      </c>
      <c r="D201" s="577">
        <v>6</v>
      </c>
      <c r="E201" s="251"/>
      <c r="F201" s="215">
        <f t="shared" si="8"/>
        <v>0</v>
      </c>
    </row>
    <row r="202" spans="1:6" s="542" customFormat="1">
      <c r="A202" s="254" t="s">
        <v>826</v>
      </c>
      <c r="B202" s="249" t="s">
        <v>827</v>
      </c>
      <c r="C202" s="250" t="s">
        <v>124</v>
      </c>
      <c r="D202" s="577">
        <v>50</v>
      </c>
      <c r="E202" s="251"/>
      <c r="F202" s="215">
        <f t="shared" si="8"/>
        <v>0</v>
      </c>
    </row>
    <row r="203" spans="1:6" s="542" customFormat="1">
      <c r="A203" s="254" t="s">
        <v>828</v>
      </c>
      <c r="B203" s="249" t="s">
        <v>829</v>
      </c>
      <c r="C203" s="250" t="s">
        <v>124</v>
      </c>
      <c r="D203" s="577">
        <v>100</v>
      </c>
      <c r="E203" s="251"/>
      <c r="F203" s="215">
        <f t="shared" si="8"/>
        <v>0</v>
      </c>
    </row>
    <row r="204" spans="1:6" s="542" customFormat="1">
      <c r="A204" s="254" t="s">
        <v>830</v>
      </c>
      <c r="B204" s="249" t="s">
        <v>831</v>
      </c>
      <c r="C204" s="250" t="s">
        <v>110</v>
      </c>
      <c r="D204" s="577">
        <v>12</v>
      </c>
      <c r="E204" s="251"/>
      <c r="F204" s="215">
        <f t="shared" si="8"/>
        <v>0</v>
      </c>
    </row>
    <row r="205" spans="1:6" s="542" customFormat="1">
      <c r="A205" s="254" t="s">
        <v>832</v>
      </c>
      <c r="B205" s="249" t="s">
        <v>833</v>
      </c>
      <c r="C205" s="250" t="s">
        <v>124</v>
      </c>
      <c r="D205" s="577">
        <v>100</v>
      </c>
      <c r="E205" s="251"/>
      <c r="F205" s="215">
        <f t="shared" si="8"/>
        <v>0</v>
      </c>
    </row>
    <row r="206" spans="1:6" s="542" customFormat="1" ht="13.5" customHeight="1">
      <c r="A206" s="596" t="s">
        <v>834</v>
      </c>
      <c r="B206" s="628" t="s">
        <v>835</v>
      </c>
      <c r="C206" s="217"/>
      <c r="D206" s="577"/>
      <c r="E206" s="638"/>
      <c r="F206" s="247"/>
    </row>
    <row r="207" spans="1:6" s="542" customFormat="1">
      <c r="A207" s="254" t="s">
        <v>836</v>
      </c>
      <c r="B207" s="249" t="s">
        <v>837</v>
      </c>
      <c r="C207" s="250" t="s">
        <v>124</v>
      </c>
      <c r="D207" s="577">
        <v>1370</v>
      </c>
      <c r="E207" s="251"/>
      <c r="F207" s="215">
        <f>+D207*E207</f>
        <v>0</v>
      </c>
    </row>
    <row r="208" spans="1:6" s="542" customFormat="1">
      <c r="A208" s="254" t="s">
        <v>1688</v>
      </c>
      <c r="B208" s="249" t="s">
        <v>838</v>
      </c>
      <c r="C208" s="250" t="s">
        <v>110</v>
      </c>
      <c r="D208" s="537">
        <v>31</v>
      </c>
      <c r="E208" s="251"/>
      <c r="F208" s="215">
        <f>+D208*E208</f>
        <v>0</v>
      </c>
    </row>
    <row r="209" spans="1:18" s="542" customFormat="1" ht="24">
      <c r="A209" s="254" t="s">
        <v>1689</v>
      </c>
      <c r="B209" s="765" t="s">
        <v>839</v>
      </c>
      <c r="C209" s="250" t="s">
        <v>110</v>
      </c>
      <c r="D209" s="537">
        <v>31</v>
      </c>
      <c r="E209" s="251"/>
      <c r="F209" s="215">
        <f>+D209*E209</f>
        <v>0</v>
      </c>
    </row>
    <row r="210" spans="1:18" s="542" customFormat="1">
      <c r="A210" s="596" t="s">
        <v>840</v>
      </c>
      <c r="B210" s="628" t="s">
        <v>368</v>
      </c>
      <c r="C210" s="217"/>
      <c r="D210" s="577"/>
      <c r="E210" s="638"/>
      <c r="F210" s="247"/>
    </row>
    <row r="211" spans="1:18" s="542" customFormat="1" ht="24">
      <c r="A211" s="254" t="s">
        <v>841</v>
      </c>
      <c r="B211" s="249" t="s">
        <v>842</v>
      </c>
      <c r="C211" s="250" t="s">
        <v>124</v>
      </c>
      <c r="D211" s="577">
        <v>1842</v>
      </c>
      <c r="E211" s="251"/>
      <c r="F211" s="215">
        <f>+D211*E211</f>
        <v>0</v>
      </c>
    </row>
    <row r="212" spans="1:18" s="542" customFormat="1">
      <c r="A212" s="254" t="s">
        <v>843</v>
      </c>
      <c r="B212" s="765" t="s">
        <v>844</v>
      </c>
      <c r="C212" s="250" t="s">
        <v>110</v>
      </c>
      <c r="D212" s="577">
        <v>8</v>
      </c>
      <c r="E212" s="251"/>
      <c r="F212" s="215">
        <f>+D212*E212</f>
        <v>0</v>
      </c>
    </row>
    <row r="213" spans="1:18" s="542" customFormat="1">
      <c r="A213" s="254" t="s">
        <v>845</v>
      </c>
      <c r="B213" s="768" t="s">
        <v>846</v>
      </c>
      <c r="C213" s="250" t="s">
        <v>124</v>
      </c>
      <c r="D213" s="577">
        <v>1842</v>
      </c>
      <c r="E213" s="251"/>
      <c r="F213" s="215">
        <f>+D213*E213</f>
        <v>0</v>
      </c>
    </row>
    <row r="214" spans="1:18" s="542" customFormat="1" ht="24">
      <c r="A214" s="254" t="s">
        <v>1690</v>
      </c>
      <c r="B214" s="765" t="s">
        <v>847</v>
      </c>
      <c r="C214" s="250" t="s">
        <v>354</v>
      </c>
      <c r="D214" s="577">
        <v>20</v>
      </c>
      <c r="E214" s="251"/>
      <c r="F214" s="215">
        <f>+D214*E214</f>
        <v>0</v>
      </c>
    </row>
    <row r="215" spans="1:18" s="603" customFormat="1">
      <c r="A215" s="241" t="s">
        <v>848</v>
      </c>
      <c r="B215" s="242" t="s">
        <v>849</v>
      </c>
      <c r="C215" s="243"/>
      <c r="D215" s="244"/>
      <c r="E215" s="245"/>
      <c r="F215" s="246">
        <f>SUM(F216:F219)</f>
        <v>0</v>
      </c>
      <c r="G215" s="610"/>
      <c r="H215" s="611"/>
      <c r="I215" s="612"/>
      <c r="J215" s="601"/>
      <c r="K215" s="601"/>
      <c r="L215" s="602"/>
      <c r="N215" s="602"/>
      <c r="O215" s="602"/>
      <c r="P215" s="602"/>
      <c r="R215" s="602"/>
    </row>
    <row r="216" spans="1:18" s="542" customFormat="1">
      <c r="A216" s="596" t="s">
        <v>850</v>
      </c>
      <c r="B216" s="628" t="s">
        <v>427</v>
      </c>
      <c r="C216" s="217"/>
      <c r="D216" s="214"/>
      <c r="E216" s="638"/>
      <c r="F216" s="247"/>
    </row>
    <row r="217" spans="1:18" s="542" customFormat="1" ht="36">
      <c r="A217" s="248" t="s">
        <v>851</v>
      </c>
      <c r="B217" s="249" t="s">
        <v>852</v>
      </c>
      <c r="C217" s="250" t="s">
        <v>117</v>
      </c>
      <c r="D217" s="577">
        <v>50</v>
      </c>
      <c r="E217" s="251"/>
      <c r="F217" s="215">
        <f>+D217*E217</f>
        <v>0</v>
      </c>
    </row>
    <row r="218" spans="1:18" s="542" customFormat="1">
      <c r="A218" s="596" t="s">
        <v>853</v>
      </c>
      <c r="B218" s="628" t="s">
        <v>431</v>
      </c>
      <c r="C218" s="217"/>
      <c r="D218" s="214"/>
      <c r="E218" s="638"/>
      <c r="F218" s="247"/>
    </row>
    <row r="219" spans="1:18" s="542" customFormat="1" ht="63.75" customHeight="1">
      <c r="A219" s="248" t="s">
        <v>854</v>
      </c>
      <c r="B219" s="249" t="s">
        <v>855</v>
      </c>
      <c r="C219" s="250" t="s">
        <v>124</v>
      </c>
      <c r="D219" s="577">
        <v>20</v>
      </c>
      <c r="E219" s="251"/>
      <c r="F219" s="215">
        <f>+D219*E219</f>
        <v>0</v>
      </c>
    </row>
    <row r="220" spans="1:18" ht="15">
      <c r="A220" s="231" t="s">
        <v>567</v>
      </c>
      <c r="B220" s="258" t="s">
        <v>570</v>
      </c>
      <c r="C220" s="233"/>
      <c r="D220" s="259" t="s">
        <v>59</v>
      </c>
      <c r="E220" s="627"/>
      <c r="F220" s="234">
        <f>F221+F226+F234+F238</f>
        <v>0</v>
      </c>
    </row>
    <row r="221" spans="1:18" s="603" customFormat="1">
      <c r="A221" s="241" t="s">
        <v>856</v>
      </c>
      <c r="B221" s="242" t="s">
        <v>857</v>
      </c>
      <c r="C221" s="243"/>
      <c r="D221" s="244"/>
      <c r="E221" s="245"/>
      <c r="F221" s="246">
        <f>SUM(F222:F225)</f>
        <v>0</v>
      </c>
      <c r="G221" s="610"/>
      <c r="H221" s="611"/>
      <c r="I221" s="612"/>
      <c r="J221" s="601"/>
      <c r="K221" s="601"/>
      <c r="L221" s="602"/>
      <c r="N221" s="602"/>
      <c r="O221" s="602"/>
      <c r="P221" s="602"/>
      <c r="R221" s="602"/>
    </row>
    <row r="222" spans="1:18" s="609" customFormat="1" ht="72">
      <c r="A222" s="596" t="s">
        <v>858</v>
      </c>
      <c r="B222" s="628" t="s">
        <v>538</v>
      </c>
      <c r="C222" s="250"/>
      <c r="D222" s="577"/>
      <c r="E222" s="629"/>
      <c r="F222" s="215"/>
      <c r="G222" s="605"/>
      <c r="H222" s="605"/>
      <c r="I222" s="606"/>
      <c r="J222" s="607"/>
      <c r="K222" s="607"/>
      <c r="L222" s="608"/>
      <c r="N222" s="608"/>
      <c r="O222" s="608"/>
      <c r="P222" s="608"/>
      <c r="R222" s="608"/>
    </row>
    <row r="223" spans="1:18" s="609" customFormat="1" ht="72">
      <c r="A223" s="248" t="s">
        <v>859</v>
      </c>
      <c r="B223" s="598" t="s">
        <v>540</v>
      </c>
      <c r="C223" s="250" t="s">
        <v>117</v>
      </c>
      <c r="D223" s="577">
        <v>360</v>
      </c>
      <c r="E223" s="251"/>
      <c r="F223" s="215">
        <f>D223*E223</f>
        <v>0</v>
      </c>
      <c r="G223" s="605"/>
      <c r="H223" s="605"/>
      <c r="I223" s="606"/>
      <c r="J223" s="607"/>
      <c r="K223" s="607"/>
      <c r="L223" s="608"/>
      <c r="N223" s="608"/>
      <c r="O223" s="608"/>
      <c r="P223" s="608"/>
      <c r="R223" s="608"/>
    </row>
    <row r="224" spans="1:18" s="609" customFormat="1" ht="117" customHeight="1">
      <c r="A224" s="596" t="s">
        <v>860</v>
      </c>
      <c r="B224" s="628" t="s">
        <v>542</v>
      </c>
      <c r="C224" s="217"/>
      <c r="D224" s="577"/>
      <c r="E224" s="633"/>
      <c r="F224" s="215"/>
      <c r="G224" s="605"/>
      <c r="H224" s="605"/>
      <c r="I224" s="606"/>
      <c r="J224" s="607"/>
      <c r="K224" s="607"/>
      <c r="L224" s="608"/>
      <c r="N224" s="608"/>
      <c r="O224" s="608"/>
      <c r="P224" s="608"/>
      <c r="R224" s="608"/>
    </row>
    <row r="225" spans="1:18" s="609" customFormat="1" ht="72">
      <c r="A225" s="248" t="s">
        <v>861</v>
      </c>
      <c r="B225" s="249" t="s">
        <v>544</v>
      </c>
      <c r="C225" s="250" t="s">
        <v>117</v>
      </c>
      <c r="D225" s="577">
        <v>360</v>
      </c>
      <c r="E225" s="251"/>
      <c r="F225" s="215">
        <f>D225*E225</f>
        <v>0</v>
      </c>
      <c r="G225" s="605"/>
      <c r="H225" s="605"/>
      <c r="I225" s="606"/>
      <c r="J225" s="607"/>
      <c r="K225" s="607"/>
      <c r="L225" s="608"/>
      <c r="N225" s="608"/>
      <c r="O225" s="608"/>
      <c r="P225" s="608"/>
      <c r="R225" s="608"/>
    </row>
    <row r="226" spans="1:18" s="603" customFormat="1">
      <c r="A226" s="241" t="s">
        <v>862</v>
      </c>
      <c r="B226" s="242" t="s">
        <v>863</v>
      </c>
      <c r="C226" s="243"/>
      <c r="D226" s="244"/>
      <c r="E226" s="245"/>
      <c r="F226" s="246">
        <f>SUM(F227:F233)</f>
        <v>0</v>
      </c>
      <c r="G226" s="610"/>
      <c r="H226" s="611"/>
      <c r="I226" s="612"/>
      <c r="J226" s="601"/>
      <c r="K226" s="601"/>
      <c r="L226" s="602"/>
      <c r="N226" s="602"/>
      <c r="O226" s="602"/>
      <c r="P226" s="602"/>
      <c r="R226" s="602"/>
    </row>
    <row r="227" spans="1:18" s="542" customFormat="1">
      <c r="A227" s="596" t="s">
        <v>864</v>
      </c>
      <c r="B227" s="630" t="s">
        <v>865</v>
      </c>
      <c r="C227" s="217"/>
      <c r="D227" s="214"/>
      <c r="E227" s="638"/>
      <c r="F227" s="247"/>
    </row>
    <row r="228" spans="1:18" s="542" customFormat="1" ht="13.5" customHeight="1">
      <c r="A228" s="248" t="s">
        <v>866</v>
      </c>
      <c r="B228" s="249" t="s">
        <v>867</v>
      </c>
      <c r="C228" s="250" t="s">
        <v>107</v>
      </c>
      <c r="D228" s="577">
        <v>900</v>
      </c>
      <c r="E228" s="251"/>
      <c r="F228" s="215">
        <f>+D228*E228</f>
        <v>0</v>
      </c>
    </row>
    <row r="229" spans="1:18" s="542" customFormat="1" ht="13.5" customHeight="1">
      <c r="A229" s="248" t="s">
        <v>868</v>
      </c>
      <c r="B229" s="249" t="s">
        <v>869</v>
      </c>
      <c r="C229" s="250" t="s">
        <v>107</v>
      </c>
      <c r="D229" s="577">
        <v>900</v>
      </c>
      <c r="E229" s="251"/>
      <c r="F229" s="215">
        <f>+D229*E229</f>
        <v>0</v>
      </c>
    </row>
    <row r="230" spans="1:18" s="542" customFormat="1" ht="13.5" customHeight="1">
      <c r="A230" s="248" t="s">
        <v>870</v>
      </c>
      <c r="B230" s="249" t="s">
        <v>871</v>
      </c>
      <c r="C230" s="250" t="s">
        <v>107</v>
      </c>
      <c r="D230" s="577">
        <v>900</v>
      </c>
      <c r="E230" s="251"/>
      <c r="F230" s="215">
        <f>+D230*E230</f>
        <v>0</v>
      </c>
    </row>
    <row r="231" spans="1:18" s="542" customFormat="1">
      <c r="A231" s="596" t="s">
        <v>872</v>
      </c>
      <c r="B231" s="630" t="s">
        <v>873</v>
      </c>
      <c r="C231" s="217"/>
      <c r="D231" s="214"/>
      <c r="E231" s="640"/>
      <c r="F231" s="247"/>
    </row>
    <row r="232" spans="1:18" s="542" customFormat="1" ht="11.25" customHeight="1">
      <c r="A232" s="248" t="s">
        <v>874</v>
      </c>
      <c r="B232" s="249" t="s">
        <v>875</v>
      </c>
      <c r="C232" s="250" t="s">
        <v>107</v>
      </c>
      <c r="D232" s="577">
        <v>900</v>
      </c>
      <c r="E232" s="251"/>
      <c r="F232" s="215">
        <f>+D232*E232</f>
        <v>0</v>
      </c>
    </row>
    <row r="233" spans="1:18" s="542" customFormat="1">
      <c r="A233" s="254" t="s">
        <v>876</v>
      </c>
      <c r="B233" s="249" t="s">
        <v>877</v>
      </c>
      <c r="C233" s="250" t="s">
        <v>107</v>
      </c>
      <c r="D233" s="577">
        <v>300</v>
      </c>
      <c r="E233" s="251"/>
      <c r="F233" s="215">
        <f>+D233*E233</f>
        <v>0</v>
      </c>
    </row>
    <row r="234" spans="1:18" s="603" customFormat="1">
      <c r="A234" s="241" t="s">
        <v>878</v>
      </c>
      <c r="B234" s="242" t="s">
        <v>879</v>
      </c>
      <c r="C234" s="243"/>
      <c r="D234" s="244"/>
      <c r="E234" s="245"/>
      <c r="F234" s="246">
        <f>SUM(F235:F237)</f>
        <v>0</v>
      </c>
      <c r="G234" s="610"/>
      <c r="H234" s="611"/>
      <c r="I234" s="612"/>
      <c r="J234" s="601"/>
      <c r="K234" s="601"/>
      <c r="L234" s="602"/>
      <c r="N234" s="602"/>
      <c r="O234" s="602"/>
      <c r="P234" s="602"/>
      <c r="R234" s="602"/>
    </row>
    <row r="235" spans="1:18" s="542" customFormat="1" ht="24">
      <c r="A235" s="596" t="s">
        <v>880</v>
      </c>
      <c r="B235" s="628" t="s">
        <v>881</v>
      </c>
      <c r="C235" s="217"/>
      <c r="D235" s="214"/>
      <c r="E235" s="638"/>
      <c r="F235" s="247"/>
    </row>
    <row r="236" spans="1:18" s="542" customFormat="1">
      <c r="A236" s="248" t="s">
        <v>882</v>
      </c>
      <c r="B236" s="249" t="s">
        <v>883</v>
      </c>
      <c r="C236" s="250" t="s">
        <v>124</v>
      </c>
      <c r="D236" s="577">
        <v>600</v>
      </c>
      <c r="E236" s="251"/>
      <c r="F236" s="215">
        <f>+D236*E236</f>
        <v>0</v>
      </c>
    </row>
    <row r="237" spans="1:18" s="542" customFormat="1">
      <c r="A237" s="248" t="s">
        <v>884</v>
      </c>
      <c r="B237" s="563" t="s">
        <v>885</v>
      </c>
      <c r="C237" s="250" t="s">
        <v>124</v>
      </c>
      <c r="D237" s="252">
        <v>90</v>
      </c>
      <c r="E237" s="251"/>
      <c r="F237" s="215">
        <f>D237*E237</f>
        <v>0</v>
      </c>
    </row>
    <row r="238" spans="1:18" s="603" customFormat="1">
      <c r="A238" s="241" t="s">
        <v>886</v>
      </c>
      <c r="B238" s="242" t="s">
        <v>887</v>
      </c>
      <c r="C238" s="243"/>
      <c r="D238" s="244"/>
      <c r="E238" s="245"/>
      <c r="F238" s="246">
        <f>SUM(F239:F240)</f>
        <v>0</v>
      </c>
      <c r="G238" s="610"/>
      <c r="H238" s="611"/>
      <c r="I238" s="612"/>
      <c r="J238" s="601"/>
      <c r="K238" s="601"/>
      <c r="L238" s="602"/>
      <c r="N238" s="602"/>
      <c r="O238" s="602"/>
      <c r="P238" s="602"/>
      <c r="R238" s="602"/>
    </row>
    <row r="239" spans="1:18" s="542" customFormat="1">
      <c r="A239" s="596" t="s">
        <v>888</v>
      </c>
      <c r="B239" s="628" t="s">
        <v>889</v>
      </c>
      <c r="C239" s="217"/>
      <c r="D239" s="214"/>
      <c r="E239" s="638"/>
      <c r="F239" s="247"/>
    </row>
    <row r="240" spans="1:18" s="542" customFormat="1" ht="24">
      <c r="A240" s="248" t="s">
        <v>890</v>
      </c>
      <c r="B240" s="249" t="s">
        <v>891</v>
      </c>
      <c r="C240" s="250" t="s">
        <v>97</v>
      </c>
      <c r="D240" s="537">
        <v>1</v>
      </c>
      <c r="E240" s="251"/>
      <c r="F240" s="215">
        <f>+D240*E240</f>
        <v>0</v>
      </c>
    </row>
  </sheetData>
  <sheetProtection algorithmName="SHA-512" hashValue="T3qW2RZM6RA/xfftezseUHQ61FV1oHd8zMWJ1H69Dhz98a4eeniOLhdkQ+Ah6231LEiTKk9U37lYDzxkhfcaXA==" saltValue="VvubYcmE2vhnESyROB+GrA==" spinCount="100000" sheet="1" objects="1" scenarios="1" formatRows="0"/>
  <pageMargins left="0.59055118110236238" right="0.59055118110236238" top="0.98425196850393704" bottom="0.59055118110236238" header="0.31496062992125984" footer="0.31496062992125984"/>
  <pageSetup paperSize="9" scale="102" firstPageNumber="4294967295" orientation="landscape" r:id="rId1"/>
  <headerFooter>
    <oddHeader>&amp;R&amp;G</oddHeader>
    <oddFooter>&amp;R&amp;"-,Krepko ležeče"&amp;P&amp;"-,Ležeče"&amp;9/&amp;N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R82"/>
  <sheetViews>
    <sheetView view="pageBreakPreview" zoomScaleNormal="100" zoomScaleSheetLayoutView="100" workbookViewId="0">
      <pane ySplit="1" topLeftCell="A2" activePane="bottomLeft" state="frozen"/>
      <selection activeCell="B3" sqref="B3"/>
      <selection pane="bottomLeft" activeCell="E22" sqref="E22"/>
    </sheetView>
  </sheetViews>
  <sheetFormatPr defaultColWidth="9.140625" defaultRowHeight="12.75"/>
  <cols>
    <col min="1" max="1" width="13.7109375" style="558" customWidth="1"/>
    <col min="2" max="2" width="70.7109375" style="558" customWidth="1"/>
    <col min="3" max="3" width="5.7109375" style="584" customWidth="1"/>
    <col min="4" max="4" width="11.7109375" style="585" customWidth="1"/>
    <col min="5" max="5" width="12.7109375" style="586" customWidth="1"/>
    <col min="6" max="6" width="18.7109375" style="586" customWidth="1"/>
    <col min="7" max="8" width="9.140625" style="558"/>
    <col min="9" max="9" width="56.140625" style="558" customWidth="1"/>
    <col min="10" max="16384" width="9.140625" style="558"/>
  </cols>
  <sheetData>
    <row r="1" spans="1:18" s="556" customFormat="1">
      <c r="A1" s="93" t="s">
        <v>52</v>
      </c>
      <c r="B1" s="94" t="s">
        <v>53</v>
      </c>
      <c r="C1" s="94" t="s">
        <v>54</v>
      </c>
      <c r="D1" s="95" t="s">
        <v>55</v>
      </c>
      <c r="E1" s="96" t="s">
        <v>56</v>
      </c>
      <c r="F1" s="97" t="s">
        <v>57</v>
      </c>
    </row>
    <row r="2" spans="1:18" ht="15.75">
      <c r="A2" s="7" t="s">
        <v>30</v>
      </c>
      <c r="B2" s="7" t="s">
        <v>58</v>
      </c>
      <c r="C2" s="10"/>
      <c r="D2" s="8" t="s">
        <v>59</v>
      </c>
      <c r="E2" s="572"/>
      <c r="F2" s="9"/>
    </row>
    <row r="3" spans="1:18" ht="15">
      <c r="A3" s="6"/>
      <c r="B3" s="6" t="s">
        <v>60</v>
      </c>
      <c r="C3" s="10"/>
      <c r="D3" s="11"/>
      <c r="E3" s="557"/>
      <c r="F3" s="12"/>
    </row>
    <row r="4" spans="1:18" ht="15">
      <c r="A4" s="98"/>
      <c r="B4" s="98"/>
      <c r="C4" s="19"/>
      <c r="D4" s="99"/>
      <c r="E4" s="591"/>
      <c r="F4" s="100"/>
    </row>
    <row r="5" spans="1:18" ht="15.75">
      <c r="A5" s="590"/>
      <c r="B5" s="590" t="s">
        <v>61</v>
      </c>
      <c r="C5" s="19"/>
      <c r="D5" s="20"/>
      <c r="E5" s="591"/>
      <c r="F5" s="21"/>
    </row>
    <row r="6" spans="1:18" ht="14.25">
      <c r="A6" s="641"/>
      <c r="B6" s="641"/>
      <c r="C6" s="10"/>
      <c r="D6" s="8"/>
      <c r="E6" s="572"/>
      <c r="F6" s="9"/>
    </row>
    <row r="7" spans="1:18" ht="31.5">
      <c r="A7" s="23" t="s">
        <v>30</v>
      </c>
      <c r="B7" s="106" t="s">
        <v>899</v>
      </c>
      <c r="C7" s="24"/>
      <c r="D7" s="25"/>
      <c r="E7" s="642"/>
      <c r="F7" s="26">
        <f>F10</f>
        <v>0</v>
      </c>
    </row>
    <row r="8" spans="1:18" s="594" customFormat="1" ht="15">
      <c r="A8" s="6" t="s">
        <v>900</v>
      </c>
      <c r="B8" s="6" t="s">
        <v>901</v>
      </c>
      <c r="C8" s="101"/>
      <c r="D8" s="107"/>
      <c r="E8" s="643"/>
      <c r="F8" s="12">
        <f>F13</f>
        <v>0</v>
      </c>
    </row>
    <row r="9" spans="1:18" s="594" customFormat="1" ht="15">
      <c r="A9" s="6" t="s">
        <v>902</v>
      </c>
      <c r="B9" s="108" t="s">
        <v>570</v>
      </c>
      <c r="C9" s="101"/>
      <c r="D9" s="107"/>
      <c r="E9" s="643"/>
      <c r="F9" s="12">
        <f>F64</f>
        <v>0</v>
      </c>
    </row>
    <row r="10" spans="1:18" s="556" customFormat="1" ht="15.75">
      <c r="A10" s="1"/>
      <c r="B10" s="109" t="s">
        <v>903</v>
      </c>
      <c r="C10" s="2"/>
      <c r="D10" s="3"/>
      <c r="E10" s="4"/>
      <c r="F10" s="103">
        <f>SUM(F8:F9)</f>
        <v>0</v>
      </c>
      <c r="G10" s="555"/>
    </row>
    <row r="11" spans="1:18" ht="15.75">
      <c r="A11" s="91"/>
      <c r="B11" s="91"/>
      <c r="C11" s="19"/>
      <c r="D11" s="20"/>
      <c r="E11" s="644"/>
      <c r="F11" s="21"/>
    </row>
    <row r="12" spans="1:18" ht="15.75">
      <c r="A12" s="77"/>
      <c r="B12" s="77"/>
      <c r="C12" s="78"/>
      <c r="D12" s="79"/>
      <c r="E12" s="645"/>
      <c r="F12" s="80"/>
    </row>
    <row r="13" spans="1:18" ht="15.75">
      <c r="A13" s="110" t="s">
        <v>900</v>
      </c>
      <c r="B13" s="23" t="s">
        <v>901</v>
      </c>
      <c r="C13" s="24"/>
      <c r="D13" s="104"/>
      <c r="E13" s="646"/>
      <c r="F13" s="26">
        <f>F14+F20+F29+F45+F59</f>
        <v>0</v>
      </c>
    </row>
    <row r="14" spans="1:18" s="603" customFormat="1">
      <c r="A14" s="111" t="s">
        <v>904</v>
      </c>
      <c r="B14" s="111" t="s">
        <v>447</v>
      </c>
      <c r="C14" s="112"/>
      <c r="D14" s="113"/>
      <c r="E14" s="114"/>
      <c r="F14" s="115">
        <f>SUM(F15:F19)</f>
        <v>0</v>
      </c>
      <c r="G14" s="610"/>
      <c r="H14" s="619"/>
      <c r="I14" s="612"/>
      <c r="J14" s="601"/>
      <c r="K14" s="601"/>
      <c r="L14" s="602"/>
      <c r="N14" s="602"/>
      <c r="O14" s="602"/>
      <c r="P14" s="602"/>
      <c r="R14" s="602"/>
    </row>
    <row r="15" spans="1:18" s="542" customFormat="1">
      <c r="A15" s="617" t="s">
        <v>905</v>
      </c>
      <c r="B15" s="618" t="s">
        <v>373</v>
      </c>
      <c r="C15" s="10"/>
      <c r="D15" s="8"/>
      <c r="E15" s="597"/>
      <c r="F15" s="57"/>
    </row>
    <row r="16" spans="1:18" s="542" customFormat="1" ht="24">
      <c r="A16" s="51" t="s">
        <v>906</v>
      </c>
      <c r="B16" s="52" t="s">
        <v>1949</v>
      </c>
      <c r="C16" s="50" t="s">
        <v>97</v>
      </c>
      <c r="D16" s="537">
        <v>1</v>
      </c>
      <c r="E16" s="84"/>
      <c r="F16" s="9">
        <f>+D16*E16</f>
        <v>0</v>
      </c>
    </row>
    <row r="17" spans="1:18" s="542" customFormat="1">
      <c r="A17" s="617" t="s">
        <v>907</v>
      </c>
      <c r="B17" s="618" t="s">
        <v>377</v>
      </c>
      <c r="C17" s="10"/>
      <c r="D17" s="8"/>
      <c r="E17" s="597"/>
      <c r="F17" s="57"/>
    </row>
    <row r="18" spans="1:18" s="542" customFormat="1">
      <c r="A18" s="51" t="s">
        <v>908</v>
      </c>
      <c r="B18" s="52" t="s">
        <v>578</v>
      </c>
      <c r="C18" s="50" t="s">
        <v>124</v>
      </c>
      <c r="D18" s="577">
        <v>310</v>
      </c>
      <c r="E18" s="84"/>
      <c r="F18" s="9">
        <f t="shared" ref="F18:F19" si="0">+D18*E18</f>
        <v>0</v>
      </c>
    </row>
    <row r="19" spans="1:18" s="542" customFormat="1">
      <c r="A19" s="51" t="s">
        <v>909</v>
      </c>
      <c r="B19" s="52" t="s">
        <v>910</v>
      </c>
      <c r="C19" s="50" t="s">
        <v>110</v>
      </c>
      <c r="D19" s="577">
        <v>4</v>
      </c>
      <c r="E19" s="84"/>
      <c r="F19" s="9">
        <f t="shared" si="0"/>
        <v>0</v>
      </c>
    </row>
    <row r="20" spans="1:18" s="603" customFormat="1">
      <c r="A20" s="111" t="s">
        <v>911</v>
      </c>
      <c r="B20" s="111" t="s">
        <v>455</v>
      </c>
      <c r="C20" s="112"/>
      <c r="D20" s="113"/>
      <c r="E20" s="114"/>
      <c r="F20" s="115">
        <f>SUM(F23:F28)</f>
        <v>0</v>
      </c>
      <c r="G20" s="610"/>
      <c r="H20" s="619"/>
      <c r="I20" s="612"/>
      <c r="J20" s="601"/>
      <c r="K20" s="601"/>
      <c r="L20" s="602"/>
      <c r="N20" s="602"/>
      <c r="O20" s="602"/>
      <c r="P20" s="602"/>
      <c r="R20" s="602"/>
    </row>
    <row r="21" spans="1:18" s="603" customFormat="1">
      <c r="A21" s="617" t="s">
        <v>1946</v>
      </c>
      <c r="B21" s="620" t="s">
        <v>1943</v>
      </c>
      <c r="C21" s="10"/>
      <c r="D21" s="8"/>
      <c r="E21" s="597"/>
      <c r="F21" s="57"/>
      <c r="G21" s="610"/>
      <c r="H21" s="619"/>
      <c r="I21" s="612"/>
      <c r="J21" s="601"/>
      <c r="K21" s="601"/>
      <c r="L21" s="602"/>
      <c r="N21" s="602"/>
      <c r="O21" s="602"/>
      <c r="P21" s="602"/>
      <c r="R21" s="602"/>
    </row>
    <row r="22" spans="1:18" s="603" customFormat="1" ht="192">
      <c r="A22" s="51" t="s">
        <v>1947</v>
      </c>
      <c r="B22" s="563" t="s">
        <v>1939</v>
      </c>
      <c r="C22" s="10"/>
      <c r="D22" s="8"/>
      <c r="E22" s="597"/>
      <c r="F22" s="57"/>
      <c r="G22" s="610"/>
      <c r="H22" s="619"/>
      <c r="I22" s="612"/>
      <c r="J22" s="601"/>
      <c r="K22" s="601"/>
      <c r="L22" s="602"/>
      <c r="N22" s="602"/>
      <c r="O22" s="602"/>
      <c r="P22" s="602"/>
      <c r="R22" s="602"/>
    </row>
    <row r="23" spans="1:18" s="542" customFormat="1" ht="38.25">
      <c r="A23" s="617" t="s">
        <v>912</v>
      </c>
      <c r="B23" s="620" t="s">
        <v>457</v>
      </c>
      <c r="C23" s="10"/>
      <c r="D23" s="8"/>
      <c r="E23" s="597"/>
      <c r="F23" s="57"/>
    </row>
    <row r="24" spans="1:18" s="542" customFormat="1">
      <c r="A24" s="51" t="s">
        <v>913</v>
      </c>
      <c r="B24" s="52" t="s">
        <v>459</v>
      </c>
      <c r="C24" s="50" t="s">
        <v>124</v>
      </c>
      <c r="D24" s="577">
        <v>80</v>
      </c>
      <c r="E24" s="84"/>
      <c r="F24" s="9">
        <f t="shared" ref="F24:F28" si="1">+D24*E24</f>
        <v>0</v>
      </c>
    </row>
    <row r="25" spans="1:18" s="542" customFormat="1">
      <c r="A25" s="51" t="s">
        <v>914</v>
      </c>
      <c r="B25" s="52" t="s">
        <v>461</v>
      </c>
      <c r="C25" s="50" t="s">
        <v>124</v>
      </c>
      <c r="D25" s="577">
        <v>150</v>
      </c>
      <c r="E25" s="84"/>
      <c r="F25" s="9">
        <f t="shared" si="1"/>
        <v>0</v>
      </c>
    </row>
    <row r="26" spans="1:18" s="542" customFormat="1">
      <c r="A26" s="51" t="s">
        <v>915</v>
      </c>
      <c r="B26" s="52" t="s">
        <v>463</v>
      </c>
      <c r="C26" s="50" t="s">
        <v>107</v>
      </c>
      <c r="D26" s="577">
        <v>80</v>
      </c>
      <c r="E26" s="84"/>
      <c r="F26" s="9">
        <f t="shared" si="1"/>
        <v>0</v>
      </c>
    </row>
    <row r="27" spans="1:18" s="542" customFormat="1">
      <c r="A27" s="51" t="s">
        <v>915</v>
      </c>
      <c r="B27" s="52" t="s">
        <v>465</v>
      </c>
      <c r="C27" s="50" t="s">
        <v>107</v>
      </c>
      <c r="D27" s="577">
        <v>300</v>
      </c>
      <c r="E27" s="84"/>
      <c r="F27" s="9">
        <f t="shared" si="1"/>
        <v>0</v>
      </c>
    </row>
    <row r="28" spans="1:18" s="542" customFormat="1">
      <c r="A28" s="51" t="s">
        <v>916</v>
      </c>
      <c r="B28" s="52" t="s">
        <v>467</v>
      </c>
      <c r="C28" s="50" t="s">
        <v>124</v>
      </c>
      <c r="D28" s="577">
        <v>6</v>
      </c>
      <c r="E28" s="84"/>
      <c r="F28" s="9">
        <f t="shared" si="1"/>
        <v>0</v>
      </c>
    </row>
    <row r="29" spans="1:18" s="603" customFormat="1">
      <c r="A29" s="111" t="s">
        <v>917</v>
      </c>
      <c r="B29" s="111" t="s">
        <v>603</v>
      </c>
      <c r="C29" s="112"/>
      <c r="D29" s="116"/>
      <c r="E29" s="114"/>
      <c r="F29" s="115">
        <f>SUM(F30:F44)</f>
        <v>0</v>
      </c>
      <c r="G29" s="601"/>
      <c r="H29" s="602"/>
      <c r="J29" s="602"/>
      <c r="K29" s="602"/>
      <c r="L29" s="602"/>
      <c r="N29" s="602"/>
    </row>
    <row r="30" spans="1:18" s="542" customFormat="1">
      <c r="A30" s="617" t="s">
        <v>918</v>
      </c>
      <c r="B30" s="618" t="s">
        <v>377</v>
      </c>
      <c r="C30" s="10"/>
      <c r="D30" s="8"/>
      <c r="E30" s="597"/>
      <c r="F30" s="57"/>
    </row>
    <row r="31" spans="1:18" s="542" customFormat="1">
      <c r="A31" s="51" t="s">
        <v>919</v>
      </c>
      <c r="B31" s="52" t="s">
        <v>920</v>
      </c>
      <c r="C31" s="50" t="s">
        <v>110</v>
      </c>
      <c r="D31" s="577">
        <v>2</v>
      </c>
      <c r="E31" s="84"/>
      <c r="F31" s="9">
        <f>+D31*E31</f>
        <v>0</v>
      </c>
    </row>
    <row r="32" spans="1:18" s="542" customFormat="1">
      <c r="A32" s="617" t="s">
        <v>921</v>
      </c>
      <c r="B32" s="618" t="s">
        <v>616</v>
      </c>
      <c r="C32" s="10"/>
      <c r="D32" s="8"/>
      <c r="E32" s="597"/>
      <c r="F32" s="57"/>
    </row>
    <row r="33" spans="1:6" s="542" customFormat="1">
      <c r="A33" s="51" t="s">
        <v>922</v>
      </c>
      <c r="B33" s="52" t="s">
        <v>923</v>
      </c>
      <c r="C33" s="50" t="s">
        <v>117</v>
      </c>
      <c r="D33" s="577">
        <v>525</v>
      </c>
      <c r="E33" s="84"/>
      <c r="F33" s="9">
        <f t="shared" ref="F33:F44" si="2">+D33*E33</f>
        <v>0</v>
      </c>
    </row>
    <row r="34" spans="1:6" s="542" customFormat="1">
      <c r="A34" s="51" t="s">
        <v>924</v>
      </c>
      <c r="B34" s="52" t="s">
        <v>390</v>
      </c>
      <c r="C34" s="50" t="s">
        <v>117</v>
      </c>
      <c r="D34" s="577">
        <v>25</v>
      </c>
      <c r="E34" s="84"/>
      <c r="F34" s="9">
        <f t="shared" si="2"/>
        <v>0</v>
      </c>
    </row>
    <row r="35" spans="1:6" s="542" customFormat="1">
      <c r="A35" s="617" t="s">
        <v>925</v>
      </c>
      <c r="B35" s="618" t="s">
        <v>345</v>
      </c>
      <c r="C35" s="10"/>
      <c r="D35" s="8"/>
      <c r="E35" s="597"/>
      <c r="F35" s="57"/>
    </row>
    <row r="36" spans="1:6" s="542" customFormat="1">
      <c r="A36" s="51" t="s">
        <v>926</v>
      </c>
      <c r="B36" s="52" t="s">
        <v>496</v>
      </c>
      <c r="C36" s="50" t="s">
        <v>107</v>
      </c>
      <c r="D36" s="577">
        <v>100</v>
      </c>
      <c r="E36" s="84"/>
      <c r="F36" s="9">
        <f t="shared" si="2"/>
        <v>0</v>
      </c>
    </row>
    <row r="37" spans="1:6" s="542" customFormat="1">
      <c r="A37" s="617" t="s">
        <v>927</v>
      </c>
      <c r="B37" s="618" t="s">
        <v>399</v>
      </c>
      <c r="C37" s="10"/>
      <c r="D37" s="8"/>
      <c r="E37" s="597"/>
      <c r="F37" s="57"/>
    </row>
    <row r="38" spans="1:6" s="542" customFormat="1" ht="24">
      <c r="A38" s="51" t="s">
        <v>928</v>
      </c>
      <c r="B38" s="52" t="s">
        <v>929</v>
      </c>
      <c r="C38" s="50" t="s">
        <v>117</v>
      </c>
      <c r="D38" s="577">
        <v>200</v>
      </c>
      <c r="E38" s="84"/>
      <c r="F38" s="9">
        <f t="shared" si="2"/>
        <v>0</v>
      </c>
    </row>
    <row r="39" spans="1:6" s="542" customFormat="1" ht="25.5">
      <c r="A39" s="617" t="s">
        <v>930</v>
      </c>
      <c r="B39" s="618" t="s">
        <v>637</v>
      </c>
      <c r="C39" s="10"/>
      <c r="D39" s="8"/>
      <c r="E39" s="597"/>
      <c r="F39" s="57"/>
    </row>
    <row r="40" spans="1:6" s="542" customFormat="1">
      <c r="A40" s="51" t="s">
        <v>931</v>
      </c>
      <c r="B40" s="52" t="s">
        <v>932</v>
      </c>
      <c r="C40" s="50" t="s">
        <v>110</v>
      </c>
      <c r="D40" s="537">
        <v>1</v>
      </c>
      <c r="E40" s="84"/>
      <c r="F40" s="9">
        <f t="shared" si="2"/>
        <v>0</v>
      </c>
    </row>
    <row r="41" spans="1:6" s="542" customFormat="1">
      <c r="A41" s="617" t="s">
        <v>933</v>
      </c>
      <c r="B41" s="618" t="s">
        <v>643</v>
      </c>
      <c r="C41" s="10"/>
      <c r="D41" s="85"/>
      <c r="E41" s="597"/>
      <c r="F41" s="57"/>
    </row>
    <row r="42" spans="1:6" s="542" customFormat="1" ht="24">
      <c r="A42" s="51" t="s">
        <v>934</v>
      </c>
      <c r="B42" s="52" t="s">
        <v>645</v>
      </c>
      <c r="C42" s="50" t="s">
        <v>110</v>
      </c>
      <c r="D42" s="537">
        <v>2</v>
      </c>
      <c r="E42" s="84"/>
      <c r="F42" s="9">
        <f t="shared" si="2"/>
        <v>0</v>
      </c>
    </row>
    <row r="43" spans="1:6" s="542" customFormat="1" ht="24">
      <c r="A43" s="51" t="s">
        <v>935</v>
      </c>
      <c r="B43" s="52" t="s">
        <v>647</v>
      </c>
      <c r="C43" s="50" t="s">
        <v>117</v>
      </c>
      <c r="D43" s="577">
        <v>3</v>
      </c>
      <c r="E43" s="84"/>
      <c r="F43" s="9">
        <f t="shared" si="2"/>
        <v>0</v>
      </c>
    </row>
    <row r="44" spans="1:6" s="542" customFormat="1">
      <c r="A44" s="51" t="s">
        <v>936</v>
      </c>
      <c r="B44" s="52" t="s">
        <v>649</v>
      </c>
      <c r="C44" s="50" t="s">
        <v>97</v>
      </c>
      <c r="D44" s="537">
        <v>1</v>
      </c>
      <c r="E44" s="84"/>
      <c r="F44" s="9">
        <f t="shared" si="2"/>
        <v>0</v>
      </c>
    </row>
    <row r="45" spans="1:6" s="542" customFormat="1">
      <c r="A45" s="111" t="s">
        <v>937</v>
      </c>
      <c r="B45" s="111" t="s">
        <v>938</v>
      </c>
      <c r="C45" s="112"/>
      <c r="D45" s="116"/>
      <c r="E45" s="114"/>
      <c r="F45" s="115">
        <f>SUM(F46:F58)</f>
        <v>0</v>
      </c>
    </row>
    <row r="46" spans="1:6" s="542" customFormat="1">
      <c r="A46" s="617" t="s">
        <v>939</v>
      </c>
      <c r="B46" s="618" t="s">
        <v>654</v>
      </c>
      <c r="C46" s="10"/>
      <c r="D46" s="8"/>
      <c r="E46" s="597"/>
      <c r="F46" s="57"/>
    </row>
    <row r="47" spans="1:6" s="542" customFormat="1" ht="36">
      <c r="A47" s="51" t="s">
        <v>940</v>
      </c>
      <c r="B47" s="52" t="s">
        <v>941</v>
      </c>
      <c r="C47" s="50" t="s">
        <v>124</v>
      </c>
      <c r="D47" s="577">
        <v>117</v>
      </c>
      <c r="E47" s="84"/>
      <c r="F47" s="9">
        <f>+D47*E47</f>
        <v>0</v>
      </c>
    </row>
    <row r="48" spans="1:6" s="542" customFormat="1" ht="25.5">
      <c r="A48" s="617" t="s">
        <v>942</v>
      </c>
      <c r="B48" s="618" t="s">
        <v>943</v>
      </c>
      <c r="C48" s="10"/>
      <c r="D48" s="8"/>
      <c r="E48" s="597"/>
      <c r="F48" s="57"/>
    </row>
    <row r="49" spans="1:18" s="542" customFormat="1">
      <c r="A49" s="51" t="s">
        <v>944</v>
      </c>
      <c r="B49" s="52" t="s">
        <v>945</v>
      </c>
      <c r="C49" s="50" t="s">
        <v>110</v>
      </c>
      <c r="D49" s="537">
        <v>2</v>
      </c>
      <c r="E49" s="84"/>
      <c r="F49" s="9">
        <f t="shared" ref="F49:F58" si="3">+D49*E49</f>
        <v>0</v>
      </c>
    </row>
    <row r="50" spans="1:18" s="542" customFormat="1">
      <c r="A50" s="51" t="s">
        <v>946</v>
      </c>
      <c r="B50" s="52" t="s">
        <v>947</v>
      </c>
      <c r="C50" s="50" t="s">
        <v>110</v>
      </c>
      <c r="D50" s="537">
        <v>2</v>
      </c>
      <c r="E50" s="84"/>
      <c r="F50" s="9">
        <f t="shared" si="3"/>
        <v>0</v>
      </c>
    </row>
    <row r="51" spans="1:18" s="542" customFormat="1">
      <c r="A51" s="51" t="s">
        <v>948</v>
      </c>
      <c r="B51" s="52" t="s">
        <v>949</v>
      </c>
      <c r="C51" s="50" t="s">
        <v>110</v>
      </c>
      <c r="D51" s="537">
        <v>2</v>
      </c>
      <c r="E51" s="84"/>
      <c r="F51" s="9">
        <f t="shared" si="3"/>
        <v>0</v>
      </c>
    </row>
    <row r="52" spans="1:18" s="542" customFormat="1">
      <c r="A52" s="51" t="s">
        <v>950</v>
      </c>
      <c r="B52" s="52" t="s">
        <v>951</v>
      </c>
      <c r="C52" s="50" t="s">
        <v>110</v>
      </c>
      <c r="D52" s="537">
        <v>2</v>
      </c>
      <c r="E52" s="84"/>
      <c r="F52" s="9">
        <f t="shared" si="3"/>
        <v>0</v>
      </c>
    </row>
    <row r="53" spans="1:18" s="542" customFormat="1">
      <c r="A53" s="617" t="s">
        <v>952</v>
      </c>
      <c r="B53" s="618" t="s">
        <v>953</v>
      </c>
      <c r="C53" s="10"/>
      <c r="D53" s="577"/>
      <c r="E53" s="597"/>
      <c r="F53" s="57"/>
    </row>
    <row r="54" spans="1:18" s="542" customFormat="1">
      <c r="A54" s="51" t="s">
        <v>954</v>
      </c>
      <c r="B54" s="52" t="s">
        <v>837</v>
      </c>
      <c r="C54" s="50" t="s">
        <v>124</v>
      </c>
      <c r="D54" s="577">
        <v>120</v>
      </c>
      <c r="E54" s="84"/>
      <c r="F54" s="9">
        <f t="shared" si="3"/>
        <v>0</v>
      </c>
    </row>
    <row r="55" spans="1:18" s="542" customFormat="1">
      <c r="A55" s="617" t="s">
        <v>955</v>
      </c>
      <c r="B55" s="618" t="s">
        <v>835</v>
      </c>
      <c r="C55" s="10"/>
      <c r="D55" s="577"/>
      <c r="E55" s="597"/>
      <c r="F55" s="57"/>
    </row>
    <row r="56" spans="1:18" s="542" customFormat="1">
      <c r="A56" s="51" t="s">
        <v>956</v>
      </c>
      <c r="B56" s="52" t="s">
        <v>838</v>
      </c>
      <c r="C56" s="50" t="s">
        <v>110</v>
      </c>
      <c r="D56" s="537">
        <v>2</v>
      </c>
      <c r="E56" s="84"/>
      <c r="F56" s="9">
        <f t="shared" si="3"/>
        <v>0</v>
      </c>
    </row>
    <row r="57" spans="1:18" s="542" customFormat="1">
      <c r="A57" s="617" t="s">
        <v>957</v>
      </c>
      <c r="B57" s="618" t="s">
        <v>368</v>
      </c>
      <c r="C57" s="10"/>
      <c r="D57" s="577"/>
      <c r="E57" s="597"/>
      <c r="F57" s="57"/>
    </row>
    <row r="58" spans="1:18" s="542" customFormat="1">
      <c r="A58" s="51" t="s">
        <v>958</v>
      </c>
      <c r="B58" s="52" t="s">
        <v>959</v>
      </c>
      <c r="C58" s="50" t="s">
        <v>124</v>
      </c>
      <c r="D58" s="577">
        <v>120</v>
      </c>
      <c r="E58" s="84"/>
      <c r="F58" s="9">
        <f t="shared" si="3"/>
        <v>0</v>
      </c>
    </row>
    <row r="59" spans="1:18" s="603" customFormat="1">
      <c r="A59" s="53" t="s">
        <v>960</v>
      </c>
      <c r="B59" s="53" t="s">
        <v>849</v>
      </c>
      <c r="C59" s="54"/>
      <c r="D59" s="55"/>
      <c r="E59" s="83"/>
      <c r="F59" s="56">
        <f>SUM(F60:F63)</f>
        <v>0</v>
      </c>
      <c r="G59" s="610"/>
      <c r="H59" s="619"/>
      <c r="I59" s="612"/>
      <c r="J59" s="601"/>
      <c r="K59" s="601"/>
      <c r="L59" s="602"/>
      <c r="N59" s="602"/>
      <c r="O59" s="602"/>
      <c r="P59" s="602"/>
      <c r="R59" s="602"/>
    </row>
    <row r="60" spans="1:18" s="542" customFormat="1">
      <c r="A60" s="617" t="s">
        <v>961</v>
      </c>
      <c r="B60" s="618" t="s">
        <v>427</v>
      </c>
      <c r="C60" s="10"/>
      <c r="D60" s="8"/>
      <c r="E60" s="597"/>
      <c r="F60" s="57"/>
    </row>
    <row r="61" spans="1:18" s="542" customFormat="1" ht="36">
      <c r="A61" s="51" t="s">
        <v>962</v>
      </c>
      <c r="B61" s="52" t="s">
        <v>429</v>
      </c>
      <c r="C61" s="50" t="s">
        <v>124</v>
      </c>
      <c r="D61" s="577">
        <v>50</v>
      </c>
      <c r="E61" s="84"/>
      <c r="F61" s="9">
        <f>+D61*E61</f>
        <v>0</v>
      </c>
    </row>
    <row r="62" spans="1:18" s="542" customFormat="1">
      <c r="A62" s="617" t="s">
        <v>963</v>
      </c>
      <c r="B62" s="618" t="s">
        <v>431</v>
      </c>
      <c r="C62" s="10"/>
      <c r="D62" s="8"/>
      <c r="E62" s="597"/>
      <c r="F62" s="57"/>
    </row>
    <row r="63" spans="1:18" s="542" customFormat="1" ht="63.75" customHeight="1">
      <c r="A63" s="51" t="s">
        <v>964</v>
      </c>
      <c r="B63" s="52" t="s">
        <v>433</v>
      </c>
      <c r="C63" s="50" t="s">
        <v>124</v>
      </c>
      <c r="D63" s="577">
        <v>50</v>
      </c>
      <c r="E63" s="84"/>
      <c r="F63" s="9">
        <f>+D63*E63</f>
        <v>0</v>
      </c>
    </row>
    <row r="64" spans="1:18" ht="15.75">
      <c r="A64" s="110" t="s">
        <v>902</v>
      </c>
      <c r="B64" s="23" t="s">
        <v>570</v>
      </c>
      <c r="C64" s="24"/>
      <c r="D64" s="104" t="s">
        <v>59</v>
      </c>
      <c r="E64" s="646"/>
      <c r="F64" s="26">
        <f>F65+F70+F77+F80</f>
        <v>0</v>
      </c>
    </row>
    <row r="65" spans="1:18" s="603" customFormat="1">
      <c r="A65" s="53" t="s">
        <v>965</v>
      </c>
      <c r="B65" s="53" t="s">
        <v>857</v>
      </c>
      <c r="C65" s="54"/>
      <c r="D65" s="55"/>
      <c r="E65" s="83"/>
      <c r="F65" s="56">
        <f>SUM(F66:F69)</f>
        <v>0</v>
      </c>
      <c r="G65" s="610"/>
      <c r="H65" s="619"/>
      <c r="I65" s="612"/>
      <c r="J65" s="601"/>
      <c r="K65" s="601"/>
      <c r="L65" s="602"/>
      <c r="N65" s="602"/>
      <c r="O65" s="602"/>
      <c r="P65" s="602"/>
      <c r="R65" s="602"/>
    </row>
    <row r="66" spans="1:18" s="609" customFormat="1" ht="89.25">
      <c r="A66" s="617" t="s">
        <v>966</v>
      </c>
      <c r="B66" s="618" t="s">
        <v>538</v>
      </c>
      <c r="C66" s="50"/>
      <c r="D66" s="577"/>
      <c r="E66" s="613"/>
      <c r="F66" s="9"/>
      <c r="G66" s="621"/>
      <c r="H66" s="621"/>
      <c r="I66" s="606"/>
      <c r="J66" s="607"/>
      <c r="K66" s="607"/>
      <c r="L66" s="608"/>
      <c r="N66" s="608"/>
      <c r="O66" s="608"/>
      <c r="P66" s="608"/>
      <c r="R66" s="608"/>
    </row>
    <row r="67" spans="1:18" s="609" customFormat="1" ht="72">
      <c r="A67" s="51" t="s">
        <v>967</v>
      </c>
      <c r="B67" s="598" t="s">
        <v>540</v>
      </c>
      <c r="C67" s="50" t="s">
        <v>117</v>
      </c>
      <c r="D67" s="577">
        <v>85</v>
      </c>
      <c r="E67" s="84"/>
      <c r="F67" s="9">
        <f>D67*E67</f>
        <v>0</v>
      </c>
      <c r="G67" s="621"/>
      <c r="H67" s="621"/>
      <c r="I67" s="606"/>
      <c r="J67" s="607"/>
      <c r="K67" s="607"/>
      <c r="L67" s="608"/>
      <c r="N67" s="608"/>
      <c r="O67" s="608"/>
      <c r="P67" s="608"/>
      <c r="R67" s="608"/>
    </row>
    <row r="68" spans="1:18" s="609" customFormat="1" ht="117" customHeight="1">
      <c r="A68" s="617" t="s">
        <v>968</v>
      </c>
      <c r="B68" s="618" t="s">
        <v>542</v>
      </c>
      <c r="C68" s="10"/>
      <c r="D68" s="577"/>
      <c r="E68" s="613"/>
      <c r="F68" s="9"/>
      <c r="G68" s="621"/>
      <c r="H68" s="621"/>
      <c r="I68" s="606"/>
      <c r="J68" s="607"/>
      <c r="K68" s="607"/>
      <c r="L68" s="608"/>
      <c r="N68" s="608"/>
      <c r="O68" s="608"/>
      <c r="P68" s="608"/>
      <c r="R68" s="608"/>
    </row>
    <row r="69" spans="1:18" s="609" customFormat="1" ht="72">
      <c r="A69" s="51" t="s">
        <v>969</v>
      </c>
      <c r="B69" s="52" t="s">
        <v>544</v>
      </c>
      <c r="C69" s="50" t="s">
        <v>117</v>
      </c>
      <c r="D69" s="577">
        <v>85</v>
      </c>
      <c r="E69" s="84"/>
      <c r="F69" s="9">
        <f>D69*E69</f>
        <v>0</v>
      </c>
      <c r="G69" s="621"/>
      <c r="H69" s="621"/>
      <c r="I69" s="606"/>
      <c r="J69" s="607"/>
      <c r="K69" s="607"/>
      <c r="L69" s="608"/>
      <c r="N69" s="608"/>
      <c r="O69" s="608"/>
      <c r="P69" s="608"/>
      <c r="R69" s="608"/>
    </row>
    <row r="70" spans="1:18" s="603" customFormat="1">
      <c r="A70" s="53" t="s">
        <v>970</v>
      </c>
      <c r="B70" s="53" t="s">
        <v>863</v>
      </c>
      <c r="C70" s="54"/>
      <c r="D70" s="55"/>
      <c r="E70" s="83"/>
      <c r="F70" s="56">
        <f>SUM(F71:F76)</f>
        <v>0</v>
      </c>
      <c r="G70" s="610"/>
      <c r="H70" s="619"/>
      <c r="I70" s="612"/>
      <c r="J70" s="601"/>
      <c r="K70" s="601"/>
      <c r="L70" s="602"/>
      <c r="N70" s="602"/>
      <c r="O70" s="602"/>
      <c r="P70" s="602"/>
      <c r="R70" s="602"/>
    </row>
    <row r="71" spans="1:18" s="542" customFormat="1">
      <c r="A71" s="617" t="s">
        <v>971</v>
      </c>
      <c r="B71" s="620" t="s">
        <v>865</v>
      </c>
      <c r="C71" s="10"/>
      <c r="D71" s="8"/>
      <c r="E71" s="597"/>
      <c r="F71" s="57"/>
    </row>
    <row r="72" spans="1:18" s="542" customFormat="1" ht="13.5" customHeight="1">
      <c r="A72" s="51" t="s">
        <v>972</v>
      </c>
      <c r="B72" s="52" t="s">
        <v>867</v>
      </c>
      <c r="C72" s="50" t="s">
        <v>107</v>
      </c>
      <c r="D72" s="577">
        <v>250</v>
      </c>
      <c r="E72" s="84"/>
      <c r="F72" s="9">
        <f t="shared" ref="F72:F76" si="4">+D72*E72</f>
        <v>0</v>
      </c>
    </row>
    <row r="73" spans="1:18" s="542" customFormat="1" ht="13.5" customHeight="1">
      <c r="A73" s="51" t="s">
        <v>973</v>
      </c>
      <c r="B73" s="52" t="s">
        <v>869</v>
      </c>
      <c r="C73" s="50" t="s">
        <v>107</v>
      </c>
      <c r="D73" s="577">
        <v>250</v>
      </c>
      <c r="E73" s="84"/>
      <c r="F73" s="9">
        <f t="shared" si="4"/>
        <v>0</v>
      </c>
    </row>
    <row r="74" spans="1:18" s="542" customFormat="1" ht="13.5" customHeight="1">
      <c r="A74" s="51" t="s">
        <v>974</v>
      </c>
      <c r="B74" s="52" t="s">
        <v>871</v>
      </c>
      <c r="C74" s="50" t="s">
        <v>107</v>
      </c>
      <c r="D74" s="577">
        <v>250</v>
      </c>
      <c r="E74" s="84"/>
      <c r="F74" s="9">
        <f t="shared" si="4"/>
        <v>0</v>
      </c>
    </row>
    <row r="75" spans="1:18" s="542" customFormat="1">
      <c r="A75" s="617" t="s">
        <v>975</v>
      </c>
      <c r="B75" s="620" t="s">
        <v>873</v>
      </c>
      <c r="C75" s="10"/>
      <c r="D75" s="8"/>
      <c r="E75" s="600"/>
      <c r="F75" s="57"/>
    </row>
    <row r="76" spans="1:18" s="542" customFormat="1" ht="11.25" customHeight="1">
      <c r="A76" s="51" t="s">
        <v>976</v>
      </c>
      <c r="B76" s="52" t="s">
        <v>875</v>
      </c>
      <c r="C76" s="50" t="s">
        <v>107</v>
      </c>
      <c r="D76" s="577">
        <v>250</v>
      </c>
      <c r="E76" s="84"/>
      <c r="F76" s="9">
        <f t="shared" si="4"/>
        <v>0</v>
      </c>
    </row>
    <row r="77" spans="1:18" s="603" customFormat="1">
      <c r="A77" s="53" t="s">
        <v>977</v>
      </c>
      <c r="B77" s="53" t="s">
        <v>879</v>
      </c>
      <c r="C77" s="54"/>
      <c r="D77" s="55"/>
      <c r="E77" s="83"/>
      <c r="F77" s="56">
        <f>SUM(F78:F79)</f>
        <v>0</v>
      </c>
      <c r="G77" s="610"/>
      <c r="H77" s="619"/>
      <c r="I77" s="612"/>
      <c r="J77" s="601"/>
      <c r="K77" s="601"/>
      <c r="L77" s="602"/>
      <c r="N77" s="602"/>
      <c r="O77" s="602"/>
      <c r="P77" s="602"/>
      <c r="R77" s="602"/>
    </row>
    <row r="78" spans="1:18" s="542" customFormat="1" ht="25.5">
      <c r="A78" s="617" t="s">
        <v>978</v>
      </c>
      <c r="B78" s="618" t="s">
        <v>881</v>
      </c>
      <c r="C78" s="10"/>
      <c r="D78" s="8"/>
      <c r="E78" s="597"/>
      <c r="F78" s="57"/>
    </row>
    <row r="79" spans="1:18" s="542" customFormat="1">
      <c r="A79" s="51" t="s">
        <v>979</v>
      </c>
      <c r="B79" s="52" t="s">
        <v>883</v>
      </c>
      <c r="C79" s="50" t="s">
        <v>124</v>
      </c>
      <c r="D79" s="577">
        <v>10</v>
      </c>
      <c r="E79" s="84"/>
      <c r="F79" s="9">
        <f>+D79*E79</f>
        <v>0</v>
      </c>
    </row>
    <row r="80" spans="1:18" s="603" customFormat="1">
      <c r="A80" s="53" t="s">
        <v>980</v>
      </c>
      <c r="B80" s="53" t="s">
        <v>887</v>
      </c>
      <c r="C80" s="54"/>
      <c r="D80" s="55"/>
      <c r="E80" s="83"/>
      <c r="F80" s="56">
        <f>SUM(F81:F82)</f>
        <v>0</v>
      </c>
      <c r="G80" s="610"/>
      <c r="H80" s="619"/>
      <c r="I80" s="612"/>
      <c r="J80" s="601"/>
      <c r="K80" s="601"/>
      <c r="L80" s="602"/>
      <c r="N80" s="602"/>
      <c r="O80" s="602"/>
      <c r="P80" s="602"/>
      <c r="R80" s="602"/>
    </row>
    <row r="81" spans="1:6" s="542" customFormat="1">
      <c r="A81" s="617" t="s">
        <v>981</v>
      </c>
      <c r="B81" s="618" t="s">
        <v>889</v>
      </c>
      <c r="C81" s="10"/>
      <c r="D81" s="8"/>
      <c r="E81" s="597"/>
      <c r="F81" s="57"/>
    </row>
    <row r="82" spans="1:6" s="542" customFormat="1" ht="24">
      <c r="A82" s="51" t="s">
        <v>982</v>
      </c>
      <c r="B82" s="52" t="s">
        <v>891</v>
      </c>
      <c r="C82" s="50" t="s">
        <v>97</v>
      </c>
      <c r="D82" s="537">
        <v>1</v>
      </c>
      <c r="E82" s="84"/>
      <c r="F82" s="9">
        <f>+D82*E82</f>
        <v>0</v>
      </c>
    </row>
  </sheetData>
  <sheetProtection algorithmName="SHA-512" hashValue="3UczxuhETpQs2BP8y+xz9mWqKYFkbO1FVulnZMNgq311xF/dKzMXLtcDo41g2dcj0dOmukdhaQHFFcVD44wmrQ==" saltValue="V6OuaxOZXgf0L1e10RRNDw==" spinCount="100000" sheet="1" objects="1" scenarios="1" formatRows="0"/>
  <pageMargins left="0.59055118110236238" right="0.59055118110236238" top="0.98425196850393704" bottom="0.59055118110236238" header="0.31496062992125984" footer="0.31496062992125984"/>
  <pageSetup paperSize="9" scale="102" firstPageNumber="4294967295" orientation="landscape" r:id="rId1"/>
  <headerFooter>
    <oddHeader>&amp;R&amp;G</oddHeader>
    <oddFooter>&amp;R&amp;"-,Krepko ležeče"&amp;P&amp;"-,Ležeče"&amp;9/&amp;N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17</vt:i4>
      </vt:variant>
      <vt:variant>
        <vt:lpstr>Imenovani obsegi</vt:lpstr>
      </vt:variant>
      <vt:variant>
        <vt:i4>21</vt:i4>
      </vt:variant>
    </vt:vector>
  </HeadingPairs>
  <TitlesOfParts>
    <vt:vector size="38" baseType="lpstr">
      <vt:lpstr>SKUPNA_REKAPITULACIJA_ZA_RAZPIS</vt:lpstr>
      <vt:lpstr>REKAPITULACIJA_GOI_ZA_RAZPIS</vt:lpstr>
      <vt:lpstr>Rekapitulacija</vt:lpstr>
      <vt:lpstr>0.Pripravljalna in Raznadela</vt:lpstr>
      <vt:lpstr>1.KOLEKTOR</vt:lpstr>
      <vt:lpstr>2. KANALIZACIJA_Odpadna</vt:lpstr>
      <vt:lpstr>3. EKK</vt:lpstr>
      <vt:lpstr>4. VODOVOD</vt:lpstr>
      <vt:lpstr>5. VODOVOD_Vodovodna cesta</vt:lpstr>
      <vt:lpstr>6.GORIŠKA_ulica</vt:lpstr>
      <vt:lpstr>6a_VRTINA</vt:lpstr>
      <vt:lpstr>6b_Cestna_Razsvetljava_G_Ul</vt:lpstr>
      <vt:lpstr>7.MAGISTROVA_ulica</vt:lpstr>
      <vt:lpstr>7a_Cestna_Razsvetljava_M_Ul</vt:lpstr>
      <vt:lpstr>8_EL_TP_ŽAK_SN</vt:lpstr>
      <vt:lpstr>9_Telekom</vt:lpstr>
      <vt:lpstr>10_Javna_razsv_JAVNA POT C2 </vt:lpstr>
      <vt:lpstr>'1.KOLEKTOR'!Področje_tiskanja</vt:lpstr>
      <vt:lpstr>'10_Javna_razsv_JAVNA POT C2 '!Področje_tiskanja</vt:lpstr>
      <vt:lpstr>'2. KANALIZACIJA_Odpadna'!Področje_tiskanja</vt:lpstr>
      <vt:lpstr>'3. EKK'!Področje_tiskanja</vt:lpstr>
      <vt:lpstr>'4. VODOVOD'!Področje_tiskanja</vt:lpstr>
      <vt:lpstr>'5. VODOVOD_Vodovodna cesta'!Področje_tiskanja</vt:lpstr>
      <vt:lpstr>'6.GORIŠKA_ulica'!Področje_tiskanja</vt:lpstr>
      <vt:lpstr>'6b_Cestna_Razsvetljava_G_Ul'!Področje_tiskanja</vt:lpstr>
      <vt:lpstr>'7.MAGISTROVA_ulica'!Področje_tiskanja</vt:lpstr>
      <vt:lpstr>'7a_Cestna_Razsvetljava_M_Ul'!Področje_tiskanja</vt:lpstr>
      <vt:lpstr>'8_EL_TP_ŽAK_SN'!Področje_tiskanja</vt:lpstr>
      <vt:lpstr>Rekapitulacija!Področje_tiskanja</vt:lpstr>
      <vt:lpstr>REKAPITULACIJA_GOI_ZA_RAZPIS!Področje_tiskanja</vt:lpstr>
      <vt:lpstr>SKUPNA_REKAPITULACIJA_ZA_RAZPIS!Področje_tiskanja</vt:lpstr>
      <vt:lpstr>'1.KOLEKTOR'!Print_Titles</vt:lpstr>
      <vt:lpstr>'2. KANALIZACIJA_Odpadna'!Print_Titles</vt:lpstr>
      <vt:lpstr>'3. EKK'!Print_Titles</vt:lpstr>
      <vt:lpstr>'4. VODOVOD'!Print_Titles</vt:lpstr>
      <vt:lpstr>'5. VODOVOD_Vodovodna cesta'!Print_Titles</vt:lpstr>
      <vt:lpstr>'6.GORIŠKA_ulica'!Print_Titles</vt:lpstr>
      <vt:lpstr>'7.MAGISTROVA_ulica'!Print_Titles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Drago Kitner</dc:creator>
  <cp:lastModifiedBy>Teja Jeglič</cp:lastModifiedBy>
  <cp:revision>1</cp:revision>
  <cp:lastPrinted>2024-10-15T09:25:17Z</cp:lastPrinted>
  <dcterms:created xsi:type="dcterms:W3CDTF">2021-03-09T16:47:59Z</dcterms:created>
  <dcterms:modified xsi:type="dcterms:W3CDTF">2024-10-29T07:38:38Z</dcterms:modified>
</cp:coreProperties>
</file>