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C:\Users\Asus\Prenosi\revizaklepanje\"/>
    </mc:Choice>
  </mc:AlternateContent>
  <xr:revisionPtr revIDLastSave="0" documentId="13_ncr:1_{6C859116-0491-487F-BD9F-CC40EB6469AE}" xr6:coauthVersionLast="47" xr6:coauthVersionMax="47" xr10:uidLastSave="{00000000-0000-0000-0000-000000000000}"/>
  <bookViews>
    <workbookView xWindow="1116" yWindow="-108" windowWidth="22032" windowHeight="13176" tabRatio="891" activeTab="2" xr2:uid="{00000000-000D-0000-FFFF-FFFF00000000}"/>
  </bookViews>
  <sheets>
    <sheet name="sklop 1 rekapitulacija" sheetId="2" r:id="rId1"/>
    <sheet name="1_1 zunanja ureditev" sheetId="12" r:id="rId2"/>
    <sheet name="1_2 kanalizacija" sheetId="9" r:id="rId3"/>
    <sheet name="1_3 elektro inst" sheetId="13" r:id="rId4"/>
    <sheet name="1_4 hortikultura" sheetId="11" r:id="rId5"/>
    <sheet name="stopnice" sheetId="8" state="hidden" r:id="rId6"/>
  </sheets>
  <externalReferences>
    <externalReference r:id="rId7"/>
  </externalReferences>
  <definedNames>
    <definedName name="__xlnm.Print_Area">'sklop 1 rekapitulacija'!$A$1:$D$21</definedName>
    <definedName name="agregat">#REF!</definedName>
    <definedName name="CENA1">#REF!</definedName>
    <definedName name="Excel_BuiltIn_Print_Area" localSheetId="0">'sklop 1 rekapitulacija'!$A$1:$D$21</definedName>
    <definedName name="Excel_BuiltIn_Print_Area">#REF!</definedName>
    <definedName name="Excel_BuiltIn_Print_Area_1">#REF!</definedName>
    <definedName name="Excel_BuiltIn_Print_Area_1_1">'sklop 1 rekapitulacija'!$A$1:$D$21</definedName>
    <definedName name="Excel_BuiltIn_Print_Area_1_1_1">#REF!</definedName>
    <definedName name="Excel_BuiltIn_Print_Area_10">#REF!</definedName>
    <definedName name="Excel_BuiltIn_Print_Area_11">#REF!</definedName>
    <definedName name="Excel_BuiltIn_Print_Area_12">'sklop 1 rekapitulacija'!$A$1:$D$21</definedName>
    <definedName name="Excel_BuiltIn_Print_Area_13">#REF!</definedName>
    <definedName name="Excel_BuiltIn_Print_Area_2">#REF!</definedName>
    <definedName name="Excel_BuiltIn_Print_Area_2_1">#REF!</definedName>
    <definedName name="Excel_BuiltIn_Print_Area_3">#REF!</definedName>
    <definedName name="Excel_BuiltIn_Print_Area_3_1">#REF!</definedName>
    <definedName name="Excel_BuiltIn_Print_Area_4">#REF!</definedName>
    <definedName name="Excel_BuiltIn_Print_Area_4_1">#REF!</definedName>
    <definedName name="Excel_BuiltIn_Print_Area_5">#REF!</definedName>
    <definedName name="Excel_BuiltIn_Print_Area_5_1">'sklop 1 rekapitulacija'!$A$1:$D$21</definedName>
    <definedName name="Excel_BuiltIn_Print_Area_5_1_1">'sklop 1 rekapitulacija'!$A$1:$D$21</definedName>
    <definedName name="Excel_BuiltIn_Print_Area_6">#REF!</definedName>
    <definedName name="Excel_BuiltIn_Print_Area_6_1">#REF!</definedName>
    <definedName name="Excel_BuiltIn_Print_Area_7">#REF!</definedName>
    <definedName name="Excel_BuiltIn_Print_Area_8">#REF!</definedName>
    <definedName name="Excel_BuiltIn_Print_Area_9">#REF!</definedName>
    <definedName name="izves" localSheetId="1">[1]rekapitulacija!#REF!</definedName>
    <definedName name="izves">#REF!</definedName>
    <definedName name="izvesek">#REF!</definedName>
    <definedName name="oddusek">#REF!</definedName>
    <definedName name="oprema">#REF!</definedName>
    <definedName name="_xlnm.Print_Area" localSheetId="1">'1_1 zunanja ureditev'!$A$1:$F$145</definedName>
    <definedName name="_xlnm.Print_Area" localSheetId="2">'1_2 kanalizacija'!$A$1:$F$77</definedName>
    <definedName name="_xlnm.Print_Area" localSheetId="3">'1_3 elektro inst'!$A$1:$F$89</definedName>
    <definedName name="_xlnm.Print_Area" localSheetId="4">'1_4 hortikultura'!$A$1:$F$176</definedName>
    <definedName name="_xlnm.Print_Area" localSheetId="0">'sklop 1 rekapitulacija'!$A$1:$E$28</definedName>
    <definedName name="svetilka">#REF!</definedName>
    <definedName name="_xlnm.Print_Titles" localSheetId="1">'1_1 zunanja ureditev'!$22:$22</definedName>
    <definedName name="_xlnm.Print_Titles" localSheetId="4">'1_4 hortikultura'!$49:$49</definedName>
    <definedName name="totem" localSheetId="1">[1]rekapitulacija!#REF!</definedName>
    <definedName name="totem">#REF!</definedName>
    <definedName name="totm" localSheetId="1">[1]rekapitulacija!#REF!</definedName>
    <definedName name="totm">#REF!</definedName>
    <definedName name="zastavk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3" i="13" l="1"/>
  <c r="F81" i="13"/>
  <c r="F79" i="13"/>
  <c r="F77" i="13"/>
  <c r="F75" i="13"/>
  <c r="F73" i="13"/>
  <c r="F71" i="13"/>
  <c r="F68" i="13"/>
  <c r="F66" i="13"/>
  <c r="F64" i="13"/>
  <c r="F62" i="13"/>
  <c r="F60" i="13"/>
  <c r="F58" i="13"/>
  <c r="F56" i="13"/>
  <c r="F54" i="13"/>
  <c r="A54" i="13"/>
  <c r="F52" i="13"/>
  <c r="F45" i="13"/>
  <c r="F43" i="13"/>
  <c r="F41" i="13"/>
  <c r="A41" i="13"/>
  <c r="A43" i="13" s="1"/>
  <c r="A45" i="13" s="1"/>
  <c r="F39" i="13"/>
  <c r="F85" i="13" l="1"/>
  <c r="F87" i="13" s="1"/>
  <c r="C5" i="13" s="1"/>
  <c r="F47" i="13"/>
  <c r="C4" i="13" s="1"/>
  <c r="A56" i="13"/>
  <c r="A58" i="13" s="1"/>
  <c r="A60" i="13" s="1"/>
  <c r="A62" i="13" s="1"/>
  <c r="A64" i="13" s="1"/>
  <c r="D7" i="13" l="1"/>
  <c r="E25" i="2" s="1"/>
  <c r="A66" i="13"/>
  <c r="A68" i="13" s="1"/>
  <c r="A70" i="13" s="1"/>
  <c r="A73" i="13" s="1"/>
  <c r="A75" i="13" s="1"/>
  <c r="A77" i="13" s="1"/>
  <c r="A79" i="13" l="1"/>
  <c r="A81" i="13" l="1"/>
  <c r="A83" i="13" l="1"/>
  <c r="A85" i="13" s="1"/>
  <c r="F141" i="12" l="1"/>
  <c r="F138" i="12"/>
  <c r="F136" i="12"/>
  <c r="F134" i="12"/>
  <c r="F132" i="12"/>
  <c r="F130" i="12"/>
  <c r="F128" i="12"/>
  <c r="F126" i="12"/>
  <c r="F124" i="12"/>
  <c r="D122" i="12"/>
  <c r="F122" i="12" s="1"/>
  <c r="F120" i="12"/>
  <c r="F114" i="12"/>
  <c r="F112" i="12"/>
  <c r="I106" i="12"/>
  <c r="F106" i="12"/>
  <c r="F104" i="12"/>
  <c r="I102" i="12"/>
  <c r="F102" i="12"/>
  <c r="I96" i="12"/>
  <c r="F96" i="12"/>
  <c r="F94" i="12"/>
  <c r="F90" i="12"/>
  <c r="D86" i="12"/>
  <c r="F86" i="12" s="1"/>
  <c r="D84" i="12"/>
  <c r="F84" i="12" s="1"/>
  <c r="D82" i="12"/>
  <c r="F82" i="12" s="1"/>
  <c r="F74" i="12"/>
  <c r="D72" i="12"/>
  <c r="F72" i="12" s="1"/>
  <c r="D70" i="12"/>
  <c r="F70" i="12" s="1"/>
  <c r="D66" i="12"/>
  <c r="F66" i="12" s="1"/>
  <c r="D64" i="12"/>
  <c r="F64" i="12" s="1"/>
  <c r="D60" i="12"/>
  <c r="F60" i="12" s="1"/>
  <c r="D58" i="12"/>
  <c r="D54" i="12" s="1"/>
  <c r="F54" i="12" s="1"/>
  <c r="D56" i="12"/>
  <c r="D52" i="12" s="1"/>
  <c r="F52" i="12" s="1"/>
  <c r="D46" i="12"/>
  <c r="F46" i="12" s="1"/>
  <c r="I44" i="12"/>
  <c r="D44" i="12"/>
  <c r="F44" i="12" s="1"/>
  <c r="F36" i="12"/>
  <c r="F34" i="12"/>
  <c r="I32" i="12"/>
  <c r="F32" i="12"/>
  <c r="I30" i="12"/>
  <c r="F30" i="12"/>
  <c r="Q19" i="12"/>
  <c r="S19" i="12" s="1"/>
  <c r="Q18" i="12"/>
  <c r="S18" i="12" s="1"/>
  <c r="J18" i="12"/>
  <c r="J19" i="12" s="1"/>
  <c r="Q17" i="12"/>
  <c r="S17" i="12" s="1"/>
  <c r="K16" i="12"/>
  <c r="Q16" i="12" s="1"/>
  <c r="S16" i="12" s="1"/>
  <c r="J16" i="12"/>
  <c r="Q15" i="12"/>
  <c r="S15" i="12" s="1"/>
  <c r="Q14" i="12"/>
  <c r="S14" i="12" s="1"/>
  <c r="Q13" i="12"/>
  <c r="S13" i="12" s="1"/>
  <c r="Q12" i="12"/>
  <c r="S12" i="12" s="1"/>
  <c r="P11" i="12"/>
  <c r="Q11" i="12" s="1"/>
  <c r="S11" i="12" s="1"/>
  <c r="J11" i="12"/>
  <c r="J13" i="12" s="1"/>
  <c r="Q10" i="12"/>
  <c r="S10" i="12" s="1"/>
  <c r="Q9" i="12"/>
  <c r="S9" i="12" s="1"/>
  <c r="J4" i="12"/>
  <c r="F116" i="12" l="1"/>
  <c r="F18" i="12" s="1"/>
  <c r="I54" i="12"/>
  <c r="F108" i="12"/>
  <c r="F17" i="12" s="1"/>
  <c r="I82" i="12"/>
  <c r="I52" i="12"/>
  <c r="F98" i="12"/>
  <c r="F16" i="12" s="1"/>
  <c r="I90" i="12"/>
  <c r="F143" i="12"/>
  <c r="F19" i="12" s="1"/>
  <c r="F38" i="12"/>
  <c r="D48" i="12"/>
  <c r="F48" i="12" s="1"/>
  <c r="F56" i="12"/>
  <c r="F58" i="12"/>
  <c r="F14" i="12" l="1"/>
  <c r="F76" i="12"/>
  <c r="F145" i="12" s="1"/>
  <c r="F15" i="12" l="1"/>
  <c r="F20" i="12" s="1"/>
  <c r="E23" i="2" s="1"/>
  <c r="B170" i="11"/>
  <c r="D171" i="11" s="1"/>
  <c r="D164" i="11" s="1"/>
  <c r="F164" i="11" s="1"/>
  <c r="B142" i="11"/>
  <c r="B152" i="11" s="1"/>
  <c r="D153" i="11" s="1"/>
  <c r="F153" i="11" s="1"/>
  <c r="F132" i="11"/>
  <c r="D132" i="11"/>
  <c r="D137" i="11" s="1"/>
  <c r="F137" i="11" s="1"/>
  <c r="D128" i="11"/>
  <c r="F127" i="11"/>
  <c r="D109" i="11"/>
  <c r="D117" i="11" s="1"/>
  <c r="F117" i="11" s="1"/>
  <c r="D105" i="11"/>
  <c r="F104" i="11"/>
  <c r="F102" i="11"/>
  <c r="B74" i="11"/>
  <c r="D75" i="11" s="1"/>
  <c r="D79" i="11" s="1"/>
  <c r="F79" i="11" s="1"/>
  <c r="D69" i="11"/>
  <c r="D65" i="11" s="1"/>
  <c r="F65" i="11" s="1"/>
  <c r="D67" i="11"/>
  <c r="F67" i="11" s="1"/>
  <c r="D58" i="11"/>
  <c r="D56" i="11"/>
  <c r="D54" i="11"/>
  <c r="D52" i="11"/>
  <c r="D55" i="11" s="1"/>
  <c r="F109" i="11" l="1"/>
  <c r="D143" i="11"/>
  <c r="D147" i="11" s="1"/>
  <c r="F147" i="11" s="1"/>
  <c r="D129" i="11"/>
  <c r="D57" i="11"/>
  <c r="F57" i="11" s="1"/>
  <c r="F55" i="11"/>
  <c r="D59" i="11"/>
  <c r="F59" i="11" s="1"/>
  <c r="F69" i="11"/>
  <c r="D82" i="11"/>
  <c r="D110" i="11"/>
  <c r="D113" i="11"/>
  <c r="F113" i="11" s="1"/>
  <c r="D77" i="11"/>
  <c r="F77" i="11" s="1"/>
  <c r="F171" i="11"/>
  <c r="F143" i="11" l="1"/>
  <c r="D87" i="11"/>
  <c r="D89" i="11"/>
  <c r="F89" i="11" s="1"/>
  <c r="D85" i="11" l="1"/>
  <c r="F85" i="11" s="1"/>
  <c r="F87" i="11"/>
  <c r="F173" i="11" l="1"/>
  <c r="E26" i="2" s="1"/>
  <c r="F14" i="9" l="1"/>
  <c r="F16" i="9"/>
  <c r="F19" i="9"/>
  <c r="F20" i="9"/>
  <c r="F22" i="9"/>
  <c r="F24" i="9"/>
  <c r="F26" i="9"/>
  <c r="F28" i="9"/>
  <c r="F30" i="9"/>
  <c r="F32" i="9"/>
  <c r="F34" i="9"/>
  <c r="F36" i="9"/>
  <c r="F38" i="9"/>
  <c r="F53" i="9"/>
  <c r="F56" i="9"/>
  <c r="F59" i="9"/>
  <c r="F61" i="9"/>
  <c r="F63" i="9"/>
  <c r="F65" i="9"/>
  <c r="F67" i="9"/>
  <c r="F69" i="9"/>
  <c r="F71" i="9"/>
  <c r="F73" i="9"/>
  <c r="F75" i="9"/>
  <c r="F77" i="9" l="1"/>
  <c r="F3" i="9" s="1"/>
  <c r="F4" i="9" s="1"/>
  <c r="E24" i="2" s="1"/>
  <c r="E27" i="2" s="1"/>
</calcChain>
</file>

<file path=xl/sharedStrings.xml><?xml version="1.0" encoding="utf-8"?>
<sst xmlns="http://schemas.openxmlformats.org/spreadsheetml/2006/main" count="669" uniqueCount="481">
  <si>
    <t>Investitor:</t>
  </si>
  <si>
    <t>Objekt:</t>
  </si>
  <si>
    <t xml:space="preserve">Projektant:                     </t>
  </si>
  <si>
    <t>ŠABEC KALAN ŠABEC ARHITEKTI</t>
  </si>
  <si>
    <t>Mojca Kalan Šabec, s.p.</t>
  </si>
  <si>
    <t>Hacquetova ul. 16, 1000 Ljubljana</t>
  </si>
  <si>
    <t>1.</t>
  </si>
  <si>
    <t>2.</t>
  </si>
  <si>
    <t>Zemeljska dela</t>
  </si>
  <si>
    <t>enota</t>
  </si>
  <si>
    <t>količina</t>
  </si>
  <si>
    <t>kpl</t>
  </si>
  <si>
    <t>m2</t>
  </si>
  <si>
    <t>m1</t>
  </si>
  <si>
    <t>kos</t>
  </si>
  <si>
    <t>m3</t>
  </si>
  <si>
    <t>kg</t>
  </si>
  <si>
    <t>RAME IN NASTOPNE PLOSKVE</t>
  </si>
  <si>
    <t>Stopnice prefebrikati:</t>
  </si>
  <si>
    <t>ŠIRITEV POKOPALIŠČA VIČ</t>
  </si>
  <si>
    <t>ur</t>
  </si>
  <si>
    <t>6</t>
  </si>
  <si>
    <t>7</t>
  </si>
  <si>
    <t>8</t>
  </si>
  <si>
    <t>9</t>
  </si>
  <si>
    <t>10</t>
  </si>
  <si>
    <t>11</t>
  </si>
  <si>
    <t>12</t>
  </si>
  <si>
    <r>
      <t>Vsebina:</t>
    </r>
    <r>
      <rPr>
        <b/>
        <sz val="11"/>
        <color rgb="FF000000"/>
        <rFont val="Arial"/>
        <family val="2"/>
        <charset val="238"/>
      </rPr>
      <t xml:space="preserve"> POPISI GOI DEL</t>
    </r>
  </si>
  <si>
    <t>VSA DELA SKUPAJ BREZ DDV</t>
  </si>
  <si>
    <t>Sklop:</t>
  </si>
  <si>
    <t>1 - parkirišče</t>
  </si>
  <si>
    <t>REKAPITULACIJA sklop 1</t>
  </si>
  <si>
    <t xml:space="preserve">Datum: </t>
  </si>
  <si>
    <t>SKUPAJ</t>
  </si>
  <si>
    <t>KANALIZACIJA - kanal M6</t>
  </si>
  <si>
    <t>Prisotnost geomehanika za potrditev zasipa kanala z obstoječim materialom in ustreznost polaganja kanalizacije ter objektov na kanalizaciji.</t>
  </si>
  <si>
    <t>23</t>
  </si>
  <si>
    <t>Projektantski nadzor.</t>
  </si>
  <si>
    <t>22</t>
  </si>
  <si>
    <t>Čiščenje in planiranje terena po končani gradnji.</t>
  </si>
  <si>
    <t>21</t>
  </si>
  <si>
    <t>kom</t>
  </si>
  <si>
    <r>
      <t>Izvedba direktnega priključka kanalizacije za padavinske odpadne vode na kanalizacijo pod kotom 45</t>
    </r>
    <r>
      <rPr>
        <sz val="10"/>
        <rFont val="Calibri"/>
        <family val="2"/>
      </rPr>
      <t>°</t>
    </r>
  </si>
  <si>
    <t>20</t>
  </si>
  <si>
    <r>
      <t xml:space="preserve">Nabava, dobava in izdelava betonske ponikovalnice </t>
    </r>
    <r>
      <rPr>
        <sz val="10"/>
        <rFont val="GreekC"/>
        <charset val="238"/>
      </rPr>
      <t>∅</t>
    </r>
    <r>
      <rPr>
        <sz val="10"/>
        <rFont val="Arial CE"/>
        <family val="2"/>
        <charset val="238"/>
      </rPr>
      <t>1400 mm, globina 6.20m. Izvedba po priloženem detajlu.</t>
    </r>
  </si>
  <si>
    <t>19</t>
  </si>
  <si>
    <t xml:space="preserve">Nabava, dobava in vgradnja betonskih cestnih požiralnikov  Φ50 cm z vtokom pod robnikom z LTŽ pokrovom Φ500 mm, globina 1,5 m. </t>
  </si>
  <si>
    <t>18</t>
  </si>
  <si>
    <t xml:space="preserve">Nabava, dobava in vgradnja betonskih cestnih požiralnikov  Φ50 cm z vbočeno LTŽ rešetko 400/400 mm, globina 1,5 m. </t>
  </si>
  <si>
    <t>17</t>
  </si>
  <si>
    <r>
      <t xml:space="preserve">Nabava, dobava in vgradnja lovilca olj fi1200 mm z razbremenilnikom (npr. Aquareg S30 bp 6 S-I-P. Pretok skozi lovilec olj 6 l/s. Nazivna velikost 30 l/s ali podobno z enakimi karakteristikami). Vključno z nabavo, dobavo in vgradnjo LTŽ pokrova </t>
    </r>
    <r>
      <rPr>
        <sz val="10"/>
        <rFont val="GreekC"/>
        <charset val="238"/>
      </rPr>
      <t>∅</t>
    </r>
    <r>
      <rPr>
        <sz val="10"/>
        <rFont val="Arial CE"/>
        <family val="2"/>
        <charset val="238"/>
      </rPr>
      <t>600 mm, 400 kN.</t>
    </r>
  </si>
  <si>
    <t>16</t>
  </si>
  <si>
    <t>fi800; gl. do 1,0 m</t>
  </si>
  <si>
    <t>Nabava, dobava in montaža revizijskih jaškov iz armiranega poliestra po SIST EN 14364, min. SN 5.000 N/m2, komplet z izdelano muldo in priključnimi cevmi (vtok, iztok) DN150 - DN400. Premer jaška 800 mm. Minimalna debelina sten revizijskega jaška 15 mm. Jaški morajo biti izdelani po enaki tehnologiji kot kanalizacijske cevi. Kanalski pokrov 400/400 mm s polnilom iz tlaka, po standardu SIST EN124. Vgradnja po detajlu.</t>
  </si>
  <si>
    <t>fi1000; gl. 1,0 do 1,5 m</t>
  </si>
  <si>
    <t>Nabava, dobava in montaža revizijskih jaškov iz armiranega poliestra po SIST EN 14364, min. SN 5.000 N/m2, komplet z izdelano muldo in priključnimi cevmi (vtok, iztok) DN150 - DN250. Premer jaška 1000 mm. Minimalna debelina sten revizijskega jaška 15 mm. Jaški morajo biti izdelani po enaki tehnologiji kot kanalizacijske cevi. Kanalski pokrov LTŽ fi600mm po standardu SIST EN124, 400 kN. Vgradnja po detajlu.</t>
  </si>
  <si>
    <t>Zasip jarka z dovozom novega zasipnega materiala z utrjevanjem v lsojih po 30 cm, do 95% trdnosti po standardnem Proktorjevem postopku; vključno z nabavo in dobavo zasipnega materiala.</t>
  </si>
  <si>
    <t>podložni, polno obbetoniranje cevi</t>
  </si>
  <si>
    <t>ponikovalnica, cestni požiralniki, revizijski jaški, LO</t>
  </si>
  <si>
    <t>tampon</t>
  </si>
  <si>
    <t>posteljica in obsip cevi</t>
  </si>
  <si>
    <t xml:space="preserve">kanalizacijske cevi  ø 160mm </t>
  </si>
  <si>
    <t xml:space="preserve">kanalizacijske cevi  ø 200mm </t>
  </si>
  <si>
    <t>odbiti vgrajeni material:</t>
  </si>
  <si>
    <t>potreben zasip:</t>
  </si>
  <si>
    <t xml:space="preserve">celoten izkop :        </t>
  </si>
  <si>
    <t>Zasip gradbenega jarka z izkopanim zasipnim materialom (dovoz iz začasne deponije) z utrjevanjem v slojih po 30 cm, do 95 % trdnosti po standardnem Proktorjevem postopku. V ceni je upoštevan tudi transport iz začasne gradbiščne deponije.</t>
  </si>
  <si>
    <t>Nabava, dobava in vgradnja betona C25/30 za polno obbetoniranje cevi.</t>
  </si>
  <si>
    <t>Nabava, dobava in vgradnja kamnitega materiala 0-8 mm za izdelavo posteljice debeline 10 cm in obsipa nad cevjo v debelini 30 cm.</t>
  </si>
  <si>
    <t>Nabava, dobava in vgrajevanje kamnitega drobljenca 0/125 za izdelavo tamponske blazine debeline 20 cm, s planiranjem in strojnim utrjevanjem do 95% trdnosti po standardnem Proktorjevem postopku.</t>
  </si>
  <si>
    <t>Nabava, dobava in montaža cevi PVC 160 SN 8, stiki so tesnjeni s spojkami z gumi tesnili.</t>
  </si>
  <si>
    <t>Nabava, dobava in montaža cevi PVC 200 SN 8, stiki so tesnjeni s spojkami z gumi tesnili.</t>
  </si>
  <si>
    <t>Nabava, dobava in položitev ločilnega geosintetika za polaganje cevi. Površinska masa 200 g/m2 (EN ISO 9864).</t>
  </si>
  <si>
    <t>Ročno planiranje dna jarka s točnostjo +/- 3 cm po projektiranem padcu</t>
  </si>
  <si>
    <t>Ročni izkop kanalizacijskega jarka v terenu III. ktg z premetavanjem izkopanega materiala ob rob gradbenega jarka . (ocena 10% od celotnega izkopa)</t>
  </si>
  <si>
    <t>z nakladanjem materiala na kamion in odvozom na stalno gradbeno deponijo v oddaljenosti do 15 km. (upoštevan slab izkopan material)</t>
  </si>
  <si>
    <t>z nakladanjem materiala na kamion in odvozom na začasno gradbeno deponijo (upoštevan dober izkopan material - voziščne konstrukcije.</t>
  </si>
  <si>
    <t>Strojni izkop kanalizacijskega jarka globine 0 - 2,50m, v terenu III. Kategorije. Naklon brežine 60°. Po potrebi se na večjih globinah izkop izvaja z razpiranjem brežine.</t>
  </si>
  <si>
    <t>Postavitev gradbenih profilov na vzpostavljeno os trase kanala, ter določitev nivoja za merjenje globine izkopa in polaganja kanala.</t>
  </si>
  <si>
    <t>Zakoličenje osi kanalizacije z oznako revizijskih jaškov, geodetskim posnetkom, ter vrisom v kataster.</t>
  </si>
  <si>
    <t>cena</t>
  </si>
  <si>
    <t>KANALIZACIJA - kanal M2; M2-1</t>
  </si>
  <si>
    <t>Odriv humusa je upoštevan v popisu zunanje ureditve.</t>
  </si>
  <si>
    <t>V popisu niso zajete linijske kanalete (zajeto v načrtu zunanje ureditve).</t>
  </si>
  <si>
    <t>Izdelava revizijskih jaškov je upoštevana vključno z vsemi odcepi.</t>
  </si>
  <si>
    <t>V cenah upoštevati tudi fizično zavarovanje gradbišča z varovalnimi ograjami in dostopnimi vrati, gradbišče mora biti popolno ograjeno in varno pred dostopom tretjim osebam.</t>
  </si>
  <si>
    <t>Planiranje terena ni upoštevano v popisu. Popis je narejen od kote nove nivelete.</t>
  </si>
  <si>
    <t>(brez DDV)</t>
  </si>
  <si>
    <t xml:space="preserve">SKUPAJ </t>
  </si>
  <si>
    <t>KANALIZACIJA - Kanal M2; M2-1</t>
  </si>
  <si>
    <t>2. POPIS DEL S PREDIZMERAMI  (Upravljalec - JPLPT - novo parkirišče)</t>
  </si>
  <si>
    <t>REKAPITULACIJA ELEKTRIČNIH INSTALACIJ</t>
  </si>
  <si>
    <t>GRADBENA DELA - ZUNANJA UREDITEV</t>
  </si>
  <si>
    <t>ELEKTROMONTAŽNA DELA - ZUNANJA UREDITEV</t>
  </si>
  <si>
    <t>SKUPAJ:</t>
  </si>
  <si>
    <t>OPOMBA:</t>
  </si>
  <si>
    <t xml:space="preserve">Za vse postavke popisa je potrebno v ceni na enoto upoštevati nabavo, dobavo in vgradnjo oz montažo. </t>
  </si>
  <si>
    <t xml:space="preserve">Navedena oprema oz. material je informativnega značaja, ki odgovarja zahtevani kvaliteti. Če bo ponujena drugačna oprema oz. material, mora biti enake ali boljše kvalitete.
</t>
  </si>
  <si>
    <t>Če se ugotovi, da je ponujena oprema oz. materiali slabše kvalitete kot projektirano oziroma ne dosega zahtevane parametre, bo izvajalec vgradil opremo oz. materiale po projektni dokumentaciji.</t>
  </si>
  <si>
    <t>SPLOŠNO</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</si>
  <si>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</si>
  <si>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</si>
  <si>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Pripravo dokumentacije skladno s »Pravilnikom o gradbenih proizvodih«, ki jo izvajalec pred montažo preda nadzornemu organu (atesti, izjave o skladnosti, CE certifikati, tehnična soglasja…)</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</si>
  <si>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</si>
  <si>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</si>
  <si>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Pripravo dokumentacije o ustrezni montaži elementov ali naprav z zapisniki o kontroli električnih in cevnih povezav posamezne naprave ali zagonu naprav s strani za to pooblaščene organizacije ali proizvajalca, če je to potrebno.</t>
  </si>
  <si>
    <t>Zagon in kontrola posameznega sistema v celoti ter izdelava zapisnika o funkcionalnosti sistema.</t>
  </si>
  <si>
    <t>Vris sprememb, nastalih med gradnjo v PZI načrt ter predaja teh izdelovalcu PID načrta.</t>
  </si>
  <si>
    <t>V ponudbi je potrebno zajeti dobavo, montažo in priklop izbrane opreme!</t>
  </si>
  <si>
    <t>V popisu so podani tipi elektro opreme različnih proizvajalcev. Vgradi se lahko podana oprema proizvajalcev, oziroma se lahko izbere ustrezno enakovredno elektro opremo, ki ima ustrezne ateste, katere opredeljuje slovenska zakonodaja in kvalitetno ustrezajo tehničnemu opisu.</t>
  </si>
  <si>
    <t>Izdelava dokazila o zanesljivosti objekta skladno z veljavnim pravilnikom.</t>
  </si>
  <si>
    <t xml:space="preserve">Priprava podrobnih navodil za obratovanje in vzdrževanje elementov in sistemov v objektu. Uvajanje upravljavca sistemov investitorja, poučevanja, šolanja ter pomoč v prvem letu obratovanja. </t>
  </si>
  <si>
    <t>Dolbenje zidu in pomožna gradbena dela niso v popisu!</t>
  </si>
  <si>
    <t>Cene so projektantske informativne!</t>
  </si>
  <si>
    <t>Cene ne vključujejo DDV!</t>
  </si>
  <si>
    <t>pozicija</t>
  </si>
  <si>
    <t>opis</t>
  </si>
  <si>
    <t>cena/enoto</t>
  </si>
  <si>
    <t>vrednost</t>
  </si>
  <si>
    <t>Zakoličba tras na področju predvidene gradnje</t>
  </si>
  <si>
    <t>Kabelski jasek za JT BC fi 0,4 m, globine 0,8 m, (notranje mere). Ročno vgrajevanje betona MB - 30, komplet z dobavo in izdelavo prebojev za uvajanje cevi. Dobava in vgradnja pohodnega LŽ pokrova 0,4x0,4m / 15kN</t>
  </si>
  <si>
    <t>Izkop jarka za položitev cevi ročni - strojni izkop. Izkop 0,9m globine in 0,5m širine. Planiranje dna kanala. Dobava in prevoz tampona. Ročni zasip, strojni zasip kanala. Ročno nakladanje materiala. Prevoz odpadnega materiala na deponijo.</t>
  </si>
  <si>
    <t>m</t>
  </si>
  <si>
    <r>
      <t xml:space="preserve">Izdelava tipskega betonskega temelja dimenzije 1300x1300x1000mm (DxŠxV) za postavitev kandelabra višine 5m
</t>
    </r>
    <r>
      <rPr>
        <b/>
        <sz val="11"/>
        <color theme="1"/>
        <rFont val="Calibri"/>
        <family val="2"/>
        <charset val="238"/>
        <scheme val="minor"/>
      </rPr>
      <t>Opomba:
Dimenzijo temelja za postavitev kandelaberskih svetilk mora pred izvedbo preveriti in potrditi statik, da ustreza vgradnji kandelaborv na lokaciji svetilk.</t>
    </r>
  </si>
  <si>
    <t>GRADBENA DELA - ZUNANJA UREDITEV SKUPAJ:</t>
  </si>
  <si>
    <t xml:space="preserve">Cev STIGMAFLEX "EE" ∅63/52mm rdeče barve, komplet s spojnimi kosi in polaganjem v predpripravljen teren, brez zasipanja </t>
  </si>
  <si>
    <t>Opozorilni trak "JR"</t>
  </si>
  <si>
    <t>Valjanca Fe-Zn 25 x 4 mm z polaganjem v predhodno pripravljeni teren, brez zasipanja</t>
  </si>
  <si>
    <t>Križne in vezne spojke za valjanec Fe-Zn 25x4 mm, komplet z antikorozijsko zaščito</t>
  </si>
  <si>
    <t>Kabel NYY-J 5x6mm2 oziroma enak kot je obstoječi, ki napaja obsotječo javno razsvetljavo</t>
  </si>
  <si>
    <t>Uvlačenje jakotačnega kabla v cev</t>
  </si>
  <si>
    <t>Priklop jakotočnega kabla na obstoječe omrežje javne razsvetljave po zahtevah Javne razsvetljave d.d. kpl. z drobnim materialom</t>
  </si>
  <si>
    <t>Uvod ozemljitvenega valjanca v jašek, komplet z vgradnjo križne sponke za priklop kovinskih mas (uvod valjanca se izvede v podložnem betonu iz spodnje strani pred postavitvijo BC cevi)</t>
  </si>
  <si>
    <t>Navezava novega ozemljila na obstoječ sistem ozemljila, komplet s spojnim materikalom  (ocenjeno)</t>
  </si>
  <si>
    <t>Ozemljitveni vodniki in ozemljitve</t>
  </si>
  <si>
    <t>H07V-K (rum-zel) 1X16mm2, obojestransko zaključen z kabelskim čevljem, povprečne dolžine 2m</t>
  </si>
  <si>
    <t>Izvedba ozemljitve kovinskega pokrova jaška, komplet s spojnim materialom</t>
  </si>
  <si>
    <t>LED kandelaberska svetilka 35,5W komplet s pritrdilnim in montažnim materialom 
tip: PHILIPS DBP260 1xLED45-4S/830 DS50 ali enakovredno po zahtevah Javne razsvetljave d.d.</t>
  </si>
  <si>
    <t>Tipski drog višine 5m s prirobnico, komplet z nosilcem za montažo svetilke in priključnimi sponkami za priklop kabla do 2x(5x6mm2)</t>
  </si>
  <si>
    <t>Postavitev tipskega droga, komplet z uvleko napajalnega kabla (2x5x6mm2)</t>
  </si>
  <si>
    <t>Električni priklop droga (prehodna vezava)</t>
  </si>
  <si>
    <t>Drobni material</t>
  </si>
  <si>
    <t>%</t>
  </si>
  <si>
    <t>ELEKTROMONTAŽNA DELA - ZUNANJA UREDITEV  SKUPAJ:</t>
  </si>
  <si>
    <t xml:space="preserve">INVESTITOR:    </t>
  </si>
  <si>
    <t>Mestna občina Ljubljana
Mestni trg 1, 1000 Ljubljana</t>
  </si>
  <si>
    <t xml:space="preserve">OBJEKT :          </t>
  </si>
  <si>
    <t>Širitev pokopališča Vič, Ljubljana, I. faza,          E1: NOVO PARKIRIŠČE</t>
  </si>
  <si>
    <t xml:space="preserve">PROJEKT:          </t>
  </si>
  <si>
    <t>Projekt za izvedbo - PZI</t>
  </si>
  <si>
    <t xml:space="preserve">PROJEKTANT:  </t>
  </si>
  <si>
    <t>Pro Horto Strgar d.o.o., krajinski arhitekti; Suhadolčanova 6, Ljubljana-Črnuče</t>
  </si>
  <si>
    <t xml:space="preserve">PROJEKTANTSKI POPIS IN PREDIZMERE </t>
  </si>
  <si>
    <t xml:space="preserve"> -</t>
  </si>
  <si>
    <t>Ta popis zajema izvedbo zelenih površin v območju širitve pokopališča Vič, Ljubljana, I. faza</t>
  </si>
  <si>
    <t xml:space="preserve">V načrtu je obdelana vegetacija (drevje, grmovnice, trata). </t>
  </si>
  <si>
    <t>Dela je potrebno izvajati skladno s standardi:</t>
  </si>
  <si>
    <t>*</t>
  </si>
  <si>
    <t>SIST DIN 18915:2019 Uporaba rastlin pri urejanju zelenih površin - Zemeljska dela,</t>
  </si>
  <si>
    <t xml:space="preserve">SIST DIN 18916:2019 Uporaba rastlin pri urejanju zelenih površin - Sadike in sajenje, </t>
  </si>
  <si>
    <t xml:space="preserve">SIST DIN 18917:2019 Uporaba rastlin pri urejanju zelenih površin - Trate in sejanje, </t>
  </si>
  <si>
    <t xml:space="preserve">SIST DIN 18919:2019 Uporaba rastlin pri urejanju zelenih površin - Vzdrževanje zelenih površin v obdobju vraščanja, </t>
  </si>
  <si>
    <t>SIST DIN 18920:2019 Uporaba rastlin pri urejanju zelenih površin – Zaščita drevja, rastlinskih sestojev in nasadov pri gradbenih posegih</t>
  </si>
  <si>
    <t xml:space="preserve">Izvajalec mora jamčiti vsaj z dvoletno garancijo za kvaliteto rastlin in zasaditve. </t>
  </si>
  <si>
    <t xml:space="preserve">Izvajalec del mora upoštevati vse tehnične predpise in standarde o graditvi tovrstnih objektov. V kolikor ugotovi napako v projektu, je dolžan o tem obvestiti projektanta, da jo le-ta odpravi. </t>
  </si>
  <si>
    <t>Samovoljne spremembe in odstopanja od projekta niso dovoljene. V kolikor pride do sprememb, jih morajo skupno reševati investitor, izvajalec in projektant.</t>
  </si>
  <si>
    <t>Vsi med gradnjo postavljeni provizoriji in začasne deponije se morajo pokončani gradnji odstraniti. Pri vseh delih je potrebno upoštevati vse higiensko – tehnične predpise o varstvu pri delu.</t>
  </si>
  <si>
    <t>Enota cene mora vsebovati:</t>
  </si>
  <si>
    <t>vsa potrebna pripravljalna dela</t>
  </si>
  <si>
    <t>vsa potrebna merjenja na objektu</t>
  </si>
  <si>
    <t>vse potrebne transporte do mesta vgrajevanja</t>
  </si>
  <si>
    <t>skladiščenje materiala na gradbišču</t>
  </si>
  <si>
    <t>atestiranje materialov in dokazovanje kvalitete z atesti</t>
  </si>
  <si>
    <t>vso potrebno delo za dokončanje izdelka</t>
  </si>
  <si>
    <t>vsa potrebna pomožna sredstva na objektu kot so lestve, odri ...</t>
  </si>
  <si>
    <t xml:space="preserve">usklajevanje z osnovnim načrtom in posvetovanje s projektantom </t>
  </si>
  <si>
    <t>terminsko usklajevanje del z ostalimi izvajalci na objektu</t>
  </si>
  <si>
    <t>popravilo eventualne škode povzročene ostalim izvajalcem na gradbišču</t>
  </si>
  <si>
    <t>čiščenje in odvoz odvečnega materiala v stalno deponijo</t>
  </si>
  <si>
    <t>plačilo komunalnega prispevka za stalno deponijo odpadnega materiala</t>
  </si>
  <si>
    <t>Legenda:</t>
  </si>
  <si>
    <t>SD</t>
  </si>
  <si>
    <t>soliterno drevo: gojeno v širšem razmiku, pomembna tudi širina krošnje</t>
  </si>
  <si>
    <t>DD</t>
  </si>
  <si>
    <t xml:space="preserve">drevoredno drevo: </t>
  </si>
  <si>
    <t>SG</t>
  </si>
  <si>
    <t>solitrna grmovnica; &gt; 3xpr, gojeno v širšem razmiku, pomembna tudi širina krošnje</t>
  </si>
  <si>
    <t>3xpr</t>
  </si>
  <si>
    <t>3 x presajeno</t>
  </si>
  <si>
    <t>ŽK</t>
  </si>
  <si>
    <t xml:space="preserve">žičnata košara </t>
  </si>
  <si>
    <t>18/20</t>
  </si>
  <si>
    <t>obseg debla v cm v prsni višini</t>
  </si>
  <si>
    <t>VK</t>
  </si>
  <si>
    <t>višina rastline ob sajenju v cm</t>
  </si>
  <si>
    <t>ŠK</t>
  </si>
  <si>
    <t>širina krošnje ob sajenju v cm</t>
  </si>
  <si>
    <t>Ljubljana, julij 2021</t>
  </si>
  <si>
    <t xml:space="preserve">                           opis                                           </t>
  </si>
  <si>
    <t>znesek</t>
  </si>
  <si>
    <t>C</t>
  </si>
  <si>
    <t>ŽIVLJENJSAKI PROSTOR ZA RASTLINE</t>
  </si>
  <si>
    <t>DREVESA V RAŠČENEM TERENU</t>
  </si>
  <si>
    <t>C/1</t>
  </si>
  <si>
    <r>
      <t xml:space="preserve">Življenjski prostor za </t>
    </r>
    <r>
      <rPr>
        <b/>
        <sz val="10"/>
        <color indexed="8"/>
        <rFont val="Times New Roman"/>
        <family val="1"/>
        <charset val="238"/>
      </rPr>
      <t xml:space="preserve">drevesa </t>
    </r>
    <r>
      <rPr>
        <sz val="10"/>
        <color indexed="8"/>
        <rFont val="Times New Roman"/>
        <family val="1"/>
        <charset val="238"/>
      </rPr>
      <t xml:space="preserve">mora biti pripravljen v skladu z popisom v tehničnem poročilu: 30 cm  humozne zemlje (nepresejane),  120 cm NEPRESEJANE peščene rjave zemlje I.kategorije,  pod tem nasutje peščene zemljine (lahko izkopan teren),  upošteva se  površina 3x3m = 9 m2 za posamezno drevo. </t>
    </r>
  </si>
  <si>
    <t>C/1.1</t>
  </si>
  <si>
    <t>Odkop nerodovitnega material, odvoz na stalno deponijo do 5 km</t>
  </si>
  <si>
    <t>/drevo</t>
  </si>
  <si>
    <t>C/1.2</t>
  </si>
  <si>
    <t>120 cm peščene rjave zemlje I.kategorije; nabava, dovoz, vgraditev</t>
  </si>
  <si>
    <t>C/1.3</t>
  </si>
  <si>
    <r>
      <t xml:space="preserve">30 cm  humozne zemlje </t>
    </r>
    <r>
      <rPr>
        <b/>
        <sz val="10"/>
        <color indexed="8"/>
        <rFont val="Times New Roman"/>
        <family val="1"/>
        <charset val="238"/>
      </rPr>
      <t>(nepresejane);</t>
    </r>
    <r>
      <rPr>
        <sz val="10"/>
        <color indexed="8"/>
        <rFont val="Times New Roman"/>
        <family val="1"/>
        <charset val="238"/>
      </rPr>
      <t xml:space="preserve"> nabava, dovoz, vgraditev; Vgradnja IZKLJUČNO V SUHEM STANJU</t>
    </r>
  </si>
  <si>
    <t>DREVESA V TLAKU</t>
  </si>
  <si>
    <t>C/2</t>
  </si>
  <si>
    <t>Življenjski prostor je pripravljen po opisu v tehničnem poročilu in načrtu detajla. Substrat A je vgrajen neposredno ob koreninah v širini grede, v tlorisni površini 150 m x 150 cm od debla dreves in do globine 150 cm, substrat B pa je vgrajen pod tlakovanimi površinami in je  utrjen na 80 MPa v vlažnem stanju, v tlorisni površini  3 x 3 m od roba substrata A  ((3-1,5) x (3-1,5) m),  do globine 150 cm, pod tem nasutje peščene zemljine (lahko izkopan teren).</t>
  </si>
  <si>
    <t>C/2.1</t>
  </si>
  <si>
    <t>C/2.2</t>
  </si>
  <si>
    <t>Substrat A: tehnične karakteristike substrata glej tehnično poročilo, npr.: Mix 60 U, globina 150 cm, 150 x 150 cm od debla ; nabava, dovoz, vgraditev</t>
  </si>
  <si>
    <t>C/2.3</t>
  </si>
  <si>
    <t>Substrat B: tehnične karakteristike substrata glej tehnično poročilo, npr.: Mix 90 , globina 150 cm, okoli substrata A do roba jame (300 x 300 cm); nabava, dovoz, vgraditev</t>
  </si>
  <si>
    <t>GRMOVNICE IN POPENJAVKE</t>
  </si>
  <si>
    <t>C/3</t>
  </si>
  <si>
    <r>
      <t xml:space="preserve">Življenjski prostor za </t>
    </r>
    <r>
      <rPr>
        <b/>
        <sz val="10"/>
        <color indexed="8"/>
        <rFont val="Times New Roman"/>
        <family val="1"/>
        <charset val="238"/>
      </rPr>
      <t>grmovnice in popenjavke</t>
    </r>
    <r>
      <rPr>
        <sz val="10"/>
        <color indexed="8"/>
        <rFont val="Times New Roman"/>
        <family val="1"/>
        <charset val="238"/>
      </rPr>
      <t xml:space="preserve"> v raščenem terenu  mora biti pripravljen v skladu z popisom v tehničnem poročilu: 30 cm  humozne zemlje (nepresejane), pod tem nasutje peščene zemljine (lahko izkopan teren), upošteva se  površina 1x1m = 1 m2 za posamezno grmovnico </t>
    </r>
  </si>
  <si>
    <t>C/3.1</t>
  </si>
  <si>
    <t>C/3.2</t>
  </si>
  <si>
    <r>
      <t xml:space="preserve">40 cm  humozne zemlje </t>
    </r>
    <r>
      <rPr>
        <b/>
        <sz val="10"/>
        <color indexed="8"/>
        <rFont val="Times New Roman"/>
        <family val="1"/>
        <charset val="238"/>
      </rPr>
      <t>(nepresejane);</t>
    </r>
    <r>
      <rPr>
        <sz val="10"/>
        <color indexed="8"/>
        <rFont val="Times New Roman"/>
        <family val="1"/>
        <charset val="238"/>
      </rPr>
      <t xml:space="preserve"> nabava, dovoz, vgraditev, Vgradnja IZKLJUČNO V SUHEM STANJU</t>
    </r>
  </si>
  <si>
    <t xml:space="preserve">TRAVNATA POVRŠINA   </t>
  </si>
  <si>
    <t>C/4</t>
  </si>
  <si>
    <r>
      <rPr>
        <b/>
        <sz val="10"/>
        <color indexed="8"/>
        <rFont val="Times New Roman"/>
        <family val="1"/>
        <charset val="238"/>
      </rPr>
      <t>Travnata površina</t>
    </r>
    <r>
      <rPr>
        <sz val="10"/>
        <color indexed="8"/>
        <rFont val="Times New Roman"/>
        <family val="1"/>
        <charset val="238"/>
      </rPr>
      <t xml:space="preserve"> mora biti pripravljena v skladu z popisom v tehničnem poročilu: 15 cm  humozne zemlje,   15 cm peščene </t>
    </r>
    <r>
      <rPr>
        <b/>
        <sz val="10"/>
        <color indexed="8"/>
        <rFont val="Times New Roman"/>
        <family val="1"/>
        <charset val="238"/>
      </rPr>
      <t>(nepresejane)</t>
    </r>
    <r>
      <rPr>
        <sz val="10"/>
        <color indexed="8"/>
        <rFont val="Times New Roman"/>
        <family val="1"/>
        <charset val="238"/>
      </rPr>
      <t xml:space="preserve"> rjave zemlje I.kategorije, pod tem nasutje peščene zemljine (lahko izkopan teren).</t>
    </r>
  </si>
  <si>
    <t>C/4.1</t>
  </si>
  <si>
    <t>C/4.2</t>
  </si>
  <si>
    <t>15 cm peščene (nepresejane) rjave zemlje I.kategorije; nabava, dovoz, vgraditev</t>
  </si>
  <si>
    <t>C/4.3</t>
  </si>
  <si>
    <t>15 cm  humozne zemlje; nabava, dovoz, vgraditev; Vgradnja IZKLJUČNO V SUHEM STANJU</t>
  </si>
  <si>
    <t>E</t>
  </si>
  <si>
    <t>DREVESA</t>
  </si>
  <si>
    <t xml:space="preserve">Življenjski prostor za drevesa mora biti pripravljen pred saditvijo in je obdelan v postavki "Življenjski prostor za rastline". </t>
  </si>
  <si>
    <t>V skladu z SIST DIN 18 915 je potrebno pripraviti vegetacijski nosilni sloj in po potrebi tudi teren.</t>
  </si>
  <si>
    <t>Pred saditvijo  dreves mora biti zagotovljen življenjski prostor za drevo 3x3 metre v tlorisu in 1,5 m v globino, napolnjen z rodovitno zemljo (glej Tehnično poročilo); količine za ureditev so zajete v popisu zemeljskih del.</t>
  </si>
  <si>
    <t xml:space="preserve">Rastline je potrebno saditi v času mirovanja. Rastline v zabojnikih lahko sadimo vse leto. Razporeditev rastlin po površinskem saditvenem  načrtu.  Sadilne jame je potrebno izkopati v 1,5-kratnemu premeru koreninske grude. Pred vstavitvijo sadike se doda založno gnojilo. Po vstavitvi sadik je potrebno odpreti vozle zaščitne tkanine za grude in odstraniti žico z zgornjega dela grude. Na vseh straneh grude je potrebno zapolniti z zemljo in potlačiti in močno namočiti z vodo. Rastlini je potrebno ob vsaditvi obrezati. Vsaki sadiki drevja se doda zaščitno oporo – 3 oporne količke, ki morajo biti zgoraj povezani med seboj v togo celoto oziroma urediti ustrezno podzemno pritrditev. Teren se po saditvi fino splanira. Izvesti je potrebno zalivalne jamice, ki morajo biti izdelane tako, da voda teče k rastlini. </t>
  </si>
  <si>
    <t>Dobava in posaditev dreves vključuje dvoletno vzdrževanje, kar je zajeto v postavki saditve.</t>
  </si>
  <si>
    <t>E/1.</t>
  </si>
  <si>
    <t>Nabava dreves po načrtu in dobava z nakladanjem v drevesnici  s transportom do mesta vsaditve. Drevesa morajo ustrezati vrstni sestavi, velikosti in številu poganjkov, kot je določeno v načrtu.</t>
  </si>
  <si>
    <t>Drevoredna oziroma soliterna vrsta, minimalno 3x presajena - drevoredna vrsta oziroma 4 x presajena za soliterno vrsto, višina min.: 350 - 400 cm*, obseg min.: 14-16 cm*, več kot 7 odganjkov, neporaščeno deblo minimalno 2,2 m brez vej za obseg 16-25 cm oziroma 2,5 cm za obseg &gt; 25 cm;</t>
  </si>
  <si>
    <t>*razen izjem, kjer je velikost sadike ustrezno prilagojena, kot je predpisano.</t>
  </si>
  <si>
    <t>QURU</t>
  </si>
  <si>
    <t>Quercus rubra</t>
  </si>
  <si>
    <t>SD, 4 xpr, ŽK, 20/24, VK: 400-500, ŠK:150-200</t>
  </si>
  <si>
    <t>GLTS</t>
  </si>
  <si>
    <t>Gleditsia triacanthos 'Sunburst'</t>
  </si>
  <si>
    <t>DD, 3 xpr, ŽK, 16/18</t>
  </si>
  <si>
    <t>E/2.</t>
  </si>
  <si>
    <t xml:space="preserve">Razporeditev dreves po površinskem saditvenem  načrtu. Izkop in priprava jam 1,5x premera bale, pognojitev z mineralnim gnojilom ali enakovredno, obrezovanje krošnje ob sajenju, vgraditev sistema za namakanje in prezračevanje življenjskega prostora rastline,  posaditev dreves, z zasipanjem jam. Gnojenje. Na vseh straneh grude je potrebno sadilno jamo zapolniti z ustrezno zemljo, potlačiti in močno namočiti z vodo. Odprtje žičnate mreže in balirane tkanine okoli koreninskega vratu. Ureditev zalivalnega kolobarja. Odvoz odvečnega materiala, s planiranjem po končanih delih in ostalimi pomožnimi deli. Prvo zalivanje 50 litrov na rastlino. </t>
  </si>
  <si>
    <t xml:space="preserve">Postavka vključuje dvoletno vzdrževanje. </t>
  </si>
  <si>
    <t>E/3</t>
  </si>
  <si>
    <t>Pritrditev dreves s tremi  zgoraj povezanimi lesenimi impregniranimi koli Ø &gt; 8 cm, nadzemna višina 220 cm ali  20 cm pod spodnjimi vejami, zabiti del: 1/3 celotne višine, elastična povezava, ki ne drsi po deblu navzdol; dobava in vgradnja</t>
  </si>
  <si>
    <t>E/5</t>
  </si>
  <si>
    <t>Organska gnojilna tableta 21g z dolgotrajnim delovanjem (kot npr. Healthy start 12-8-8), 3 kos/rastlino</t>
  </si>
  <si>
    <t>F</t>
  </si>
  <si>
    <t xml:space="preserve">GRMOVNICE </t>
  </si>
  <si>
    <t xml:space="preserve">Življenjski prostor za grmovnice mora biti pripravljen pred saditvijo in je obdelan v postavki "Življenjski prostor za rastline". </t>
  </si>
  <si>
    <t>Pred saditvijo  grmovnic mora biti zagotovljen življenjski prostor za grmovnice: 30 cm po celotni površini grede napolnjen z rodovitno z zemljo (glej Tehnično poročilo); količine za ureditev zajete v popisu zemeljskih del.</t>
  </si>
  <si>
    <t>Rastline je potrebno saditi v času mirovanja. Rastline v zabojnikih lahko sadimo vse leto. Razporeditev rastlin po površinskem saditvenem  načrtu. Sadilne jame je potrebno izkopati v 1,5-kratnemu premeru koreninske grude. Pred vstavitvijo sadike se doda založno gnojilo. Na vseh straneh grude je potrebno zapolniti z zemljo in potlačiti in močno namočiti z vodo. Sajenje v kokosovo tkanino ali protiplevelno folijo, kjer je predvidena.  Po saditvi se teren fino splanira in izvede zastirka v debelini min. 5 cm iz drobljenega lubja iglavcev po celotnem območju grede. Zgornji rob zastirke mora biti uravnan z zgornjim robom robnika in okoliškega terena.</t>
  </si>
  <si>
    <t>Dobava in posaditev grmovnic vključuje dvoletno vzdrževanje, kar je zajeto v postavki saditve.</t>
  </si>
  <si>
    <t>F/1</t>
  </si>
  <si>
    <t>Nabava grmovnic po načrtu in dobava z nakladanjem v drevesnici  s transportom do mesta vsaditve. Grmovnice morajo ustrezati vrstni sestavi, velikosti in številu poganjkov, kot je določeno v načrtu.</t>
  </si>
  <si>
    <t>SPBC</t>
  </si>
  <si>
    <t xml:space="preserve">Spiraea bumalda 'Crispa' </t>
  </si>
  <si>
    <t>VK: 30-40, vsaj 3 poganjki</t>
  </si>
  <si>
    <t>F/2</t>
  </si>
  <si>
    <t>Razporeditev rastlin po površinskem saditvenem  načrtu. Izkop in priprava jam 1,5x premera bale/lončka, pognojitev z mineralnim gnojilom ali enakovredno in posaditev  rastlin, z zasipanjem jam. Na vseh straneh grude je potrebno sadilno jamo zapolniti z ustrezno zemljo, potlačiti in močno namočiti z vodo. Odprtje žičnate mreže in balirane tkanine okoli koreninskega vratu. Gnojenje. Ureditev zalivalnega kolobarja. Odvoz odvečnega materiala, s planiranjem po končanih delih in ostalimi pomožnimi deli. Prvo zalivanje 15 litrov na rastlino. Sajenje v kokosovo tkanino ali protiplevelno folijo, kjer je predvidena.</t>
  </si>
  <si>
    <t xml:space="preserve"> Postavka vključuje dvoletno vzdrževanje.</t>
  </si>
  <si>
    <t>F/3</t>
  </si>
  <si>
    <t>Organska gnojilna tableta 21g z dolgotrajnim delovanjem (kot npr. Healthy start 12-8-8), 1 kos/rastlino</t>
  </si>
  <si>
    <t>N</t>
  </si>
  <si>
    <t>PROTIPLEVELNA FOLIJA</t>
  </si>
  <si>
    <t>N/1</t>
  </si>
  <si>
    <t>Nabava protiplevelne folije za zadrževanje rasti plevela (npr. DuPont™ Plantex® GOLD ali podobno) in   tipskih sider (žeblji).</t>
  </si>
  <si>
    <t>N/2</t>
  </si>
  <si>
    <t>Izvedba protiplevelne folije za zadrževanje rasti plevela (npr. DuPont™ Plantex® GOLD ali podobno), ki se ga vgradi na pripravljen teren pred saditvijo. Teren mora biti očiščenim trajnih plevelov. Sidranje s tipskimi sidri (žeblji) in po navodilih proizvajalca. Komplet in vgradnja.</t>
  </si>
  <si>
    <t>O</t>
  </si>
  <si>
    <t>ZASTIRKA</t>
  </si>
  <si>
    <t>O/1</t>
  </si>
  <si>
    <r>
      <t xml:space="preserve">Izvedba zastirke v debelini min. 5 cm iz </t>
    </r>
    <r>
      <rPr>
        <b/>
        <sz val="10"/>
        <color indexed="8"/>
        <rFont val="Times New Roman"/>
        <family val="1"/>
        <charset val="238"/>
      </rPr>
      <t xml:space="preserve">drobljenega lubja iglavcev </t>
    </r>
    <r>
      <rPr>
        <sz val="10"/>
        <color indexed="8"/>
        <rFont val="Times New Roman"/>
        <family val="1"/>
        <charset val="238"/>
      </rPr>
      <t>po celotnem območju grede. Fino planiranje  terena med rastlinami zajeto postavki sajenja rastlin. Komplet, dobava in vgradnja.</t>
    </r>
  </si>
  <si>
    <t>P</t>
  </si>
  <si>
    <t>TRATA</t>
  </si>
  <si>
    <t xml:space="preserve">Življenjski prostor za trato mora biti pripravljen pred setvijo in je obdelan v postavki "Življenjski prostor za rastline". </t>
  </si>
  <si>
    <t>P/1</t>
  </si>
  <si>
    <r>
      <t xml:space="preserve">Travnata površina </t>
    </r>
    <r>
      <rPr>
        <b/>
        <sz val="10"/>
        <color indexed="8"/>
        <rFont val="Times New Roman"/>
        <family val="1"/>
        <charset val="238"/>
      </rPr>
      <t xml:space="preserve">za setev </t>
    </r>
    <r>
      <rPr>
        <sz val="10"/>
        <color indexed="8"/>
        <rFont val="Times New Roman"/>
        <family val="1"/>
        <charset val="238"/>
      </rPr>
      <t>mora biti pripravljena v skladu z popisom v tehničnem poročilu: 15 cm  humozne zemlje,   20 cm peščene rjave zemlje I.kategorije, pod tem nasutje peščene zemljine (lahko izkopan teren). Humozna zemlja mora biti brez trajnih plevelov.</t>
    </r>
  </si>
  <si>
    <t>Površino je potrebno fino zrahljati pred setvijo. Sejati je možno le na uležanih površinah.</t>
  </si>
  <si>
    <t xml:space="preserve">Po setvi je potrebno območje obilno zaliti in preprečiti obremenitve posejanih tal. </t>
  </si>
  <si>
    <t>Dobava in setev travnega semena vključuje dvoletno vzdrževanje, kar je zajeto v postavki setve.</t>
  </si>
  <si>
    <t>P/1.1</t>
  </si>
  <si>
    <t>Nabava in dobava ustrezne travne mešanice za sončne lege npr.: “Bled” Semenarne Ljubljana ali enakovredno. Poraba: 0,04 kg/m2</t>
  </si>
  <si>
    <t>P/1.4</t>
  </si>
  <si>
    <t>Fino zrahljanje površine pred setvijo. Po potrebi odstranitev plevela in kamnov s premerom &gt;5 cm.</t>
  </si>
  <si>
    <t xml:space="preserve">Strojna setev semen za trate. Nizko podkopanje (ne globlje kot 1 cm!) in potlačenje posejane površine. Po setvi se površine zalije, orosi z vodo v čim bolj drobnih kapljicah in prepreči obremenitve posejanih tal. </t>
  </si>
  <si>
    <t>Postavka vključuje dvoletno vzdrževanje.</t>
  </si>
  <si>
    <t>trata</t>
  </si>
  <si>
    <t>ZASADITVE IN ZATRAVITEVE SKUPAJ:</t>
  </si>
  <si>
    <t>Ljubljana, 19.6.2021</t>
  </si>
  <si>
    <t>Investitor:
MESTNA OBČINA LJUBLJANA
Mestni trg 1
1000 Ljubljana</t>
  </si>
  <si>
    <t>OBST TLAK</t>
  </si>
  <si>
    <t>asfalt</t>
  </si>
  <si>
    <t>Objekt: 
ŠIRITEV POKOPALIŠČA VIČ - I.faza</t>
  </si>
  <si>
    <t>bet. tlakovanje</t>
  </si>
  <si>
    <t>granitne kocke</t>
  </si>
  <si>
    <t>kocke ponovna vgradnja</t>
  </si>
  <si>
    <t>pesek</t>
  </si>
  <si>
    <t>Popis del - Parkirišče</t>
  </si>
  <si>
    <t>zelenica</t>
  </si>
  <si>
    <t>Zunanja ureditev, odvodnjavanje in prometna signalizacija</t>
  </si>
  <si>
    <t>NOVI TLAK</t>
  </si>
  <si>
    <t>DEBELINA</t>
  </si>
  <si>
    <t>TD32</t>
  </si>
  <si>
    <t>Kamnita posteljica</t>
  </si>
  <si>
    <t>Geotekstil</t>
  </si>
  <si>
    <t>Natronski papir</t>
  </si>
  <si>
    <t>Izravnava terena</t>
  </si>
  <si>
    <t>Debelina tlaka</t>
  </si>
  <si>
    <t>Rušitev</t>
  </si>
  <si>
    <t>Izkop final</t>
  </si>
  <si>
    <t xml:space="preserve">ASFALT 5 cm </t>
  </si>
  <si>
    <t>štok beton</t>
  </si>
  <si>
    <t>ZU-B1.1</t>
  </si>
  <si>
    <t>DA</t>
  </si>
  <si>
    <t>ZUNANJA UREDITEV</t>
  </si>
  <si>
    <t>liti beton</t>
  </si>
  <si>
    <t>ZU-B1.2</t>
  </si>
  <si>
    <t>bet. prefab</t>
  </si>
  <si>
    <t>ZU-B2.1</t>
  </si>
  <si>
    <t>NE</t>
  </si>
  <si>
    <t>REKAPITULACIJA - ZUNANJA UREDITEV</t>
  </si>
  <si>
    <t>ZU-B2.1 povozno</t>
  </si>
  <si>
    <t>ZU-B2.1 nepovozno</t>
  </si>
  <si>
    <t>z.1.1</t>
  </si>
  <si>
    <t xml:space="preserve">Preddela </t>
  </si>
  <si>
    <t>ZU-B2.3</t>
  </si>
  <si>
    <t>z.1.2</t>
  </si>
  <si>
    <t>vialit</t>
  </si>
  <si>
    <t>ZU-V</t>
  </si>
  <si>
    <t>z.1.3</t>
  </si>
  <si>
    <t>Zgornji ustroj</t>
  </si>
  <si>
    <t>ZU-A</t>
  </si>
  <si>
    <t>z.1.4</t>
  </si>
  <si>
    <t>Robni elementi</t>
  </si>
  <si>
    <t>kocke</t>
  </si>
  <si>
    <t>ZU-K.1</t>
  </si>
  <si>
    <t>obst</t>
  </si>
  <si>
    <t>z.1.5</t>
  </si>
  <si>
    <t>Naprave za odvodnjavanje</t>
  </si>
  <si>
    <t>ZU-K.2 povozno</t>
  </si>
  <si>
    <t>z.1.6</t>
  </si>
  <si>
    <t>Prometna signalizacija</t>
  </si>
  <si>
    <t>ZU-K.2 nepovozno</t>
  </si>
  <si>
    <t>šifra</t>
  </si>
  <si>
    <t>Opis del</t>
  </si>
  <si>
    <t>Pred pričetkom del je potrebno izvesti zakoličbo vseh obstoječih komunalnih vodov in preveriti lokacije obstoječih revizijskih jaškov. V kolikor dejansko stanje odstopa od podlag za projektne rešitve, je potrebno o tem obvestiti projektanta, ki na podlagi projektantskega nadzora prilagodi rešitev.</t>
  </si>
  <si>
    <t>Preddela</t>
  </si>
  <si>
    <t>Rušenja vseh obstoječih objektov so opredeljna v okviru projekta arhitekture!</t>
  </si>
  <si>
    <t>z.1.1.1</t>
  </si>
  <si>
    <t>Zarezovanje obstoječega asfaltnega vozišča debeline do 10 cm.</t>
  </si>
  <si>
    <t>z.1.1.2</t>
  </si>
  <si>
    <t xml:space="preserve">Rušenje asfaltnih vozišč do debeline 10 cm vključno z robnimi elementi in odvozom odpadnega materiala na trajno deponijo izvajalca. </t>
  </si>
  <si>
    <t>z.1.1.16</t>
  </si>
  <si>
    <t>Zakoličba elementov zunanje in prometne ureditve. (Ocena)</t>
  </si>
  <si>
    <t>točk</t>
  </si>
  <si>
    <t>z.1.1.17</t>
  </si>
  <si>
    <t>Postavitev in zavarovanje prečnih profilov</t>
  </si>
  <si>
    <t>Preddela - skupaj</t>
  </si>
  <si>
    <t>z.1.2.1</t>
  </si>
  <si>
    <t>Izkopi</t>
  </si>
  <si>
    <t>z.1.2.1.1</t>
  </si>
  <si>
    <t xml:space="preserve">Površinski izkop plodne zemlje (humusa) v debelini 20 cm z odrivom materiala na gradbiščno oz. začasno deponijo, izven območja gradbene jame objekta. </t>
  </si>
  <si>
    <t>z.1.2.1.2</t>
  </si>
  <si>
    <t xml:space="preserve">Široki izkop lahke zemljine III. kat., v raščenem stanju, z odrivom na gradbiščno deponijo. </t>
  </si>
  <si>
    <t>z.1.2.1.3</t>
  </si>
  <si>
    <t>Odvoz lahke zemljine III. kat., v raščenem stanju, na trajno deponijo in strošek deponije, če zemljina ne bo ustrezala zahtevam geomehanika za ponovno vgradnja v nasipe.</t>
  </si>
  <si>
    <t>z.1.2.2</t>
  </si>
  <si>
    <t>Planum temeljnih tal</t>
  </si>
  <si>
    <t>z.1.2.2.1</t>
  </si>
  <si>
    <t>Planiranje in valjanje planuma spodnjega ustroja vključno z nasipnim materialom za pohodne površine, tocnosti +- 3,0 cm. Nagib planuma min 1%.</t>
  </si>
  <si>
    <t>V, B2.1 (delno), K1, K2 (delno)</t>
  </si>
  <si>
    <t>z.1.2.2.2</t>
  </si>
  <si>
    <t xml:space="preserve">Planiranje in valjanje planuma spodnjega ustroja vključno z nasipnim materialom za povozne površine, tocnosti +- 3,0 cm. Nagib planuma min 1%. </t>
  </si>
  <si>
    <t xml:space="preserve">B1.1, B1.2, A, B2.1 (delno), B2.3, K2 (delno), K3 </t>
  </si>
  <si>
    <t>z.1.2.2.3</t>
  </si>
  <si>
    <t>Planiranje in valjanje kamnite posteljice do Ev2=40 MPa za pohodne površine, točnosti +- 3,0 cm. Nagib planuma min 1%.</t>
  </si>
  <si>
    <t>z.1.2.2.4</t>
  </si>
  <si>
    <t>Planiranje in valjanje kamnite posteljice do Ev2=60 MPa,za povozne površine, točnosti +- 3,0 cm. Nagib planuma min 1%.</t>
  </si>
  <si>
    <t>z.1.2.2.5</t>
  </si>
  <si>
    <t>Nabava, dobava in polaganje PP geotekstila (npr. Polyfelt TS30 ali podobno) na splaniran in uvaljan planum spodnjega ustroja oziroma terena, polaganje s preklopom min. 10 cm. Pretržna sila Tmin=12 kN/m.</t>
  </si>
  <si>
    <t>z.1.2.3</t>
  </si>
  <si>
    <t>Nasipi in posteljice</t>
  </si>
  <si>
    <t>z.1.2.3.1</t>
  </si>
  <si>
    <t>Dobava in izdelava kamnite posteljice iz kamnitega zmrzlinsko odpornega materiala 0/100 v debelini plasti 30 cm, povozne in pohodne površine na terenu.</t>
  </si>
  <si>
    <t>Dobava in izdelava kamnite posteljice iz kamnitega zmrzlinsko odpornega materiala 0/64 v debelini plasti 25 cm, pohodne površine za izvedbo tlaka CONIPAVE na terenu.</t>
  </si>
  <si>
    <t>z.1.2.4</t>
  </si>
  <si>
    <t>Zelenice</t>
  </si>
  <si>
    <t>z.1.2.4.1</t>
  </si>
  <si>
    <t>Dobava, sejanje in razstiranje zemljine za zelenico v debelini 15 cm, vključno s humuziranjem brežin (ob ustrezni obdelavi se lahko uporabi zemljina odstranjena in shranjena na gradbišni deponiji)</t>
  </si>
  <si>
    <t>z.1.2.4.2</t>
  </si>
  <si>
    <t>Dobava in razstiranje peščene zemljine za zelenico v debelini 25 cm - (ob ustrezni obdelavi se lahko uporabi zemljina odstranjena in shranjena na gradbišni deponiji).</t>
  </si>
  <si>
    <t>z.1.2.4.3</t>
  </si>
  <si>
    <t>Ureditev obstoječe zelenice - travnika, vključno s dodatnim humuziranjem(ob ustrezni obdelavi se lahko uporabi zemljina odstranjena in shranjena na gradbišni deponiji) in travno zasaditvijo.</t>
  </si>
  <si>
    <t>Zemeljska dela - skupaj</t>
  </si>
  <si>
    <t xml:space="preserve">Zgornji ustroj </t>
  </si>
  <si>
    <t>z.1.3.1</t>
  </si>
  <si>
    <t>Nosilne nevezane plasti</t>
  </si>
  <si>
    <t>z.1.3.1.1</t>
  </si>
  <si>
    <t>Nabava, dobava materiala in izdelava nevezane nosilne plasti drobljenca TD32 v deb. 30 cm za potrebe pohodnih in povoznih površin. Utrjevanje do predvidene trdnosti Ev2min= 100 Mpa za povozne površine in Ev2min= 70 Mpa za pohodne površine.</t>
  </si>
  <si>
    <t>z.1.3.1.2</t>
  </si>
  <si>
    <t>Nabava, dobava materiala in izdelava nevezane nosilne plasti drobljenca 16/32mm v deb. 30 cm za potrebe pohodnih površin (ZU-2 - CONIPAVE) - vodopropustnost vsaj 0.02cm/s. Utrjevanje do predvidene trdnosti Ev2min= 70 Mpa za pohodne površine.</t>
  </si>
  <si>
    <t>z.1.3.1.3</t>
  </si>
  <si>
    <t>Nabava, dobava materiala in izdelava nevezane nosilne plasti drobljenca 1/16mm v deb. 15 cm za potrebe pohodnih površin (ZU-2 - CONIPAVE) - vodopropustnost vsaj 0.02cm/s. Utrjevanje do predvidene trdnosti Ev2min= 70 Mpa za pohodne površine.</t>
  </si>
  <si>
    <t>z.1.3.2</t>
  </si>
  <si>
    <t>Vezane nosilne plasti</t>
  </si>
  <si>
    <t>z.1.3.2.1</t>
  </si>
  <si>
    <t>Izdelava asfaltne nosilne vezane plasti AC base 22, B50/70, A4, debeline 6 cm. (ZU-1)</t>
  </si>
  <si>
    <t>z.1.3.3</t>
  </si>
  <si>
    <t>Obrabne zaporne plasti</t>
  </si>
  <si>
    <t>z.1.3.3.1</t>
  </si>
  <si>
    <t>Izdelava asfaltne obrabnozaporne plasti AC surf 8, B50/70, A4, debeline 4 cm. (ZU-1)</t>
  </si>
  <si>
    <t>z.1.3.3.2</t>
  </si>
  <si>
    <t>Izdelava pohodne obrabnozaporne plasti CONIPAVE STONE CARPET – 653 UV stabilen, debeline 3 cm. (ZU-2)</t>
  </si>
  <si>
    <t>Zgornji ustroj- voziščna konstrukcija - skupaj</t>
  </si>
  <si>
    <t>Robni elementi- robniki, obrobe, otoki, bet. elementi</t>
  </si>
  <si>
    <t>z.1.4.1</t>
  </si>
  <si>
    <t xml:space="preserve">Nabava, dobava in vgradnja robnikov iz litega cementnega betona s prerezom 15/25 cm (vgradnja v bet. temelj C16/20). </t>
  </si>
  <si>
    <t>z.1.4.2</t>
  </si>
  <si>
    <t>Nabava, dobava in vgradnja robnikov iz litega cementnega betona s prerezom 15/25 cm (vgradnja v bet. temelj C16/20). Izvedba pogreznejenega robnika.</t>
  </si>
  <si>
    <t>z.1.4.3</t>
  </si>
  <si>
    <t xml:space="preserve">Nabava, dobava in vgradnja robnikov iz litega cementnega betona s prerezom 8/20 cm - kolesarski robnik - pogreznjen (vgradnja v bet. temelj C16/20). </t>
  </si>
  <si>
    <t>Robni elementi- robniki, obrobe, otoki, bet. elementi- skupaj</t>
  </si>
  <si>
    <t>z.1.5.1</t>
  </si>
  <si>
    <t>Nabava, dobava materiala in izdelava cestnega požiralnika premera 40 cm, globine 150 cm. Izvedba z LTŽ reštko. Glej detajl.</t>
  </si>
  <si>
    <t>iztoki</t>
  </si>
  <si>
    <t>z.1.5.2</t>
  </si>
  <si>
    <t>Nabava, dobava materiala in izdelava cestnega požiralnika premera 40 cm, globine 150 cm. Izvedba z vtokom pod robnikom. Glej detajl.</t>
  </si>
  <si>
    <t>PREVERI OPIS in ceno!!!</t>
  </si>
  <si>
    <t>Naprave za odvodnjavanje - skupaj</t>
  </si>
  <si>
    <t>Prometna signalizacija in oprema</t>
  </si>
  <si>
    <t>z.1.6.1</t>
  </si>
  <si>
    <t xml:space="preserve">Nabava, dobava in postavitev stebriča premera 64 mm iz vroče cinkane jeklene S cevi dolžina 3000 mm. </t>
  </si>
  <si>
    <t>z.1.6.2</t>
  </si>
  <si>
    <t>Izdelava temelja iz cementnega betona C12/15 dolžine 60 cm in prereza do 40 cm.</t>
  </si>
  <si>
    <t>z.1.6.3</t>
  </si>
  <si>
    <t>Nabava, dobava in pritrditev prometnega znaka Ustavi, premera 600 mm, podloga iz aluminijaste pločevine. Znak z odsevno folijo I. kvalitete.</t>
  </si>
  <si>
    <t>z.1.6.4</t>
  </si>
  <si>
    <t>Izdelava tankoslojne talne označbe ločilna neprekinjena črta 5111 z enokomponentno belo barvo, strojno, debelina plasti suhe snovi 200 um, širina črte 15 cm.</t>
  </si>
  <si>
    <t>robna neprekinjena (uvoz v obst. garažno hišo pri sodnem stolpu)</t>
  </si>
  <si>
    <t>z.1.6.5</t>
  </si>
  <si>
    <t>Izdelava tankoslojne talne označbe neprekinjena črta 5211 - ustavi z enokomponentno belo barvo, strojno, debelina plasti suhe snovi 200 um, širina črte 50 cm.</t>
  </si>
  <si>
    <t>robna prekinjena</t>
  </si>
  <si>
    <t>z.1.6.6</t>
  </si>
  <si>
    <t xml:space="preserve">Izdelava tankoslojne talne označbe stalne ovire za umirjanje prometa 5335-1 z enokomponentno rumeno barvo, debelina plasti suhe snovi 200 um. Širina trikotne označbe je 0,75 m, višina 1,00 m. </t>
  </si>
  <si>
    <t>z.1.6.7</t>
  </si>
  <si>
    <t>Izdelava tankoslojne neprekinjene talne označbe parkirna mesta 5356-1 z enokomponentno belo barvo, strojno, debelina plasti suhe snovi 200 um, širina črte 10 cm.</t>
  </si>
  <si>
    <t>z.1.6.8</t>
  </si>
  <si>
    <t>Izdelava tankoslojne neprekinjene talne označbe parkirna mesta - motorna kolesa 5357 z enokomponentno belo barvo, strojno, debelina plasti suhe snovi 200 um, širina črte 10 cm.</t>
  </si>
  <si>
    <t>z.1.6.9</t>
  </si>
  <si>
    <t>Izdelava tankoslojne talne označbe rezervirano parkirno mesto - vozila invalidov, z enokomponento rumeno barvo, ročno, debelina plasti suhe snovi 250 μm.</t>
  </si>
  <si>
    <t>z.1.6.10</t>
  </si>
  <si>
    <t xml:space="preserve">Nabava, dobava in postavitev parkomata skladnega z zahtevo upravljalca javnih parkirišč MOL. </t>
  </si>
  <si>
    <t>V ceni ni všteta predvidena izvedba eventuelnega priklopa na električno omrežje.</t>
  </si>
  <si>
    <t>z.1.6.11</t>
  </si>
  <si>
    <t>Nabava, dobava in postavitev kolesarskega stojala (kolesarsko stojalo iz katalago opreme MOL 1.5.) iz nerjavne pločevine.  Vključno z izvedbo temeljev iz cementnega betona C25/30 skladno z navodili za vgradnjo.</t>
  </si>
  <si>
    <t>Prometna signalizacija - skupaj</t>
  </si>
  <si>
    <t>z.1</t>
  </si>
  <si>
    <t>UTRJENE POVRSINE - SKUPAJ</t>
  </si>
  <si>
    <t>KANALIZACIJA</t>
  </si>
  <si>
    <t>ELEKTRO INSTALACIJE</t>
  </si>
  <si>
    <t>HORTIKULTURA</t>
  </si>
  <si>
    <t>1_1</t>
  </si>
  <si>
    <t>1_2</t>
  </si>
  <si>
    <t>1_3</t>
  </si>
  <si>
    <t>1_4</t>
  </si>
  <si>
    <t>Priklop zunanjih svetilk po zahtevah dobavitelja svetilk, komplet z drobnim montažnim materialom</t>
  </si>
  <si>
    <t>Mestna občina Ljubljana
Mestni trg 1
1000 Ljubljana</t>
  </si>
  <si>
    <t>Ljubljana, 22.7.2021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</si>
</sst>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0.000"/>
    <numFmt numFmtId="165" formatCode="0.000"/>
    <numFmt numFmtId="166" formatCode="#,##0.00\ &quot;€&quot;"/>
    <numFmt numFmtId="167" formatCode="_-* #,##0.00\ _€_-;\-* #,##0.00\ _€_-;_-* &quot;-&quot;??\ _€_-;_-@_-"/>
    <numFmt numFmtId="168" formatCode="#,##0.00\ [$€-1]"/>
    <numFmt numFmtId="169" formatCode="#,##0.0"/>
  </numFmts>
  <fonts count="73">
    <font>
      <sz val="10"/>
      <color rgb="FF000000"/>
      <name val="Arial"/>
    </font>
    <font>
      <sz val="11"/>
      <color theme="1"/>
      <name val="Calibri"/>
      <family val="2"/>
      <charset val="238"/>
      <scheme val="minor"/>
    </font>
    <font>
      <sz val="11"/>
      <color theme="1"/>
      <name val="Calibri"/>
      <family val="2"/>
      <charset val="238"/>
      <scheme val="minor"/>
    </font>
    <font>
      <b/>
      <sz val="10"/>
      <color rgb="FF000000"/>
      <name val="Arial"/>
      <family val="2"/>
      <charset val="238"/>
    </font>
    <font>
      <sz val="10"/>
      <color theme="1"/>
      <name val="Calibri"/>
      <family val="2"/>
      <charset val="238"/>
    </font>
    <font>
      <u/>
      <sz val="10"/>
      <color rgb="FF000000"/>
      <name val="Arial"/>
      <family val="2"/>
      <charset val="238"/>
    </font>
    <font>
      <sz val="10"/>
      <color indexed="8"/>
      <name val="Arial"/>
      <family val="2"/>
      <charset val="238"/>
    </font>
    <font>
      <b/>
      <sz val="11"/>
      <color rgb="FF000000"/>
      <name val="Arial"/>
      <family val="2"/>
      <charset val="238"/>
    </font>
    <font>
      <sz val="11"/>
      <color rgb="FF000000"/>
      <name val="Arial"/>
      <family val="2"/>
      <charset val="238"/>
    </font>
    <font>
      <b/>
      <sz val="11"/>
      <color theme="1"/>
      <name val="Arial"/>
      <family val="2"/>
      <charset val="238"/>
    </font>
    <font>
      <sz val="11"/>
      <color theme="1"/>
      <name val="Arial"/>
      <family val="2"/>
      <charset val="238"/>
    </font>
    <font>
      <b/>
      <sz val="11"/>
      <name val="Arial"/>
      <family val="2"/>
      <charset val="238"/>
    </font>
    <font>
      <sz val="11"/>
      <color rgb="FFFF0000"/>
      <name val="Calibri"/>
      <family val="2"/>
      <charset val="238"/>
      <scheme val="minor"/>
    </font>
    <font>
      <b/>
      <sz val="11"/>
      <color theme="1"/>
      <name val="Calibri"/>
      <family val="2"/>
      <charset val="238"/>
      <scheme val="minor"/>
    </font>
    <font>
      <sz val="12"/>
      <color rgb="FF222222"/>
      <name val="Arial"/>
      <family val="2"/>
      <charset val="238"/>
    </font>
    <font>
      <b/>
      <sz val="12"/>
      <color rgb="FF222222"/>
      <name val="Arial"/>
      <family val="2"/>
      <charset val="238"/>
    </font>
    <font>
      <sz val="11"/>
      <color theme="1"/>
      <name val="Calibri"/>
      <family val="2"/>
      <scheme val="minor"/>
    </font>
    <font>
      <b/>
      <sz val="10"/>
      <name val="Arial CE"/>
      <charset val="238"/>
    </font>
    <font>
      <sz val="10"/>
      <name val="Arial CE"/>
      <family val="2"/>
      <charset val="238"/>
    </font>
    <font>
      <b/>
      <sz val="10"/>
      <name val="Arial CE"/>
      <family val="2"/>
      <charset val="238"/>
    </font>
    <font>
      <sz val="10"/>
      <name val="Arial"/>
      <family val="2"/>
      <charset val="238"/>
    </font>
    <font>
      <sz val="10"/>
      <name val="Times New Roman"/>
      <family val="1"/>
      <charset val="238"/>
    </font>
    <font>
      <sz val="10"/>
      <name val="Times New Roman CE"/>
      <charset val="238"/>
    </font>
    <font>
      <sz val="10"/>
      <name val="Calibri"/>
      <family val="2"/>
    </font>
    <font>
      <sz val="10"/>
      <name val="GreekC"/>
      <charset val="238"/>
    </font>
    <font>
      <sz val="10"/>
      <color indexed="10"/>
      <name val="Arial CE"/>
      <family val="2"/>
      <charset val="238"/>
    </font>
    <font>
      <i/>
      <sz val="10"/>
      <color theme="1" tint="0.499984740745262"/>
      <name val="Arial CE"/>
      <charset val="238"/>
    </font>
    <font>
      <sz val="10"/>
      <name val="Arial"/>
      <family val="2"/>
    </font>
    <font>
      <b/>
      <sz val="12"/>
      <color theme="1"/>
      <name val="Calibri"/>
      <family val="2"/>
      <scheme val="minor"/>
    </font>
    <font>
      <b/>
      <sz val="11"/>
      <color theme="1"/>
      <name val="Calibri"/>
      <family val="2"/>
      <scheme val="minor"/>
    </font>
    <font>
      <u/>
      <sz val="10"/>
      <name val="Arial CE"/>
      <family val="2"/>
      <charset val="238"/>
    </font>
    <font>
      <sz val="10"/>
      <name val="Times New Roman"/>
      <family val="1"/>
    </font>
    <font>
      <u/>
      <sz val="10"/>
      <color theme="1"/>
      <name val="Arial"/>
      <family val="2"/>
    </font>
    <font>
      <u/>
      <sz val="10"/>
      <name val="Arial CE"/>
      <charset val="238"/>
    </font>
    <font>
      <b/>
      <sz val="12"/>
      <color theme="0"/>
      <name val="Calibri"/>
      <family val="2"/>
      <scheme val="minor"/>
    </font>
    <font>
      <b/>
      <sz val="10"/>
      <color theme="1"/>
      <name val="Calibri"/>
      <family val="2"/>
      <charset val="238"/>
      <scheme val="minor"/>
    </font>
    <font>
      <sz val="11"/>
      <name val="Calibri"/>
      <family val="2"/>
      <charset val="238"/>
    </font>
    <font>
      <b/>
      <i/>
      <sz val="11"/>
      <color theme="1"/>
      <name val="Calibri"/>
      <family val="2"/>
      <charset val="238"/>
      <scheme val="minor"/>
    </font>
    <font>
      <sz val="11"/>
      <name val="Times New Roman"/>
      <family val="1"/>
      <charset val="238"/>
    </font>
    <font>
      <b/>
      <i/>
      <sz val="11"/>
      <name val="Times New Roman"/>
      <family val="1"/>
      <charset val="238"/>
    </font>
    <font>
      <b/>
      <sz val="10"/>
      <color theme="1"/>
      <name val="Times New Roman"/>
      <family val="1"/>
      <charset val="238"/>
    </font>
    <font>
      <sz val="11"/>
      <color rgb="FFFF0000"/>
      <name val="Times New Roman"/>
      <family val="1"/>
      <charset val="238"/>
    </font>
    <font>
      <b/>
      <sz val="10"/>
      <name val="Times New Roman"/>
      <family val="1"/>
      <charset val="238"/>
    </font>
    <font>
      <sz val="10"/>
      <color theme="1"/>
      <name val="Times New Roman"/>
      <family val="1"/>
      <charset val="238"/>
    </font>
    <font>
      <sz val="11"/>
      <color theme="1"/>
      <name val="Times New Roman"/>
      <family val="1"/>
      <charset val="238"/>
    </font>
    <font>
      <i/>
      <sz val="10"/>
      <name val="Times New Roman"/>
      <family val="1"/>
      <charset val="238"/>
    </font>
    <font>
      <i/>
      <sz val="10"/>
      <color indexed="8"/>
      <name val="Times New Roman"/>
      <family val="1"/>
      <charset val="238"/>
    </font>
    <font>
      <b/>
      <sz val="10"/>
      <color indexed="8"/>
      <name val="Times New Roman"/>
      <family val="1"/>
      <charset val="238"/>
    </font>
    <font>
      <sz val="10"/>
      <color indexed="8"/>
      <name val="Times New Roman"/>
      <family val="1"/>
      <charset val="238"/>
    </font>
    <font>
      <b/>
      <i/>
      <sz val="10"/>
      <color indexed="8"/>
      <name val="Times New Roman"/>
      <family val="1"/>
      <charset val="238"/>
    </font>
    <font>
      <sz val="8"/>
      <color theme="1"/>
      <name val="Times New Roman"/>
      <family val="1"/>
      <charset val="238"/>
    </font>
    <font>
      <b/>
      <i/>
      <sz val="10"/>
      <name val="Times New Roman"/>
      <family val="1"/>
      <charset val="238"/>
    </font>
    <font>
      <sz val="8"/>
      <name val="Times New Roman CE"/>
      <family val="1"/>
      <charset val="238"/>
    </font>
    <font>
      <sz val="8"/>
      <color indexed="8"/>
      <name val="Times New Roman"/>
      <family val="1"/>
      <charset val="238"/>
    </font>
    <font>
      <sz val="8"/>
      <name val="Times New Roman"/>
      <family val="1"/>
      <charset val="238"/>
    </font>
    <font>
      <sz val="12"/>
      <name val="Times New Roman"/>
      <family val="1"/>
      <charset val="238"/>
    </font>
    <font>
      <b/>
      <sz val="10"/>
      <name val="Arial"/>
      <family val="2"/>
      <charset val="238"/>
    </font>
    <font>
      <sz val="10"/>
      <color rgb="FF7030A0"/>
      <name val="Arial"/>
      <family val="2"/>
    </font>
    <font>
      <sz val="10"/>
      <color rgb="FFFF0000"/>
      <name val="Arial"/>
      <family val="2"/>
      <charset val="238"/>
    </font>
    <font>
      <b/>
      <sz val="10"/>
      <name val="Arial"/>
      <family val="2"/>
    </font>
    <font>
      <b/>
      <sz val="10"/>
      <color rgb="FF7030A0"/>
      <name val="Arial"/>
      <family val="2"/>
    </font>
    <font>
      <i/>
      <sz val="10"/>
      <name val="Arial"/>
      <family val="2"/>
      <charset val="238"/>
    </font>
    <font>
      <sz val="10"/>
      <name val="Calibri"/>
      <family val="2"/>
      <charset val="238"/>
      <scheme val="minor"/>
    </font>
    <font>
      <b/>
      <sz val="10"/>
      <name val="Calibri"/>
      <family val="2"/>
      <charset val="238"/>
      <scheme val="minor"/>
    </font>
    <font>
      <b/>
      <sz val="14"/>
      <name val="Arial"/>
      <family val="2"/>
      <charset val="238"/>
    </font>
    <font>
      <sz val="10"/>
      <color rgb="FFFF0000"/>
      <name val="Arial"/>
      <family val="2"/>
    </font>
    <font>
      <sz val="10"/>
      <color rgb="FF0070C0"/>
      <name val="Arial"/>
      <family val="2"/>
      <charset val="238"/>
    </font>
    <font>
      <sz val="10"/>
      <color rgb="FF7030A0"/>
      <name val="Arial"/>
      <family val="2"/>
      <charset val="238"/>
    </font>
    <font>
      <sz val="10"/>
      <color rgb="FF00B050"/>
      <name val="Arial"/>
      <family val="2"/>
      <charset val="238"/>
    </font>
    <font>
      <b/>
      <sz val="12"/>
      <name val="Arial"/>
      <family val="2"/>
      <charset val="238"/>
    </font>
    <font>
      <b/>
      <sz val="10"/>
      <color rgb="FF7030A0"/>
      <name val="Arial"/>
      <family val="2"/>
      <charset val="238"/>
    </font>
    <font>
      <b/>
      <sz val="10"/>
      <color rgb="FFC00000"/>
      <name val="Arial"/>
      <family val="2"/>
      <charset val="238"/>
    </font>
    <font>
      <sz val="10"/>
      <name val="SLO Arial"/>
      <family val="2"/>
    </font>
  </fonts>
  <fills count="6">
    <fill>
      <patternFill patternType="none"/>
    </fill>
    <fill>
      <patternFill patternType="gray125"/>
    </fill>
    <fill>
      <patternFill patternType="solid">
        <fgColor theme="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s>
  <borders count="22">
    <border>
      <left/>
      <right/>
      <top/>
      <bottom/>
      <diagonal/>
    </border>
    <border>
      <left/>
      <right/>
      <top/>
      <bottom/>
      <diagonal/>
    </border>
    <border>
      <left/>
      <right/>
      <top style="thin">
        <color auto="1"/>
      </top>
      <bottom style="thin">
        <color auto="1"/>
      </bottom>
      <diagonal/>
    </border>
    <border>
      <left/>
      <right/>
      <top style="thin">
        <color auto="1"/>
      </top>
      <bottom style="thin">
        <color auto="1"/>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auto="1"/>
      </left>
      <right/>
      <top style="thin">
        <color auto="1"/>
      </top>
      <bottom style="thin">
        <color auto="1"/>
      </bottom>
      <diagonal/>
    </border>
    <border>
      <left/>
      <right/>
      <top style="thin">
        <color indexed="64"/>
      </top>
      <bottom style="double">
        <color indexed="64"/>
      </bottom>
      <diagonal/>
    </border>
    <border>
      <left/>
      <right/>
      <top/>
      <bottom style="medium">
        <color indexed="64"/>
      </bottom>
      <diagonal/>
    </border>
    <border>
      <left style="thin">
        <color indexed="64"/>
      </left>
      <right/>
      <top/>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7">
    <xf numFmtId="0" fontId="0" fillId="0" borderId="0"/>
    <xf numFmtId="0" fontId="6" fillId="0" borderId="1"/>
    <xf numFmtId="0" fontId="16" fillId="0" borderId="1"/>
    <xf numFmtId="0" fontId="21" fillId="0" borderId="1"/>
    <xf numFmtId="0" fontId="21" fillId="0" borderId="1"/>
    <xf numFmtId="0" fontId="22" fillId="0" borderId="1"/>
    <xf numFmtId="0" fontId="31" fillId="0" borderId="1"/>
    <xf numFmtId="0" fontId="16" fillId="0" borderId="1"/>
    <xf numFmtId="0" fontId="2" fillId="0" borderId="1"/>
    <xf numFmtId="44" fontId="2" fillId="0" borderId="1" applyFont="0" applyFill="0" applyBorder="0" applyAlignment="0" applyProtection="0"/>
    <xf numFmtId="167" fontId="2" fillId="0" borderId="1" applyFont="0" applyFill="0" applyBorder="0" applyAlignment="0" applyProtection="0"/>
    <xf numFmtId="0" fontId="20" fillId="0" borderId="1"/>
    <xf numFmtId="9" fontId="2" fillId="0" borderId="1" applyFont="0" applyFill="0" applyBorder="0" applyAlignment="0" applyProtection="0"/>
    <xf numFmtId="0" fontId="20" fillId="0" borderId="1"/>
    <xf numFmtId="0" fontId="20" fillId="0" borderId="1"/>
    <xf numFmtId="0" fontId="20" fillId="0" borderId="1"/>
    <xf numFmtId="0" fontId="1" fillId="0" borderId="1"/>
  </cellStyleXfs>
  <cellXfs count="464">
    <xf numFmtId="0" fontId="0" fillId="0" borderId="0" xfId="0" applyFont="1" applyAlignment="1"/>
    <xf numFmtId="0" fontId="4" fillId="0" borderId="0" xfId="0" applyFont="1"/>
    <xf numFmtId="0" fontId="3" fillId="0" borderId="0" xfId="0" applyFont="1" applyAlignment="1">
      <alignment vertical="top" wrapText="1"/>
    </xf>
    <xf numFmtId="1" fontId="3" fillId="0" borderId="0" xfId="0" applyNumberFormat="1" applyFont="1" applyAlignment="1">
      <alignment vertical="top" wrapText="1"/>
    </xf>
    <xf numFmtId="4" fontId="3" fillId="0" borderId="0" xfId="0" applyNumberFormat="1" applyFont="1" applyAlignment="1">
      <alignment horizontal="right" vertical="top" shrinkToFit="1"/>
    </xf>
    <xf numFmtId="0" fontId="3" fillId="0" borderId="0" xfId="0" applyFont="1" applyAlignment="1">
      <alignment vertical="top"/>
    </xf>
    <xf numFmtId="0" fontId="0" fillId="0" borderId="0" xfId="0" applyFont="1" applyAlignment="1">
      <alignment vertical="top" wrapText="1"/>
    </xf>
    <xf numFmtId="1" fontId="0" fillId="0" borderId="0" xfId="0" applyNumberFormat="1" applyFont="1" applyAlignment="1">
      <alignment vertical="top" wrapText="1"/>
    </xf>
    <xf numFmtId="2" fontId="0" fillId="0" borderId="0" xfId="0" applyNumberFormat="1" applyFont="1"/>
    <xf numFmtId="2" fontId="0" fillId="0" borderId="0" xfId="0" applyNumberFormat="1" applyFont="1" applyAlignment="1">
      <alignment horizontal="right"/>
    </xf>
    <xf numFmtId="164" fontId="0" fillId="0" borderId="0" xfId="0" applyNumberFormat="1" applyFont="1" applyAlignment="1">
      <alignment vertical="top" wrapText="1"/>
    </xf>
    <xf numFmtId="1" fontId="0" fillId="0" borderId="0" xfId="0" applyNumberFormat="1" applyFont="1"/>
    <xf numFmtId="164" fontId="0" fillId="0" borderId="0" xfId="0" applyNumberFormat="1" applyFont="1"/>
    <xf numFmtId="0" fontId="3" fillId="0" borderId="0" xfId="0" applyFont="1"/>
    <xf numFmtId="2" fontId="3" fillId="0" borderId="0" xfId="0" applyNumberFormat="1" applyFont="1"/>
    <xf numFmtId="0" fontId="0" fillId="0" borderId="0" xfId="0" applyFont="1" applyAlignment="1">
      <alignment horizontal="right"/>
    </xf>
    <xf numFmtId="0" fontId="5" fillId="0" borderId="0" xfId="0" applyFont="1"/>
    <xf numFmtId="0" fontId="3" fillId="0" borderId="0" xfId="0" applyFont="1" applyAlignment="1">
      <alignment horizontal="left" vertical="top" wrapText="1"/>
    </xf>
    <xf numFmtId="0" fontId="3" fillId="0" borderId="0" xfId="0" applyFont="1" applyAlignment="1">
      <alignment horizontal="right" vertical="top" wrapText="1"/>
    </xf>
    <xf numFmtId="2" fontId="3" fillId="0" borderId="0" xfId="0" applyNumberFormat="1" applyFont="1" applyAlignment="1">
      <alignment horizontal="right"/>
    </xf>
    <xf numFmtId="49" fontId="7" fillId="0" borderId="0" xfId="0" applyNumberFormat="1" applyFont="1" applyFill="1" applyAlignment="1">
      <alignment horizontal="left" vertical="top" wrapText="1"/>
    </xf>
    <xf numFmtId="4" fontId="8" fillId="0" borderId="0" xfId="0" applyNumberFormat="1" applyFont="1" applyFill="1" applyAlignment="1">
      <alignment vertical="top" wrapText="1"/>
    </xf>
    <xf numFmtId="0" fontId="8" fillId="0" borderId="0" xfId="0" applyFont="1" applyFill="1" applyAlignment="1">
      <alignment vertical="top"/>
    </xf>
    <xf numFmtId="49" fontId="7" fillId="0" borderId="0" xfId="0" applyNumberFormat="1" applyFont="1" applyFill="1" applyAlignment="1">
      <alignment vertical="top"/>
    </xf>
    <xf numFmtId="0" fontId="8" fillId="0" borderId="0" xfId="0" applyFont="1" applyFill="1" applyAlignment="1">
      <alignment horizontal="justify" vertical="top"/>
    </xf>
    <xf numFmtId="0" fontId="7" fillId="0" borderId="0" xfId="0" applyFont="1" applyFill="1" applyAlignment="1">
      <alignment vertical="top"/>
    </xf>
    <xf numFmtId="0" fontId="9" fillId="0" borderId="0" xfId="0" applyFont="1" applyFill="1" applyAlignment="1">
      <alignment horizontal="justify" vertical="top"/>
    </xf>
    <xf numFmtId="0" fontId="10" fillId="0" borderId="0" xfId="0" applyFont="1" applyFill="1" applyAlignment="1">
      <alignment horizontal="justify" vertical="top"/>
    </xf>
    <xf numFmtId="4" fontId="8" fillId="0" borderId="0" xfId="0" applyNumberFormat="1" applyFont="1" applyFill="1" applyAlignment="1">
      <alignment horizontal="justify" vertical="top"/>
    </xf>
    <xf numFmtId="4" fontId="7" fillId="0" borderId="0" xfId="0" applyNumberFormat="1" applyFont="1" applyFill="1" applyAlignment="1">
      <alignment horizontal="justify" vertical="top"/>
    </xf>
    <xf numFmtId="49" fontId="7" fillId="0" borderId="3" xfId="0" applyNumberFormat="1" applyFont="1" applyFill="1" applyBorder="1" applyAlignment="1">
      <alignment vertical="top"/>
    </xf>
    <xf numFmtId="0" fontId="14" fillId="0" borderId="3" xfId="0" applyFont="1" applyBorder="1" applyAlignment="1">
      <alignment horizontal="justify"/>
    </xf>
    <xf numFmtId="0" fontId="8" fillId="0" borderId="3" xfId="0" applyFont="1" applyFill="1" applyBorder="1" applyAlignment="1">
      <alignment vertical="top"/>
    </xf>
    <xf numFmtId="0" fontId="7" fillId="0" borderId="3" xfId="0" applyFont="1" applyFill="1" applyBorder="1" applyAlignment="1">
      <alignment vertical="top"/>
    </xf>
    <xf numFmtId="0" fontId="15" fillId="0" borderId="3" xfId="0" applyFont="1" applyBorder="1" applyAlignment="1">
      <alignment horizontal="justify"/>
    </xf>
    <xf numFmtId="4" fontId="43" fillId="0" borderId="1" xfId="8" applyNumberFormat="1" applyFont="1" applyAlignment="1" applyProtection="1">
      <alignment horizontal="right" vertical="top"/>
      <protection locked="0"/>
    </xf>
    <xf numFmtId="4" fontId="8" fillId="0" borderId="3" xfId="0" applyNumberFormat="1" applyFont="1" applyFill="1" applyBorder="1" applyAlignment="1">
      <alignment vertical="top"/>
    </xf>
    <xf numFmtId="49" fontId="7" fillId="0" borderId="2" xfId="0" applyNumberFormat="1" applyFont="1" applyFill="1" applyBorder="1" applyAlignment="1">
      <alignment vertical="top"/>
    </xf>
    <xf numFmtId="0" fontId="14" fillId="0" borderId="2" xfId="0" applyFont="1" applyBorder="1" applyAlignment="1">
      <alignment horizontal="justify"/>
    </xf>
    <xf numFmtId="0" fontId="8" fillId="0" borderId="2" xfId="0" applyFont="1" applyFill="1" applyBorder="1" applyAlignment="1">
      <alignment vertical="top"/>
    </xf>
    <xf numFmtId="4" fontId="7" fillId="0" borderId="3" xfId="0" applyNumberFormat="1" applyFont="1" applyFill="1" applyBorder="1" applyAlignment="1">
      <alignment vertical="top"/>
    </xf>
    <xf numFmtId="4" fontId="1" fillId="0" borderId="1" xfId="16" applyNumberFormat="1" applyAlignment="1" applyProtection="1">
      <alignment horizontal="right" wrapText="1"/>
      <protection locked="0"/>
    </xf>
    <xf numFmtId="4" fontId="13" fillId="3" borderId="18" xfId="16" applyNumberFormat="1" applyFont="1" applyFill="1" applyBorder="1" applyAlignment="1" applyProtection="1">
      <alignment horizontal="right" wrapText="1"/>
      <protection locked="0"/>
    </xf>
    <xf numFmtId="4" fontId="7" fillId="0" borderId="0" xfId="0" applyNumberFormat="1" applyFont="1" applyFill="1" applyAlignment="1">
      <alignment horizontal="justify" vertical="top" wrapText="1"/>
    </xf>
    <xf numFmtId="4" fontId="27" fillId="0" borderId="1" xfId="14" applyNumberFormat="1" applyFont="1" applyAlignment="1" applyProtection="1">
      <alignment horizontal="center" vertical="top"/>
      <protection locked="0"/>
    </xf>
    <xf numFmtId="4" fontId="27" fillId="0" borderId="1" xfId="8" applyNumberFormat="1" applyFont="1" applyAlignment="1" applyProtection="1">
      <alignment horizontal="center" vertical="top"/>
      <protection locked="0"/>
    </xf>
    <xf numFmtId="4" fontId="27" fillId="0" borderId="1" xfId="13" applyNumberFormat="1" applyFont="1" applyAlignment="1" applyProtection="1">
      <alignment horizontal="center" vertical="top"/>
      <protection locked="0"/>
    </xf>
    <xf numFmtId="4" fontId="27" fillId="0" borderId="13" xfId="14" applyNumberFormat="1" applyFont="1" applyBorder="1" applyAlignment="1" applyProtection="1">
      <alignment horizontal="center" vertical="top"/>
      <protection locked="0"/>
    </xf>
    <xf numFmtId="4" fontId="59" fillId="0" borderId="1" xfId="13" applyNumberFormat="1" applyFont="1" applyAlignment="1" applyProtection="1">
      <alignment horizontal="center" vertical="top"/>
      <protection locked="0"/>
    </xf>
    <xf numFmtId="4" fontId="20" fillId="0" borderId="1" xfId="13" applyNumberFormat="1" applyAlignment="1" applyProtection="1">
      <alignment horizontal="center" vertical="top"/>
      <protection locked="0"/>
    </xf>
    <xf numFmtId="4" fontId="20" fillId="0" borderId="1" xfId="8" applyNumberFormat="1" applyFont="1" applyAlignment="1" applyProtection="1">
      <alignment horizontal="center" vertical="top"/>
      <protection locked="0"/>
    </xf>
    <xf numFmtId="4" fontId="62" fillId="0" borderId="1" xfId="13" applyNumberFormat="1" applyFont="1" applyAlignment="1" applyProtection="1">
      <alignment horizontal="center" vertical="top"/>
      <protection locked="0"/>
    </xf>
    <xf numFmtId="4" fontId="27" fillId="0" borderId="13" xfId="13" applyNumberFormat="1" applyFont="1" applyBorder="1" applyAlignment="1" applyProtection="1">
      <alignment horizontal="center" vertical="top"/>
      <protection locked="0"/>
    </xf>
    <xf numFmtId="4" fontId="65" fillId="0" borderId="13" xfId="8" applyNumberFormat="1" applyFont="1" applyBorder="1" applyAlignment="1" applyProtection="1">
      <alignment horizontal="center" vertical="top"/>
      <protection locked="0"/>
    </xf>
    <xf numFmtId="4" fontId="27" fillId="0" borderId="13" xfId="8" applyNumberFormat="1" applyFont="1" applyBorder="1" applyAlignment="1" applyProtection="1">
      <alignment horizontal="center" vertical="top"/>
      <protection locked="0"/>
    </xf>
    <xf numFmtId="4" fontId="27" fillId="0" borderId="1" xfId="8" applyNumberFormat="1" applyFont="1" applyAlignment="1" applyProtection="1">
      <alignment horizontal="right" vertical="top"/>
      <protection locked="0"/>
    </xf>
    <xf numFmtId="4" fontId="65" fillId="0" borderId="1" xfId="8" applyNumberFormat="1" applyFont="1" applyAlignment="1" applyProtection="1">
      <alignment horizontal="center" vertical="top"/>
      <protection locked="0"/>
    </xf>
    <xf numFmtId="4" fontId="18" fillId="0" borderId="5" xfId="3" applyNumberFormat="1" applyFont="1" applyBorder="1" applyProtection="1">
      <protection locked="0"/>
    </xf>
    <xf numFmtId="0" fontId="21" fillId="0" borderId="1" xfId="3" applyProtection="1">
      <protection locked="0"/>
    </xf>
    <xf numFmtId="4" fontId="18" fillId="0" borderId="1" xfId="3" applyNumberFormat="1" applyFont="1" applyProtection="1">
      <protection locked="0"/>
    </xf>
    <xf numFmtId="4" fontId="18" fillId="0" borderId="1" xfId="5" applyNumberFormat="1" applyFont="1" applyProtection="1">
      <protection locked="0"/>
    </xf>
    <xf numFmtId="4" fontId="18" fillId="0" borderId="5" xfId="5" applyNumberFormat="1" applyFont="1" applyBorder="1" applyProtection="1">
      <protection locked="0"/>
    </xf>
    <xf numFmtId="4" fontId="20" fillId="0" borderId="5" xfId="3" applyNumberFormat="1" applyFont="1" applyBorder="1" applyProtection="1">
      <protection locked="0"/>
    </xf>
    <xf numFmtId="4" fontId="20" fillId="0" borderId="1" xfId="2" applyNumberFormat="1" applyFont="1" applyProtection="1">
      <protection locked="0"/>
    </xf>
    <xf numFmtId="4" fontId="20" fillId="0" borderId="5" xfId="2" applyNumberFormat="1" applyFont="1" applyBorder="1" applyProtection="1">
      <protection locked="0"/>
    </xf>
    <xf numFmtId="4" fontId="18" fillId="0" borderId="1" xfId="4" applyNumberFormat="1" applyFont="1" applyProtection="1">
      <protection locked="0"/>
    </xf>
    <xf numFmtId="4" fontId="18" fillId="0" borderId="5" xfId="4" applyNumberFormat="1" applyFont="1" applyBorder="1" applyProtection="1">
      <protection locked="0"/>
    </xf>
    <xf numFmtId="4" fontId="20" fillId="0" borderId="1" xfId="3" applyNumberFormat="1" applyFont="1" applyProtection="1">
      <protection locked="0"/>
    </xf>
    <xf numFmtId="4" fontId="18" fillId="0" borderId="5" xfId="2" applyNumberFormat="1" applyFont="1" applyBorder="1" applyProtection="1">
      <protection locked="0"/>
    </xf>
    <xf numFmtId="4" fontId="18" fillId="0" borderId="10" xfId="5" applyNumberFormat="1" applyFont="1" applyBorder="1" applyProtection="1">
      <protection locked="0"/>
    </xf>
    <xf numFmtId="4" fontId="18" fillId="0" borderId="7" xfId="5" applyNumberFormat="1" applyFont="1" applyBorder="1" applyProtection="1">
      <protection locked="0"/>
    </xf>
    <xf numFmtId="0" fontId="18" fillId="0" borderId="1" xfId="2" applyFont="1" applyAlignment="1" applyProtection="1">
      <alignment horizontal="center"/>
      <protection locked="0"/>
    </xf>
    <xf numFmtId="0" fontId="13" fillId="3" borderId="16" xfId="16" applyFont="1" applyFill="1" applyBorder="1" applyAlignment="1" applyProtection="1">
      <alignment horizontal="left" vertical="top" wrapText="1"/>
      <protection locked="0"/>
    </xf>
    <xf numFmtId="4" fontId="21" fillId="0" borderId="1" xfId="8" applyNumberFormat="1" applyFont="1" applyProtection="1">
      <protection locked="0"/>
    </xf>
    <xf numFmtId="4" fontId="21" fillId="0" borderId="1" xfId="8" applyNumberFormat="1" applyFont="1" applyAlignment="1" applyProtection="1">
      <alignment vertical="top"/>
      <protection locked="0"/>
    </xf>
    <xf numFmtId="4" fontId="48" fillId="0" borderId="1" xfId="8" applyNumberFormat="1" applyFont="1" applyAlignment="1" applyProtection="1">
      <alignment horizontal="right" vertical="top"/>
      <protection locked="0"/>
    </xf>
    <xf numFmtId="4" fontId="21" fillId="0" borderId="1" xfId="8" applyNumberFormat="1" applyFont="1" applyAlignment="1" applyProtection="1">
      <alignment horizontal="right" vertical="top"/>
      <protection locked="0"/>
    </xf>
    <xf numFmtId="4" fontId="21" fillId="0" borderId="1" xfId="8" applyNumberFormat="1" applyFont="1" applyAlignment="1" applyProtection="1">
      <alignment horizontal="center" vertical="top"/>
      <protection locked="0"/>
    </xf>
    <xf numFmtId="0" fontId="20" fillId="0" borderId="1" xfId="13" applyProtection="1"/>
    <xf numFmtId="49" fontId="56" fillId="0" borderId="1" xfId="13" applyNumberFormat="1" applyFont="1" applyAlignment="1" applyProtection="1">
      <alignment horizontal="left" vertical="top" wrapText="1"/>
    </xf>
    <xf numFmtId="0" fontId="20" fillId="0" borderId="1" xfId="13" applyAlignment="1" applyProtection="1">
      <alignment horizontal="center" vertical="top"/>
    </xf>
    <xf numFmtId="4" fontId="20" fillId="0" borderId="1" xfId="13" applyNumberFormat="1" applyAlignment="1" applyProtection="1">
      <alignment horizontal="center" vertical="top"/>
    </xf>
    <xf numFmtId="0" fontId="20" fillId="0" borderId="1" xfId="13" applyAlignment="1" applyProtection="1">
      <alignment horizontal="right" vertical="top"/>
    </xf>
    <xf numFmtId="0" fontId="57" fillId="0" borderId="1" xfId="13" applyFont="1" applyAlignment="1" applyProtection="1">
      <alignment horizontal="right" vertical="top"/>
    </xf>
    <xf numFmtId="0" fontId="20" fillId="0" borderId="1" xfId="13" applyAlignment="1" applyProtection="1">
      <alignment vertical="top"/>
    </xf>
    <xf numFmtId="0" fontId="20" fillId="0" borderId="1" xfId="13" applyAlignment="1" applyProtection="1">
      <alignment horizontal="right"/>
    </xf>
    <xf numFmtId="0" fontId="27" fillId="0" borderId="1" xfId="13" applyFont="1" applyProtection="1"/>
    <xf numFmtId="0" fontId="58" fillId="0" borderId="1" xfId="13" applyFont="1" applyProtection="1"/>
    <xf numFmtId="1" fontId="20" fillId="0" borderId="1" xfId="13" applyNumberFormat="1" applyAlignment="1" applyProtection="1">
      <alignment horizontal="right"/>
    </xf>
    <xf numFmtId="49" fontId="59" fillId="0" borderId="1" xfId="13" applyNumberFormat="1" applyFont="1" applyAlignment="1" applyProtection="1">
      <alignment horizontal="left" vertical="top" wrapText="1"/>
    </xf>
    <xf numFmtId="0" fontId="27" fillId="0" borderId="1" xfId="13" applyFont="1" applyAlignment="1" applyProtection="1">
      <alignment horizontal="center" vertical="top"/>
    </xf>
    <xf numFmtId="4" fontId="27" fillId="0" borderId="1" xfId="13" applyNumberFormat="1" applyFont="1" applyAlignment="1" applyProtection="1">
      <alignment horizontal="center" vertical="top"/>
    </xf>
    <xf numFmtId="0" fontId="27" fillId="0" borderId="1" xfId="13" applyFont="1" applyAlignment="1" applyProtection="1">
      <alignment horizontal="right" vertical="top"/>
    </xf>
    <xf numFmtId="4" fontId="20" fillId="0" borderId="1" xfId="13" applyNumberFormat="1" applyAlignment="1" applyProtection="1">
      <alignment vertical="top"/>
    </xf>
    <xf numFmtId="4" fontId="27" fillId="0" borderId="1" xfId="13" applyNumberFormat="1" applyFont="1" applyAlignment="1" applyProtection="1">
      <alignment horizontal="left" vertical="top" wrapText="1"/>
    </xf>
    <xf numFmtId="4" fontId="27" fillId="0" borderId="1" xfId="13" applyNumberFormat="1" applyFont="1" applyAlignment="1" applyProtection="1">
      <alignment horizontal="center" vertical="top" wrapText="1"/>
    </xf>
    <xf numFmtId="4" fontId="27" fillId="0" borderId="1" xfId="13" applyNumberFormat="1" applyFont="1" applyAlignment="1" applyProtection="1">
      <alignment horizontal="right" vertical="top" wrapText="1"/>
    </xf>
    <xf numFmtId="4" fontId="57" fillId="0" borderId="1" xfId="13" applyNumberFormat="1" applyFont="1" applyAlignment="1" applyProtection="1">
      <alignment horizontal="right" vertical="top"/>
    </xf>
    <xf numFmtId="1" fontId="20" fillId="0" borderId="1" xfId="13" applyNumberFormat="1" applyAlignment="1" applyProtection="1">
      <alignment horizontal="right" vertical="top"/>
    </xf>
    <xf numFmtId="4" fontId="27" fillId="0" borderId="1" xfId="13" applyNumberFormat="1" applyFont="1" applyAlignment="1" applyProtection="1">
      <alignment vertical="top"/>
    </xf>
    <xf numFmtId="4" fontId="27" fillId="0" borderId="1" xfId="13" applyNumberFormat="1" applyFont="1" applyAlignment="1" applyProtection="1">
      <alignment vertical="top" wrapText="1"/>
    </xf>
    <xf numFmtId="4" fontId="58" fillId="0" borderId="1" xfId="13" applyNumberFormat="1" applyFont="1" applyAlignment="1" applyProtection="1">
      <alignment vertical="top" wrapText="1"/>
    </xf>
    <xf numFmtId="0" fontId="59" fillId="0" borderId="1" xfId="8" applyFont="1" applyProtection="1"/>
    <xf numFmtId="0" fontId="20" fillId="0" borderId="1" xfId="13" applyAlignment="1" applyProtection="1">
      <alignment horizontal="center" vertical="center"/>
    </xf>
    <xf numFmtId="4" fontId="20" fillId="0" borderId="1" xfId="13" applyNumberFormat="1" applyAlignment="1" applyProtection="1">
      <alignment horizontal="center" vertical="center"/>
    </xf>
    <xf numFmtId="4" fontId="27" fillId="0" borderId="1" xfId="13" applyNumberFormat="1" applyFont="1" applyAlignment="1" applyProtection="1">
      <alignment horizontal="center" vertical="center"/>
    </xf>
    <xf numFmtId="4" fontId="56" fillId="0" borderId="1" xfId="13" applyNumberFormat="1" applyFont="1" applyAlignment="1" applyProtection="1">
      <alignment horizontal="center" vertical="center"/>
    </xf>
    <xf numFmtId="2" fontId="56" fillId="0" borderId="1" xfId="13" applyNumberFormat="1" applyFont="1" applyProtection="1"/>
    <xf numFmtId="0" fontId="59" fillId="0" borderId="12" xfId="13" applyFont="1" applyBorder="1" applyAlignment="1" applyProtection="1">
      <alignment horizontal="left" vertical="top"/>
    </xf>
    <xf numFmtId="4" fontId="59" fillId="0" borderId="12" xfId="13" applyNumberFormat="1" applyFont="1" applyBorder="1" applyAlignment="1" applyProtection="1">
      <alignment horizontal="left" vertical="top"/>
    </xf>
    <xf numFmtId="4" fontId="59" fillId="0" borderId="12" xfId="13" applyNumberFormat="1" applyFont="1" applyBorder="1" applyAlignment="1" applyProtection="1">
      <alignment horizontal="center" vertical="top"/>
    </xf>
    <xf numFmtId="4" fontId="59" fillId="0" borderId="12" xfId="13" applyNumberFormat="1" applyFont="1" applyBorder="1" applyAlignment="1" applyProtection="1">
      <alignment horizontal="right" vertical="top"/>
    </xf>
    <xf numFmtId="4" fontId="60" fillId="0" borderId="1" xfId="13" applyNumberFormat="1" applyFont="1" applyAlignment="1" applyProtection="1">
      <alignment horizontal="right" vertical="top"/>
    </xf>
    <xf numFmtId="4" fontId="59" fillId="0" borderId="1" xfId="13" applyNumberFormat="1" applyFont="1" applyAlignment="1" applyProtection="1">
      <alignment horizontal="left" vertical="top"/>
    </xf>
    <xf numFmtId="4" fontId="59" fillId="0" borderId="1" xfId="13" applyNumberFormat="1" applyFont="1" applyAlignment="1" applyProtection="1">
      <alignment horizontal="center" vertical="top"/>
    </xf>
    <xf numFmtId="4" fontId="59" fillId="0" borderId="1" xfId="13" applyNumberFormat="1" applyFont="1" applyAlignment="1" applyProtection="1">
      <alignment horizontal="right" vertical="top"/>
    </xf>
    <xf numFmtId="2" fontId="27" fillId="0" borderId="1" xfId="13" applyNumberFormat="1" applyFont="1" applyProtection="1"/>
    <xf numFmtId="0" fontId="27" fillId="0" borderId="1" xfId="13" applyFont="1" applyAlignment="1" applyProtection="1">
      <alignment horizontal="right"/>
    </xf>
    <xf numFmtId="0" fontId="61" fillId="0" borderId="1" xfId="13" applyFont="1" applyProtection="1"/>
    <xf numFmtId="4" fontId="27" fillId="0" borderId="1" xfId="13" applyNumberFormat="1" applyFont="1" applyAlignment="1" applyProtection="1">
      <alignment horizontal="left" vertical="top"/>
    </xf>
    <xf numFmtId="4" fontId="27" fillId="0" borderId="1" xfId="13" applyNumberFormat="1" applyFont="1" applyAlignment="1" applyProtection="1">
      <alignment horizontal="right" vertical="top"/>
    </xf>
    <xf numFmtId="0" fontId="27" fillId="0" borderId="1" xfId="13" applyFont="1" applyAlignment="1" applyProtection="1">
      <alignment horizontal="left" vertical="top" wrapText="1"/>
    </xf>
    <xf numFmtId="4" fontId="27" fillId="0" borderId="13" xfId="13" applyNumberFormat="1" applyFont="1" applyBorder="1" applyAlignment="1" applyProtection="1">
      <alignment horizontal="left" vertical="top"/>
    </xf>
    <xf numFmtId="0" fontId="27" fillId="0" borderId="13" xfId="13" applyFont="1" applyBorder="1" applyAlignment="1" applyProtection="1">
      <alignment horizontal="left" vertical="top" wrapText="1"/>
    </xf>
    <xf numFmtId="4" fontId="27" fillId="0" borderId="13" xfId="13" applyNumberFormat="1" applyFont="1" applyBorder="1" applyAlignment="1" applyProtection="1">
      <alignment horizontal="center" vertical="top"/>
    </xf>
    <xf numFmtId="4" fontId="27" fillId="0" borderId="13" xfId="13" applyNumberFormat="1" applyFont="1" applyBorder="1" applyAlignment="1" applyProtection="1">
      <alignment horizontal="right" vertical="top"/>
    </xf>
    <xf numFmtId="0" fontId="61" fillId="0" borderId="1" xfId="13" applyFont="1" applyAlignment="1" applyProtection="1">
      <alignment horizontal="right"/>
    </xf>
    <xf numFmtId="4" fontId="59" fillId="0" borderId="19" xfId="13" applyNumberFormat="1" applyFont="1" applyBorder="1" applyAlignment="1" applyProtection="1">
      <alignment horizontal="left" vertical="top"/>
    </xf>
    <xf numFmtId="4" fontId="59" fillId="0" borderId="20" xfId="13" applyNumberFormat="1" applyFont="1" applyBorder="1" applyAlignment="1" applyProtection="1">
      <alignment horizontal="left" vertical="top"/>
    </xf>
    <xf numFmtId="4" fontId="59" fillId="0" borderId="20" xfId="13" applyNumberFormat="1" applyFont="1" applyBorder="1" applyAlignment="1" applyProtection="1">
      <alignment horizontal="center" vertical="top"/>
    </xf>
    <xf numFmtId="4" fontId="59" fillId="0" borderId="21" xfId="13" applyNumberFormat="1" applyFont="1" applyBorder="1" applyAlignment="1" applyProtection="1">
      <alignment horizontal="right" vertical="top"/>
    </xf>
    <xf numFmtId="4" fontId="59" fillId="0" borderId="1" xfId="13" applyNumberFormat="1" applyFont="1" applyAlignment="1" applyProtection="1">
      <alignment horizontal="left" vertical="top" wrapText="1"/>
    </xf>
    <xf numFmtId="0" fontId="59" fillId="0" borderId="1" xfId="13" applyFont="1" applyAlignment="1" applyProtection="1">
      <alignment horizontal="left" vertical="top" wrapText="1"/>
    </xf>
    <xf numFmtId="4" fontId="20" fillId="0" borderId="1" xfId="14" applyNumberFormat="1" applyAlignment="1" applyProtection="1">
      <alignment vertical="top"/>
    </xf>
    <xf numFmtId="4" fontId="27" fillId="0" borderId="1" xfId="14" applyNumberFormat="1" applyFont="1" applyAlignment="1" applyProtection="1">
      <alignment vertical="top"/>
    </xf>
    <xf numFmtId="4" fontId="58" fillId="0" borderId="1" xfId="14" applyNumberFormat="1" applyFont="1" applyAlignment="1" applyProtection="1">
      <alignment vertical="top"/>
    </xf>
    <xf numFmtId="0" fontId="27" fillId="0" borderId="1" xfId="14" applyFont="1" applyAlignment="1" applyProtection="1">
      <alignment horizontal="left" vertical="top" wrapText="1"/>
    </xf>
    <xf numFmtId="4" fontId="27" fillId="0" borderId="1" xfId="14" applyNumberFormat="1" applyFont="1" applyAlignment="1" applyProtection="1">
      <alignment horizontal="center" vertical="top"/>
    </xf>
    <xf numFmtId="4" fontId="27" fillId="0" borderId="1" xfId="14" applyNumberFormat="1" applyFont="1" applyAlignment="1" applyProtection="1">
      <alignment horizontal="right" vertical="top"/>
    </xf>
    <xf numFmtId="4" fontId="57" fillId="0" borderId="1" xfId="14" applyNumberFormat="1" applyFont="1" applyAlignment="1" applyProtection="1">
      <alignment horizontal="right" vertical="top"/>
    </xf>
    <xf numFmtId="49" fontId="27" fillId="0" borderId="1" xfId="13" applyNumberFormat="1" applyFont="1" applyAlignment="1" applyProtection="1">
      <alignment vertical="top"/>
    </xf>
    <xf numFmtId="0" fontId="27" fillId="0" borderId="1" xfId="8" applyFont="1" applyAlignment="1" applyProtection="1">
      <alignment horizontal="left" vertical="top" wrapText="1"/>
    </xf>
    <xf numFmtId="4" fontId="27" fillId="0" borderId="1" xfId="8" applyNumberFormat="1" applyFont="1" applyAlignment="1" applyProtection="1">
      <alignment horizontal="center" vertical="top"/>
    </xf>
    <xf numFmtId="4" fontId="27" fillId="0" borderId="1" xfId="8" applyNumberFormat="1" applyFont="1" applyAlignment="1" applyProtection="1">
      <alignment horizontal="right" vertical="top"/>
    </xf>
    <xf numFmtId="4" fontId="20" fillId="0" borderId="1" xfId="8" applyNumberFormat="1" applyFont="1" applyAlignment="1" applyProtection="1">
      <alignment horizontal="right" vertical="top"/>
    </xf>
    <xf numFmtId="0" fontId="20" fillId="0" borderId="1" xfId="8" applyFont="1" applyProtection="1"/>
    <xf numFmtId="0" fontId="27" fillId="0" borderId="1" xfId="8" applyFont="1" applyProtection="1"/>
    <xf numFmtId="4" fontId="27" fillId="0" borderId="1" xfId="8" applyNumberFormat="1" applyFont="1" applyAlignment="1" applyProtection="1">
      <alignment horizontal="left" vertical="top"/>
    </xf>
    <xf numFmtId="4" fontId="57" fillId="0" borderId="1" xfId="8" applyNumberFormat="1" applyFont="1" applyAlignment="1" applyProtection="1">
      <alignment horizontal="right" vertical="top"/>
    </xf>
    <xf numFmtId="2" fontId="27" fillId="0" borderId="13" xfId="14" applyNumberFormat="1" applyFont="1" applyBorder="1" applyAlignment="1" applyProtection="1">
      <alignment horizontal="left" vertical="top"/>
    </xf>
    <xf numFmtId="0" fontId="27" fillId="0" borderId="13" xfId="14" applyFont="1" applyBorder="1" applyAlignment="1" applyProtection="1">
      <alignment horizontal="left" vertical="top" wrapText="1"/>
    </xf>
    <xf numFmtId="4" fontId="27" fillId="0" borderId="13" xfId="14" applyNumberFormat="1" applyFont="1" applyBorder="1" applyAlignment="1" applyProtection="1">
      <alignment horizontal="center" vertical="top"/>
    </xf>
    <xf numFmtId="4" fontId="27" fillId="0" borderId="13" xfId="14" applyNumberFormat="1" applyFont="1" applyBorder="1" applyAlignment="1" applyProtection="1">
      <alignment horizontal="right" vertical="top"/>
    </xf>
    <xf numFmtId="4" fontId="20" fillId="0" borderId="1" xfId="13" applyNumberFormat="1" applyAlignment="1" applyProtection="1">
      <alignment horizontal="right" vertical="top"/>
    </xf>
    <xf numFmtId="4" fontId="56" fillId="0" borderId="1" xfId="13" applyNumberFormat="1" applyFont="1" applyAlignment="1" applyProtection="1">
      <alignment horizontal="left" vertical="top"/>
    </xf>
    <xf numFmtId="4" fontId="20" fillId="0" borderId="1" xfId="13" applyNumberFormat="1" applyAlignment="1" applyProtection="1">
      <alignment horizontal="left" vertical="top"/>
    </xf>
    <xf numFmtId="0" fontId="20" fillId="0" borderId="1" xfId="13" applyAlignment="1" applyProtection="1">
      <alignment horizontal="left" vertical="top" wrapText="1"/>
    </xf>
    <xf numFmtId="4" fontId="20" fillId="0" borderId="1" xfId="8" applyNumberFormat="1" applyFont="1" applyAlignment="1" applyProtection="1">
      <alignment horizontal="left" vertical="top"/>
    </xf>
    <xf numFmtId="0" fontId="20" fillId="0" borderId="1" xfId="8" applyFont="1" applyAlignment="1" applyProtection="1">
      <alignment horizontal="left" vertical="top" wrapText="1"/>
    </xf>
    <xf numFmtId="4" fontId="20" fillId="0" borderId="1" xfId="8" applyNumberFormat="1" applyFont="1" applyAlignment="1" applyProtection="1">
      <alignment horizontal="center" vertical="top"/>
    </xf>
    <xf numFmtId="4" fontId="20" fillId="0" borderId="1" xfId="13" applyNumberFormat="1" applyProtection="1"/>
    <xf numFmtId="0" fontId="20" fillId="0" borderId="1" xfId="13" applyAlignment="1" applyProtection="1">
      <alignment vertical="center"/>
    </xf>
    <xf numFmtId="4" fontId="56" fillId="0" borderId="1" xfId="13" applyNumberFormat="1" applyFont="1" applyAlignment="1" applyProtection="1">
      <alignment vertical="top"/>
    </xf>
    <xf numFmtId="0" fontId="20" fillId="0" borderId="1" xfId="8" applyFont="1" applyAlignment="1" applyProtection="1">
      <alignment vertical="top"/>
    </xf>
    <xf numFmtId="0" fontId="20" fillId="0" borderId="1" xfId="8" applyFont="1" applyAlignment="1" applyProtection="1">
      <alignment vertical="center"/>
    </xf>
    <xf numFmtId="4" fontId="56" fillId="0" borderId="1" xfId="8" applyNumberFormat="1" applyFont="1" applyAlignment="1" applyProtection="1">
      <alignment vertical="center"/>
    </xf>
    <xf numFmtId="0" fontId="58" fillId="0" borderId="1" xfId="8" applyFont="1" applyProtection="1"/>
    <xf numFmtId="4" fontId="56" fillId="0" borderId="1" xfId="8" applyNumberFormat="1" applyFont="1" applyAlignment="1" applyProtection="1">
      <alignment horizontal="left" vertical="top"/>
    </xf>
    <xf numFmtId="4" fontId="62" fillId="0" borderId="1" xfId="13" applyNumberFormat="1" applyFont="1" applyAlignment="1" applyProtection="1">
      <alignment horizontal="center" vertical="top"/>
    </xf>
    <xf numFmtId="4" fontId="62" fillId="0" borderId="1" xfId="13" applyNumberFormat="1" applyFont="1" applyAlignment="1" applyProtection="1">
      <alignment horizontal="right" vertical="top"/>
    </xf>
    <xf numFmtId="4" fontId="63" fillId="0" borderId="1" xfId="13" applyNumberFormat="1" applyFont="1" applyAlignment="1" applyProtection="1">
      <alignment horizontal="left" vertical="top"/>
    </xf>
    <xf numFmtId="2" fontId="20" fillId="0" borderId="1" xfId="8" applyNumberFormat="1" applyFont="1" applyProtection="1"/>
    <xf numFmtId="4" fontId="20" fillId="0" borderId="1" xfId="8" applyNumberFormat="1" applyFont="1" applyAlignment="1" applyProtection="1">
      <alignment vertical="top"/>
    </xf>
    <xf numFmtId="4" fontId="27" fillId="0" borderId="1" xfId="8" applyNumberFormat="1" applyFont="1" applyAlignment="1" applyProtection="1">
      <alignment vertical="top"/>
    </xf>
    <xf numFmtId="4" fontId="58" fillId="0" borderId="1" xfId="8" applyNumberFormat="1" applyFont="1" applyAlignment="1" applyProtection="1">
      <alignment vertical="top"/>
    </xf>
    <xf numFmtId="4" fontId="59" fillId="0" borderId="1" xfId="8" applyNumberFormat="1" applyFont="1" applyAlignment="1" applyProtection="1">
      <alignment horizontal="left" vertical="top"/>
    </xf>
    <xf numFmtId="0" fontId="59" fillId="0" borderId="1" xfId="8" applyFont="1" applyAlignment="1" applyProtection="1">
      <alignment horizontal="left" vertical="top" wrapText="1"/>
    </xf>
    <xf numFmtId="0" fontId="27" fillId="0" borderId="1" xfId="15" applyFont="1" applyAlignment="1" applyProtection="1">
      <alignment horizontal="left" vertical="top" wrapText="1"/>
    </xf>
    <xf numFmtId="0" fontId="64" fillId="0" borderId="1" xfId="13" applyFont="1" applyProtection="1"/>
    <xf numFmtId="4" fontId="58" fillId="0" borderId="1" xfId="13" applyNumberFormat="1" applyFont="1" applyAlignment="1" applyProtection="1">
      <alignment vertical="top"/>
    </xf>
    <xf numFmtId="4" fontId="65" fillId="0" borderId="13" xfId="8" applyNumberFormat="1" applyFont="1" applyBorder="1" applyAlignment="1" applyProtection="1">
      <alignment horizontal="left" vertical="top"/>
    </xf>
    <xf numFmtId="0" fontId="65" fillId="0" borderId="13" xfId="8" applyFont="1" applyBorder="1" applyAlignment="1" applyProtection="1">
      <alignment horizontal="left" vertical="top" wrapText="1"/>
    </xf>
    <xf numFmtId="4" fontId="65" fillId="0" borderId="13" xfId="8" applyNumberFormat="1" applyFont="1" applyBorder="1" applyAlignment="1" applyProtection="1">
      <alignment horizontal="center" vertical="top"/>
    </xf>
    <xf numFmtId="4" fontId="65" fillId="0" borderId="13" xfId="8" applyNumberFormat="1" applyFont="1" applyBorder="1" applyAlignment="1" applyProtection="1">
      <alignment horizontal="right" vertical="top"/>
    </xf>
    <xf numFmtId="4" fontId="27" fillId="0" borderId="13" xfId="8" applyNumberFormat="1" applyFont="1" applyBorder="1" applyAlignment="1" applyProtection="1">
      <alignment horizontal="left" vertical="top"/>
    </xf>
    <xf numFmtId="0" fontId="27" fillId="0" borderId="13" xfId="15" applyFont="1" applyBorder="1" applyAlignment="1" applyProtection="1">
      <alignment horizontal="left" vertical="top" wrapText="1"/>
    </xf>
    <xf numFmtId="4" fontId="27" fillId="0" borderId="13" xfId="8" applyNumberFormat="1" applyFont="1" applyBorder="1" applyAlignment="1" applyProtection="1">
      <alignment horizontal="center" vertical="top"/>
    </xf>
    <xf numFmtId="4" fontId="27" fillId="0" borderId="13" xfId="8" applyNumberFormat="1" applyFont="1" applyBorder="1" applyAlignment="1" applyProtection="1">
      <alignment horizontal="right" vertical="top"/>
    </xf>
    <xf numFmtId="4" fontId="59" fillId="0" borderId="1" xfId="8" applyNumberFormat="1" applyFont="1" applyAlignment="1" applyProtection="1">
      <alignment horizontal="right" vertical="top"/>
    </xf>
    <xf numFmtId="4" fontId="60" fillId="0" borderId="1" xfId="8" applyNumberFormat="1" applyFont="1" applyAlignment="1" applyProtection="1">
      <alignment horizontal="right" vertical="top"/>
    </xf>
    <xf numFmtId="4" fontId="66" fillId="0" borderId="1" xfId="8" applyNumberFormat="1" applyFont="1" applyAlignment="1" applyProtection="1">
      <alignment horizontal="right" vertical="top"/>
    </xf>
    <xf numFmtId="4" fontId="67" fillId="0" borderId="1" xfId="13" applyNumberFormat="1" applyFont="1" applyAlignment="1" applyProtection="1">
      <alignment horizontal="right" vertical="top"/>
    </xf>
    <xf numFmtId="0" fontId="20" fillId="0" borderId="1" xfId="13" applyAlignment="1" applyProtection="1">
      <alignment horizontal="center"/>
    </xf>
    <xf numFmtId="4" fontId="67" fillId="0" borderId="1" xfId="8" applyNumberFormat="1" applyFont="1" applyAlignment="1" applyProtection="1">
      <alignment horizontal="right" vertical="top"/>
    </xf>
    <xf numFmtId="4" fontId="61" fillId="0" borderId="1" xfId="13" applyNumberFormat="1" applyFont="1" applyAlignment="1" applyProtection="1">
      <alignment horizontal="right" vertical="top"/>
    </xf>
    <xf numFmtId="4" fontId="65" fillId="0" borderId="13" xfId="13" applyNumberFormat="1" applyFont="1" applyBorder="1" applyAlignment="1" applyProtection="1">
      <alignment horizontal="left" vertical="top"/>
    </xf>
    <xf numFmtId="4" fontId="68" fillId="0" borderId="1" xfId="13" applyNumberFormat="1" applyFont="1" applyAlignment="1" applyProtection="1">
      <alignment horizontal="right" vertical="top"/>
    </xf>
    <xf numFmtId="4" fontId="69" fillId="0" borderId="1" xfId="13" applyNumberFormat="1" applyFont="1" applyAlignment="1" applyProtection="1">
      <alignment horizontal="left" vertical="top"/>
    </xf>
    <xf numFmtId="4" fontId="70" fillId="0" borderId="1" xfId="13" applyNumberFormat="1" applyFont="1" applyAlignment="1" applyProtection="1">
      <alignment horizontal="right" vertical="top"/>
    </xf>
    <xf numFmtId="4" fontId="27" fillId="0" borderId="1" xfId="8" applyNumberFormat="1" applyFont="1" applyAlignment="1" applyProtection="1">
      <alignment horizontal="right"/>
    </xf>
    <xf numFmtId="4" fontId="65" fillId="0" borderId="1" xfId="13" applyNumberFormat="1" applyFont="1" applyAlignment="1" applyProtection="1">
      <alignment horizontal="left" vertical="top"/>
    </xf>
    <xf numFmtId="0" fontId="65" fillId="0" borderId="1" xfId="15" applyFont="1" applyAlignment="1" applyProtection="1">
      <alignment horizontal="left" vertical="top" wrapText="1"/>
    </xf>
    <xf numFmtId="4" fontId="65" fillId="0" borderId="1" xfId="8" applyNumberFormat="1" applyFont="1" applyAlignment="1" applyProtection="1">
      <alignment horizontal="center" vertical="top"/>
    </xf>
    <xf numFmtId="4" fontId="65" fillId="0" borderId="1" xfId="8" applyNumberFormat="1" applyFont="1" applyAlignment="1" applyProtection="1">
      <alignment horizontal="right" vertical="top"/>
    </xf>
    <xf numFmtId="0" fontId="65" fillId="0" borderId="1" xfId="8" applyFont="1" applyAlignment="1" applyProtection="1">
      <alignment horizontal="left" vertical="top" wrapText="1"/>
    </xf>
    <xf numFmtId="169" fontId="27" fillId="0" borderId="1" xfId="8" applyNumberFormat="1" applyFont="1" applyAlignment="1" applyProtection="1">
      <alignment horizontal="center" vertical="top"/>
    </xf>
    <xf numFmtId="4" fontId="71" fillId="0" borderId="1" xfId="8" applyNumberFormat="1" applyFont="1" applyAlignment="1" applyProtection="1">
      <alignment horizontal="right" vertical="top"/>
    </xf>
    <xf numFmtId="0" fontId="72" fillId="0" borderId="1" xfId="8" applyFont="1" applyProtection="1"/>
    <xf numFmtId="4" fontId="18" fillId="0" borderId="1" xfId="8" applyNumberFormat="1" applyFont="1" applyProtection="1"/>
    <xf numFmtId="0" fontId="27" fillId="0" borderId="13" xfId="8" applyFont="1" applyBorder="1" applyAlignment="1" applyProtection="1">
      <alignment horizontal="left" vertical="top" wrapText="1"/>
    </xf>
    <xf numFmtId="169" fontId="27" fillId="0" borderId="13" xfId="8" applyNumberFormat="1" applyFont="1" applyBorder="1" applyAlignment="1" applyProtection="1">
      <alignment horizontal="center" vertical="top"/>
    </xf>
    <xf numFmtId="4" fontId="68" fillId="0" borderId="1" xfId="8" applyNumberFormat="1" applyFont="1" applyAlignment="1" applyProtection="1">
      <alignment horizontal="right" vertical="top"/>
    </xf>
    <xf numFmtId="4" fontId="59" fillId="0" borderId="4" xfId="13" applyNumberFormat="1" applyFont="1" applyBorder="1" applyAlignment="1" applyProtection="1">
      <alignment horizontal="left" vertical="top"/>
    </xf>
    <xf numFmtId="0" fontId="59" fillId="0" borderId="4" xfId="13" applyFont="1" applyBorder="1" applyAlignment="1" applyProtection="1">
      <alignment horizontal="left" vertical="top" wrapText="1"/>
    </xf>
    <xf numFmtId="4" fontId="27" fillId="0" borderId="4" xfId="13" applyNumberFormat="1" applyFont="1" applyBorder="1" applyAlignment="1" applyProtection="1">
      <alignment horizontal="center" vertical="top"/>
    </xf>
    <xf numFmtId="4" fontId="59" fillId="0" borderId="4" xfId="13" applyNumberFormat="1" applyFont="1" applyBorder="1" applyAlignment="1" applyProtection="1">
      <alignment horizontal="right" vertical="top"/>
    </xf>
    <xf numFmtId="0" fontId="58" fillId="0" borderId="1" xfId="13" applyFont="1" applyAlignment="1" applyProtection="1">
      <alignment horizontal="right" vertical="top"/>
    </xf>
    <xf numFmtId="0" fontId="27" fillId="0" borderId="1" xfId="13" applyFont="1" applyAlignment="1" applyProtection="1">
      <alignment vertical="top"/>
    </xf>
    <xf numFmtId="0" fontId="16" fillId="0" borderId="1" xfId="2" applyProtection="1"/>
    <xf numFmtId="0" fontId="34" fillId="2" borderId="1" xfId="2" applyFont="1" applyFill="1" applyProtection="1"/>
    <xf numFmtId="0" fontId="29" fillId="2" borderId="1" xfId="2" applyFont="1" applyFill="1" applyProtection="1"/>
    <xf numFmtId="0" fontId="16" fillId="2" borderId="1" xfId="2" applyFill="1" applyProtection="1"/>
    <xf numFmtId="0" fontId="28" fillId="0" borderId="1" xfId="2" applyFont="1" applyProtection="1"/>
    <xf numFmtId="0" fontId="29" fillId="0" borderId="13" xfId="2" applyFont="1" applyBorder="1" applyAlignment="1" applyProtection="1">
      <alignment horizontal="center"/>
    </xf>
    <xf numFmtId="0" fontId="29" fillId="0" borderId="13" xfId="2" applyFont="1" applyBorder="1" applyProtection="1"/>
    <xf numFmtId="0" fontId="16" fillId="0" borderId="13" xfId="2" applyBorder="1" applyProtection="1"/>
    <xf numFmtId="166" fontId="28" fillId="0" borderId="13" xfId="2" applyNumberFormat="1" applyFont="1" applyBorder="1" applyProtection="1"/>
    <xf numFmtId="0" fontId="16" fillId="0" borderId="15" xfId="2" applyBorder="1" applyProtection="1"/>
    <xf numFmtId="0" fontId="28" fillId="0" borderId="15" xfId="2" applyFont="1" applyBorder="1" applyProtection="1"/>
    <xf numFmtId="166" fontId="28" fillId="0" borderId="15" xfId="2" applyNumberFormat="1" applyFont="1" applyBorder="1" applyProtection="1"/>
    <xf numFmtId="0" fontId="28" fillId="0" borderId="12" xfId="2" applyFont="1" applyBorder="1" applyProtection="1"/>
    <xf numFmtId="0" fontId="29" fillId="0" borderId="12" xfId="2" applyFont="1" applyBorder="1" applyAlignment="1" applyProtection="1">
      <alignment horizontal="center"/>
    </xf>
    <xf numFmtId="0" fontId="16" fillId="0" borderId="12" xfId="2" applyBorder="1" applyProtection="1"/>
    <xf numFmtId="166" fontId="28" fillId="0" borderId="1" xfId="2" applyNumberFormat="1" applyFont="1" applyProtection="1"/>
    <xf numFmtId="49" fontId="18" fillId="0" borderId="1" xfId="2" applyNumberFormat="1" applyFont="1" applyAlignment="1" applyProtection="1">
      <alignment horizontal="center" vertical="top"/>
    </xf>
    <xf numFmtId="4" fontId="18" fillId="0" borderId="1" xfId="2" applyNumberFormat="1" applyFont="1" applyAlignment="1" applyProtection="1">
      <alignment vertical="center"/>
    </xf>
    <xf numFmtId="0" fontId="29" fillId="0" borderId="1" xfId="2" applyFont="1" applyAlignment="1" applyProtection="1">
      <alignment horizontal="center"/>
    </xf>
    <xf numFmtId="49" fontId="17" fillId="0" borderId="13" xfId="2" applyNumberFormat="1" applyFont="1" applyBorder="1" applyAlignment="1" applyProtection="1">
      <alignment horizontal="center" vertical="top"/>
    </xf>
    <xf numFmtId="0" fontId="21" fillId="0" borderId="13" xfId="3" applyBorder="1" applyProtection="1"/>
    <xf numFmtId="0" fontId="19" fillId="0" borderId="1" xfId="3" applyFont="1" applyProtection="1"/>
    <xf numFmtId="0" fontId="21" fillId="0" borderId="1" xfId="3" applyProtection="1"/>
    <xf numFmtId="4" fontId="18" fillId="0" borderId="1" xfId="2" applyNumberFormat="1" applyFont="1" applyAlignment="1" applyProtection="1">
      <alignment horizontal="center"/>
    </xf>
    <xf numFmtId="0" fontId="18" fillId="0" borderId="1" xfId="2" applyFont="1" applyAlignment="1" applyProtection="1">
      <alignment horizontal="center"/>
    </xf>
    <xf numFmtId="1" fontId="20" fillId="0" borderId="5" xfId="2" applyNumberFormat="1" applyFont="1" applyBorder="1" applyAlignment="1" applyProtection="1">
      <alignment horizontal="center" vertical="top"/>
    </xf>
    <xf numFmtId="4" fontId="18" fillId="0" borderId="6" xfId="3" applyNumberFormat="1" applyFont="1" applyBorder="1" applyAlignment="1" applyProtection="1">
      <alignment horizontal="left" vertical="top" wrapText="1"/>
    </xf>
    <xf numFmtId="4" fontId="18" fillId="0" borderId="5" xfId="3" applyNumberFormat="1" applyFont="1" applyBorder="1" applyAlignment="1" applyProtection="1">
      <alignment horizontal="center"/>
    </xf>
    <xf numFmtId="4" fontId="18" fillId="0" borderId="5" xfId="3" applyNumberFormat="1" applyFont="1" applyBorder="1" applyAlignment="1" applyProtection="1">
      <alignment horizontal="right"/>
    </xf>
    <xf numFmtId="4" fontId="18" fillId="0" borderId="5" xfId="3" applyNumberFormat="1" applyFont="1" applyBorder="1" applyProtection="1"/>
    <xf numFmtId="4" fontId="18" fillId="0" borderId="1" xfId="3" applyNumberFormat="1" applyFont="1" applyAlignment="1" applyProtection="1">
      <alignment horizontal="left"/>
    </xf>
    <xf numFmtId="4" fontId="18" fillId="0" borderId="6" xfId="3" applyNumberFormat="1" applyFont="1" applyBorder="1" applyAlignment="1" applyProtection="1">
      <alignment horizontal="left" vertical="center" wrapText="1" shrinkToFit="1"/>
    </xf>
    <xf numFmtId="4" fontId="18" fillId="0" borderId="1" xfId="3" applyNumberFormat="1" applyFont="1" applyProtection="1"/>
    <xf numFmtId="4" fontId="18" fillId="0" borderId="10" xfId="2" applyNumberFormat="1" applyFont="1" applyBorder="1" applyAlignment="1" applyProtection="1">
      <alignment horizontal="left" vertical="top" wrapText="1"/>
    </xf>
    <xf numFmtId="4" fontId="18" fillId="0" borderId="1" xfId="5" applyNumberFormat="1" applyFont="1" applyAlignment="1" applyProtection="1">
      <alignment horizontal="center"/>
    </xf>
    <xf numFmtId="4" fontId="18" fillId="0" borderId="1" xfId="5" applyNumberFormat="1" applyFont="1" applyAlignment="1" applyProtection="1">
      <alignment horizontal="right"/>
    </xf>
    <xf numFmtId="4" fontId="18" fillId="0" borderId="1" xfId="5" applyNumberFormat="1" applyFont="1" applyProtection="1"/>
    <xf numFmtId="4" fontId="18" fillId="0" borderId="5" xfId="2" applyNumberFormat="1" applyFont="1" applyBorder="1" applyAlignment="1" applyProtection="1">
      <alignment horizontal="left" vertical="top" wrapText="1"/>
    </xf>
    <xf numFmtId="4" fontId="18" fillId="0" borderId="5" xfId="5" applyNumberFormat="1" applyFont="1" applyBorder="1" applyAlignment="1" applyProtection="1">
      <alignment horizontal="center"/>
    </xf>
    <xf numFmtId="4" fontId="18" fillId="0" borderId="5" xfId="5" applyNumberFormat="1" applyFont="1" applyBorder="1" applyAlignment="1" applyProtection="1">
      <alignment horizontal="right"/>
    </xf>
    <xf numFmtId="4" fontId="18" fillId="0" borderId="5" xfId="5" applyNumberFormat="1" applyFont="1" applyBorder="1" applyProtection="1"/>
    <xf numFmtId="4" fontId="18" fillId="0" borderId="1" xfId="2" applyNumberFormat="1" applyFont="1" applyProtection="1"/>
    <xf numFmtId="0" fontId="18" fillId="0" borderId="1" xfId="2" applyFont="1" applyProtection="1"/>
    <xf numFmtId="49" fontId="18" fillId="0" borderId="5" xfId="2" applyNumberFormat="1" applyFont="1" applyBorder="1" applyAlignment="1" applyProtection="1">
      <alignment horizontal="center" vertical="top"/>
    </xf>
    <xf numFmtId="4" fontId="18" fillId="0" borderId="6" xfId="5" applyNumberFormat="1" applyFont="1" applyBorder="1" applyAlignment="1" applyProtection="1">
      <alignment vertical="top" wrapText="1"/>
    </xf>
    <xf numFmtId="4" fontId="20" fillId="0" borderId="6" xfId="3" applyNumberFormat="1" applyFont="1" applyBorder="1" applyAlignment="1" applyProtection="1">
      <alignment horizontal="left" vertical="top" wrapText="1"/>
    </xf>
    <xf numFmtId="4" fontId="20" fillId="0" borderId="5" xfId="3" applyNumberFormat="1" applyFont="1" applyBorder="1" applyAlignment="1" applyProtection="1">
      <alignment horizontal="center"/>
    </xf>
    <xf numFmtId="4" fontId="20" fillId="0" borderId="5" xfId="3" applyNumberFormat="1" applyFont="1" applyBorder="1" applyAlignment="1" applyProtection="1">
      <alignment horizontal="right" wrapText="1"/>
    </xf>
    <xf numFmtId="4" fontId="20" fillId="0" borderId="5" xfId="3" applyNumberFormat="1" applyFont="1" applyBorder="1" applyProtection="1"/>
    <xf numFmtId="4" fontId="27" fillId="0" borderId="1" xfId="3" applyNumberFormat="1" applyFont="1" applyAlignment="1" applyProtection="1">
      <alignment horizontal="left" vertical="top" wrapText="1"/>
    </xf>
    <xf numFmtId="4" fontId="20" fillId="0" borderId="1" xfId="2" applyNumberFormat="1" applyFont="1" applyAlignment="1" applyProtection="1">
      <alignment horizontal="center"/>
    </xf>
    <xf numFmtId="4" fontId="20" fillId="0" borderId="1" xfId="2" applyNumberFormat="1" applyFont="1" applyProtection="1"/>
    <xf numFmtId="4" fontId="20" fillId="0" borderId="5" xfId="2" applyNumberFormat="1" applyFont="1" applyBorder="1" applyAlignment="1" applyProtection="1">
      <alignment vertical="top" wrapText="1"/>
    </xf>
    <xf numFmtId="4" fontId="20" fillId="0" borderId="5" xfId="2" applyNumberFormat="1" applyFont="1" applyBorder="1" applyAlignment="1" applyProtection="1">
      <alignment horizontal="center"/>
    </xf>
    <xf numFmtId="4" fontId="20" fillId="0" borderId="5" xfId="2" applyNumberFormat="1" applyFont="1" applyBorder="1" applyProtection="1"/>
    <xf numFmtId="4" fontId="18" fillId="0" borderId="1" xfId="4" applyNumberFormat="1" applyFont="1" applyAlignment="1" applyProtection="1">
      <alignment horizontal="left" wrapText="1"/>
    </xf>
    <xf numFmtId="4" fontId="18" fillId="0" borderId="1" xfId="4" applyNumberFormat="1" applyFont="1" applyAlignment="1" applyProtection="1">
      <alignment horizontal="center"/>
    </xf>
    <xf numFmtId="4" fontId="18" fillId="0" borderId="1" xfId="4" applyNumberFormat="1" applyFont="1" applyAlignment="1" applyProtection="1">
      <alignment horizontal="right"/>
    </xf>
    <xf numFmtId="4" fontId="18" fillId="0" borderId="6" xfId="4" applyNumberFormat="1" applyFont="1" applyBorder="1" applyAlignment="1" applyProtection="1">
      <alignment horizontal="left" wrapText="1"/>
    </xf>
    <xf numFmtId="4" fontId="18" fillId="0" borderId="5" xfId="4" applyNumberFormat="1" applyFont="1" applyBorder="1" applyAlignment="1" applyProtection="1">
      <alignment horizontal="center"/>
    </xf>
    <xf numFmtId="4" fontId="18" fillId="0" borderId="5" xfId="4" applyNumberFormat="1" applyFont="1" applyBorder="1" applyAlignment="1" applyProtection="1">
      <alignment horizontal="right"/>
    </xf>
    <xf numFmtId="4" fontId="20" fillId="0" borderId="1" xfId="3" applyNumberFormat="1" applyFont="1" applyAlignment="1" applyProtection="1">
      <alignment horizontal="center"/>
    </xf>
    <xf numFmtId="4" fontId="20" fillId="0" borderId="1" xfId="3" applyNumberFormat="1" applyFont="1" applyProtection="1"/>
    <xf numFmtId="4" fontId="27" fillId="0" borderId="6" xfId="3" applyNumberFormat="1" applyFont="1" applyBorder="1" applyAlignment="1" applyProtection="1">
      <alignment horizontal="left" vertical="top" wrapText="1"/>
    </xf>
    <xf numFmtId="4" fontId="20" fillId="0" borderId="1" xfId="3" applyNumberFormat="1" applyFont="1" applyAlignment="1" applyProtection="1">
      <alignment wrapText="1"/>
    </xf>
    <xf numFmtId="4" fontId="18" fillId="0" borderId="1" xfId="4" applyNumberFormat="1" applyFont="1" applyAlignment="1" applyProtection="1">
      <alignment horizontal="left"/>
    </xf>
    <xf numFmtId="4" fontId="27" fillId="0" borderId="5" xfId="3" applyNumberFormat="1" applyFont="1" applyBorder="1" applyAlignment="1" applyProtection="1">
      <alignment horizontal="left" vertical="top" wrapText="1"/>
    </xf>
    <xf numFmtId="4" fontId="18" fillId="0" borderId="5" xfId="2" applyNumberFormat="1" applyFont="1" applyBorder="1" applyAlignment="1" applyProtection="1">
      <alignment horizontal="center"/>
    </xf>
    <xf numFmtId="4" fontId="18" fillId="0" borderId="5" xfId="2" applyNumberFormat="1" applyFont="1" applyBorder="1" applyAlignment="1" applyProtection="1">
      <alignment horizontal="right"/>
    </xf>
    <xf numFmtId="4" fontId="18" fillId="0" borderId="5" xfId="2" applyNumberFormat="1" applyFont="1" applyBorder="1" applyProtection="1"/>
    <xf numFmtId="1" fontId="20" fillId="0" borderId="1" xfId="2" applyNumberFormat="1" applyFont="1" applyAlignment="1" applyProtection="1">
      <alignment horizontal="center" vertical="top"/>
    </xf>
    <xf numFmtId="4" fontId="18" fillId="0" borderId="1" xfId="3" applyNumberFormat="1" applyFont="1" applyAlignment="1" applyProtection="1">
      <alignment horizontal="center"/>
    </xf>
    <xf numFmtId="4" fontId="18" fillId="0" borderId="1" xfId="3" applyNumberFormat="1" applyFont="1" applyAlignment="1" applyProtection="1">
      <alignment horizontal="right"/>
    </xf>
    <xf numFmtId="0" fontId="18" fillId="0" borderId="5" xfId="2" applyFont="1" applyBorder="1" applyProtection="1"/>
    <xf numFmtId="4" fontId="26" fillId="0" borderId="1" xfId="3" applyNumberFormat="1" applyFont="1" applyAlignment="1" applyProtection="1">
      <alignment horizontal="left"/>
    </xf>
    <xf numFmtId="0" fontId="26" fillId="0" borderId="1" xfId="3" applyFont="1" applyAlignment="1" applyProtection="1">
      <alignment horizontal="center"/>
    </xf>
    <xf numFmtId="4" fontId="26" fillId="0" borderId="1" xfId="3" applyNumberFormat="1" applyFont="1" applyAlignment="1" applyProtection="1">
      <alignment horizontal="right"/>
    </xf>
    <xf numFmtId="4" fontId="26" fillId="0" borderId="1" xfId="2" applyNumberFormat="1" applyFont="1" applyAlignment="1" applyProtection="1">
      <alignment horizontal="left"/>
    </xf>
    <xf numFmtId="4" fontId="25" fillId="0" borderId="5" xfId="2" applyNumberFormat="1" applyFont="1" applyBorder="1" applyProtection="1"/>
    <xf numFmtId="4" fontId="26" fillId="0" borderId="12" xfId="3" applyNumberFormat="1" applyFont="1" applyBorder="1" applyAlignment="1" applyProtection="1">
      <alignment horizontal="right"/>
    </xf>
    <xf numFmtId="4" fontId="26" fillId="0" borderId="1" xfId="3" applyNumberFormat="1" applyFont="1" applyProtection="1"/>
    <xf numFmtId="0" fontId="18" fillId="0" borderId="5" xfId="2" applyFont="1" applyBorder="1" applyAlignment="1" applyProtection="1">
      <alignment horizontal="center"/>
    </xf>
    <xf numFmtId="165" fontId="18" fillId="0" borderId="5" xfId="2" applyNumberFormat="1" applyFont="1" applyBorder="1" applyAlignment="1" applyProtection="1">
      <alignment horizontal="center"/>
    </xf>
    <xf numFmtId="0" fontId="18" fillId="0" borderId="11" xfId="5" applyFont="1" applyBorder="1" applyAlignment="1" applyProtection="1">
      <alignment horizontal="left" vertical="top" wrapText="1"/>
    </xf>
    <xf numFmtId="4" fontId="18" fillId="0" borderId="10" xfId="5" applyNumberFormat="1" applyFont="1" applyBorder="1" applyAlignment="1" applyProtection="1">
      <alignment horizontal="center"/>
    </xf>
    <xf numFmtId="4" fontId="18" fillId="0" borderId="10" xfId="5" applyNumberFormat="1" applyFont="1" applyBorder="1" applyAlignment="1" applyProtection="1">
      <alignment horizontal="right"/>
    </xf>
    <xf numFmtId="0" fontId="18" fillId="0" borderId="5" xfId="5" applyFont="1" applyBorder="1" applyAlignment="1" applyProtection="1">
      <alignment horizontal="left" vertical="top" wrapText="1"/>
    </xf>
    <xf numFmtId="0" fontId="16" fillId="0" borderId="5" xfId="2" applyBorder="1" applyProtection="1"/>
    <xf numFmtId="0" fontId="18" fillId="0" borderId="1" xfId="5" applyFont="1" applyAlignment="1" applyProtection="1">
      <alignment horizontal="left" vertical="top" wrapText="1"/>
    </xf>
    <xf numFmtId="1" fontId="20" fillId="0" borderId="9" xfId="2" applyNumberFormat="1" applyFont="1" applyBorder="1" applyAlignment="1" applyProtection="1">
      <alignment horizontal="center" vertical="top"/>
    </xf>
    <xf numFmtId="49" fontId="18" fillId="0" borderId="7" xfId="2" applyNumberFormat="1" applyFont="1" applyBorder="1" applyAlignment="1" applyProtection="1">
      <alignment horizontal="center" vertical="top"/>
    </xf>
    <xf numFmtId="0" fontId="18" fillId="0" borderId="8" xfId="5" applyFont="1" applyBorder="1" applyAlignment="1" applyProtection="1">
      <alignment horizontal="left" vertical="top" wrapText="1"/>
    </xf>
    <xf numFmtId="4" fontId="18" fillId="0" borderId="7" xfId="5" applyNumberFormat="1" applyFont="1" applyBorder="1" applyAlignment="1" applyProtection="1">
      <alignment horizontal="center"/>
    </xf>
    <xf numFmtId="4" fontId="18" fillId="0" borderId="7" xfId="5" applyNumberFormat="1" applyFont="1" applyBorder="1" applyAlignment="1" applyProtection="1">
      <alignment horizontal="right"/>
    </xf>
    <xf numFmtId="4" fontId="18" fillId="0" borderId="7" xfId="3" applyNumberFormat="1" applyFont="1" applyBorder="1" applyProtection="1"/>
    <xf numFmtId="0" fontId="18" fillId="0" borderId="6" xfId="5" applyFont="1" applyBorder="1" applyAlignment="1" applyProtection="1">
      <alignment horizontal="left" vertical="top" wrapText="1"/>
    </xf>
    <xf numFmtId="4" fontId="18" fillId="0" borderId="6" xfId="3" applyNumberFormat="1" applyFont="1" applyBorder="1" applyAlignment="1" applyProtection="1">
      <alignment horizontal="left" wrapText="1"/>
    </xf>
    <xf numFmtId="4" fontId="17" fillId="0" borderId="1" xfId="3" applyNumberFormat="1" applyFont="1" applyProtection="1"/>
    <xf numFmtId="49" fontId="18" fillId="0" borderId="5" xfId="3" applyNumberFormat="1" applyFont="1" applyBorder="1" applyAlignment="1" applyProtection="1">
      <alignment horizontal="center" vertical="top"/>
    </xf>
    <xf numFmtId="4" fontId="18" fillId="0" borderId="6" xfId="4" applyNumberFormat="1" applyFont="1" applyBorder="1" applyAlignment="1" applyProtection="1">
      <alignment horizontal="left"/>
    </xf>
    <xf numFmtId="49" fontId="18" fillId="0" borderId="1" xfId="3" applyNumberFormat="1" applyFont="1" applyAlignment="1" applyProtection="1">
      <alignment horizontal="center" vertical="top"/>
    </xf>
    <xf numFmtId="4" fontId="20" fillId="0" borderId="1" xfId="3" applyNumberFormat="1" applyFont="1" applyAlignment="1" applyProtection="1">
      <alignment horizontal="left" vertical="top" wrapText="1"/>
    </xf>
    <xf numFmtId="4" fontId="20" fillId="0" borderId="1" xfId="3" applyNumberFormat="1" applyFont="1" applyAlignment="1" applyProtection="1">
      <alignment horizontal="center" vertical="top"/>
    </xf>
    <xf numFmtId="4" fontId="20" fillId="0" borderId="1" xfId="3" applyNumberFormat="1" applyFont="1" applyAlignment="1" applyProtection="1">
      <alignment horizontal="right"/>
    </xf>
    <xf numFmtId="4" fontId="20" fillId="0" borderId="5" xfId="3" applyNumberFormat="1" applyFont="1" applyBorder="1" applyAlignment="1" applyProtection="1">
      <alignment horizontal="center" vertical="top"/>
    </xf>
    <xf numFmtId="4" fontId="20" fillId="0" borderId="5" xfId="3" applyNumberFormat="1" applyFont="1" applyBorder="1" applyAlignment="1" applyProtection="1">
      <alignment horizontal="right"/>
    </xf>
    <xf numFmtId="0" fontId="19" fillId="0" borderId="1" xfId="2" applyFont="1" applyProtection="1"/>
    <xf numFmtId="4" fontId="18" fillId="0" borderId="1" xfId="2" applyNumberFormat="1" applyFont="1" applyAlignment="1" applyProtection="1">
      <alignment horizontal="right"/>
    </xf>
    <xf numFmtId="0" fontId="17" fillId="0" borderId="4" xfId="2" applyFont="1" applyBorder="1" applyProtection="1"/>
    <xf numFmtId="4" fontId="17" fillId="0" borderId="4" xfId="2" applyNumberFormat="1" applyFont="1" applyBorder="1" applyProtection="1"/>
    <xf numFmtId="0" fontId="12" fillId="0" borderId="1" xfId="16" applyFont="1" applyAlignment="1" applyProtection="1">
      <alignment horizontal="left" vertical="top" wrapText="1"/>
    </xf>
    <xf numFmtId="0" fontId="1" fillId="0" borderId="1" xfId="16" applyAlignment="1" applyProtection="1">
      <alignment horizontal="left" vertical="top" wrapText="1"/>
    </xf>
    <xf numFmtId="0" fontId="1" fillId="0" borderId="1" xfId="16" applyAlignment="1" applyProtection="1">
      <alignment vertical="top" wrapText="1"/>
    </xf>
    <xf numFmtId="4" fontId="1" fillId="0" borderId="1" xfId="16" applyNumberFormat="1" applyAlignment="1" applyProtection="1">
      <alignment horizontal="right" wrapText="1"/>
    </xf>
    <xf numFmtId="0" fontId="13" fillId="0" borderId="1" xfId="16" applyFont="1" applyAlignment="1" applyProtection="1">
      <alignment vertical="top" wrapText="1"/>
    </xf>
    <xf numFmtId="166" fontId="1" fillId="0" borderId="1" xfId="16" applyNumberFormat="1" applyAlignment="1" applyProtection="1">
      <alignment horizontal="right" vertical="top" wrapText="1"/>
    </xf>
    <xf numFmtId="0" fontId="13" fillId="4" borderId="15" xfId="16" applyFont="1" applyFill="1" applyBorder="1" applyAlignment="1" applyProtection="1">
      <alignment vertical="top" wrapText="1"/>
    </xf>
    <xf numFmtId="0" fontId="13" fillId="4" borderId="15" xfId="16" applyFont="1" applyFill="1" applyBorder="1" applyAlignment="1" applyProtection="1">
      <alignment horizontal="left" vertical="top" wrapText="1"/>
    </xf>
    <xf numFmtId="166" fontId="13" fillId="4" borderId="15" xfId="16" applyNumberFormat="1" applyFont="1" applyFill="1" applyBorder="1" applyAlignment="1" applyProtection="1">
      <alignment horizontal="right" vertical="top" wrapText="1"/>
    </xf>
    <xf numFmtId="0" fontId="13" fillId="0" borderId="1" xfId="16" applyFont="1" applyAlignment="1" applyProtection="1">
      <alignment horizontal="left" vertical="top" wrapText="1"/>
    </xf>
    <xf numFmtId="4" fontId="13" fillId="0" borderId="1" xfId="16" applyNumberFormat="1" applyFont="1" applyAlignment="1" applyProtection="1">
      <alignment horizontal="right" wrapText="1"/>
    </xf>
    <xf numFmtId="0" fontId="35" fillId="0" borderId="1" xfId="16" applyFont="1" applyAlignment="1" applyProtection="1">
      <alignment horizontal="center" vertical="top" wrapText="1"/>
    </xf>
    <xf numFmtId="4" fontId="35" fillId="0" borderId="1" xfId="16" applyNumberFormat="1" applyFont="1" applyAlignment="1" applyProtection="1">
      <alignment horizontal="center" vertical="top" wrapText="1"/>
    </xf>
    <xf numFmtId="0" fontId="13" fillId="3" borderId="16" xfId="16" applyFont="1" applyFill="1" applyBorder="1" applyAlignment="1" applyProtection="1">
      <alignment vertical="top" wrapText="1"/>
    </xf>
    <xf numFmtId="0" fontId="13" fillId="3" borderId="16" xfId="16" applyFont="1" applyFill="1" applyBorder="1" applyAlignment="1" applyProtection="1">
      <alignment horizontal="left" vertical="top" wrapText="1"/>
    </xf>
    <xf numFmtId="0" fontId="1" fillId="0" borderId="1" xfId="16" applyAlignment="1" applyProtection="1">
      <alignment horizontal="center" wrapText="1"/>
    </xf>
    <xf numFmtId="2" fontId="36" fillId="0" borderId="17" xfId="16" applyNumberFormat="1" applyFont="1" applyBorder="1" applyAlignment="1" applyProtection="1">
      <alignment horizontal="left" vertical="top" wrapText="1"/>
    </xf>
    <xf numFmtId="0" fontId="13" fillId="3" borderId="18" xfId="16" applyFont="1" applyFill="1" applyBorder="1" applyAlignment="1" applyProtection="1">
      <alignment horizontal="right" vertical="top" wrapText="1"/>
    </xf>
    <xf numFmtId="0" fontId="13" fillId="3" borderId="18" xfId="16" applyFont="1" applyFill="1" applyBorder="1" applyAlignment="1" applyProtection="1">
      <alignment horizontal="right" wrapText="1"/>
    </xf>
    <xf numFmtId="4" fontId="13" fillId="3" borderId="18" xfId="16" applyNumberFormat="1" applyFont="1" applyFill="1" applyBorder="1" applyAlignment="1" applyProtection="1">
      <alignment horizontal="right" wrapText="1"/>
    </xf>
    <xf numFmtId="0" fontId="37" fillId="3" borderId="18" xfId="16" applyFont="1" applyFill="1" applyBorder="1" applyAlignment="1" applyProtection="1">
      <alignment vertical="top" wrapText="1"/>
    </xf>
    <xf numFmtId="0" fontId="37" fillId="3" borderId="18" xfId="16" applyFont="1" applyFill="1" applyBorder="1" applyAlignment="1" applyProtection="1">
      <alignment horizontal="right" vertical="top" wrapText="1"/>
    </xf>
    <xf numFmtId="0" fontId="37" fillId="3" borderId="18" xfId="16" applyFont="1" applyFill="1" applyBorder="1" applyAlignment="1" applyProtection="1">
      <alignment horizontal="center" wrapText="1"/>
    </xf>
    <xf numFmtId="4" fontId="37" fillId="3" borderId="18" xfId="16" applyNumberFormat="1" applyFont="1" applyFill="1" applyBorder="1" applyAlignment="1" applyProtection="1">
      <alignment horizontal="right" wrapText="1"/>
    </xf>
    <xf numFmtId="0" fontId="38" fillId="0" borderId="1" xfId="8" applyFont="1" applyAlignment="1" applyProtection="1">
      <alignment horizontal="left" vertical="top" shrinkToFit="1"/>
    </xf>
    <xf numFmtId="2" fontId="39" fillId="0" borderId="1" xfId="8" applyNumberFormat="1" applyFont="1" applyAlignment="1" applyProtection="1">
      <alignment vertical="top"/>
    </xf>
    <xf numFmtId="0" fontId="41" fillId="0" borderId="1" xfId="8" applyFont="1" applyProtection="1"/>
    <xf numFmtId="0" fontId="38" fillId="0" borderId="1" xfId="8" applyFont="1" applyProtection="1"/>
    <xf numFmtId="2" fontId="39" fillId="0" borderId="1" xfId="8" applyNumberFormat="1" applyFont="1" applyAlignment="1" applyProtection="1">
      <alignment horizontal="left" vertical="top"/>
    </xf>
    <xf numFmtId="4" fontId="39" fillId="0" borderId="13" xfId="8" applyNumberFormat="1" applyFont="1" applyBorder="1" applyAlignment="1" applyProtection="1">
      <alignment vertical="top"/>
    </xf>
    <xf numFmtId="4" fontId="39" fillId="0" borderId="1" xfId="8" applyNumberFormat="1" applyFont="1" applyAlignment="1" applyProtection="1">
      <alignment vertical="top"/>
    </xf>
    <xf numFmtId="0" fontId="40" fillId="0" borderId="1" xfId="8" applyFont="1" applyAlignment="1" applyProtection="1">
      <alignment horizontal="right" vertical="top" wrapText="1"/>
    </xf>
    <xf numFmtId="0" fontId="40" fillId="0" borderId="1" xfId="8" applyFont="1" applyAlignment="1" applyProtection="1">
      <alignment horizontal="left" vertical="top" wrapText="1"/>
    </xf>
    <xf numFmtId="44" fontId="40" fillId="0" borderId="1" xfId="9" applyFont="1" applyFill="1" applyBorder="1" applyAlignment="1" applyProtection="1">
      <alignment horizontal="left" vertical="top" wrapText="1"/>
    </xf>
    <xf numFmtId="4" fontId="39" fillId="0" borderId="1" xfId="8" applyNumberFormat="1" applyFont="1" applyAlignment="1" applyProtection="1">
      <alignment horizontal="right" vertical="top"/>
    </xf>
    <xf numFmtId="44" fontId="39" fillId="0" borderId="1" xfId="9" applyFont="1" applyFill="1" applyBorder="1" applyAlignment="1" applyProtection="1">
      <alignment horizontal="right" vertical="top"/>
    </xf>
    <xf numFmtId="0" fontId="40" fillId="0" borderId="1" xfId="8" applyFont="1" applyAlignment="1" applyProtection="1">
      <alignment horizontal="center" vertical="top" wrapText="1"/>
    </xf>
    <xf numFmtId="44" fontId="40" fillId="0" borderId="1" xfId="9" applyFont="1" applyFill="1" applyBorder="1" applyAlignment="1" applyProtection="1">
      <alignment horizontal="center" vertical="top" wrapText="1"/>
    </xf>
    <xf numFmtId="0" fontId="38" fillId="0" borderId="1" xfId="8" applyFont="1" applyAlignment="1" applyProtection="1">
      <alignment horizontal="right" vertical="top" shrinkToFit="1"/>
    </xf>
    <xf numFmtId="0" fontId="21" fillId="0" borderId="1" xfId="8" applyFont="1" applyAlignment="1" applyProtection="1">
      <alignment horizontal="justify" vertical="top"/>
    </xf>
    <xf numFmtId="2" fontId="21" fillId="0" borderId="1" xfId="8" applyNumberFormat="1" applyFont="1" applyAlignment="1" applyProtection="1">
      <alignment horizontal="right" vertical="top" wrapText="1"/>
    </xf>
    <xf numFmtId="2" fontId="21" fillId="0" borderId="1" xfId="8" applyNumberFormat="1" applyFont="1" applyAlignment="1" applyProtection="1">
      <alignment horizontal="left" vertical="top" wrapText="1"/>
    </xf>
    <xf numFmtId="44" fontId="21" fillId="0" borderId="1" xfId="9" applyFont="1" applyFill="1" applyAlignment="1" applyProtection="1">
      <alignment horizontal="left" vertical="top" wrapText="1"/>
    </xf>
    <xf numFmtId="0" fontId="21" fillId="0" borderId="1" xfId="8" applyFont="1" applyProtection="1"/>
    <xf numFmtId="44" fontId="42" fillId="0" borderId="1" xfId="9" applyFont="1" applyFill="1" applyBorder="1" applyAlignment="1" applyProtection="1">
      <alignment horizontal="center" vertical="top" wrapText="1"/>
    </xf>
    <xf numFmtId="0" fontId="21" fillId="0" borderId="1" xfId="8" applyFont="1" applyAlignment="1" applyProtection="1">
      <alignment vertical="top"/>
    </xf>
    <xf numFmtId="0" fontId="21" fillId="0" borderId="1" xfId="8" applyFont="1" applyAlignment="1" applyProtection="1">
      <alignment horizontal="right" vertical="top" wrapText="1"/>
    </xf>
    <xf numFmtId="4" fontId="21" fillId="0" borderId="1" xfId="10" applyNumberFormat="1" applyFont="1" applyFill="1" applyBorder="1" applyAlignment="1" applyProtection="1">
      <alignment vertical="top"/>
    </xf>
    <xf numFmtId="4" fontId="21" fillId="0" borderId="1" xfId="10" applyNumberFormat="1" applyFont="1" applyFill="1" applyBorder="1" applyAlignment="1" applyProtection="1">
      <alignment horizontal="right" vertical="top"/>
    </xf>
    <xf numFmtId="44" fontId="21" fillId="0" borderId="1" xfId="9" applyFont="1" applyFill="1" applyBorder="1" applyAlignment="1" applyProtection="1">
      <alignment vertical="top"/>
    </xf>
    <xf numFmtId="0" fontId="42" fillId="0" borderId="1" xfId="8" applyFont="1" applyAlignment="1" applyProtection="1">
      <alignment vertical="top" wrapText="1"/>
    </xf>
    <xf numFmtId="0" fontId="43" fillId="0" borderId="1" xfId="8" applyFont="1" applyProtection="1"/>
    <xf numFmtId="0" fontId="44" fillId="0" borderId="1" xfId="8" applyFont="1" applyProtection="1"/>
    <xf numFmtId="0" fontId="43" fillId="0" borderId="1" xfId="8" applyFont="1" applyAlignment="1" applyProtection="1">
      <alignment vertical="top"/>
    </xf>
    <xf numFmtId="0" fontId="43" fillId="0" borderId="1" xfId="8" applyFont="1" applyAlignment="1" applyProtection="1">
      <alignment horizontal="right" vertical="top"/>
    </xf>
    <xf numFmtId="4" fontId="43" fillId="0" borderId="1" xfId="8" applyNumberFormat="1" applyFont="1" applyAlignment="1" applyProtection="1">
      <alignment vertical="top"/>
    </xf>
    <xf numFmtId="44" fontId="43" fillId="0" borderId="1" xfId="9" applyFont="1" applyFill="1" applyAlignment="1" applyProtection="1">
      <alignment vertical="top"/>
    </xf>
    <xf numFmtId="0" fontId="43" fillId="0" borderId="1" xfId="8" applyFont="1" applyAlignment="1" applyProtection="1">
      <alignment horizontal="left"/>
    </xf>
    <xf numFmtId="4" fontId="43" fillId="0" borderId="1" xfId="8" applyNumberFormat="1" applyFont="1" applyAlignment="1" applyProtection="1">
      <alignment horizontal="right" vertical="top"/>
    </xf>
    <xf numFmtId="0" fontId="45" fillId="0" borderId="1" xfId="8" applyFont="1" applyAlignment="1" applyProtection="1">
      <alignment vertical="top"/>
    </xf>
    <xf numFmtId="0" fontId="42" fillId="0" borderId="1" xfId="11" applyFont="1" applyProtection="1"/>
    <xf numFmtId="49" fontId="45" fillId="5" borderId="5" xfId="8" applyNumberFormat="1" applyFont="1" applyFill="1" applyBorder="1" applyAlignment="1" applyProtection="1">
      <alignment horizontal="center" vertical="top" wrapText="1"/>
    </xf>
    <xf numFmtId="49" fontId="45" fillId="5" borderId="5" xfId="8" applyNumberFormat="1" applyFont="1" applyFill="1" applyBorder="1" applyAlignment="1" applyProtection="1">
      <alignment horizontal="left" vertical="top" wrapText="1"/>
    </xf>
    <xf numFmtId="49" fontId="45" fillId="5" borderId="5" xfId="8" applyNumberFormat="1" applyFont="1" applyFill="1" applyBorder="1" applyAlignment="1" applyProtection="1">
      <alignment horizontal="right" vertical="top" wrapText="1"/>
    </xf>
    <xf numFmtId="4" fontId="46" fillId="5" borderId="5" xfId="8" applyNumberFormat="1" applyFont="1" applyFill="1" applyBorder="1" applyAlignment="1" applyProtection="1">
      <alignment horizontal="center" vertical="top"/>
    </xf>
    <xf numFmtId="44" fontId="45" fillId="5" borderId="5" xfId="9" applyFont="1" applyFill="1" applyBorder="1" applyAlignment="1" applyProtection="1">
      <alignment horizontal="center" vertical="top"/>
    </xf>
    <xf numFmtId="49" fontId="21" fillId="0" borderId="1" xfId="8" applyNumberFormat="1" applyFont="1" applyAlignment="1" applyProtection="1">
      <alignment horizontal="center" vertical="top" wrapText="1"/>
    </xf>
    <xf numFmtId="2" fontId="47" fillId="0" borderId="1" xfId="8" applyNumberFormat="1" applyFont="1" applyAlignment="1" applyProtection="1">
      <alignment horizontal="left" vertical="top" wrapText="1"/>
    </xf>
    <xf numFmtId="49" fontId="48" fillId="0" borderId="1" xfId="8" applyNumberFormat="1" applyFont="1" applyAlignment="1" applyProtection="1">
      <alignment horizontal="right" vertical="top" wrapText="1"/>
    </xf>
    <xf numFmtId="2" fontId="49" fillId="0" borderId="1" xfId="8" applyNumberFormat="1" applyFont="1" applyAlignment="1" applyProtection="1">
      <alignment horizontal="left" vertical="top" wrapText="1"/>
    </xf>
    <xf numFmtId="4" fontId="21" fillId="0" borderId="1" xfId="8" applyNumberFormat="1" applyFont="1" applyAlignment="1" applyProtection="1">
      <alignment vertical="top"/>
    </xf>
    <xf numFmtId="44" fontId="21" fillId="0" borderId="1" xfId="9" applyFont="1" applyFill="1" applyAlignment="1" applyProtection="1">
      <alignment vertical="top"/>
    </xf>
    <xf numFmtId="2" fontId="48" fillId="0" borderId="1" xfId="8" applyNumberFormat="1" applyFont="1" applyAlignment="1" applyProtection="1">
      <alignment horizontal="left" vertical="top" wrapText="1"/>
    </xf>
    <xf numFmtId="49" fontId="48" fillId="0" borderId="1" xfId="8" applyNumberFormat="1" applyFont="1" applyAlignment="1" applyProtection="1">
      <alignment horizontal="right" wrapText="1"/>
    </xf>
    <xf numFmtId="44" fontId="43" fillId="0" borderId="1" xfId="9" applyFont="1" applyAlignment="1" applyProtection="1">
      <alignment vertical="top"/>
    </xf>
    <xf numFmtId="0" fontId="50" fillId="0" borderId="1" xfId="8" applyFont="1" applyAlignment="1" applyProtection="1">
      <alignment vertical="top"/>
    </xf>
    <xf numFmtId="0" fontId="50" fillId="0" borderId="1" xfId="8" quotePrefix="1" applyFont="1" applyAlignment="1" applyProtection="1">
      <alignment vertical="top"/>
    </xf>
    <xf numFmtId="49" fontId="48" fillId="0" borderId="1" xfId="8" applyNumberFormat="1" applyFont="1" applyAlignment="1" applyProtection="1">
      <alignment horizontal="center" vertical="top" wrapText="1"/>
    </xf>
    <xf numFmtId="4" fontId="48" fillId="0" borderId="1" xfId="8" applyNumberFormat="1" applyFont="1" applyAlignment="1" applyProtection="1">
      <alignment horizontal="right" vertical="top"/>
    </xf>
    <xf numFmtId="49" fontId="45" fillId="0" borderId="1" xfId="8" applyNumberFormat="1" applyFont="1" applyAlignment="1" applyProtection="1">
      <alignment horizontal="center" vertical="top" wrapText="1"/>
    </xf>
    <xf numFmtId="49" fontId="45" fillId="0" borderId="1" xfId="8" applyNumberFormat="1" applyFont="1" applyAlignment="1" applyProtection="1">
      <alignment horizontal="left" vertical="top" wrapText="1"/>
    </xf>
    <xf numFmtId="49" fontId="45" fillId="0" borderId="1" xfId="8" applyNumberFormat="1" applyFont="1" applyAlignment="1" applyProtection="1">
      <alignment horizontal="right" vertical="top" wrapText="1"/>
    </xf>
    <xf numFmtId="4" fontId="46" fillId="0" borderId="1" xfId="8" applyNumberFormat="1" applyFont="1" applyAlignment="1" applyProtection="1">
      <alignment horizontal="center" vertical="top"/>
    </xf>
    <xf numFmtId="44" fontId="45" fillId="0" borderId="1" xfId="9" applyFont="1" applyFill="1" applyBorder="1" applyAlignment="1" applyProtection="1">
      <alignment horizontal="center" vertical="top"/>
    </xf>
    <xf numFmtId="4" fontId="48" fillId="0" borderId="1" xfId="8" applyNumberFormat="1" applyFont="1" applyAlignment="1" applyProtection="1">
      <alignment horizontal="right"/>
    </xf>
    <xf numFmtId="0" fontId="21" fillId="0" borderId="1" xfId="8" applyFont="1" applyAlignment="1" applyProtection="1">
      <alignment horizontal="center" vertical="top" wrapText="1"/>
    </xf>
    <xf numFmtId="0" fontId="21" fillId="0" borderId="1" xfId="11" applyFont="1" applyProtection="1"/>
    <xf numFmtId="49" fontId="47" fillId="0" borderId="1" xfId="8" applyNumberFormat="1" applyFont="1" applyAlignment="1" applyProtection="1">
      <alignment horizontal="center" vertical="top" wrapText="1"/>
    </xf>
    <xf numFmtId="49" fontId="47" fillId="0" borderId="1" xfId="8" applyNumberFormat="1" applyFont="1" applyAlignment="1" applyProtection="1">
      <alignment horizontal="right" vertical="top" wrapText="1"/>
    </xf>
    <xf numFmtId="4" fontId="47" fillId="0" borderId="1" xfId="8" applyNumberFormat="1" applyFont="1" applyAlignment="1" applyProtection="1">
      <alignment horizontal="right" vertical="top"/>
    </xf>
    <xf numFmtId="44" fontId="40" fillId="0" borderId="1" xfId="9" applyFont="1" applyFill="1" applyAlignment="1" applyProtection="1">
      <alignment vertical="top"/>
    </xf>
    <xf numFmtId="0" fontId="40" fillId="0" borderId="1" xfId="8" applyFont="1" applyAlignment="1" applyProtection="1">
      <alignment vertical="top"/>
    </xf>
    <xf numFmtId="0" fontId="51" fillId="0" borderId="1" xfId="8" applyFont="1" applyAlignment="1" applyProtection="1">
      <alignment vertical="top"/>
    </xf>
    <xf numFmtId="0" fontId="52" fillId="0" borderId="1" xfId="8" applyFont="1" applyAlignment="1" applyProtection="1">
      <alignment vertical="top"/>
    </xf>
    <xf numFmtId="49" fontId="53" fillId="0" borderId="1" xfId="8" applyNumberFormat="1" applyFont="1" applyAlignment="1" applyProtection="1">
      <alignment horizontal="left" vertical="top" wrapText="1"/>
    </xf>
    <xf numFmtId="0" fontId="54" fillId="0" borderId="1" xfId="8" applyFont="1" applyAlignment="1" applyProtection="1">
      <alignment vertical="top"/>
    </xf>
    <xf numFmtId="0" fontId="55" fillId="0" borderId="1" xfId="8" applyFont="1" applyAlignment="1" applyProtection="1">
      <alignment horizontal="center" vertical="top" wrapText="1"/>
    </xf>
    <xf numFmtId="44" fontId="43" fillId="0" borderId="1" xfId="9" applyFont="1" applyFill="1" applyAlignment="1" applyProtection="1">
      <alignment horizontal="right" vertical="top"/>
    </xf>
    <xf numFmtId="0" fontId="54" fillId="0" borderId="1" xfId="8" applyFont="1" applyAlignment="1" applyProtection="1">
      <alignment horizontal="left"/>
    </xf>
    <xf numFmtId="2" fontId="48" fillId="0" borderId="1" xfId="8" applyNumberFormat="1" applyFont="1" applyAlignment="1" applyProtection="1">
      <alignment vertical="top" wrapText="1"/>
    </xf>
    <xf numFmtId="2" fontId="48" fillId="0" borderId="1" xfId="8" applyNumberFormat="1" applyFont="1" applyAlignment="1" applyProtection="1">
      <alignment horizontal="right" vertical="top" wrapText="1"/>
    </xf>
    <xf numFmtId="0" fontId="44" fillId="0" borderId="1" xfId="8" applyFont="1" applyAlignment="1" applyProtection="1">
      <alignment vertical="top"/>
    </xf>
    <xf numFmtId="168" fontId="21" fillId="0" borderId="1" xfId="9" applyNumberFormat="1" applyFont="1" applyFill="1" applyAlignment="1" applyProtection="1"/>
    <xf numFmtId="0" fontId="43" fillId="0" borderId="1" xfId="8" applyFont="1" applyAlignment="1" applyProtection="1">
      <alignment horizontal="center" vertical="top"/>
    </xf>
    <xf numFmtId="0" fontId="21" fillId="0" borderId="1" xfId="8" applyFont="1" applyAlignment="1" applyProtection="1">
      <alignment horizontal="left" vertical="top"/>
    </xf>
    <xf numFmtId="0" fontId="21" fillId="0" borderId="1" xfId="8" applyFont="1" applyAlignment="1" applyProtection="1">
      <alignment horizontal="center" vertical="top"/>
    </xf>
    <xf numFmtId="44" fontId="21" fillId="0" borderId="1" xfId="9" applyFont="1" applyFill="1" applyAlignment="1" applyProtection="1">
      <alignment horizontal="center" vertical="top"/>
    </xf>
    <xf numFmtId="0" fontId="21" fillId="0" borderId="14" xfId="8" applyFont="1" applyBorder="1" applyAlignment="1" applyProtection="1">
      <alignment horizontal="center" vertical="top"/>
    </xf>
    <xf numFmtId="0" fontId="42" fillId="0" borderId="2" xfId="8" applyFont="1" applyBorder="1" applyAlignment="1" applyProtection="1">
      <alignment horizontal="left" vertical="top" wrapText="1"/>
    </xf>
    <xf numFmtId="4" fontId="42" fillId="0" borderId="2" xfId="10" applyNumberFormat="1" applyFont="1" applyFill="1" applyBorder="1" applyAlignment="1" applyProtection="1">
      <alignment vertical="top"/>
    </xf>
    <xf numFmtId="4" fontId="42" fillId="0" borderId="2" xfId="10" applyNumberFormat="1" applyFont="1" applyFill="1" applyBorder="1" applyAlignment="1" applyProtection="1">
      <alignment horizontal="right" vertical="top"/>
    </xf>
    <xf numFmtId="44" fontId="42" fillId="0" borderId="6" xfId="9" applyFont="1" applyFill="1" applyBorder="1" applyAlignment="1" applyProtection="1">
      <alignment vertical="top"/>
    </xf>
    <xf numFmtId="0" fontId="43" fillId="0" borderId="1" xfId="8" applyFont="1" applyAlignment="1" applyProtection="1">
      <alignment horizontal="center"/>
    </xf>
    <xf numFmtId="0" fontId="50" fillId="0" borderId="1" xfId="8" quotePrefix="1" applyFont="1" applyAlignment="1" applyProtection="1">
      <alignment vertical="top"/>
      <protection locked="0"/>
    </xf>
    <xf numFmtId="4" fontId="46" fillId="0" borderId="1" xfId="8" applyNumberFormat="1" applyFont="1" applyAlignment="1" applyProtection="1">
      <alignment horizontal="center" vertical="top"/>
      <protection locked="0"/>
    </xf>
    <xf numFmtId="0" fontId="43" fillId="0" borderId="1" xfId="8" applyFont="1" applyAlignment="1" applyProtection="1">
      <alignment vertical="top"/>
      <protection locked="0"/>
    </xf>
    <xf numFmtId="4" fontId="40" fillId="0" borderId="1" xfId="8" applyNumberFormat="1" applyFont="1" applyAlignment="1" applyProtection="1">
      <alignment horizontal="right" vertical="top"/>
      <protection locked="0"/>
    </xf>
    <xf numFmtId="0" fontId="11" fillId="0" borderId="1" xfId="13" applyFont="1" applyAlignment="1" applyProtection="1">
      <alignment horizontal="center"/>
    </xf>
    <xf numFmtId="0" fontId="29" fillId="0" borderId="15" xfId="2" applyFont="1" applyBorder="1" applyAlignment="1" applyProtection="1">
      <alignment horizontal="center"/>
    </xf>
    <xf numFmtId="0" fontId="19" fillId="0" borderId="13" xfId="3" applyFont="1" applyBorder="1" applyAlignment="1" applyProtection="1">
      <alignment horizontal="left"/>
    </xf>
    <xf numFmtId="4" fontId="33" fillId="0" borderId="5" xfId="2" applyNumberFormat="1" applyFont="1" applyBorder="1" applyAlignment="1" applyProtection="1">
      <alignment horizontal="left" vertical="center" wrapText="1"/>
    </xf>
    <xf numFmtId="0" fontId="32" fillId="0" borderId="5" xfId="7" applyFont="1" applyBorder="1" applyAlignment="1" applyProtection="1">
      <alignment vertical="center" wrapText="1"/>
    </xf>
    <xf numFmtId="4" fontId="30" fillId="0" borderId="14" xfId="2" applyNumberFormat="1" applyFont="1" applyBorder="1" applyAlignment="1" applyProtection="1">
      <alignment horizontal="left" vertical="center" wrapText="1"/>
    </xf>
    <xf numFmtId="4" fontId="30" fillId="0" borderId="2" xfId="2" applyNumberFormat="1" applyFont="1" applyBorder="1" applyAlignment="1" applyProtection="1">
      <alignment horizontal="left" vertical="center" wrapText="1"/>
    </xf>
    <xf numFmtId="4" fontId="30" fillId="0" borderId="6" xfId="2" applyNumberFormat="1" applyFont="1" applyBorder="1" applyAlignment="1" applyProtection="1">
      <alignment horizontal="left" vertical="center" wrapText="1"/>
    </xf>
    <xf numFmtId="4" fontId="30" fillId="0" borderId="5" xfId="6" applyNumberFormat="1" applyFont="1" applyBorder="1" applyAlignment="1" applyProtection="1">
      <alignment horizontal="left" vertical="center" wrapText="1"/>
    </xf>
    <xf numFmtId="4" fontId="30" fillId="0" borderId="5" xfId="2" applyNumberFormat="1" applyFont="1" applyBorder="1" applyAlignment="1" applyProtection="1">
      <alignment horizontal="left" vertical="center" wrapText="1"/>
    </xf>
    <xf numFmtId="0" fontId="1" fillId="0" borderId="1" xfId="16" applyAlignment="1" applyProtection="1">
      <alignment horizontal="left" vertical="top" wrapText="1"/>
    </xf>
    <xf numFmtId="0" fontId="13" fillId="3" borderId="16" xfId="16" applyFont="1" applyFill="1" applyBorder="1" applyAlignment="1" applyProtection="1">
      <alignment horizontal="left" vertical="top" wrapText="1"/>
    </xf>
    <xf numFmtId="166" fontId="1" fillId="0" borderId="1" xfId="16" applyNumberFormat="1" applyAlignment="1" applyProtection="1">
      <alignment horizontal="right" vertical="top" wrapText="1"/>
    </xf>
    <xf numFmtId="0" fontId="13" fillId="0" borderId="1" xfId="16" applyFont="1" applyAlignment="1" applyProtection="1">
      <alignment horizontal="left" vertical="top" wrapText="1"/>
    </xf>
    <xf numFmtId="0" fontId="21" fillId="0" borderId="1" xfId="8" applyFont="1" applyAlignment="1" applyProtection="1">
      <alignment horizontal="left" vertical="top" wrapText="1"/>
    </xf>
    <xf numFmtId="0" fontId="40" fillId="0" borderId="1" xfId="8" applyFont="1" applyAlignment="1" applyProtection="1">
      <alignment horizontal="left" vertical="top" wrapText="1"/>
    </xf>
    <xf numFmtId="0" fontId="40" fillId="0" borderId="13" xfId="8" applyFont="1" applyBorder="1" applyAlignment="1" applyProtection="1">
      <alignment horizontal="left" vertical="top" wrapText="1"/>
    </xf>
    <xf numFmtId="0" fontId="21" fillId="0" borderId="1" xfId="8" applyFont="1" applyAlignment="1" applyProtection="1">
      <alignment horizontal="left" vertical="top"/>
    </xf>
    <xf numFmtId="0" fontId="21" fillId="0" borderId="1" xfId="8" applyFont="1" applyAlignment="1" applyProtection="1">
      <alignment horizontal="left" vertical="top" wrapText="1"/>
      <protection locked="0"/>
    </xf>
  </cellXfs>
  <cellStyles count="17">
    <cellStyle name="Navadno" xfId="0" builtinId="0"/>
    <cellStyle name="Navadno 2" xfId="1" xr:uid="{37B63AC9-56F4-49CA-9812-DF98B8FB5B3C}"/>
    <cellStyle name="Navadno 2 2 2" xfId="14" xr:uid="{42E1475D-AFBE-4535-958D-BA7489DC7C96}"/>
    <cellStyle name="Navadno 3" xfId="2" xr:uid="{CEAEAEB7-AF44-4981-A14B-FDACB436698E}"/>
    <cellStyle name="Navadno 3 2 3" xfId="13" xr:uid="{6848F378-320D-490F-B9AF-7F483786F604}"/>
    <cellStyle name="Navadno 4" xfId="3" xr:uid="{6A16C8AD-6304-45D3-829F-4F60B318E0DA}"/>
    <cellStyle name="Navadno 5" xfId="8" xr:uid="{20CFE804-6D86-4639-BB9F-24734ADEDD5D}"/>
    <cellStyle name="Navadno 6" xfId="16" xr:uid="{D03F6BD7-1F63-4B08-B5E4-3CE59676F270}"/>
    <cellStyle name="Navadno_449-99" xfId="4" xr:uid="{7E9CFE50-9D64-4B15-A39E-FC63E6F2FBF1}"/>
    <cellStyle name="Navadno_KALAMAR-PSO GREGORČIČEVA MS-16.11.04" xfId="11" xr:uid="{A07FBA40-1CC7-48C8-A4EC-9CBE73A98CDC}"/>
    <cellStyle name="Normal 5" xfId="7" xr:uid="{23A79BCA-4D77-4B1F-B2DA-6E748D3DD3C5}"/>
    <cellStyle name="Normal 6" xfId="6" xr:uid="{A51D7EEB-CC81-4635-957A-19A67FABAC7A}"/>
    <cellStyle name="Normal_kanal S1" xfId="5" xr:uid="{A37B30C2-FAD1-46FE-BAC0-305D94FD5E54}"/>
    <cellStyle name="Normal_List1 2" xfId="15" xr:uid="{CCE86377-1148-404E-8509-D3A1B3B818E4}"/>
    <cellStyle name="Odstotek 2" xfId="12" xr:uid="{6EBF173E-D070-48A4-BFEE-C6BFB7327FB5}"/>
    <cellStyle name="Valuta 2" xfId="9" xr:uid="{1174DCA4-BA18-40C2-8439-715873E8EBBE}"/>
    <cellStyle name="Vejica 2" xfId="10" xr:uid="{665841DD-1399-4C07-9BC3-4383958EB6DA}"/>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sus/Documents/Nova%20mapa/01_2019%20BLED%20promenada%20faza%201/99_POPIS/&#352;iml/Popis_Tr&#382;nica_Ptuj_PZ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ZUNANJA_UREDITEV"/>
      <sheetName val="KANALIZACIJA-Tržnica"/>
      <sheetName val="KANALIZACIJA-Javna kanalizacija"/>
    </sheetNames>
    <sheetDataSet>
      <sheetData sheetId="0"/>
      <sheetData sheetId="1"/>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7"/>
  <sheetViews>
    <sheetView view="pageBreakPreview" topLeftCell="A58" zoomScaleNormal="100" zoomScaleSheetLayoutView="100" workbookViewId="0">
      <selection activeCell="D58" sqref="D58"/>
    </sheetView>
  </sheetViews>
  <sheetFormatPr defaultColWidth="14.44140625" defaultRowHeight="13.8"/>
  <cols>
    <col min="1" max="1" width="4.33203125" style="23" bestFit="1" customWidth="1"/>
    <col min="2" max="2" width="47.88671875" style="24" bestFit="1" customWidth="1"/>
    <col min="3" max="3" width="8.6640625" style="22" customWidth="1"/>
    <col min="4" max="4" width="16.6640625" style="22" customWidth="1"/>
    <col min="5" max="5" width="11" style="22" bestFit="1" customWidth="1"/>
    <col min="6" max="8" width="10.5546875" style="22" customWidth="1"/>
    <col min="9" max="16384" width="14.44140625" style="22"/>
  </cols>
  <sheetData>
    <row r="1" spans="1:4">
      <c r="A1" s="20"/>
      <c r="B1" s="26"/>
      <c r="C1" s="21"/>
      <c r="D1" s="21"/>
    </row>
    <row r="2" spans="1:4">
      <c r="A2" s="20"/>
      <c r="B2" s="28" t="s">
        <v>1</v>
      </c>
      <c r="C2" s="21"/>
      <c r="D2" s="21"/>
    </row>
    <row r="3" spans="1:4">
      <c r="A3" s="20"/>
      <c r="B3" s="29" t="s">
        <v>19</v>
      </c>
      <c r="C3" s="21"/>
      <c r="D3" s="21"/>
    </row>
    <row r="4" spans="1:4">
      <c r="A4" s="20"/>
      <c r="B4" s="28"/>
      <c r="C4" s="21"/>
      <c r="D4" s="21"/>
    </row>
    <row r="5" spans="1:4">
      <c r="A5" s="20"/>
      <c r="B5" s="28" t="s">
        <v>30</v>
      </c>
      <c r="C5" s="21"/>
      <c r="D5" s="21"/>
    </row>
    <row r="6" spans="1:4">
      <c r="A6" s="20"/>
      <c r="B6" s="29" t="s">
        <v>31</v>
      </c>
      <c r="C6" s="21"/>
      <c r="D6" s="21"/>
    </row>
    <row r="7" spans="1:4">
      <c r="A7" s="20"/>
      <c r="B7" s="28"/>
      <c r="C7" s="21"/>
      <c r="D7" s="21"/>
    </row>
    <row r="8" spans="1:4">
      <c r="A8" s="20"/>
      <c r="B8" s="28" t="s">
        <v>0</v>
      </c>
      <c r="C8" s="21"/>
      <c r="D8" s="21"/>
    </row>
    <row r="9" spans="1:4" ht="41.4">
      <c r="A9" s="20"/>
      <c r="B9" s="43" t="s">
        <v>479</v>
      </c>
      <c r="C9" s="21"/>
      <c r="D9" s="21"/>
    </row>
    <row r="10" spans="1:4">
      <c r="A10" s="20"/>
      <c r="B10" s="28"/>
      <c r="C10" s="21"/>
      <c r="D10" s="21"/>
    </row>
    <row r="11" spans="1:4">
      <c r="A11" s="20"/>
      <c r="B11" s="28" t="s">
        <v>28</v>
      </c>
      <c r="C11" s="21"/>
      <c r="D11" s="21"/>
    </row>
    <row r="12" spans="1:4">
      <c r="A12" s="20"/>
      <c r="B12" s="29"/>
      <c r="C12" s="21"/>
      <c r="D12" s="21"/>
    </row>
    <row r="13" spans="1:4">
      <c r="A13" s="20"/>
      <c r="B13" s="27" t="s">
        <v>2</v>
      </c>
      <c r="C13" s="21"/>
      <c r="D13" s="21"/>
    </row>
    <row r="14" spans="1:4">
      <c r="A14" s="20"/>
      <c r="B14" s="26" t="s">
        <v>3</v>
      </c>
      <c r="C14" s="21"/>
      <c r="D14" s="21"/>
    </row>
    <row r="15" spans="1:4">
      <c r="A15" s="20"/>
      <c r="B15" s="27" t="s">
        <v>4</v>
      </c>
      <c r="C15" s="21"/>
      <c r="D15" s="21"/>
    </row>
    <row r="16" spans="1:4">
      <c r="A16" s="20"/>
      <c r="B16" s="27" t="s">
        <v>5</v>
      </c>
      <c r="C16" s="21"/>
      <c r="D16" s="21"/>
    </row>
    <row r="17" spans="1:5">
      <c r="A17" s="20"/>
      <c r="B17" s="26"/>
      <c r="C17" s="21"/>
      <c r="D17" s="21"/>
    </row>
    <row r="18" spans="1:5">
      <c r="A18" s="20"/>
      <c r="B18" s="28" t="s">
        <v>33</v>
      </c>
      <c r="C18" s="21"/>
      <c r="D18" s="21"/>
    </row>
    <row r="19" spans="1:5">
      <c r="A19" s="20"/>
      <c r="B19" s="29" t="s">
        <v>480</v>
      </c>
      <c r="C19" s="21"/>
      <c r="D19" s="21"/>
    </row>
    <row r="20" spans="1:5">
      <c r="A20" s="20"/>
      <c r="B20" s="28"/>
      <c r="C20" s="21"/>
      <c r="D20" s="21"/>
    </row>
    <row r="21" spans="1:5">
      <c r="A21" s="20"/>
      <c r="B21" s="29" t="s">
        <v>32</v>
      </c>
      <c r="C21" s="21"/>
      <c r="D21" s="21"/>
    </row>
    <row r="23" spans="1:5" ht="15">
      <c r="A23" s="30" t="s">
        <v>474</v>
      </c>
      <c r="B23" s="31" t="s">
        <v>327</v>
      </c>
      <c r="C23" s="32"/>
      <c r="D23" s="32"/>
      <c r="E23" s="36">
        <f>'1_1 zunanja ureditev'!F20</f>
        <v>0</v>
      </c>
    </row>
    <row r="24" spans="1:5" ht="15">
      <c r="A24" s="30" t="s">
        <v>475</v>
      </c>
      <c r="B24" s="31" t="s">
        <v>471</v>
      </c>
      <c r="C24" s="32"/>
      <c r="D24" s="32"/>
      <c r="E24" s="36">
        <f>'1_2 kanalizacija'!F4</f>
        <v>0</v>
      </c>
    </row>
    <row r="25" spans="1:5" ht="15">
      <c r="A25" s="30" t="s">
        <v>476</v>
      </c>
      <c r="B25" s="31" t="s">
        <v>472</v>
      </c>
      <c r="C25" s="32"/>
      <c r="D25" s="32"/>
      <c r="E25" s="36">
        <f>'1_3 elektro inst'!D7</f>
        <v>0</v>
      </c>
    </row>
    <row r="26" spans="1:5" ht="15">
      <c r="A26" s="37" t="s">
        <v>477</v>
      </c>
      <c r="B26" s="38" t="s">
        <v>473</v>
      </c>
      <c r="C26" s="39"/>
      <c r="D26" s="39"/>
      <c r="E26" s="36">
        <f>'1_4 hortikultura'!F173</f>
        <v>0</v>
      </c>
    </row>
    <row r="27" spans="1:5" s="25" customFormat="1" ht="15.6">
      <c r="A27" s="30"/>
      <c r="B27" s="34" t="s">
        <v>29</v>
      </c>
      <c r="C27" s="33"/>
      <c r="D27" s="33"/>
      <c r="E27" s="40">
        <f>SUM(E23:E26)</f>
        <v>0</v>
      </c>
    </row>
  </sheetData>
  <sheetProtection algorithmName="SHA-512" hashValue="cRxyiowCKjBX99lrBhNeiwuqYGTiuCt6H72sSBI2nhjHph4UahME9Tkm3dIEkpVwu7PVGVSxgbIcTtN1o6/LKQ==" saltValue="uoKHsUhle7uyqLgquWxxUQ==" spinCount="100000" sheet="1" objects="1" scenarios="1"/>
  <pageMargins left="0.98425196850393704" right="0.31496062992125984" top="0.55118110236220474" bottom="0.35433070866141736" header="0" footer="0"/>
  <pageSetup paperSize="9" scale="84" pageOrder="overThenDown" orientation="portrait" r:id="rId1"/>
  <headerFooter>
    <oddHeader>&amp;R&amp;F</oddHeader>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F819B-C79C-453F-A6C8-5625A052D452}">
  <dimension ref="A1:V145"/>
  <sheetViews>
    <sheetView view="pageBreakPreview" topLeftCell="A19" zoomScale="115" zoomScaleNormal="100" zoomScaleSheetLayoutView="115" zoomScalePageLayoutView="70" workbookViewId="0">
      <selection activeCell="E30" sqref="E30"/>
    </sheetView>
  </sheetViews>
  <sheetFormatPr defaultColWidth="9.109375" defaultRowHeight="13.2"/>
  <cols>
    <col min="1" max="1" width="8.88671875" style="78" customWidth="1"/>
    <col min="2" max="2" width="43.44140625" style="78" customWidth="1"/>
    <col min="3" max="3" width="9.88671875" style="80" customWidth="1"/>
    <col min="4" max="4" width="9.88671875" style="81" customWidth="1"/>
    <col min="5" max="5" width="10.5546875" style="80" bestFit="1" customWidth="1"/>
    <col min="6" max="6" width="11.6640625" style="82" bestFit="1" customWidth="1"/>
    <col min="7" max="7" width="13" style="216" customWidth="1"/>
    <col min="8" max="8" width="6.44140625" style="84" hidden="1" customWidth="1"/>
    <col min="9" max="9" width="10.44140625" style="78" hidden="1" customWidth="1"/>
    <col min="10" max="10" width="36.88671875" style="78" hidden="1" customWidth="1"/>
    <col min="11" max="11" width="10.88671875" style="78" hidden="1" customWidth="1"/>
    <col min="12" max="12" width="9.88671875" style="78" hidden="1" customWidth="1"/>
    <col min="13" max="14" width="9.109375" style="78" hidden="1" customWidth="1"/>
    <col min="15" max="15" width="8.5546875" style="78" hidden="1" customWidth="1"/>
    <col min="16" max="19" width="9.109375" style="86" hidden="1" customWidth="1"/>
    <col min="20" max="20" width="7.33203125" style="86" hidden="1" customWidth="1"/>
    <col min="21" max="22" width="9.109375" style="86"/>
    <col min="23" max="16384" width="9.109375" style="87"/>
  </cols>
  <sheetData>
    <row r="1" spans="1:22" ht="52.8">
      <c r="B1" s="79" t="s">
        <v>302</v>
      </c>
      <c r="G1" s="83"/>
      <c r="I1" s="78" t="s">
        <v>303</v>
      </c>
      <c r="J1" s="85" t="s">
        <v>12</v>
      </c>
    </row>
    <row r="2" spans="1:22">
      <c r="B2" s="79"/>
      <c r="G2" s="83"/>
      <c r="I2" s="78" t="s">
        <v>304</v>
      </c>
      <c r="J2" s="88">
        <v>3506</v>
      </c>
    </row>
    <row r="3" spans="1:22" ht="26.4">
      <c r="A3" s="86"/>
      <c r="B3" s="89" t="s">
        <v>305</v>
      </c>
      <c r="C3" s="90"/>
      <c r="D3" s="91"/>
      <c r="E3" s="90"/>
      <c r="F3" s="92"/>
      <c r="G3" s="83"/>
      <c r="I3" s="78" t="s">
        <v>306</v>
      </c>
      <c r="J3" s="88">
        <v>1639</v>
      </c>
    </row>
    <row r="4" spans="1:22">
      <c r="A4" s="86"/>
      <c r="B4" s="89"/>
      <c r="C4" s="90"/>
      <c r="D4" s="91"/>
      <c r="E4" s="90"/>
      <c r="F4" s="92"/>
      <c r="G4" s="83"/>
      <c r="I4" s="78" t="s">
        <v>307</v>
      </c>
      <c r="J4" s="88">
        <f>2584+19</f>
        <v>2603</v>
      </c>
    </row>
    <row r="5" spans="1:22">
      <c r="A5" s="86"/>
      <c r="B5" s="89"/>
      <c r="C5" s="90"/>
      <c r="D5" s="91"/>
      <c r="E5" s="90"/>
      <c r="F5" s="92"/>
      <c r="G5" s="83"/>
      <c r="H5" s="93"/>
      <c r="I5" s="78" t="s">
        <v>308</v>
      </c>
      <c r="J5" s="78">
        <v>643</v>
      </c>
      <c r="K5" s="93"/>
    </row>
    <row r="6" spans="1:22" s="101" customFormat="1">
      <c r="A6" s="94"/>
      <c r="B6" s="89"/>
      <c r="C6" s="95"/>
      <c r="D6" s="95"/>
      <c r="E6" s="95"/>
      <c r="F6" s="96"/>
      <c r="G6" s="97"/>
      <c r="H6" s="93"/>
      <c r="I6" s="93" t="s">
        <v>309</v>
      </c>
      <c r="J6" s="98">
        <v>722</v>
      </c>
      <c r="K6" s="93"/>
      <c r="L6" s="93"/>
      <c r="M6" s="93"/>
      <c r="N6" s="93"/>
      <c r="O6" s="93"/>
      <c r="P6" s="99"/>
      <c r="Q6" s="99"/>
      <c r="R6" s="99"/>
      <c r="S6" s="99"/>
      <c r="T6" s="99"/>
      <c r="U6" s="99"/>
      <c r="V6" s="100"/>
    </row>
    <row r="7" spans="1:22" s="101" customFormat="1">
      <c r="A7" s="94"/>
      <c r="B7" s="102" t="s">
        <v>310</v>
      </c>
      <c r="C7" s="95"/>
      <c r="D7" s="95"/>
      <c r="E7" s="95"/>
      <c r="F7" s="96"/>
      <c r="G7" s="97"/>
      <c r="H7" s="93"/>
      <c r="I7" s="93" t="s">
        <v>311</v>
      </c>
      <c r="J7" s="98">
        <v>1206</v>
      </c>
      <c r="K7" s="93"/>
      <c r="L7" s="93"/>
      <c r="M7" s="93"/>
      <c r="N7" s="93"/>
      <c r="O7" s="93"/>
      <c r="P7" s="99"/>
      <c r="Q7" s="99"/>
      <c r="R7" s="99"/>
      <c r="S7" s="99"/>
      <c r="T7" s="99"/>
      <c r="U7" s="99"/>
      <c r="V7" s="100"/>
    </row>
    <row r="8" spans="1:22" s="101" customFormat="1">
      <c r="A8" s="94"/>
      <c r="B8" s="102" t="s">
        <v>312</v>
      </c>
      <c r="C8" s="95"/>
      <c r="D8" s="95"/>
      <c r="E8" s="95"/>
      <c r="F8" s="96"/>
      <c r="G8" s="97"/>
      <c r="H8" s="103"/>
      <c r="I8" s="103" t="s">
        <v>313</v>
      </c>
      <c r="J8" s="103" t="s">
        <v>12</v>
      </c>
      <c r="K8" s="103" t="s">
        <v>314</v>
      </c>
      <c r="L8" s="104" t="s">
        <v>315</v>
      </c>
      <c r="M8" s="104" t="s">
        <v>316</v>
      </c>
      <c r="N8" s="104" t="s">
        <v>317</v>
      </c>
      <c r="O8" s="104" t="s">
        <v>318</v>
      </c>
      <c r="P8" s="105" t="s">
        <v>319</v>
      </c>
      <c r="Q8" s="105" t="s">
        <v>320</v>
      </c>
      <c r="R8" s="105" t="s">
        <v>321</v>
      </c>
      <c r="S8" s="106" t="s">
        <v>322</v>
      </c>
      <c r="T8" s="99" t="s">
        <v>323</v>
      </c>
      <c r="U8" s="99"/>
      <c r="V8" s="100"/>
    </row>
    <row r="9" spans="1:22">
      <c r="A9" s="86"/>
      <c r="B9" s="86"/>
      <c r="C9" s="90"/>
      <c r="D9" s="91"/>
      <c r="E9" s="90"/>
      <c r="F9" s="92"/>
      <c r="G9" s="83"/>
      <c r="H9" s="84" t="s">
        <v>324</v>
      </c>
      <c r="I9" s="78" t="s">
        <v>325</v>
      </c>
      <c r="J9" s="78">
        <v>2847</v>
      </c>
      <c r="K9" s="78">
        <v>0.9</v>
      </c>
      <c r="L9" s="78">
        <v>0.2</v>
      </c>
      <c r="M9" s="78">
        <v>0.4</v>
      </c>
      <c r="N9" s="85" t="s">
        <v>326</v>
      </c>
      <c r="O9" s="85" t="s">
        <v>326</v>
      </c>
      <c r="P9" s="86">
        <v>-7.0000000000000007E-2</v>
      </c>
      <c r="Q9" s="86">
        <f t="shared" ref="Q9:Q19" si="0">K9+P9</f>
        <v>0.83000000000000007</v>
      </c>
      <c r="R9" s="86">
        <v>-0.15</v>
      </c>
      <c r="S9" s="107">
        <f t="shared" ref="S9:S19" si="1">ROUNDUP(Q9+R9,2)</f>
        <v>0.68</v>
      </c>
      <c r="T9" s="85" t="s">
        <v>326</v>
      </c>
    </row>
    <row r="10" spans="1:22">
      <c r="A10" s="108" t="s">
        <v>6</v>
      </c>
      <c r="B10" s="109" t="s">
        <v>327</v>
      </c>
      <c r="C10" s="110"/>
      <c r="D10" s="110"/>
      <c r="E10" s="110"/>
      <c r="F10" s="111"/>
      <c r="G10" s="112"/>
      <c r="H10" s="84" t="s">
        <v>328</v>
      </c>
      <c r="I10" s="78" t="s">
        <v>329</v>
      </c>
      <c r="J10" s="78">
        <v>0</v>
      </c>
      <c r="K10" s="78">
        <v>0.9</v>
      </c>
      <c r="L10" s="78">
        <v>0.2</v>
      </c>
      <c r="M10" s="78">
        <v>0.4</v>
      </c>
      <c r="N10" s="85" t="s">
        <v>326</v>
      </c>
      <c r="O10" s="85" t="s">
        <v>326</v>
      </c>
      <c r="Q10" s="86">
        <f t="shared" si="0"/>
        <v>0.9</v>
      </c>
      <c r="R10" s="86">
        <v>-0.1</v>
      </c>
      <c r="S10" s="107">
        <f t="shared" si="1"/>
        <v>0.8</v>
      </c>
      <c r="T10" s="85" t="s">
        <v>326</v>
      </c>
    </row>
    <row r="11" spans="1:22">
      <c r="A11" s="113"/>
      <c r="B11" s="113"/>
      <c r="C11" s="114"/>
      <c r="D11" s="114"/>
      <c r="E11" s="114"/>
      <c r="F11" s="115"/>
      <c r="G11" s="112"/>
      <c r="H11" s="84" t="s">
        <v>330</v>
      </c>
      <c r="I11" s="78" t="s">
        <v>331</v>
      </c>
      <c r="J11" s="78">
        <f>1298+216+(109+97+202+202+202+146)+325+273</f>
        <v>3070</v>
      </c>
      <c r="K11" s="78">
        <v>1</v>
      </c>
      <c r="L11" s="78">
        <v>0.2</v>
      </c>
      <c r="M11" s="78">
        <v>0.4</v>
      </c>
      <c r="N11" s="85" t="s">
        <v>326</v>
      </c>
      <c r="O11" s="85" t="s">
        <v>326</v>
      </c>
      <c r="P11" s="116">
        <f>(-0.01-0.08-0.13-0.01)/4</f>
        <v>-5.7500000000000002E-2</v>
      </c>
      <c r="Q11" s="116">
        <f t="shared" si="0"/>
        <v>0.9425</v>
      </c>
      <c r="R11" s="86">
        <v>-0.15</v>
      </c>
      <c r="S11" s="107">
        <f t="shared" si="1"/>
        <v>0.8</v>
      </c>
      <c r="T11" s="117" t="s">
        <v>332</v>
      </c>
    </row>
    <row r="12" spans="1:22">
      <c r="A12" s="113"/>
      <c r="B12" s="113" t="s">
        <v>333</v>
      </c>
      <c r="C12" s="114"/>
      <c r="D12" s="114"/>
      <c r="E12" s="114"/>
      <c r="F12" s="115"/>
      <c r="G12" s="112"/>
      <c r="I12" s="118" t="s">
        <v>334</v>
      </c>
      <c r="J12" s="118">
        <v>958</v>
      </c>
      <c r="K12" s="118">
        <v>1</v>
      </c>
      <c r="L12" s="118"/>
      <c r="M12" s="118"/>
      <c r="N12" s="118"/>
      <c r="O12" s="118"/>
      <c r="P12" s="118"/>
      <c r="Q12" s="86">
        <f t="shared" si="0"/>
        <v>1</v>
      </c>
      <c r="R12" s="118"/>
      <c r="S12" s="107">
        <f t="shared" si="1"/>
        <v>1</v>
      </c>
      <c r="T12" s="118"/>
    </row>
    <row r="13" spans="1:22">
      <c r="A13" s="113"/>
      <c r="B13" s="113"/>
      <c r="C13" s="114"/>
      <c r="D13" s="114"/>
      <c r="E13" s="114"/>
      <c r="F13" s="115"/>
      <c r="G13" s="112"/>
      <c r="I13" s="118" t="s">
        <v>335</v>
      </c>
      <c r="J13" s="118">
        <f>J11-J12</f>
        <v>2112</v>
      </c>
      <c r="K13" s="118">
        <v>1</v>
      </c>
      <c r="L13" s="118"/>
      <c r="M13" s="118"/>
      <c r="N13" s="118"/>
      <c r="O13" s="118"/>
      <c r="P13" s="118"/>
      <c r="Q13" s="86">
        <f t="shared" si="0"/>
        <v>1</v>
      </c>
      <c r="R13" s="118"/>
      <c r="S13" s="107">
        <f t="shared" si="1"/>
        <v>1</v>
      </c>
      <c r="T13" s="118"/>
    </row>
    <row r="14" spans="1:22">
      <c r="A14" s="119" t="s">
        <v>336</v>
      </c>
      <c r="B14" s="119" t="s">
        <v>337</v>
      </c>
      <c r="C14" s="91"/>
      <c r="D14" s="91"/>
      <c r="E14" s="91"/>
      <c r="F14" s="120">
        <f>F38</f>
        <v>0</v>
      </c>
      <c r="G14" s="97"/>
      <c r="H14" s="84" t="s">
        <v>330</v>
      </c>
      <c r="I14" s="78" t="s">
        <v>338</v>
      </c>
      <c r="J14" s="78">
        <v>336</v>
      </c>
      <c r="K14" s="78">
        <v>0.96</v>
      </c>
      <c r="L14" s="78">
        <v>0.2</v>
      </c>
      <c r="M14" s="78">
        <v>0.4</v>
      </c>
      <c r="N14" s="85" t="s">
        <v>326</v>
      </c>
      <c r="O14" s="85" t="s">
        <v>326</v>
      </c>
      <c r="P14" s="86">
        <v>-0.11</v>
      </c>
      <c r="Q14" s="86">
        <f t="shared" si="0"/>
        <v>0.85</v>
      </c>
      <c r="R14" s="86">
        <v>-0.1</v>
      </c>
      <c r="S14" s="107">
        <f t="shared" si="1"/>
        <v>0.75</v>
      </c>
      <c r="T14" s="117" t="s">
        <v>332</v>
      </c>
    </row>
    <row r="15" spans="1:22">
      <c r="A15" s="119" t="s">
        <v>339</v>
      </c>
      <c r="B15" s="119" t="s">
        <v>8</v>
      </c>
      <c r="C15" s="91"/>
      <c r="D15" s="91"/>
      <c r="E15" s="91"/>
      <c r="F15" s="120">
        <f>F76</f>
        <v>0</v>
      </c>
      <c r="G15" s="97"/>
      <c r="H15" s="84" t="s">
        <v>340</v>
      </c>
      <c r="I15" s="78" t="s">
        <v>341</v>
      </c>
      <c r="J15" s="78">
        <v>0</v>
      </c>
      <c r="K15" s="78">
        <v>0.73</v>
      </c>
      <c r="L15" s="78">
        <v>0.3</v>
      </c>
      <c r="M15" s="78">
        <v>0.4</v>
      </c>
      <c r="N15" s="85" t="s">
        <v>326</v>
      </c>
      <c r="O15" s="85" t="s">
        <v>332</v>
      </c>
      <c r="Q15" s="86">
        <f t="shared" si="0"/>
        <v>0.73</v>
      </c>
      <c r="R15" s="86">
        <v>-0.15</v>
      </c>
      <c r="S15" s="107">
        <f t="shared" si="1"/>
        <v>0.57999999999999996</v>
      </c>
      <c r="T15" s="117" t="s">
        <v>332</v>
      </c>
    </row>
    <row r="16" spans="1:22">
      <c r="A16" s="119" t="s">
        <v>342</v>
      </c>
      <c r="B16" s="119" t="s">
        <v>343</v>
      </c>
      <c r="C16" s="91"/>
      <c r="D16" s="91"/>
      <c r="E16" s="91"/>
      <c r="F16" s="120">
        <f>F98</f>
        <v>0</v>
      </c>
      <c r="G16" s="97"/>
      <c r="H16" s="84" t="s">
        <v>304</v>
      </c>
      <c r="I16" s="78" t="s">
        <v>344</v>
      </c>
      <c r="J16" s="78">
        <f>20+34</f>
        <v>54</v>
      </c>
      <c r="K16" s="78">
        <f>0.82</f>
        <v>0.82</v>
      </c>
      <c r="L16" s="78">
        <v>0.3</v>
      </c>
      <c r="M16" s="78">
        <v>0.4</v>
      </c>
      <c r="N16" s="85" t="s">
        <v>326</v>
      </c>
      <c r="O16" s="85" t="s">
        <v>332</v>
      </c>
      <c r="P16" s="86">
        <v>-0.02</v>
      </c>
      <c r="Q16" s="86">
        <f t="shared" si="0"/>
        <v>0.79999999999999993</v>
      </c>
      <c r="R16" s="86">
        <v>-0.1</v>
      </c>
      <c r="S16" s="107">
        <f t="shared" si="1"/>
        <v>0.7</v>
      </c>
      <c r="T16" s="117" t="s">
        <v>332</v>
      </c>
    </row>
    <row r="17" spans="1:22">
      <c r="A17" s="119" t="s">
        <v>345</v>
      </c>
      <c r="B17" s="119" t="s">
        <v>346</v>
      </c>
      <c r="C17" s="91"/>
      <c r="D17" s="91"/>
      <c r="E17" s="91"/>
      <c r="F17" s="120">
        <f>F108</f>
        <v>0</v>
      </c>
      <c r="G17" s="97"/>
      <c r="H17" s="84" t="s">
        <v>347</v>
      </c>
      <c r="I17" s="78" t="s">
        <v>348</v>
      </c>
      <c r="J17" s="78">
        <v>591</v>
      </c>
      <c r="K17" s="78">
        <v>0.13</v>
      </c>
      <c r="L17" s="85" t="s">
        <v>349</v>
      </c>
      <c r="M17" s="85" t="s">
        <v>349</v>
      </c>
      <c r="N17" s="85" t="s">
        <v>332</v>
      </c>
      <c r="O17" s="85" t="s">
        <v>332</v>
      </c>
      <c r="P17" s="86">
        <v>0.15</v>
      </c>
      <c r="Q17" s="86">
        <f t="shared" si="0"/>
        <v>0.28000000000000003</v>
      </c>
      <c r="R17" s="86">
        <v>-0.1</v>
      </c>
      <c r="S17" s="107">
        <f t="shared" si="1"/>
        <v>0.18</v>
      </c>
      <c r="T17" s="117" t="s">
        <v>332</v>
      </c>
    </row>
    <row r="18" spans="1:22">
      <c r="A18" s="119" t="s">
        <v>350</v>
      </c>
      <c r="B18" s="121" t="s">
        <v>351</v>
      </c>
      <c r="C18" s="91"/>
      <c r="D18" s="91"/>
      <c r="E18" s="91"/>
      <c r="F18" s="120">
        <f>F116</f>
        <v>0</v>
      </c>
      <c r="G18" s="97"/>
      <c r="I18" s="118" t="s">
        <v>352</v>
      </c>
      <c r="J18" s="118">
        <f>591+247+304</f>
        <v>1142</v>
      </c>
      <c r="K18" s="118">
        <v>0.88</v>
      </c>
      <c r="L18" s="118"/>
      <c r="M18" s="118"/>
      <c r="N18" s="118"/>
      <c r="O18" s="118"/>
      <c r="P18" s="118"/>
      <c r="Q18" s="86">
        <f t="shared" si="0"/>
        <v>0.88</v>
      </c>
      <c r="R18" s="118"/>
      <c r="S18" s="107">
        <f t="shared" si="1"/>
        <v>0.88</v>
      </c>
      <c r="T18" s="118"/>
    </row>
    <row r="19" spans="1:22">
      <c r="A19" s="122" t="s">
        <v>353</v>
      </c>
      <c r="B19" s="123" t="s">
        <v>354</v>
      </c>
      <c r="C19" s="124"/>
      <c r="D19" s="124"/>
      <c r="E19" s="124"/>
      <c r="F19" s="125">
        <f>F143</f>
        <v>0</v>
      </c>
      <c r="G19" s="97"/>
      <c r="I19" s="118" t="s">
        <v>355</v>
      </c>
      <c r="J19" s="118" t="e">
        <f>#REF!-J18</f>
        <v>#REF!</v>
      </c>
      <c r="K19" s="118">
        <v>0.88</v>
      </c>
      <c r="L19" s="118"/>
      <c r="M19" s="118"/>
      <c r="N19" s="126"/>
      <c r="O19" s="126"/>
      <c r="P19" s="118"/>
      <c r="Q19" s="86">
        <f t="shared" si="0"/>
        <v>0.88</v>
      </c>
      <c r="R19" s="118"/>
      <c r="S19" s="107">
        <f t="shared" si="1"/>
        <v>0.88</v>
      </c>
      <c r="T19" s="118"/>
    </row>
    <row r="20" spans="1:22">
      <c r="A20" s="119"/>
      <c r="B20" s="121" t="s">
        <v>34</v>
      </c>
      <c r="C20" s="91"/>
      <c r="D20" s="91"/>
      <c r="E20" s="91"/>
      <c r="F20" s="120">
        <f>SUM(F14:F19)</f>
        <v>0</v>
      </c>
      <c r="G20" s="97"/>
      <c r="I20" s="118"/>
      <c r="J20" s="118"/>
      <c r="K20" s="118"/>
      <c r="L20" s="118"/>
      <c r="M20" s="118"/>
      <c r="N20" s="126"/>
      <c r="O20" s="126"/>
      <c r="P20" s="118"/>
      <c r="R20" s="118"/>
      <c r="S20" s="107"/>
      <c r="T20" s="118"/>
    </row>
    <row r="21" spans="1:22" ht="13.8" thickBot="1">
      <c r="A21" s="113"/>
      <c r="B21" s="86"/>
      <c r="C21" s="114"/>
      <c r="D21" s="114"/>
      <c r="E21" s="114"/>
      <c r="F21" s="120"/>
      <c r="G21" s="97"/>
    </row>
    <row r="22" spans="1:22" ht="13.8" thickBot="1">
      <c r="A22" s="127" t="s">
        <v>356</v>
      </c>
      <c r="B22" s="128" t="s">
        <v>357</v>
      </c>
      <c r="C22" s="129" t="s">
        <v>9</v>
      </c>
      <c r="D22" s="129" t="s">
        <v>10</v>
      </c>
      <c r="E22" s="129" t="s">
        <v>118</v>
      </c>
      <c r="F22" s="130" t="s">
        <v>81</v>
      </c>
      <c r="G22" s="112"/>
    </row>
    <row r="23" spans="1:22">
      <c r="A23" s="113"/>
      <c r="B23" s="113"/>
      <c r="C23" s="114"/>
      <c r="D23" s="114"/>
      <c r="E23" s="114"/>
      <c r="F23" s="115"/>
      <c r="G23" s="112"/>
    </row>
    <row r="24" spans="1:22" ht="92.4">
      <c r="A24" s="113"/>
      <c r="B24" s="131" t="s">
        <v>358</v>
      </c>
      <c r="C24" s="114"/>
      <c r="D24" s="114"/>
      <c r="E24" s="48"/>
      <c r="F24" s="115"/>
      <c r="G24" s="112"/>
    </row>
    <row r="25" spans="1:22">
      <c r="A25" s="113"/>
      <c r="B25" s="113"/>
      <c r="C25" s="114"/>
      <c r="D25" s="114"/>
      <c r="E25" s="48"/>
      <c r="F25" s="115"/>
      <c r="G25" s="112"/>
    </row>
    <row r="26" spans="1:22">
      <c r="A26" s="113" t="s">
        <v>336</v>
      </c>
      <c r="B26" s="113" t="s">
        <v>359</v>
      </c>
      <c r="C26" s="91"/>
      <c r="D26" s="91"/>
      <c r="E26" s="46"/>
      <c r="F26" s="120"/>
      <c r="G26" s="97"/>
    </row>
    <row r="27" spans="1:22">
      <c r="A27" s="113"/>
      <c r="B27" s="113"/>
      <c r="C27" s="91"/>
      <c r="D27" s="91"/>
      <c r="E27" s="46"/>
      <c r="F27" s="120"/>
      <c r="G27" s="97"/>
    </row>
    <row r="28" spans="1:22" s="135" customFormat="1" ht="26.4">
      <c r="A28" s="113"/>
      <c r="B28" s="132" t="s">
        <v>360</v>
      </c>
      <c r="C28" s="91"/>
      <c r="D28" s="91"/>
      <c r="E28" s="46"/>
      <c r="F28" s="120"/>
      <c r="G28" s="97"/>
      <c r="H28" s="133"/>
      <c r="I28" s="133"/>
      <c r="J28" s="133"/>
      <c r="K28" s="133"/>
      <c r="L28" s="133"/>
      <c r="M28" s="133"/>
      <c r="N28" s="133"/>
      <c r="O28" s="133"/>
      <c r="P28" s="134"/>
      <c r="Q28" s="134"/>
      <c r="R28" s="134"/>
      <c r="S28" s="134"/>
      <c r="T28" s="134"/>
      <c r="U28" s="134"/>
      <c r="V28" s="134"/>
    </row>
    <row r="29" spans="1:22" s="135" customFormat="1">
      <c r="A29" s="113"/>
      <c r="B29" s="113"/>
      <c r="C29" s="91"/>
      <c r="D29" s="91"/>
      <c r="E29" s="46"/>
      <c r="F29" s="120"/>
      <c r="G29" s="97"/>
      <c r="H29" s="133"/>
      <c r="I29" s="133"/>
      <c r="J29" s="133"/>
      <c r="K29" s="133"/>
      <c r="L29" s="133"/>
      <c r="M29" s="133"/>
      <c r="N29" s="133"/>
      <c r="O29" s="133"/>
      <c r="P29" s="134"/>
      <c r="Q29" s="134"/>
      <c r="R29" s="134"/>
      <c r="S29" s="134"/>
      <c r="T29" s="134"/>
      <c r="U29" s="134"/>
      <c r="V29" s="134"/>
    </row>
    <row r="30" spans="1:22" s="135" customFormat="1" ht="26.4">
      <c r="A30" s="119" t="s">
        <v>361</v>
      </c>
      <c r="B30" s="136" t="s">
        <v>362</v>
      </c>
      <c r="C30" s="137" t="s">
        <v>13</v>
      </c>
      <c r="D30" s="137">
        <v>26</v>
      </c>
      <c r="E30" s="44"/>
      <c r="F30" s="138">
        <f>D30*E30</f>
        <v>0</v>
      </c>
      <c r="G30" s="139"/>
      <c r="H30" s="133"/>
      <c r="I30" s="133">
        <f>4.2+7.3+8.4+6.6+2+9.5+5.8+4.4+4.2</f>
        <v>52.4</v>
      </c>
      <c r="J30" s="133"/>
      <c r="K30" s="133"/>
      <c r="L30" s="133"/>
      <c r="M30" s="133"/>
      <c r="N30" s="133"/>
      <c r="O30" s="133"/>
      <c r="P30" s="134"/>
      <c r="Q30" s="134"/>
      <c r="R30" s="134"/>
      <c r="S30" s="134"/>
      <c r="T30" s="134"/>
      <c r="U30" s="134"/>
      <c r="V30" s="134"/>
    </row>
    <row r="31" spans="1:22" s="135" customFormat="1">
      <c r="A31" s="113"/>
      <c r="B31" s="136"/>
      <c r="C31" s="137"/>
      <c r="D31" s="137"/>
      <c r="E31" s="44"/>
      <c r="F31" s="138"/>
      <c r="G31" s="139"/>
      <c r="H31" s="133"/>
      <c r="I31" s="133"/>
      <c r="J31" s="133"/>
      <c r="K31" s="133"/>
      <c r="L31" s="133"/>
      <c r="M31" s="133"/>
      <c r="N31" s="133"/>
      <c r="O31" s="133"/>
      <c r="P31" s="134"/>
      <c r="Q31" s="134"/>
      <c r="R31" s="134"/>
      <c r="S31" s="134"/>
      <c r="T31" s="134"/>
      <c r="U31" s="134"/>
      <c r="V31" s="134"/>
    </row>
    <row r="32" spans="1:22" s="135" customFormat="1" ht="39.6">
      <c r="A32" s="119" t="s">
        <v>363</v>
      </c>
      <c r="B32" s="136" t="s">
        <v>364</v>
      </c>
      <c r="C32" s="137" t="s">
        <v>12</v>
      </c>
      <c r="D32" s="137">
        <v>11</v>
      </c>
      <c r="E32" s="44"/>
      <c r="F32" s="138">
        <f>D32*E32</f>
        <v>0</v>
      </c>
      <c r="G32" s="139"/>
      <c r="H32" s="133"/>
      <c r="I32" s="133">
        <f>J2</f>
        <v>3506</v>
      </c>
      <c r="J32" s="133"/>
      <c r="K32" s="133"/>
      <c r="L32" s="133"/>
      <c r="M32" s="133"/>
      <c r="N32" s="133"/>
      <c r="O32" s="133"/>
      <c r="P32" s="134"/>
      <c r="Q32" s="134"/>
      <c r="R32" s="134"/>
      <c r="S32" s="134"/>
      <c r="T32" s="134"/>
      <c r="U32" s="134"/>
      <c r="V32" s="134"/>
    </row>
    <row r="33" spans="1:22" s="145" customFormat="1">
      <c r="A33" s="140"/>
      <c r="B33" s="141"/>
      <c r="C33" s="142"/>
      <c r="D33" s="142"/>
      <c r="E33" s="45"/>
      <c r="F33" s="143"/>
      <c r="G33" s="144"/>
      <c r="H33" s="144"/>
      <c r="P33" s="146"/>
      <c r="Q33" s="146"/>
      <c r="R33" s="146"/>
      <c r="S33" s="146"/>
      <c r="T33" s="146"/>
      <c r="U33" s="146"/>
      <c r="V33" s="146"/>
    </row>
    <row r="34" spans="1:22" s="145" customFormat="1" ht="26.4">
      <c r="A34" s="119" t="s">
        <v>365</v>
      </c>
      <c r="B34" s="121" t="s">
        <v>366</v>
      </c>
      <c r="C34" s="91" t="s">
        <v>367</v>
      </c>
      <c r="D34" s="91">
        <v>60</v>
      </c>
      <c r="E34" s="46"/>
      <c r="F34" s="120">
        <f>D34*E34</f>
        <v>0</v>
      </c>
      <c r="G34" s="97"/>
      <c r="H34" s="144"/>
      <c r="P34" s="146"/>
      <c r="Q34" s="146"/>
      <c r="R34" s="146"/>
      <c r="S34" s="146"/>
      <c r="T34" s="146"/>
      <c r="U34" s="146"/>
      <c r="V34" s="146"/>
    </row>
    <row r="35" spans="1:22" s="145" customFormat="1">
      <c r="A35" s="140"/>
      <c r="B35" s="147"/>
      <c r="C35" s="142"/>
      <c r="D35" s="142"/>
      <c r="E35" s="45"/>
      <c r="F35" s="143"/>
      <c r="G35" s="148"/>
      <c r="H35" s="144"/>
      <c r="P35" s="146"/>
      <c r="Q35" s="146"/>
      <c r="R35" s="146"/>
      <c r="S35" s="146"/>
      <c r="T35" s="146"/>
      <c r="U35" s="146"/>
      <c r="V35" s="146"/>
    </row>
    <row r="36" spans="1:22" s="145" customFormat="1">
      <c r="A36" s="119" t="s">
        <v>368</v>
      </c>
      <c r="B36" s="121" t="s">
        <v>369</v>
      </c>
      <c r="C36" s="91" t="s">
        <v>14</v>
      </c>
      <c r="D36" s="91">
        <v>2</v>
      </c>
      <c r="E36" s="46"/>
      <c r="F36" s="120">
        <f>D36*E36</f>
        <v>0</v>
      </c>
      <c r="G36" s="97"/>
      <c r="H36" s="144"/>
      <c r="I36" s="145">
        <v>23</v>
      </c>
      <c r="J36" s="144"/>
      <c r="P36" s="146"/>
      <c r="Q36" s="146"/>
      <c r="R36" s="146"/>
      <c r="S36" s="146"/>
      <c r="T36" s="146"/>
      <c r="U36" s="146"/>
      <c r="V36" s="146"/>
    </row>
    <row r="37" spans="1:22">
      <c r="A37" s="149"/>
      <c r="B37" s="150"/>
      <c r="C37" s="151"/>
      <c r="D37" s="151"/>
      <c r="E37" s="47"/>
      <c r="F37" s="152"/>
      <c r="G37" s="139"/>
      <c r="I37" s="153"/>
    </row>
    <row r="38" spans="1:22">
      <c r="A38" s="113" t="s">
        <v>336</v>
      </c>
      <c r="B38" s="113" t="s">
        <v>370</v>
      </c>
      <c r="C38" s="114"/>
      <c r="D38" s="114"/>
      <c r="E38" s="48"/>
      <c r="F38" s="115">
        <f>SUM(F30:F36)</f>
        <v>0</v>
      </c>
      <c r="G38" s="112"/>
      <c r="I38" s="153"/>
    </row>
    <row r="39" spans="1:22">
      <c r="A39" s="113"/>
      <c r="B39" s="113"/>
      <c r="C39" s="91"/>
      <c r="D39" s="91"/>
      <c r="E39" s="46"/>
      <c r="F39" s="120"/>
      <c r="G39" s="97"/>
      <c r="I39" s="153"/>
    </row>
    <row r="40" spans="1:22">
      <c r="A40" s="154" t="s">
        <v>339</v>
      </c>
      <c r="B40" s="154" t="s">
        <v>8</v>
      </c>
      <c r="C40" s="81"/>
      <c r="E40" s="49"/>
      <c r="F40" s="153"/>
      <c r="G40" s="97"/>
      <c r="I40" s="153"/>
    </row>
    <row r="41" spans="1:22">
      <c r="A41" s="155"/>
      <c r="B41" s="155"/>
      <c r="C41" s="81"/>
      <c r="E41" s="49"/>
      <c r="F41" s="153"/>
      <c r="G41" s="97"/>
      <c r="I41" s="153"/>
    </row>
    <row r="42" spans="1:22">
      <c r="A42" s="154" t="s">
        <v>371</v>
      </c>
      <c r="B42" s="154" t="s">
        <v>372</v>
      </c>
      <c r="C42" s="81"/>
      <c r="E42" s="49"/>
      <c r="F42" s="153"/>
      <c r="G42" s="97"/>
      <c r="I42" s="153"/>
    </row>
    <row r="43" spans="1:22">
      <c r="A43" s="154"/>
      <c r="B43" s="156"/>
      <c r="C43" s="81"/>
      <c r="E43" s="49"/>
      <c r="F43" s="153"/>
      <c r="G43" s="97"/>
      <c r="I43" s="153"/>
    </row>
    <row r="44" spans="1:22" ht="52.8">
      <c r="A44" s="157" t="s">
        <v>373</v>
      </c>
      <c r="B44" s="158" t="s">
        <v>374</v>
      </c>
      <c r="C44" s="159" t="s">
        <v>15</v>
      </c>
      <c r="D44" s="159">
        <f>(D94+D96)*0.2*1.05</f>
        <v>314.64300000000003</v>
      </c>
      <c r="E44" s="50"/>
      <c r="F44" s="144">
        <f>D44*E44</f>
        <v>0</v>
      </c>
      <c r="G44" s="148"/>
      <c r="H44" s="133"/>
      <c r="I44" s="153">
        <f>J7*0.2</f>
        <v>241.20000000000002</v>
      </c>
    </row>
    <row r="45" spans="1:22">
      <c r="A45" s="154"/>
      <c r="B45" s="156"/>
      <c r="C45" s="81"/>
      <c r="E45" s="49"/>
      <c r="F45" s="153"/>
      <c r="G45" s="97"/>
      <c r="I45" s="153"/>
    </row>
    <row r="46" spans="1:22" ht="26.4">
      <c r="A46" s="155" t="s">
        <v>375</v>
      </c>
      <c r="B46" s="156" t="s">
        <v>376</v>
      </c>
      <c r="C46" s="81" t="s">
        <v>15</v>
      </c>
      <c r="D46" s="81">
        <f>(D94+D96)*0.45</f>
        <v>674.23500000000001</v>
      </c>
      <c r="E46" s="49"/>
      <c r="F46" s="153">
        <f>D46*E46</f>
        <v>0</v>
      </c>
      <c r="G46" s="97"/>
      <c r="H46" s="133"/>
      <c r="I46" s="153"/>
    </row>
    <row r="47" spans="1:22">
      <c r="A47" s="155"/>
      <c r="B47" s="156"/>
      <c r="C47" s="81"/>
      <c r="E47" s="49"/>
      <c r="F47" s="153"/>
      <c r="G47" s="97"/>
      <c r="I47" s="153"/>
    </row>
    <row r="48" spans="1:22" ht="52.8">
      <c r="A48" s="155" t="s">
        <v>377</v>
      </c>
      <c r="B48" s="156" t="s">
        <v>378</v>
      </c>
      <c r="C48" s="81" t="s">
        <v>15</v>
      </c>
      <c r="D48" s="81">
        <f>D46</f>
        <v>674.23500000000001</v>
      </c>
      <c r="E48" s="49"/>
      <c r="F48" s="153">
        <f>D48*E48</f>
        <v>0</v>
      </c>
      <c r="G48" s="97"/>
      <c r="I48" s="153"/>
    </row>
    <row r="49" spans="1:22">
      <c r="A49" s="155"/>
      <c r="B49" s="156"/>
      <c r="C49" s="81"/>
      <c r="E49" s="49"/>
      <c r="F49" s="153"/>
      <c r="G49" s="97"/>
      <c r="I49" s="153"/>
    </row>
    <row r="50" spans="1:22">
      <c r="A50" s="154" t="s">
        <v>379</v>
      </c>
      <c r="B50" s="154" t="s">
        <v>380</v>
      </c>
      <c r="C50" s="81"/>
      <c r="E50" s="49"/>
      <c r="F50" s="153"/>
      <c r="G50" s="97"/>
      <c r="H50" s="133"/>
      <c r="I50" s="153"/>
    </row>
    <row r="51" spans="1:22">
      <c r="A51" s="154"/>
      <c r="B51" s="154"/>
      <c r="C51" s="81"/>
      <c r="E51" s="49"/>
      <c r="F51" s="153"/>
      <c r="G51" s="97"/>
      <c r="I51" s="160"/>
    </row>
    <row r="52" spans="1:22" ht="52.8">
      <c r="A52" s="155" t="s">
        <v>381</v>
      </c>
      <c r="B52" s="156" t="s">
        <v>382</v>
      </c>
      <c r="C52" s="81" t="s">
        <v>12</v>
      </c>
      <c r="D52" s="81">
        <f>D56</f>
        <v>177.3</v>
      </c>
      <c r="E52" s="49"/>
      <c r="F52" s="153">
        <f>D52*E52</f>
        <v>0</v>
      </c>
      <c r="G52" s="97"/>
      <c r="H52" s="133"/>
      <c r="I52" s="161" t="e">
        <f>(J15+J13+J17+J19)*1.1</f>
        <v>#REF!</v>
      </c>
      <c r="J52" s="162" t="s">
        <v>383</v>
      </c>
      <c r="K52" s="161"/>
      <c r="L52" s="445"/>
    </row>
    <row r="53" spans="1:22" s="166" customFormat="1">
      <c r="A53" s="155"/>
      <c r="B53" s="156"/>
      <c r="C53" s="81"/>
      <c r="D53" s="81"/>
      <c r="E53" s="49"/>
      <c r="F53" s="153"/>
      <c r="G53" s="97"/>
      <c r="H53" s="163"/>
      <c r="I53" s="164"/>
      <c r="J53" s="165"/>
      <c r="K53" s="164"/>
      <c r="L53" s="445"/>
      <c r="M53" s="145"/>
      <c r="N53" s="145"/>
      <c r="O53" s="145"/>
      <c r="P53" s="146"/>
      <c r="Q53" s="146"/>
      <c r="R53" s="146"/>
      <c r="S53" s="146"/>
      <c r="T53" s="146"/>
      <c r="U53" s="146"/>
      <c r="V53" s="146"/>
    </row>
    <row r="54" spans="1:22" s="166" customFormat="1" ht="52.8">
      <c r="A54" s="155" t="s">
        <v>384</v>
      </c>
      <c r="B54" s="156" t="s">
        <v>385</v>
      </c>
      <c r="C54" s="81" t="s">
        <v>12</v>
      </c>
      <c r="D54" s="81">
        <f>D58</f>
        <v>1321</v>
      </c>
      <c r="E54" s="49"/>
      <c r="F54" s="153">
        <f>D54*E54</f>
        <v>0</v>
      </c>
      <c r="G54" s="97"/>
      <c r="H54" s="133"/>
      <c r="I54" s="164" t="e">
        <f>(J9+J10+J12+J14+J16+J18+#REF!)*1.1</f>
        <v>#REF!</v>
      </c>
      <c r="J54" s="167" t="s">
        <v>386</v>
      </c>
      <c r="K54" s="164"/>
      <c r="L54" s="445"/>
      <c r="M54" s="145"/>
      <c r="N54" s="145"/>
      <c r="O54" s="145"/>
      <c r="P54" s="146"/>
      <c r="Q54" s="146"/>
      <c r="R54" s="146"/>
      <c r="S54" s="146"/>
      <c r="T54" s="146"/>
      <c r="U54" s="146"/>
      <c r="V54" s="146"/>
    </row>
    <row r="55" spans="1:22">
      <c r="A55" s="155"/>
      <c r="B55" s="158"/>
      <c r="C55" s="159"/>
      <c r="D55" s="159"/>
      <c r="E55" s="50"/>
      <c r="F55" s="144"/>
      <c r="G55" s="148"/>
      <c r="I55" s="153"/>
    </row>
    <row r="56" spans="1:22" ht="39.6">
      <c r="A56" s="155" t="s">
        <v>387</v>
      </c>
      <c r="B56" s="158" t="s">
        <v>388</v>
      </c>
      <c r="C56" s="159" t="s">
        <v>12</v>
      </c>
      <c r="D56" s="159">
        <f>D96</f>
        <v>177.3</v>
      </c>
      <c r="E56" s="50"/>
      <c r="F56" s="144">
        <f>D56*E56</f>
        <v>0</v>
      </c>
      <c r="G56" s="148"/>
      <c r="H56" s="133"/>
      <c r="I56" s="153"/>
    </row>
    <row r="57" spans="1:22">
      <c r="A57" s="155"/>
      <c r="B57" s="158"/>
      <c r="C57" s="159"/>
      <c r="D57" s="159"/>
      <c r="E57" s="50"/>
      <c r="F57" s="144"/>
      <c r="G57" s="148"/>
      <c r="I57" s="153"/>
    </row>
    <row r="58" spans="1:22" ht="39.6">
      <c r="A58" s="155" t="s">
        <v>389</v>
      </c>
      <c r="B58" s="156" t="s">
        <v>390</v>
      </c>
      <c r="C58" s="81" t="s">
        <v>12</v>
      </c>
      <c r="D58" s="81">
        <f>D94</f>
        <v>1321</v>
      </c>
      <c r="E58" s="49"/>
      <c r="F58" s="153">
        <f>D58*E58</f>
        <v>0</v>
      </c>
      <c r="G58" s="97"/>
      <c r="H58" s="133"/>
      <c r="I58" s="153"/>
    </row>
    <row r="59" spans="1:22">
      <c r="A59" s="155"/>
      <c r="B59" s="156"/>
      <c r="C59" s="81"/>
      <c r="E59" s="49"/>
      <c r="F59" s="153"/>
      <c r="G59" s="97"/>
      <c r="H59" s="133"/>
      <c r="I59" s="153"/>
    </row>
    <row r="60" spans="1:22" ht="66">
      <c r="A60" s="155" t="s">
        <v>391</v>
      </c>
      <c r="B60" s="156" t="s">
        <v>392</v>
      </c>
      <c r="C60" s="81" t="s">
        <v>12</v>
      </c>
      <c r="D60" s="81">
        <f>D94+D96</f>
        <v>1498.3</v>
      </c>
      <c r="E60" s="49"/>
      <c r="F60" s="153">
        <f>D60*E60</f>
        <v>0</v>
      </c>
      <c r="G60" s="97"/>
      <c r="H60" s="133"/>
      <c r="I60" s="153"/>
    </row>
    <row r="61" spans="1:22">
      <c r="A61" s="155"/>
      <c r="B61" s="156"/>
      <c r="C61" s="81"/>
      <c r="E61" s="49"/>
      <c r="F61" s="153"/>
      <c r="G61" s="97"/>
      <c r="I61" s="153"/>
    </row>
    <row r="62" spans="1:22">
      <c r="A62" s="113" t="s">
        <v>393</v>
      </c>
      <c r="B62" s="113" t="s">
        <v>394</v>
      </c>
      <c r="C62" s="91"/>
      <c r="D62" s="91"/>
      <c r="E62" s="46"/>
      <c r="F62" s="120"/>
      <c r="G62" s="97"/>
      <c r="H62" s="133"/>
      <c r="I62" s="153"/>
    </row>
    <row r="63" spans="1:22">
      <c r="A63" s="113"/>
      <c r="B63" s="113"/>
      <c r="C63" s="91"/>
      <c r="D63" s="91"/>
      <c r="E63" s="46"/>
      <c r="F63" s="120"/>
      <c r="G63" s="97"/>
      <c r="I63" s="153"/>
    </row>
    <row r="64" spans="1:22" ht="52.8">
      <c r="A64" s="119" t="s">
        <v>395</v>
      </c>
      <c r="B64" s="121" t="s">
        <v>396</v>
      </c>
      <c r="C64" s="91" t="s">
        <v>15</v>
      </c>
      <c r="D64" s="91">
        <f>0.3*D94</f>
        <v>396.3</v>
      </c>
      <c r="E64" s="46"/>
      <c r="F64" s="120">
        <f>D64*E64</f>
        <v>0</v>
      </c>
      <c r="G64" s="97"/>
      <c r="I64" s="153"/>
    </row>
    <row r="65" spans="1:9">
      <c r="A65" s="119"/>
      <c r="B65" s="121"/>
      <c r="C65" s="91"/>
      <c r="D65" s="91"/>
      <c r="E65" s="46"/>
      <c r="F65" s="120"/>
      <c r="G65" s="97"/>
      <c r="I65" s="153"/>
    </row>
    <row r="66" spans="1:9" ht="52.8">
      <c r="A66" s="119" t="s">
        <v>395</v>
      </c>
      <c r="B66" s="121" t="s">
        <v>397</v>
      </c>
      <c r="C66" s="91" t="s">
        <v>15</v>
      </c>
      <c r="D66" s="91">
        <f>D96*0.25</f>
        <v>44.325000000000003</v>
      </c>
      <c r="E66" s="46"/>
      <c r="F66" s="120">
        <f>D66*E66</f>
        <v>0</v>
      </c>
      <c r="G66" s="97"/>
      <c r="I66" s="153"/>
    </row>
    <row r="67" spans="1:9">
      <c r="A67" s="119"/>
      <c r="B67" s="121"/>
      <c r="C67" s="91"/>
      <c r="D67" s="91"/>
      <c r="E67" s="46"/>
      <c r="F67" s="120"/>
      <c r="G67" s="97"/>
      <c r="I67" s="153"/>
    </row>
    <row r="68" spans="1:9" ht="13.8">
      <c r="A68" s="113" t="s">
        <v>398</v>
      </c>
      <c r="B68" s="113" t="s">
        <v>399</v>
      </c>
      <c r="C68" s="168"/>
      <c r="D68" s="168"/>
      <c r="E68" s="51"/>
      <c r="F68" s="169"/>
      <c r="G68" s="97"/>
      <c r="I68" s="153"/>
    </row>
    <row r="69" spans="1:9" ht="13.8">
      <c r="A69" s="170"/>
      <c r="B69" s="170"/>
      <c r="C69" s="168"/>
      <c r="D69" s="168"/>
      <c r="E69" s="51"/>
      <c r="F69" s="169"/>
      <c r="G69" s="97"/>
      <c r="I69" s="153"/>
    </row>
    <row r="70" spans="1:9" ht="52.8">
      <c r="A70" s="119" t="s">
        <v>400</v>
      </c>
      <c r="B70" s="121" t="s">
        <v>401</v>
      </c>
      <c r="C70" s="91" t="s">
        <v>15</v>
      </c>
      <c r="D70" s="91">
        <f>177*0.15</f>
        <v>26.55</v>
      </c>
      <c r="E70" s="46"/>
      <c r="F70" s="120">
        <f>D70*E70</f>
        <v>0</v>
      </c>
      <c r="G70" s="97"/>
      <c r="I70" s="153"/>
    </row>
    <row r="71" spans="1:9">
      <c r="A71" s="119"/>
      <c r="B71" s="121"/>
      <c r="C71" s="91"/>
      <c r="D71" s="91"/>
      <c r="E71" s="46"/>
      <c r="F71" s="120"/>
      <c r="G71" s="97"/>
      <c r="I71" s="153"/>
    </row>
    <row r="72" spans="1:9" ht="52.8">
      <c r="A72" s="119" t="s">
        <v>402</v>
      </c>
      <c r="B72" s="121" t="s">
        <v>403</v>
      </c>
      <c r="C72" s="91" t="s">
        <v>15</v>
      </c>
      <c r="D72" s="91">
        <f>177*0.25</f>
        <v>44.25</v>
      </c>
      <c r="E72" s="46"/>
      <c r="F72" s="120">
        <f>D72*E72</f>
        <v>0</v>
      </c>
      <c r="G72" s="97"/>
      <c r="I72" s="153"/>
    </row>
    <row r="73" spans="1:9">
      <c r="A73" s="119"/>
      <c r="B73" s="121"/>
      <c r="C73" s="91"/>
      <c r="D73" s="91"/>
      <c r="E73" s="46"/>
      <c r="F73" s="120"/>
      <c r="G73" s="97"/>
      <c r="I73" s="153"/>
    </row>
    <row r="74" spans="1:9" ht="52.8">
      <c r="A74" s="119" t="s">
        <v>404</v>
      </c>
      <c r="B74" s="121" t="s">
        <v>405</v>
      </c>
      <c r="C74" s="91" t="s">
        <v>12</v>
      </c>
      <c r="D74" s="91">
        <v>623</v>
      </c>
      <c r="E74" s="46"/>
      <c r="F74" s="120">
        <f>D74*E74</f>
        <v>0</v>
      </c>
      <c r="G74" s="97"/>
      <c r="I74" s="153"/>
    </row>
    <row r="75" spans="1:9">
      <c r="A75" s="122"/>
      <c r="B75" s="123"/>
      <c r="C75" s="124"/>
      <c r="D75" s="124"/>
      <c r="E75" s="52"/>
      <c r="F75" s="125"/>
      <c r="G75" s="97"/>
      <c r="I75" s="153"/>
    </row>
    <row r="76" spans="1:9">
      <c r="A76" s="113" t="s">
        <v>339</v>
      </c>
      <c r="B76" s="113" t="s">
        <v>406</v>
      </c>
      <c r="C76" s="114"/>
      <c r="D76" s="114"/>
      <c r="E76" s="48"/>
      <c r="F76" s="115">
        <f>SUM(F44:F74)</f>
        <v>0</v>
      </c>
      <c r="G76" s="112"/>
      <c r="I76" s="153"/>
    </row>
    <row r="77" spans="1:9">
      <c r="A77" s="113"/>
      <c r="B77" s="113"/>
      <c r="C77" s="91"/>
      <c r="D77" s="91"/>
      <c r="E77" s="46"/>
      <c r="F77" s="120"/>
      <c r="G77" s="97"/>
      <c r="I77" s="153"/>
    </row>
    <row r="78" spans="1:9">
      <c r="A78" s="113" t="s">
        <v>342</v>
      </c>
      <c r="B78" s="113" t="s">
        <v>407</v>
      </c>
      <c r="C78" s="91"/>
      <c r="D78" s="91"/>
      <c r="E78" s="46"/>
      <c r="F78" s="120"/>
      <c r="G78" s="97"/>
      <c r="I78" s="153"/>
    </row>
    <row r="79" spans="1:9">
      <c r="A79" s="119"/>
      <c r="B79" s="121"/>
      <c r="C79" s="91"/>
      <c r="D79" s="91"/>
      <c r="E79" s="46"/>
      <c r="F79" s="120"/>
      <c r="G79" s="97"/>
      <c r="I79" s="153"/>
    </row>
    <row r="80" spans="1:9">
      <c r="A80" s="113" t="s">
        <v>408</v>
      </c>
      <c r="B80" s="132" t="s">
        <v>409</v>
      </c>
      <c r="C80" s="91"/>
      <c r="D80" s="91"/>
      <c r="E80" s="46"/>
      <c r="F80" s="120"/>
      <c r="G80" s="97"/>
      <c r="I80" s="153"/>
    </row>
    <row r="81" spans="1:22" s="166" customFormat="1">
      <c r="A81" s="113"/>
      <c r="B81" s="132"/>
      <c r="C81" s="91"/>
      <c r="D81" s="91"/>
      <c r="E81" s="46"/>
      <c r="F81" s="120"/>
      <c r="G81" s="97"/>
      <c r="H81" s="163"/>
      <c r="I81" s="144"/>
      <c r="J81" s="145"/>
      <c r="K81" s="145"/>
      <c r="L81" s="145"/>
      <c r="M81" s="145"/>
      <c r="N81" s="145"/>
      <c r="O81" s="145"/>
      <c r="P81" s="146"/>
      <c r="Q81" s="146"/>
      <c r="R81" s="146"/>
      <c r="S81" s="146"/>
      <c r="T81" s="146"/>
      <c r="U81" s="146"/>
      <c r="V81" s="146"/>
    </row>
    <row r="82" spans="1:22" s="166" customFormat="1" ht="66">
      <c r="A82" s="119" t="s">
        <v>410</v>
      </c>
      <c r="B82" s="121" t="s">
        <v>411</v>
      </c>
      <c r="C82" s="91" t="s">
        <v>15</v>
      </c>
      <c r="D82" s="91">
        <f>0.3*D94</f>
        <v>396.3</v>
      </c>
      <c r="E82" s="46"/>
      <c r="F82" s="120">
        <f>D82*E82</f>
        <v>0</v>
      </c>
      <c r="G82" s="97"/>
      <c r="H82" s="163"/>
      <c r="I82" s="144" t="e">
        <f>SUM(J9:J11,J14,#REF!,#REF!)*0.2*1.1+SUM(J15:J16)*0.3*1.1</f>
        <v>#REF!</v>
      </c>
      <c r="J82" s="171"/>
      <c r="K82" s="145"/>
      <c r="L82" s="145"/>
      <c r="M82" s="145"/>
      <c r="N82" s="145"/>
      <c r="O82" s="145"/>
      <c r="P82" s="146"/>
      <c r="Q82" s="146"/>
      <c r="R82" s="146"/>
      <c r="S82" s="146"/>
      <c r="T82" s="146"/>
      <c r="U82" s="146"/>
      <c r="V82" s="146"/>
    </row>
    <row r="83" spans="1:22" s="166" customFormat="1">
      <c r="A83" s="119"/>
      <c r="B83" s="121"/>
      <c r="C83" s="91"/>
      <c r="D83" s="91"/>
      <c r="E83" s="46"/>
      <c r="F83" s="120"/>
      <c r="G83" s="97"/>
      <c r="H83" s="163"/>
      <c r="I83" s="144"/>
      <c r="J83" s="171"/>
      <c r="K83" s="145"/>
      <c r="L83" s="145"/>
      <c r="M83" s="145"/>
      <c r="N83" s="145"/>
      <c r="O83" s="145"/>
      <c r="P83" s="146"/>
      <c r="Q83" s="146"/>
      <c r="R83" s="146"/>
      <c r="S83" s="146"/>
      <c r="T83" s="146"/>
      <c r="U83" s="146"/>
      <c r="V83" s="146"/>
    </row>
    <row r="84" spans="1:22" s="166" customFormat="1" ht="79.2">
      <c r="A84" s="119" t="s">
        <v>412</v>
      </c>
      <c r="B84" s="121" t="s">
        <v>413</v>
      </c>
      <c r="C84" s="91" t="s">
        <v>15</v>
      </c>
      <c r="D84" s="91">
        <f>D96*0.15</f>
        <v>26.595000000000002</v>
      </c>
      <c r="E84" s="46"/>
      <c r="F84" s="120">
        <f>D84*E84</f>
        <v>0</v>
      </c>
      <c r="G84" s="97"/>
      <c r="H84" s="163"/>
      <c r="I84" s="144"/>
      <c r="J84" s="171"/>
      <c r="K84" s="145"/>
      <c r="L84" s="145"/>
      <c r="M84" s="145"/>
      <c r="N84" s="145"/>
      <c r="O84" s="145"/>
      <c r="P84" s="146"/>
      <c r="Q84" s="146"/>
      <c r="R84" s="146"/>
      <c r="S84" s="146"/>
      <c r="T84" s="146"/>
      <c r="U84" s="146"/>
      <c r="V84" s="146"/>
    </row>
    <row r="85" spans="1:22" s="166" customFormat="1">
      <c r="A85" s="119"/>
      <c r="B85" s="121"/>
      <c r="C85" s="91"/>
      <c r="D85" s="91"/>
      <c r="E85" s="46"/>
      <c r="F85" s="120"/>
      <c r="G85" s="97"/>
      <c r="H85" s="163"/>
      <c r="I85" s="144"/>
      <c r="J85" s="171"/>
      <c r="K85" s="145"/>
      <c r="L85" s="145"/>
      <c r="M85" s="145"/>
      <c r="N85" s="145"/>
      <c r="O85" s="145"/>
      <c r="P85" s="146"/>
      <c r="Q85" s="146"/>
      <c r="R85" s="146"/>
      <c r="S85" s="146"/>
      <c r="T85" s="146"/>
      <c r="U85" s="146"/>
      <c r="V85" s="146"/>
    </row>
    <row r="86" spans="1:22" s="166" customFormat="1" ht="79.2">
      <c r="A86" s="119" t="s">
        <v>414</v>
      </c>
      <c r="B86" s="121" t="s">
        <v>415</v>
      </c>
      <c r="C86" s="91" t="s">
        <v>15</v>
      </c>
      <c r="D86" s="91">
        <f>D96*0.15</f>
        <v>26.595000000000002</v>
      </c>
      <c r="E86" s="46"/>
      <c r="F86" s="120">
        <f>D86*E86</f>
        <v>0</v>
      </c>
      <c r="G86" s="97"/>
      <c r="H86" s="163"/>
      <c r="I86" s="144"/>
      <c r="J86" s="171"/>
      <c r="K86" s="145"/>
      <c r="L86" s="145"/>
      <c r="M86" s="145"/>
      <c r="N86" s="145"/>
      <c r="O86" s="145"/>
      <c r="P86" s="146"/>
      <c r="Q86" s="146"/>
      <c r="R86" s="146"/>
      <c r="S86" s="146"/>
      <c r="T86" s="146"/>
      <c r="U86" s="146"/>
      <c r="V86" s="146"/>
    </row>
    <row r="87" spans="1:22" s="174" customFormat="1">
      <c r="A87" s="119"/>
      <c r="B87" s="121"/>
      <c r="C87" s="91"/>
      <c r="D87" s="91"/>
      <c r="E87" s="46"/>
      <c r="F87" s="120"/>
      <c r="G87" s="97"/>
      <c r="H87" s="172"/>
      <c r="I87" s="172"/>
      <c r="J87" s="172"/>
      <c r="K87" s="172"/>
      <c r="L87" s="172"/>
      <c r="M87" s="172"/>
      <c r="N87" s="172"/>
      <c r="O87" s="172"/>
      <c r="P87" s="173"/>
      <c r="Q87" s="173"/>
      <c r="R87" s="173"/>
      <c r="S87" s="173"/>
      <c r="T87" s="173"/>
      <c r="U87" s="173"/>
      <c r="V87" s="173"/>
    </row>
    <row r="88" spans="1:22" s="174" customFormat="1">
      <c r="A88" s="175" t="s">
        <v>416</v>
      </c>
      <c r="B88" s="176" t="s">
        <v>417</v>
      </c>
      <c r="C88" s="142"/>
      <c r="D88" s="142"/>
      <c r="E88" s="45"/>
      <c r="F88" s="143"/>
      <c r="G88" s="148"/>
      <c r="H88" s="172"/>
      <c r="I88" s="172"/>
      <c r="J88" s="172"/>
      <c r="K88" s="172"/>
      <c r="L88" s="172"/>
      <c r="M88" s="172"/>
      <c r="N88" s="172"/>
      <c r="O88" s="172"/>
      <c r="P88" s="173"/>
      <c r="Q88" s="173"/>
      <c r="R88" s="173"/>
      <c r="S88" s="173"/>
      <c r="T88" s="173"/>
      <c r="U88" s="173"/>
      <c r="V88" s="173"/>
    </row>
    <row r="89" spans="1:22">
      <c r="A89" s="175"/>
      <c r="B89" s="176"/>
      <c r="C89" s="142"/>
      <c r="D89" s="142"/>
      <c r="E89" s="45"/>
      <c r="F89" s="143"/>
      <c r="G89" s="148"/>
      <c r="I89" s="153"/>
    </row>
    <row r="90" spans="1:22" ht="26.4">
      <c r="A90" s="147" t="s">
        <v>418</v>
      </c>
      <c r="B90" s="177" t="s">
        <v>419</v>
      </c>
      <c r="C90" s="142" t="s">
        <v>12</v>
      </c>
      <c r="D90" s="142">
        <v>1321</v>
      </c>
      <c r="E90" s="45"/>
      <c r="F90" s="143">
        <f>E90*D90</f>
        <v>0</v>
      </c>
      <c r="G90" s="148"/>
      <c r="I90" s="153">
        <f>J16</f>
        <v>54</v>
      </c>
      <c r="J90" s="178"/>
    </row>
    <row r="91" spans="1:22">
      <c r="A91" s="147"/>
      <c r="B91" s="121"/>
      <c r="C91" s="91"/>
      <c r="D91" s="91"/>
      <c r="E91" s="46"/>
      <c r="F91" s="120"/>
      <c r="G91" s="97"/>
      <c r="I91" s="153"/>
    </row>
    <row r="92" spans="1:22" s="166" customFormat="1">
      <c r="A92" s="175" t="s">
        <v>420</v>
      </c>
      <c r="B92" s="176" t="s">
        <v>421</v>
      </c>
      <c r="C92" s="142"/>
      <c r="D92" s="142"/>
      <c r="E92" s="45"/>
      <c r="F92" s="143"/>
      <c r="G92" s="148"/>
      <c r="H92" s="163"/>
      <c r="I92" s="144"/>
      <c r="J92" s="145"/>
      <c r="K92" s="145"/>
      <c r="L92" s="145"/>
      <c r="M92" s="145"/>
      <c r="N92" s="145"/>
      <c r="O92" s="145"/>
      <c r="P92" s="146"/>
      <c r="Q92" s="146"/>
      <c r="R92" s="146"/>
      <c r="S92" s="146"/>
      <c r="T92" s="146"/>
      <c r="U92" s="146"/>
      <c r="V92" s="146"/>
    </row>
    <row r="93" spans="1:22">
      <c r="A93" s="175"/>
      <c r="B93" s="176"/>
      <c r="C93" s="142"/>
      <c r="D93" s="142"/>
      <c r="E93" s="45"/>
      <c r="F93" s="143"/>
      <c r="G93" s="148"/>
      <c r="I93" s="153"/>
    </row>
    <row r="94" spans="1:22" s="179" customFormat="1" ht="26.4">
      <c r="A94" s="147" t="s">
        <v>422</v>
      </c>
      <c r="B94" s="177" t="s">
        <v>423</v>
      </c>
      <c r="C94" s="142" t="s">
        <v>12</v>
      </c>
      <c r="D94" s="142">
        <v>1321</v>
      </c>
      <c r="E94" s="45"/>
      <c r="F94" s="143">
        <f>D94*E94</f>
        <v>0</v>
      </c>
      <c r="G94" s="148"/>
      <c r="H94" s="93"/>
      <c r="I94" s="93"/>
      <c r="J94" s="178"/>
      <c r="K94" s="93"/>
      <c r="L94" s="93"/>
      <c r="M94" s="93"/>
      <c r="N94" s="93"/>
      <c r="O94" s="93"/>
      <c r="P94" s="99"/>
      <c r="Q94" s="99"/>
      <c r="R94" s="99"/>
      <c r="S94" s="99"/>
      <c r="T94" s="99"/>
      <c r="U94" s="99"/>
      <c r="V94" s="99"/>
    </row>
    <row r="95" spans="1:22" s="146" customFormat="1">
      <c r="A95" s="175"/>
      <c r="B95" s="176"/>
      <c r="C95" s="142"/>
      <c r="D95" s="142"/>
      <c r="E95" s="45"/>
      <c r="F95" s="143"/>
      <c r="G95" s="148"/>
      <c r="H95" s="143"/>
      <c r="J95" s="143"/>
      <c r="N95" s="145"/>
      <c r="O95" s="145"/>
    </row>
    <row r="96" spans="1:22" s="146" customFormat="1" ht="39.6">
      <c r="A96" s="147" t="s">
        <v>424</v>
      </c>
      <c r="B96" s="177" t="s">
        <v>425</v>
      </c>
      <c r="C96" s="142" t="s">
        <v>12</v>
      </c>
      <c r="D96" s="142">
        <v>177.3</v>
      </c>
      <c r="E96" s="45"/>
      <c r="F96" s="143">
        <f>D96*E96</f>
        <v>0</v>
      </c>
      <c r="G96" s="148"/>
      <c r="H96" s="143"/>
      <c r="I96" s="146">
        <f>J15</f>
        <v>0</v>
      </c>
      <c r="J96" s="178"/>
      <c r="N96" s="145"/>
      <c r="O96" s="145"/>
    </row>
    <row r="97" spans="1:22" s="179" customFormat="1">
      <c r="A97" s="180"/>
      <c r="B97" s="181"/>
      <c r="C97" s="182"/>
      <c r="D97" s="182"/>
      <c r="E97" s="53"/>
      <c r="F97" s="183"/>
      <c r="G97" s="148"/>
      <c r="H97" s="93"/>
      <c r="I97" s="93"/>
      <c r="J97" s="93"/>
      <c r="K97" s="93"/>
      <c r="L97" s="93"/>
      <c r="M97" s="93"/>
      <c r="N97" s="93"/>
      <c r="O97" s="93"/>
      <c r="P97" s="99"/>
      <c r="Q97" s="99"/>
      <c r="R97" s="99"/>
      <c r="S97" s="99"/>
      <c r="T97" s="99"/>
      <c r="U97" s="99"/>
      <c r="V97" s="99"/>
    </row>
    <row r="98" spans="1:22" s="179" customFormat="1">
      <c r="A98" s="113" t="s">
        <v>342</v>
      </c>
      <c r="B98" s="113" t="s">
        <v>426</v>
      </c>
      <c r="C98" s="114"/>
      <c r="D98" s="114"/>
      <c r="E98" s="48"/>
      <c r="F98" s="115">
        <f>SUM(F82:F96)</f>
        <v>0</v>
      </c>
      <c r="G98" s="112"/>
      <c r="H98" s="93"/>
      <c r="I98" s="93"/>
      <c r="J98" s="93"/>
      <c r="K98" s="93"/>
      <c r="L98" s="93"/>
      <c r="M98" s="93"/>
      <c r="N98" s="93"/>
      <c r="O98" s="93"/>
      <c r="P98" s="99"/>
      <c r="Q98" s="99"/>
      <c r="R98" s="99"/>
      <c r="S98" s="99"/>
      <c r="T98" s="99"/>
      <c r="U98" s="99"/>
      <c r="V98" s="99"/>
    </row>
    <row r="99" spans="1:22">
      <c r="A99" s="175"/>
      <c r="B99" s="175"/>
      <c r="C99" s="142"/>
      <c r="D99" s="142"/>
      <c r="E99" s="45"/>
      <c r="F99" s="143"/>
      <c r="G99" s="148"/>
      <c r="I99" s="153"/>
    </row>
    <row r="100" spans="1:22" ht="26.4">
      <c r="A100" s="175" t="s">
        <v>345</v>
      </c>
      <c r="B100" s="176" t="s">
        <v>427</v>
      </c>
      <c r="C100" s="142"/>
      <c r="D100" s="142"/>
      <c r="E100" s="45"/>
      <c r="F100" s="143"/>
      <c r="G100" s="148"/>
      <c r="I100" s="153"/>
    </row>
    <row r="101" spans="1:22">
      <c r="A101" s="175"/>
      <c r="B101" s="176"/>
      <c r="C101" s="142"/>
      <c r="D101" s="142"/>
      <c r="E101" s="45"/>
      <c r="F101" s="143"/>
      <c r="G101" s="148"/>
      <c r="I101" s="153"/>
    </row>
    <row r="102" spans="1:22" ht="39.6">
      <c r="A102" s="147" t="s">
        <v>428</v>
      </c>
      <c r="B102" s="177" t="s">
        <v>429</v>
      </c>
      <c r="C102" s="142" t="s">
        <v>13</v>
      </c>
      <c r="D102" s="142">
        <v>323</v>
      </c>
      <c r="E102" s="45"/>
      <c r="F102" s="143">
        <f>D102*E102</f>
        <v>0</v>
      </c>
      <c r="G102" s="148"/>
      <c r="I102" s="153">
        <f>(453.7-7.7)</f>
        <v>446</v>
      </c>
      <c r="J102" s="154"/>
    </row>
    <row r="103" spans="1:22">
      <c r="A103" s="147"/>
      <c r="B103" s="177"/>
      <c r="C103" s="142"/>
      <c r="D103" s="142"/>
      <c r="E103" s="45"/>
      <c r="F103" s="143"/>
      <c r="G103" s="148"/>
      <c r="I103" s="153"/>
      <c r="J103" s="154"/>
    </row>
    <row r="104" spans="1:22" ht="52.8">
      <c r="A104" s="147" t="s">
        <v>430</v>
      </c>
      <c r="B104" s="177" t="s">
        <v>431</v>
      </c>
      <c r="C104" s="142" t="s">
        <v>13</v>
      </c>
      <c r="D104" s="142">
        <v>32</v>
      </c>
      <c r="E104" s="45"/>
      <c r="F104" s="143">
        <f>D104*E104</f>
        <v>0</v>
      </c>
      <c r="G104" s="148"/>
      <c r="I104" s="153"/>
      <c r="J104" s="154"/>
    </row>
    <row r="105" spans="1:22" ht="17.399999999999999">
      <c r="A105" s="175"/>
      <c r="B105" s="176"/>
      <c r="C105" s="142"/>
      <c r="D105" s="142"/>
      <c r="E105" s="45"/>
      <c r="F105" s="143"/>
      <c r="G105" s="148"/>
      <c r="I105" s="87"/>
      <c r="J105" s="178"/>
    </row>
    <row r="106" spans="1:22" ht="52.8">
      <c r="A106" s="147" t="s">
        <v>432</v>
      </c>
      <c r="B106" s="177" t="s">
        <v>433</v>
      </c>
      <c r="C106" s="142" t="s">
        <v>13</v>
      </c>
      <c r="D106" s="142">
        <v>47</v>
      </c>
      <c r="E106" s="45"/>
      <c r="F106" s="143">
        <f>D106*E106</f>
        <v>0</v>
      </c>
      <c r="G106" s="148"/>
      <c r="I106" s="153">
        <f>2*9.5+18*6.3+12.6+18.9</f>
        <v>163.89999999999998</v>
      </c>
      <c r="J106" s="178"/>
    </row>
    <row r="107" spans="1:22">
      <c r="A107" s="184"/>
      <c r="B107" s="185"/>
      <c r="C107" s="186"/>
      <c r="D107" s="186"/>
      <c r="E107" s="54"/>
      <c r="F107" s="187"/>
      <c r="G107" s="148"/>
      <c r="I107" s="153"/>
    </row>
    <row r="108" spans="1:22" s="179" customFormat="1" ht="26.4">
      <c r="A108" s="175" t="s">
        <v>345</v>
      </c>
      <c r="B108" s="176" t="s">
        <v>434</v>
      </c>
      <c r="C108" s="142"/>
      <c r="D108" s="142"/>
      <c r="E108" s="45"/>
      <c r="F108" s="188">
        <f>SUM(F101:F106)</f>
        <v>0</v>
      </c>
      <c r="G108" s="189"/>
      <c r="H108" s="93"/>
      <c r="I108" s="93"/>
      <c r="J108" s="93"/>
      <c r="K108" s="93"/>
      <c r="L108" s="93"/>
      <c r="M108" s="93"/>
      <c r="N108" s="93"/>
      <c r="O108" s="93"/>
      <c r="P108" s="99"/>
      <c r="Q108" s="99"/>
      <c r="R108" s="99"/>
      <c r="S108" s="99"/>
      <c r="T108" s="99"/>
      <c r="U108" s="99"/>
      <c r="V108" s="99"/>
    </row>
    <row r="109" spans="1:22">
      <c r="A109" s="113"/>
      <c r="B109" s="132"/>
      <c r="C109" s="91"/>
      <c r="D109" s="91"/>
      <c r="E109" s="46"/>
      <c r="F109" s="120"/>
      <c r="G109" s="97"/>
      <c r="I109" s="153"/>
    </row>
    <row r="110" spans="1:22">
      <c r="A110" s="113" t="s">
        <v>350</v>
      </c>
      <c r="B110" s="132" t="s">
        <v>351</v>
      </c>
      <c r="C110" s="91"/>
      <c r="D110" s="91"/>
      <c r="E110" s="46"/>
      <c r="F110" s="120"/>
      <c r="G110" s="97"/>
      <c r="I110" s="153"/>
    </row>
    <row r="111" spans="1:22" s="166" customFormat="1">
      <c r="A111" s="147"/>
      <c r="B111" s="141"/>
      <c r="C111" s="143"/>
      <c r="D111" s="142"/>
      <c r="E111" s="45"/>
      <c r="F111" s="143"/>
      <c r="G111" s="190"/>
      <c r="H111" s="163"/>
      <c r="I111" s="153"/>
      <c r="J111" s="78"/>
      <c r="K111" s="145"/>
      <c r="L111" s="145"/>
      <c r="M111" s="145"/>
      <c r="N111" s="145"/>
      <c r="O111" s="145"/>
      <c r="P111" s="146"/>
      <c r="Q111" s="146"/>
      <c r="R111" s="146"/>
      <c r="S111" s="146"/>
      <c r="T111" s="146"/>
      <c r="U111" s="146"/>
      <c r="V111" s="146"/>
    </row>
    <row r="112" spans="1:22" s="166" customFormat="1" ht="39.6">
      <c r="A112" s="147" t="s">
        <v>435</v>
      </c>
      <c r="B112" s="141" t="s">
        <v>436</v>
      </c>
      <c r="C112" s="143" t="s">
        <v>14</v>
      </c>
      <c r="D112" s="142">
        <v>7</v>
      </c>
      <c r="E112" s="45"/>
      <c r="F112" s="143">
        <f>E112*D112</f>
        <v>0</v>
      </c>
      <c r="G112" s="191"/>
      <c r="H112" s="163"/>
      <c r="I112" s="153"/>
      <c r="J112" s="192" t="s">
        <v>437</v>
      </c>
      <c r="K112" s="145"/>
      <c r="L112" s="145"/>
      <c r="M112" s="145"/>
      <c r="N112" s="145"/>
      <c r="O112" s="145"/>
      <c r="P112" s="146"/>
      <c r="Q112" s="146"/>
      <c r="R112" s="146"/>
      <c r="S112" s="146"/>
      <c r="T112" s="146"/>
      <c r="U112" s="146"/>
      <c r="V112" s="146"/>
    </row>
    <row r="113" spans="1:22" s="166" customFormat="1">
      <c r="A113" s="147"/>
      <c r="B113" s="141"/>
      <c r="C113" s="143"/>
      <c r="D113" s="142"/>
      <c r="E113" s="45"/>
      <c r="F113" s="143"/>
      <c r="G113" s="193"/>
      <c r="H113" s="163"/>
      <c r="I113" s="194"/>
      <c r="J113" s="192"/>
      <c r="K113" s="145"/>
      <c r="L113" s="145"/>
      <c r="M113" s="145"/>
      <c r="N113" s="145"/>
      <c r="O113" s="145"/>
      <c r="P113" s="146"/>
      <c r="Q113" s="146"/>
      <c r="R113" s="146"/>
      <c r="S113" s="146"/>
      <c r="T113" s="146"/>
      <c r="U113" s="146"/>
      <c r="V113" s="146"/>
    </row>
    <row r="114" spans="1:22" s="166" customFormat="1" ht="39.6">
      <c r="A114" s="119" t="s">
        <v>438</v>
      </c>
      <c r="B114" s="141" t="s">
        <v>439</v>
      </c>
      <c r="C114" s="143" t="s">
        <v>14</v>
      </c>
      <c r="D114" s="142">
        <v>2</v>
      </c>
      <c r="E114" s="45"/>
      <c r="F114" s="143">
        <f>E114*D114</f>
        <v>0</v>
      </c>
      <c r="G114" s="191"/>
      <c r="H114" s="163"/>
      <c r="I114" s="153"/>
      <c r="J114" s="78"/>
      <c r="K114" s="145"/>
      <c r="L114" s="145"/>
      <c r="M114" s="145"/>
      <c r="N114" s="145"/>
      <c r="O114" s="145"/>
      <c r="P114" s="146"/>
      <c r="Q114" s="146"/>
      <c r="R114" s="146"/>
      <c r="S114" s="146"/>
      <c r="T114" s="146"/>
      <c r="U114" s="146"/>
      <c r="V114" s="146"/>
    </row>
    <row r="115" spans="1:22" ht="15.6">
      <c r="A115" s="195"/>
      <c r="B115" s="123"/>
      <c r="C115" s="124"/>
      <c r="D115" s="124"/>
      <c r="E115" s="52"/>
      <c r="F115" s="125"/>
      <c r="G115" s="196"/>
      <c r="I115" s="197" t="s">
        <v>440</v>
      </c>
      <c r="J115" s="93"/>
    </row>
    <row r="116" spans="1:22">
      <c r="A116" s="113" t="s">
        <v>350</v>
      </c>
      <c r="B116" s="132" t="s">
        <v>441</v>
      </c>
      <c r="C116" s="91"/>
      <c r="D116" s="91"/>
      <c r="E116" s="46"/>
      <c r="F116" s="115">
        <f>SUM(F111:F114)</f>
        <v>0</v>
      </c>
      <c r="G116" s="198"/>
      <c r="I116" s="144"/>
      <c r="J116" s="145"/>
    </row>
    <row r="117" spans="1:22">
      <c r="A117" s="113"/>
      <c r="B117" s="132"/>
      <c r="C117" s="91"/>
      <c r="D117" s="91"/>
      <c r="E117" s="46"/>
      <c r="F117" s="120"/>
      <c r="G117" s="196"/>
    </row>
    <row r="118" spans="1:22">
      <c r="A118" s="113" t="s">
        <v>353</v>
      </c>
      <c r="B118" s="132" t="s">
        <v>442</v>
      </c>
      <c r="C118" s="91"/>
      <c r="D118" s="91"/>
      <c r="E118" s="46"/>
      <c r="F118" s="120"/>
      <c r="G118" s="97"/>
    </row>
    <row r="119" spans="1:22" s="78" customFormat="1">
      <c r="A119" s="119"/>
      <c r="B119" s="177"/>
      <c r="C119" s="91"/>
      <c r="D119" s="91"/>
      <c r="E119" s="46"/>
      <c r="F119" s="120"/>
      <c r="G119" s="97"/>
      <c r="H119" s="84"/>
      <c r="I119" s="153"/>
      <c r="P119" s="86"/>
      <c r="Q119" s="86"/>
      <c r="R119" s="86"/>
      <c r="S119" s="86"/>
      <c r="T119" s="86"/>
      <c r="U119" s="86"/>
      <c r="V119" s="86"/>
    </row>
    <row r="120" spans="1:22" s="78" customFormat="1" ht="39.6">
      <c r="A120" s="119" t="s">
        <v>443</v>
      </c>
      <c r="B120" s="121" t="s">
        <v>444</v>
      </c>
      <c r="C120" s="91" t="s">
        <v>14</v>
      </c>
      <c r="D120" s="91">
        <v>1</v>
      </c>
      <c r="E120" s="46"/>
      <c r="F120" s="120">
        <f>D120*E120</f>
        <v>0</v>
      </c>
      <c r="G120" s="97"/>
      <c r="H120" s="84"/>
      <c r="I120" s="153">
        <v>5</v>
      </c>
      <c r="P120" s="86"/>
      <c r="Q120" s="86"/>
      <c r="R120" s="86"/>
      <c r="S120" s="86"/>
      <c r="T120" s="86"/>
      <c r="U120" s="86"/>
      <c r="V120" s="86"/>
    </row>
    <row r="121" spans="1:22" s="78" customFormat="1">
      <c r="A121" s="119"/>
      <c r="B121" s="121"/>
      <c r="C121" s="91"/>
      <c r="D121" s="91"/>
      <c r="E121" s="46"/>
      <c r="F121" s="120"/>
      <c r="G121" s="97"/>
      <c r="H121" s="84"/>
      <c r="I121" s="153"/>
      <c r="P121" s="86"/>
      <c r="Q121" s="86"/>
      <c r="R121" s="86"/>
      <c r="S121" s="86"/>
      <c r="T121" s="86"/>
      <c r="U121" s="86"/>
      <c r="V121" s="86"/>
    </row>
    <row r="122" spans="1:22" s="78" customFormat="1" ht="26.4">
      <c r="A122" s="119" t="s">
        <v>445</v>
      </c>
      <c r="B122" s="121" t="s">
        <v>446</v>
      </c>
      <c r="C122" s="91" t="s">
        <v>14</v>
      </c>
      <c r="D122" s="91">
        <f>D120</f>
        <v>1</v>
      </c>
      <c r="E122" s="46"/>
      <c r="F122" s="120">
        <f>D122*E122</f>
        <v>0</v>
      </c>
      <c r="G122" s="97"/>
      <c r="H122" s="84"/>
      <c r="I122" s="153"/>
      <c r="P122" s="86"/>
      <c r="Q122" s="86"/>
      <c r="R122" s="86"/>
      <c r="S122" s="86"/>
      <c r="T122" s="86"/>
      <c r="U122" s="86"/>
      <c r="V122" s="86"/>
    </row>
    <row r="123" spans="1:22" s="78" customFormat="1">
      <c r="A123" s="119"/>
      <c r="B123" s="177"/>
      <c r="C123" s="142"/>
      <c r="D123" s="142"/>
      <c r="E123" s="45"/>
      <c r="F123" s="143"/>
      <c r="G123" s="148"/>
      <c r="H123" s="84"/>
      <c r="I123" s="153"/>
      <c r="P123" s="86"/>
      <c r="Q123" s="86"/>
      <c r="R123" s="86"/>
      <c r="S123" s="86"/>
      <c r="T123" s="86"/>
      <c r="U123" s="86"/>
      <c r="V123" s="86"/>
    </row>
    <row r="124" spans="1:22" s="78" customFormat="1" ht="39.6">
      <c r="A124" s="119" t="s">
        <v>447</v>
      </c>
      <c r="B124" s="177" t="s">
        <v>448</v>
      </c>
      <c r="C124" s="142" t="s">
        <v>14</v>
      </c>
      <c r="D124" s="142">
        <v>1</v>
      </c>
      <c r="E124" s="45"/>
      <c r="F124" s="143">
        <f>D124*E124</f>
        <v>0</v>
      </c>
      <c r="G124" s="148"/>
      <c r="H124" s="84"/>
      <c r="P124" s="86"/>
      <c r="Q124" s="86"/>
      <c r="R124" s="86"/>
      <c r="S124" s="86"/>
      <c r="T124" s="86"/>
      <c r="U124" s="86"/>
      <c r="V124" s="86"/>
    </row>
    <row r="125" spans="1:22" s="146" customFormat="1">
      <c r="A125" s="119"/>
      <c r="B125" s="141"/>
      <c r="C125" s="143"/>
      <c r="D125" s="143"/>
      <c r="E125" s="55"/>
      <c r="F125" s="143"/>
      <c r="G125" s="148"/>
      <c r="I125" s="143"/>
    </row>
    <row r="126" spans="1:22" s="146" customFormat="1" ht="52.8">
      <c r="A126" s="119" t="s">
        <v>449</v>
      </c>
      <c r="B126" s="177" t="s">
        <v>450</v>
      </c>
      <c r="C126" s="142" t="s">
        <v>13</v>
      </c>
      <c r="D126" s="142">
        <v>3</v>
      </c>
      <c r="E126" s="45"/>
      <c r="F126" s="143">
        <f>D126*E126</f>
        <v>0</v>
      </c>
      <c r="G126" s="148"/>
      <c r="I126" s="199">
        <v>96.6</v>
      </c>
      <c r="J126" s="146" t="s">
        <v>451</v>
      </c>
    </row>
    <row r="127" spans="1:22" s="146" customFormat="1">
      <c r="A127" s="119"/>
      <c r="B127" s="141"/>
      <c r="C127" s="143"/>
      <c r="D127" s="143"/>
      <c r="E127" s="55"/>
      <c r="F127" s="143"/>
      <c r="G127" s="148"/>
      <c r="I127" s="199"/>
    </row>
    <row r="128" spans="1:22" s="146" customFormat="1" ht="52.8">
      <c r="A128" s="119" t="s">
        <v>452</v>
      </c>
      <c r="B128" s="177" t="s">
        <v>453</v>
      </c>
      <c r="C128" s="142" t="s">
        <v>13</v>
      </c>
      <c r="D128" s="142">
        <v>6</v>
      </c>
      <c r="E128" s="45"/>
      <c r="F128" s="143">
        <f>D128*E128</f>
        <v>0</v>
      </c>
      <c r="G128" s="148"/>
      <c r="I128" s="199">
        <v>103.4</v>
      </c>
      <c r="J128" s="146" t="s">
        <v>454</v>
      </c>
    </row>
    <row r="129" spans="1:22" s="146" customFormat="1">
      <c r="A129" s="200"/>
      <c r="B129" s="201"/>
      <c r="C129" s="202"/>
      <c r="D129" s="202"/>
      <c r="E129" s="56"/>
      <c r="F129" s="203"/>
      <c r="G129" s="148"/>
      <c r="I129" s="199"/>
    </row>
    <row r="130" spans="1:22" s="146" customFormat="1" ht="52.8">
      <c r="A130" s="119" t="s">
        <v>455</v>
      </c>
      <c r="B130" s="177" t="s">
        <v>456</v>
      </c>
      <c r="C130" s="142" t="s">
        <v>12</v>
      </c>
      <c r="D130" s="142">
        <v>5.65</v>
      </c>
      <c r="E130" s="45"/>
      <c r="F130" s="143">
        <f>D130*E130</f>
        <v>0</v>
      </c>
      <c r="G130" s="148"/>
      <c r="I130" s="199"/>
    </row>
    <row r="131" spans="1:22" s="146" customFormat="1">
      <c r="A131" s="119"/>
      <c r="B131" s="177"/>
      <c r="C131" s="142"/>
      <c r="D131" s="142"/>
      <c r="E131" s="45"/>
      <c r="F131" s="143"/>
      <c r="G131" s="148"/>
      <c r="I131" s="199"/>
    </row>
    <row r="132" spans="1:22" s="146" customFormat="1" ht="52.8">
      <c r="A132" s="119" t="s">
        <v>457</v>
      </c>
      <c r="B132" s="177" t="s">
        <v>458</v>
      </c>
      <c r="C132" s="142" t="s">
        <v>13</v>
      </c>
      <c r="D132" s="142">
        <v>166</v>
      </c>
      <c r="E132" s="45"/>
      <c r="F132" s="143">
        <f>D132*E132</f>
        <v>0</v>
      </c>
      <c r="G132" s="148"/>
      <c r="I132" s="199"/>
    </row>
    <row r="133" spans="1:22" s="146" customFormat="1">
      <c r="A133" s="119"/>
      <c r="B133" s="177"/>
      <c r="C133" s="142"/>
      <c r="D133" s="142"/>
      <c r="E133" s="45"/>
      <c r="F133" s="143"/>
      <c r="G133" s="148"/>
      <c r="I133" s="199"/>
    </row>
    <row r="134" spans="1:22" s="146" customFormat="1" ht="52.8">
      <c r="A134" s="119" t="s">
        <v>459</v>
      </c>
      <c r="B134" s="177" t="s">
        <v>460</v>
      </c>
      <c r="C134" s="142" t="s">
        <v>13</v>
      </c>
      <c r="D134" s="142">
        <v>10</v>
      </c>
      <c r="E134" s="45"/>
      <c r="F134" s="143">
        <f>D134*E134</f>
        <v>0</v>
      </c>
      <c r="G134" s="148"/>
      <c r="I134" s="199"/>
    </row>
    <row r="135" spans="1:22" s="146" customFormat="1">
      <c r="A135" s="119"/>
      <c r="B135" s="177"/>
      <c r="C135" s="142"/>
      <c r="D135" s="142"/>
      <c r="E135" s="45"/>
      <c r="F135" s="143"/>
      <c r="G135" s="148"/>
      <c r="I135" s="199"/>
    </row>
    <row r="136" spans="1:22" s="146" customFormat="1" ht="52.8">
      <c r="A136" s="119" t="s">
        <v>461</v>
      </c>
      <c r="B136" s="177" t="s">
        <v>462</v>
      </c>
      <c r="C136" s="142" t="s">
        <v>14</v>
      </c>
      <c r="D136" s="142">
        <v>3</v>
      </c>
      <c r="E136" s="45"/>
      <c r="F136" s="143">
        <f>D136*E136</f>
        <v>0</v>
      </c>
      <c r="G136" s="148"/>
      <c r="I136" s="199"/>
    </row>
    <row r="137" spans="1:22" s="146" customFormat="1">
      <c r="A137" s="200"/>
      <c r="B137" s="204"/>
      <c r="C137" s="202"/>
      <c r="D137" s="202"/>
      <c r="E137" s="56"/>
      <c r="F137" s="203"/>
      <c r="G137" s="143"/>
      <c r="I137" s="143"/>
    </row>
    <row r="138" spans="1:22" s="207" customFormat="1" ht="26.4">
      <c r="A138" s="119" t="s">
        <v>463</v>
      </c>
      <c r="B138" s="141" t="s">
        <v>464</v>
      </c>
      <c r="C138" s="205" t="s">
        <v>14</v>
      </c>
      <c r="D138" s="142">
        <v>1</v>
      </c>
      <c r="E138" s="45"/>
      <c r="F138" s="143">
        <f>D138*E138</f>
        <v>0</v>
      </c>
      <c r="G138" s="206"/>
      <c r="I138" s="207">
        <v>2</v>
      </c>
      <c r="M138" s="208"/>
    </row>
    <row r="139" spans="1:22" s="207" customFormat="1" ht="26.4">
      <c r="A139" s="119"/>
      <c r="B139" s="141" t="s">
        <v>465</v>
      </c>
      <c r="C139" s="205"/>
      <c r="D139" s="142"/>
      <c r="E139" s="45"/>
      <c r="F139" s="143"/>
      <c r="G139" s="206"/>
      <c r="M139" s="208"/>
    </row>
    <row r="140" spans="1:22" s="207" customFormat="1">
      <c r="A140" s="119"/>
      <c r="B140" s="141"/>
      <c r="C140" s="205"/>
      <c r="D140" s="142"/>
      <c r="E140" s="45"/>
      <c r="F140" s="143"/>
      <c r="G140" s="206"/>
      <c r="M140" s="208"/>
    </row>
    <row r="141" spans="1:22" s="207" customFormat="1" ht="66">
      <c r="A141" s="119" t="s">
        <v>466</v>
      </c>
      <c r="B141" s="121" t="s">
        <v>467</v>
      </c>
      <c r="C141" s="91" t="s">
        <v>14</v>
      </c>
      <c r="D141" s="91">
        <v>8</v>
      </c>
      <c r="E141" s="46"/>
      <c r="F141" s="120">
        <f>D141*E141</f>
        <v>0</v>
      </c>
      <c r="G141" s="206"/>
      <c r="M141" s="208"/>
    </row>
    <row r="142" spans="1:22" s="78" customFormat="1">
      <c r="A142" s="122"/>
      <c r="B142" s="209"/>
      <c r="C142" s="210"/>
      <c r="D142" s="186"/>
      <c r="E142" s="186"/>
      <c r="F142" s="187"/>
      <c r="G142" s="211"/>
      <c r="H142" s="84"/>
      <c r="P142" s="86"/>
      <c r="Q142" s="86"/>
      <c r="R142" s="86"/>
      <c r="S142" s="86"/>
      <c r="T142" s="86"/>
      <c r="U142" s="86"/>
      <c r="V142" s="86"/>
    </row>
    <row r="143" spans="1:22" s="78" customFormat="1">
      <c r="A143" s="113" t="s">
        <v>353</v>
      </c>
      <c r="B143" s="132" t="s">
        <v>468</v>
      </c>
      <c r="C143" s="91"/>
      <c r="D143" s="91"/>
      <c r="E143" s="91"/>
      <c r="F143" s="115">
        <f>SUM(F120:F141)</f>
        <v>0</v>
      </c>
      <c r="G143" s="198"/>
      <c r="H143" s="84"/>
      <c r="P143" s="86"/>
      <c r="Q143" s="86"/>
      <c r="R143" s="86"/>
      <c r="S143" s="86"/>
      <c r="T143" s="86"/>
      <c r="U143" s="86"/>
      <c r="V143" s="86"/>
    </row>
    <row r="144" spans="1:22" ht="13.8" thickBot="1">
      <c r="A144" s="212"/>
      <c r="B144" s="213"/>
      <c r="C144" s="214"/>
      <c r="D144" s="214"/>
      <c r="E144" s="214"/>
      <c r="F144" s="215"/>
    </row>
    <row r="145" spans="1:7" s="86" customFormat="1" ht="13.8" thickTop="1">
      <c r="A145" s="113" t="s">
        <v>469</v>
      </c>
      <c r="B145" s="132" t="s">
        <v>470</v>
      </c>
      <c r="C145" s="91"/>
      <c r="D145" s="91"/>
      <c r="E145" s="91"/>
      <c r="F145" s="115">
        <f>F143+F116+F108+F98+F76+F38</f>
        <v>0</v>
      </c>
      <c r="G145" s="217"/>
    </row>
  </sheetData>
  <sheetProtection algorithmName="SHA-512" hashValue="u1lIrr+L325FxSXukqXevNGkAGV3fkBjEib2I0putobK/YiQgutnwR/wX8QYglAOrblBVHn5it5DHuvEsOgdQQ==" saltValue="8cbbOFRf95xvveebu5IRDw==" spinCount="100000" sheet="1" objects="1" scenarios="1"/>
  <protectedRanges>
    <protectedRange sqref="E37 E32" name="cena an enoto_5"/>
    <protectedRange sqref="E30:E31" name="cena an enoto_1_2"/>
  </protectedRanges>
  <mergeCells count="1">
    <mergeCell ref="L52:L54"/>
  </mergeCells>
  <pageMargins left="1.1811023622047245" right="0.78740157480314965" top="0.98425196850393704" bottom="0.98425196850393704" header="0.51181102362204722" footer="0.51181102362204722"/>
  <pageSetup paperSize="9" scale="85" orientation="portrait" r:id="rId1"/>
  <headerFooter alignWithMargins="0">
    <oddFooter xml:space="preserve">&amp;C &amp;P &amp;R
</oddFooter>
  </headerFooter>
  <rowBreaks count="2" manualBreakCount="2">
    <brk id="76" max="5" man="1"/>
    <brk id="109"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179B2-DC3D-4DDD-B05A-85234EAB4104}">
  <dimension ref="A1:N78"/>
  <sheetViews>
    <sheetView tabSelected="1" view="pageBreakPreview" zoomScaleNormal="100" zoomScaleSheetLayoutView="100" workbookViewId="0">
      <selection activeCell="E14" sqref="E14"/>
    </sheetView>
  </sheetViews>
  <sheetFormatPr defaultColWidth="8.88671875" defaultRowHeight="14.4"/>
  <cols>
    <col min="1" max="1" width="4.5546875" style="218" customWidth="1"/>
    <col min="2" max="2" width="48.109375" style="218" customWidth="1"/>
    <col min="3" max="3" width="4.88671875" style="218" bestFit="1" customWidth="1"/>
    <col min="4" max="4" width="7.6640625" style="218" bestFit="1" customWidth="1"/>
    <col min="5" max="5" width="8.6640625" style="218" bestFit="1" customWidth="1"/>
    <col min="6" max="6" width="11.88671875" style="218" bestFit="1" customWidth="1"/>
    <col min="7" max="16384" width="8.88671875" style="218"/>
  </cols>
  <sheetData>
    <row r="1" spans="1:6" ht="15.6">
      <c r="B1" s="219" t="s">
        <v>91</v>
      </c>
      <c r="C1" s="220"/>
      <c r="D1" s="220"/>
      <c r="E1" s="221"/>
      <c r="F1" s="221"/>
    </row>
    <row r="2" spans="1:6" ht="15.6">
      <c r="B2" s="222"/>
    </row>
    <row r="3" spans="1:6" ht="15.6">
      <c r="A3" s="223"/>
      <c r="B3" s="224" t="s">
        <v>90</v>
      </c>
      <c r="C3" s="225"/>
      <c r="D3" s="225"/>
      <c r="E3" s="225"/>
      <c r="F3" s="226">
        <f>F77</f>
        <v>0</v>
      </c>
    </row>
    <row r="4" spans="1:6" ht="16.2" thickBot="1">
      <c r="A4" s="227"/>
      <c r="B4" s="228" t="s">
        <v>89</v>
      </c>
      <c r="C4" s="446" t="s">
        <v>88</v>
      </c>
      <c r="D4" s="446"/>
      <c r="E4" s="227"/>
      <c r="F4" s="229">
        <f>SUM(F3:F3)</f>
        <v>0</v>
      </c>
    </row>
    <row r="5" spans="1:6" ht="16.2" thickTop="1">
      <c r="B5" s="230"/>
      <c r="C5" s="231"/>
      <c r="D5" s="231"/>
      <c r="E5" s="232"/>
      <c r="F5" s="233"/>
    </row>
    <row r="6" spans="1:6" ht="32.25" customHeight="1">
      <c r="A6" s="234"/>
      <c r="B6" s="448" t="s">
        <v>87</v>
      </c>
      <c r="C6" s="448"/>
      <c r="D6" s="448"/>
      <c r="E6" s="448"/>
      <c r="F6" s="235"/>
    </row>
    <row r="7" spans="1:6" ht="51.75" customHeight="1">
      <c r="A7" s="234"/>
      <c r="B7" s="449" t="s">
        <v>86</v>
      </c>
      <c r="C7" s="449"/>
      <c r="D7" s="449"/>
      <c r="E7" s="449"/>
      <c r="F7" s="235"/>
    </row>
    <row r="8" spans="1:6" ht="19.5" customHeight="1">
      <c r="A8" s="234"/>
      <c r="B8" s="450" t="s">
        <v>85</v>
      </c>
      <c r="C8" s="451"/>
      <c r="D8" s="451"/>
      <c r="E8" s="452"/>
      <c r="F8" s="235"/>
    </row>
    <row r="9" spans="1:6" ht="23.25" customHeight="1">
      <c r="A9" s="234"/>
      <c r="B9" s="453" t="s">
        <v>84</v>
      </c>
      <c r="C9" s="453"/>
      <c r="D9" s="453"/>
      <c r="E9" s="453"/>
      <c r="F9" s="235"/>
    </row>
    <row r="10" spans="1:6">
      <c r="A10" s="234"/>
      <c r="B10" s="454" t="s">
        <v>83</v>
      </c>
      <c r="C10" s="454"/>
      <c r="D10" s="454"/>
      <c r="E10" s="454"/>
      <c r="F10" s="235"/>
    </row>
    <row r="11" spans="1:6" ht="15.6">
      <c r="B11" s="222"/>
      <c r="C11" s="236"/>
      <c r="F11" s="233"/>
    </row>
    <row r="12" spans="1:6">
      <c r="A12" s="237"/>
      <c r="B12" s="447" t="s">
        <v>82</v>
      </c>
      <c r="C12" s="447"/>
      <c r="D12" s="447"/>
      <c r="E12" s="238"/>
      <c r="F12" s="238"/>
    </row>
    <row r="13" spans="1:6">
      <c r="A13" s="234"/>
      <c r="B13" s="239"/>
      <c r="C13" s="240"/>
      <c r="D13" s="241" t="s">
        <v>10</v>
      </c>
      <c r="E13" s="242" t="s">
        <v>81</v>
      </c>
      <c r="F13" s="240"/>
    </row>
    <row r="14" spans="1:6" ht="26.4">
      <c r="A14" s="243">
        <v>1</v>
      </c>
      <c r="B14" s="244" t="s">
        <v>80</v>
      </c>
      <c r="C14" s="245" t="s">
        <v>13</v>
      </c>
      <c r="D14" s="246">
        <v>158.1</v>
      </c>
      <c r="E14" s="57"/>
      <c r="F14" s="247">
        <f>E14*D14</f>
        <v>0</v>
      </c>
    </row>
    <row r="15" spans="1:6">
      <c r="A15" s="234"/>
      <c r="B15" s="248"/>
      <c r="C15" s="240"/>
      <c r="D15" s="240"/>
      <c r="E15" s="58"/>
      <c r="F15" s="240"/>
    </row>
    <row r="16" spans="1:6" ht="39.6">
      <c r="A16" s="243">
        <v>2</v>
      </c>
      <c r="B16" s="249" t="s">
        <v>79</v>
      </c>
      <c r="C16" s="245" t="s">
        <v>42</v>
      </c>
      <c r="D16" s="246">
        <v>16</v>
      </c>
      <c r="E16" s="57"/>
      <c r="F16" s="247">
        <f>E16*D16</f>
        <v>0</v>
      </c>
    </row>
    <row r="17" spans="1:8">
      <c r="A17" s="234"/>
      <c r="B17" s="250"/>
      <c r="C17" s="240"/>
      <c r="D17" s="240"/>
      <c r="E17" s="59"/>
      <c r="F17" s="240"/>
    </row>
    <row r="18" spans="1:8" ht="39.6">
      <c r="A18" s="243">
        <v>3</v>
      </c>
      <c r="B18" s="251" t="s">
        <v>78</v>
      </c>
      <c r="C18" s="252"/>
      <c r="D18" s="253"/>
      <c r="E18" s="60"/>
      <c r="F18" s="254"/>
    </row>
    <row r="19" spans="1:8" s="260" customFormat="1" ht="39.6">
      <c r="A19" s="234"/>
      <c r="B19" s="255" t="s">
        <v>77</v>
      </c>
      <c r="C19" s="256" t="s">
        <v>15</v>
      </c>
      <c r="D19" s="257">
        <v>54.319499999999998</v>
      </c>
      <c r="E19" s="61"/>
      <c r="F19" s="258">
        <f>E19*D19</f>
        <v>0</v>
      </c>
      <c r="G19" s="259"/>
      <c r="H19" s="259"/>
    </row>
    <row r="20" spans="1:8" ht="39.6">
      <c r="A20" s="234"/>
      <c r="B20" s="255" t="s">
        <v>76</v>
      </c>
      <c r="C20" s="256" t="s">
        <v>15</v>
      </c>
      <c r="D20" s="257">
        <v>54.319499999999998</v>
      </c>
      <c r="E20" s="61"/>
      <c r="F20" s="258">
        <f>E20*D20</f>
        <v>0</v>
      </c>
    </row>
    <row r="21" spans="1:8">
      <c r="A21" s="234"/>
      <c r="B21" s="254"/>
      <c r="C21" s="252"/>
      <c r="D21" s="253"/>
      <c r="E21" s="60"/>
      <c r="F21" s="254"/>
    </row>
    <row r="22" spans="1:8" ht="39.6">
      <c r="A22" s="261">
        <v>4</v>
      </c>
      <c r="B22" s="262" t="s">
        <v>75</v>
      </c>
      <c r="C22" s="256" t="s">
        <v>15</v>
      </c>
      <c r="D22" s="257">
        <v>12.071</v>
      </c>
      <c r="E22" s="61"/>
      <c r="F22" s="258">
        <f>+D22*E22</f>
        <v>0</v>
      </c>
    </row>
    <row r="23" spans="1:8">
      <c r="A23" s="234"/>
      <c r="B23" s="262"/>
      <c r="C23" s="256"/>
      <c r="D23" s="257"/>
      <c r="E23" s="61"/>
      <c r="F23" s="240"/>
    </row>
    <row r="24" spans="1:8" ht="26.4">
      <c r="A24" s="261">
        <v>5</v>
      </c>
      <c r="B24" s="263" t="s">
        <v>74</v>
      </c>
      <c r="C24" s="264" t="s">
        <v>12</v>
      </c>
      <c r="D24" s="265">
        <v>102.765</v>
      </c>
      <c r="E24" s="62"/>
      <c r="F24" s="247">
        <f>E24*D24</f>
        <v>0</v>
      </c>
    </row>
    <row r="25" spans="1:8">
      <c r="A25" s="234"/>
      <c r="B25" s="267"/>
      <c r="C25" s="268"/>
      <c r="D25" s="269"/>
      <c r="E25" s="63"/>
      <c r="F25" s="269"/>
    </row>
    <row r="26" spans="1:8" ht="39.6">
      <c r="A26" s="261" t="s">
        <v>21</v>
      </c>
      <c r="B26" s="270" t="s">
        <v>73</v>
      </c>
      <c r="C26" s="271" t="s">
        <v>12</v>
      </c>
      <c r="D26" s="272">
        <v>774.69</v>
      </c>
      <c r="E26" s="64"/>
      <c r="F26" s="272">
        <f>E26*D26</f>
        <v>0</v>
      </c>
    </row>
    <row r="27" spans="1:8">
      <c r="A27" s="234"/>
      <c r="B27" s="273"/>
      <c r="C27" s="274"/>
      <c r="D27" s="275"/>
      <c r="E27" s="65"/>
      <c r="F27" s="250"/>
    </row>
    <row r="28" spans="1:8" ht="27">
      <c r="A28" s="261" t="s">
        <v>22</v>
      </c>
      <c r="B28" s="276" t="s">
        <v>72</v>
      </c>
      <c r="C28" s="277" t="s">
        <v>13</v>
      </c>
      <c r="D28" s="278">
        <v>27.47</v>
      </c>
      <c r="E28" s="66"/>
      <c r="F28" s="247">
        <f>E28*D28</f>
        <v>0</v>
      </c>
    </row>
    <row r="29" spans="1:8">
      <c r="A29" s="234"/>
      <c r="B29" s="273"/>
      <c r="C29" s="274"/>
      <c r="D29" s="275"/>
      <c r="E29" s="65"/>
      <c r="F29" s="250"/>
    </row>
    <row r="30" spans="1:8" ht="27">
      <c r="A30" s="261" t="s">
        <v>23</v>
      </c>
      <c r="B30" s="276" t="s">
        <v>71</v>
      </c>
      <c r="C30" s="277" t="s">
        <v>13</v>
      </c>
      <c r="D30" s="278">
        <v>130.63</v>
      </c>
      <c r="E30" s="66"/>
      <c r="F30" s="247">
        <f>E30*D30</f>
        <v>0</v>
      </c>
    </row>
    <row r="31" spans="1:8">
      <c r="A31" s="234"/>
      <c r="B31" s="273"/>
      <c r="C31" s="279"/>
      <c r="D31" s="280"/>
      <c r="E31" s="67"/>
      <c r="F31" s="240"/>
    </row>
    <row r="32" spans="1:8" ht="52.8">
      <c r="A32" s="261" t="s">
        <v>24</v>
      </c>
      <c r="B32" s="281" t="s">
        <v>70</v>
      </c>
      <c r="C32" s="264" t="s">
        <v>15</v>
      </c>
      <c r="D32" s="266">
        <v>20.553000000000001</v>
      </c>
      <c r="E32" s="62"/>
      <c r="F32" s="247">
        <f>E32*D32</f>
        <v>0</v>
      </c>
    </row>
    <row r="33" spans="1:14">
      <c r="A33" s="234"/>
      <c r="B33" s="273"/>
      <c r="C33" s="279"/>
      <c r="D33" s="280"/>
      <c r="E33" s="67"/>
      <c r="F33" s="240"/>
    </row>
    <row r="34" spans="1:14" ht="39.6">
      <c r="A34" s="261" t="s">
        <v>25</v>
      </c>
      <c r="B34" s="281" t="s">
        <v>69</v>
      </c>
      <c r="C34" s="264" t="s">
        <v>15</v>
      </c>
      <c r="D34" s="266">
        <v>25.62</v>
      </c>
      <c r="E34" s="62"/>
      <c r="F34" s="247">
        <f>E34*D34</f>
        <v>0</v>
      </c>
    </row>
    <row r="35" spans="1:14" s="260" customFormat="1" ht="13.2">
      <c r="A35" s="234"/>
      <c r="B35" s="282"/>
      <c r="C35" s="250"/>
      <c r="D35" s="250"/>
      <c r="E35" s="59"/>
      <c r="F35" s="250"/>
      <c r="G35" s="259"/>
      <c r="H35" s="259"/>
    </row>
    <row r="36" spans="1:14" s="260" customFormat="1" ht="26.4">
      <c r="A36" s="261" t="s">
        <v>26</v>
      </c>
      <c r="B36" s="270" t="s">
        <v>68</v>
      </c>
      <c r="C36" s="271" t="s">
        <v>15</v>
      </c>
      <c r="D36" s="272">
        <v>13.235999999999999</v>
      </c>
      <c r="E36" s="64"/>
      <c r="F36" s="272">
        <f>E36*D36</f>
        <v>0</v>
      </c>
      <c r="G36" s="259"/>
      <c r="H36" s="259"/>
    </row>
    <row r="37" spans="1:14" s="260" customFormat="1" ht="13.2">
      <c r="A37" s="234"/>
      <c r="B37" s="283"/>
      <c r="C37" s="274"/>
      <c r="D37" s="275"/>
      <c r="E37" s="65"/>
      <c r="F37" s="240"/>
      <c r="G37" s="259"/>
      <c r="H37" s="259"/>
    </row>
    <row r="38" spans="1:14" s="260" customFormat="1" ht="66">
      <c r="A38" s="261" t="s">
        <v>27</v>
      </c>
      <c r="B38" s="284" t="s">
        <v>67</v>
      </c>
      <c r="C38" s="285" t="s">
        <v>15</v>
      </c>
      <c r="D38" s="286">
        <v>54.319499999999998</v>
      </c>
      <c r="E38" s="68"/>
      <c r="F38" s="287">
        <f>E38*D38</f>
        <v>0</v>
      </c>
      <c r="G38" s="259"/>
      <c r="H38" s="259"/>
    </row>
    <row r="39" spans="1:14">
      <c r="A39" s="288"/>
      <c r="B39" s="267"/>
      <c r="C39" s="289"/>
      <c r="D39" s="290"/>
      <c r="E39" s="59"/>
      <c r="F39" s="250"/>
      <c r="K39" s="287"/>
      <c r="L39" s="287"/>
      <c r="M39" s="291"/>
      <c r="N39" s="291"/>
    </row>
    <row r="40" spans="1:14">
      <c r="A40" s="234"/>
      <c r="B40" s="292" t="s">
        <v>66</v>
      </c>
      <c r="C40" s="293"/>
      <c r="D40" s="294">
        <v>142.64978353524236</v>
      </c>
      <c r="E40" s="59"/>
      <c r="F40" s="240"/>
      <c r="K40" s="287"/>
      <c r="L40" s="287"/>
      <c r="M40" s="291"/>
      <c r="N40" s="291"/>
    </row>
    <row r="41" spans="1:14">
      <c r="A41" s="234"/>
      <c r="B41" s="295" t="s">
        <v>65</v>
      </c>
      <c r="C41" s="293"/>
      <c r="D41" s="294">
        <v>57.836830000000006</v>
      </c>
      <c r="E41" s="59"/>
      <c r="F41" s="240"/>
      <c r="K41" s="287"/>
      <c r="L41" s="287"/>
      <c r="M41" s="291"/>
      <c r="N41" s="291"/>
    </row>
    <row r="42" spans="1:14">
      <c r="A42" s="234"/>
      <c r="B42" s="292"/>
      <c r="C42" s="293"/>
      <c r="D42" s="294"/>
      <c r="E42" s="59"/>
      <c r="F42" s="240"/>
      <c r="K42" s="287"/>
      <c r="L42" s="287"/>
      <c r="M42" s="291"/>
      <c r="N42" s="291"/>
    </row>
    <row r="43" spans="1:14">
      <c r="A43" s="234"/>
      <c r="B43" s="292" t="s">
        <v>64</v>
      </c>
      <c r="C43" s="293"/>
      <c r="D43" s="294"/>
      <c r="E43" s="59"/>
      <c r="F43" s="250"/>
      <c r="K43" s="287"/>
      <c r="L43" s="287"/>
      <c r="M43" s="291"/>
      <c r="N43" s="291"/>
    </row>
    <row r="44" spans="1:14">
      <c r="A44" s="234"/>
      <c r="B44" s="292" t="s">
        <v>63</v>
      </c>
      <c r="D44" s="294">
        <v>0.85156999999999994</v>
      </c>
      <c r="E44" s="59"/>
      <c r="F44" s="250"/>
      <c r="K44" s="287"/>
      <c r="L44" s="296"/>
      <c r="M44" s="291"/>
      <c r="N44" s="291"/>
    </row>
    <row r="45" spans="1:14">
      <c r="A45" s="234"/>
      <c r="B45" s="292" t="s">
        <v>62</v>
      </c>
      <c r="C45" s="293"/>
      <c r="D45" s="294">
        <v>2.6126</v>
      </c>
      <c r="E45" s="59"/>
      <c r="F45" s="240"/>
      <c r="K45" s="287"/>
      <c r="L45" s="296"/>
      <c r="M45" s="291"/>
      <c r="N45" s="291"/>
    </row>
    <row r="46" spans="1:14">
      <c r="A46" s="234"/>
      <c r="B46" s="292" t="s">
        <v>61</v>
      </c>
      <c r="C46" s="293"/>
      <c r="D46" s="294">
        <v>25.62</v>
      </c>
      <c r="E46" s="59"/>
      <c r="F46" s="250"/>
      <c r="K46" s="287"/>
      <c r="L46" s="296"/>
      <c r="M46" s="291"/>
      <c r="N46" s="291"/>
    </row>
    <row r="47" spans="1:14">
      <c r="A47" s="234"/>
      <c r="B47" s="292" t="s">
        <v>60</v>
      </c>
      <c r="C47" s="293"/>
      <c r="D47" s="294">
        <v>20.553000000000001</v>
      </c>
      <c r="E47" s="59"/>
      <c r="F47" s="250"/>
      <c r="K47" s="287"/>
      <c r="L47" s="296"/>
      <c r="M47" s="291"/>
      <c r="N47" s="291"/>
    </row>
    <row r="48" spans="1:14">
      <c r="A48" s="234"/>
      <c r="B48" s="292" t="s">
        <v>59</v>
      </c>
      <c r="C48" s="293"/>
      <c r="D48" s="294">
        <v>21.939783535242356</v>
      </c>
      <c r="E48" s="59"/>
      <c r="F48" s="240"/>
      <c r="K48" s="287"/>
      <c r="L48" s="296"/>
      <c r="M48" s="291"/>
      <c r="N48" s="291"/>
    </row>
    <row r="49" spans="1:14" s="260" customFormat="1" ht="13.2">
      <c r="A49" s="234"/>
      <c r="B49" s="292" t="s">
        <v>58</v>
      </c>
      <c r="C49" s="293"/>
      <c r="D49" s="294">
        <v>13.235999999999999</v>
      </c>
      <c r="E49" s="59"/>
      <c r="F49" s="240"/>
      <c r="G49" s="259"/>
      <c r="K49" s="287"/>
      <c r="L49" s="296"/>
      <c r="M49" s="291"/>
      <c r="N49" s="291"/>
    </row>
    <row r="50" spans="1:14">
      <c r="A50" s="288"/>
      <c r="B50" s="240"/>
      <c r="C50" s="293"/>
      <c r="D50" s="297">
        <v>84.812953535242357</v>
      </c>
      <c r="E50" s="59"/>
      <c r="F50" s="250"/>
      <c r="K50" s="287"/>
      <c r="L50" s="296"/>
      <c r="M50" s="291"/>
      <c r="N50" s="291"/>
    </row>
    <row r="51" spans="1:14">
      <c r="A51" s="234"/>
      <c r="B51" s="298"/>
      <c r="C51" s="293"/>
      <c r="D51" s="294"/>
      <c r="E51" s="59"/>
      <c r="F51" s="240"/>
      <c r="K51" s="299"/>
      <c r="L51" s="296"/>
      <c r="M51" s="300"/>
      <c r="N51" s="291"/>
    </row>
    <row r="52" spans="1:14">
      <c r="A52" s="234"/>
      <c r="B52" s="301"/>
      <c r="C52" s="302"/>
      <c r="D52" s="303"/>
      <c r="E52" s="69"/>
      <c r="F52" s="250"/>
    </row>
    <row r="53" spans="1:14" s="305" customFormat="1" ht="52.8">
      <c r="A53" s="243">
        <v>13</v>
      </c>
      <c r="B53" s="304" t="s">
        <v>57</v>
      </c>
      <c r="C53" s="256" t="s">
        <v>15</v>
      </c>
      <c r="D53" s="257">
        <v>3.5173300000000083</v>
      </c>
      <c r="E53" s="61"/>
      <c r="F53" s="258">
        <f>+D53*E53</f>
        <v>0</v>
      </c>
    </row>
    <row r="54" spans="1:14">
      <c r="A54" s="288"/>
      <c r="B54" s="306"/>
      <c r="C54" s="252"/>
      <c r="D54" s="253"/>
      <c r="E54" s="60"/>
      <c r="F54" s="254"/>
    </row>
    <row r="55" spans="1:14" s="291" customFormat="1" ht="105.6">
      <c r="A55" s="243">
        <v>14</v>
      </c>
      <c r="B55" s="304" t="s">
        <v>56</v>
      </c>
      <c r="C55" s="256"/>
      <c r="D55" s="257"/>
      <c r="E55" s="61"/>
      <c r="F55" s="258"/>
    </row>
    <row r="56" spans="1:14" s="260" customFormat="1" ht="13.2">
      <c r="A56" s="307"/>
      <c r="B56" s="304" t="s">
        <v>55</v>
      </c>
      <c r="C56" s="256" t="s">
        <v>14</v>
      </c>
      <c r="D56" s="257">
        <v>2</v>
      </c>
      <c r="E56" s="61"/>
      <c r="F56" s="258">
        <f>E56*D56</f>
        <v>0</v>
      </c>
    </row>
    <row r="57" spans="1:14" s="260" customFormat="1" ht="13.2">
      <c r="A57" s="288"/>
      <c r="B57" s="306"/>
      <c r="C57" s="252"/>
      <c r="D57" s="253"/>
      <c r="E57" s="60"/>
      <c r="F57" s="254"/>
    </row>
    <row r="58" spans="1:14" s="291" customFormat="1" ht="105.6">
      <c r="A58" s="243">
        <v>15</v>
      </c>
      <c r="B58" s="304" t="s">
        <v>54</v>
      </c>
      <c r="C58" s="256"/>
      <c r="D58" s="257"/>
      <c r="E58" s="61"/>
      <c r="F58" s="258"/>
    </row>
    <row r="59" spans="1:14" s="260" customFormat="1" ht="13.2">
      <c r="A59" s="307"/>
      <c r="B59" s="304" t="s">
        <v>53</v>
      </c>
      <c r="C59" s="256" t="s">
        <v>14</v>
      </c>
      <c r="D59" s="257">
        <v>1</v>
      </c>
      <c r="E59" s="61"/>
      <c r="F59" s="258">
        <f>E59*D59</f>
        <v>0</v>
      </c>
      <c r="G59" s="259"/>
      <c r="H59" s="259"/>
    </row>
    <row r="60" spans="1:14" s="260" customFormat="1" ht="13.2">
      <c r="A60" s="288"/>
      <c r="B60" s="306"/>
      <c r="C60" s="252"/>
      <c r="D60" s="253"/>
      <c r="E60" s="60"/>
      <c r="F60" s="254"/>
      <c r="G60" s="259"/>
      <c r="H60" s="259"/>
    </row>
    <row r="61" spans="1:14" s="260" customFormat="1" ht="69">
      <c r="A61" s="308" t="s">
        <v>52</v>
      </c>
      <c r="B61" s="309" t="s">
        <v>51</v>
      </c>
      <c r="C61" s="310" t="s">
        <v>42</v>
      </c>
      <c r="D61" s="311">
        <v>1</v>
      </c>
      <c r="E61" s="70"/>
      <c r="F61" s="312">
        <f>E61*D61</f>
        <v>0</v>
      </c>
      <c r="G61" s="259"/>
      <c r="H61" s="259"/>
    </row>
    <row r="62" spans="1:14">
      <c r="A62" s="234"/>
      <c r="B62" s="313"/>
      <c r="C62" s="256"/>
      <c r="D62" s="257"/>
      <c r="E62" s="61"/>
      <c r="F62" s="250"/>
    </row>
    <row r="63" spans="1:14" ht="39.6">
      <c r="A63" s="261" t="s">
        <v>50</v>
      </c>
      <c r="B63" s="304" t="s">
        <v>49</v>
      </c>
      <c r="C63" s="256" t="s">
        <v>42</v>
      </c>
      <c r="D63" s="257">
        <v>5</v>
      </c>
      <c r="E63" s="61"/>
      <c r="F63" s="247">
        <f>E63*D63</f>
        <v>0</v>
      </c>
    </row>
    <row r="64" spans="1:14" s="260" customFormat="1" ht="13.2">
      <c r="A64" s="234"/>
      <c r="B64" s="313"/>
      <c r="C64" s="256"/>
      <c r="D64" s="257"/>
      <c r="E64" s="61"/>
      <c r="F64" s="250"/>
      <c r="G64" s="259"/>
      <c r="H64" s="259"/>
    </row>
    <row r="65" spans="1:8" s="260" customFormat="1" ht="42.75" customHeight="1">
      <c r="A65" s="261" t="s">
        <v>48</v>
      </c>
      <c r="B65" s="304" t="s">
        <v>47</v>
      </c>
      <c r="C65" s="256" t="s">
        <v>42</v>
      </c>
      <c r="D65" s="257">
        <v>4</v>
      </c>
      <c r="E65" s="61"/>
      <c r="F65" s="247">
        <f>E65*D65</f>
        <v>0</v>
      </c>
      <c r="G65" s="259"/>
      <c r="H65" s="259"/>
    </row>
    <row r="66" spans="1:8">
      <c r="A66" s="234"/>
      <c r="B66" s="313"/>
      <c r="C66" s="256"/>
      <c r="D66" s="257"/>
      <c r="E66" s="61"/>
      <c r="F66" s="250"/>
    </row>
    <row r="67" spans="1:8" ht="42.6">
      <c r="A67" s="261" t="s">
        <v>46</v>
      </c>
      <c r="B67" s="304" t="s">
        <v>45</v>
      </c>
      <c r="C67" s="256" t="s">
        <v>42</v>
      </c>
      <c r="D67" s="257">
        <v>3</v>
      </c>
      <c r="E67" s="61"/>
      <c r="F67" s="247">
        <f>E67*D67</f>
        <v>0</v>
      </c>
    </row>
    <row r="68" spans="1:8" s="260" customFormat="1" ht="13.2">
      <c r="A68" s="234"/>
      <c r="B68" s="313"/>
      <c r="C68" s="256"/>
      <c r="D68" s="257"/>
      <c r="E68" s="61"/>
      <c r="F68" s="250"/>
      <c r="G68" s="259"/>
      <c r="H68" s="259"/>
    </row>
    <row r="69" spans="1:8" s="260" customFormat="1" ht="27">
      <c r="A69" s="261" t="s">
        <v>44</v>
      </c>
      <c r="B69" s="304" t="s">
        <v>43</v>
      </c>
      <c r="C69" s="256" t="s">
        <v>42</v>
      </c>
      <c r="D69" s="257">
        <v>2</v>
      </c>
      <c r="E69" s="61"/>
      <c r="F69" s="247">
        <f>E69*D69</f>
        <v>0</v>
      </c>
      <c r="G69" s="259"/>
      <c r="H69" s="259"/>
    </row>
    <row r="70" spans="1:8">
      <c r="A70" s="234"/>
      <c r="B70" s="313"/>
      <c r="C70" s="245"/>
      <c r="D70" s="246"/>
      <c r="E70" s="57"/>
      <c r="F70" s="240"/>
    </row>
    <row r="71" spans="1:8">
      <c r="A71" s="261" t="s">
        <v>41</v>
      </c>
      <c r="B71" s="314" t="s">
        <v>40</v>
      </c>
      <c r="C71" s="245" t="s">
        <v>12</v>
      </c>
      <c r="D71" s="246">
        <v>395.25</v>
      </c>
      <c r="E71" s="57"/>
      <c r="F71" s="247">
        <f>E71*D71</f>
        <v>0</v>
      </c>
    </row>
    <row r="72" spans="1:8">
      <c r="A72" s="240"/>
      <c r="B72" s="239"/>
      <c r="C72" s="240"/>
      <c r="D72" s="241"/>
      <c r="E72" s="71"/>
      <c r="F72" s="315"/>
    </row>
    <row r="73" spans="1:8">
      <c r="A73" s="316" t="s">
        <v>39</v>
      </c>
      <c r="B73" s="317" t="s">
        <v>38</v>
      </c>
      <c r="C73" s="277" t="s">
        <v>20</v>
      </c>
      <c r="D73" s="278">
        <v>10</v>
      </c>
      <c r="E73" s="66"/>
      <c r="F73" s="247">
        <f>E73*D73</f>
        <v>0</v>
      </c>
    </row>
    <row r="74" spans="1:8">
      <c r="A74" s="318"/>
      <c r="B74" s="319"/>
      <c r="C74" s="320"/>
      <c r="D74" s="321"/>
      <c r="E74" s="67"/>
      <c r="F74" s="250"/>
    </row>
    <row r="75" spans="1:8" ht="39.6">
      <c r="A75" s="316" t="s">
        <v>37</v>
      </c>
      <c r="B75" s="263" t="s">
        <v>36</v>
      </c>
      <c r="C75" s="322" t="s">
        <v>20</v>
      </c>
      <c r="D75" s="323">
        <v>5</v>
      </c>
      <c r="E75" s="62"/>
      <c r="F75" s="247">
        <f>E75*D75</f>
        <v>0</v>
      </c>
    </row>
    <row r="77" spans="1:8" ht="15" thickBot="1">
      <c r="A77" s="288"/>
      <c r="B77" s="324" t="s">
        <v>35</v>
      </c>
      <c r="C77" s="242"/>
      <c r="D77" s="325"/>
      <c r="E77" s="326" t="s">
        <v>34</v>
      </c>
      <c r="F77" s="327">
        <f>SUM(F14:F75)</f>
        <v>0</v>
      </c>
    </row>
    <row r="78" spans="1:8" ht="15" thickTop="1"/>
  </sheetData>
  <sheetProtection algorithmName="SHA-512" hashValue="2s72ow/w5WKI3tYXvIRJ4/N93o+0uv6lNLB/5q8FFrnGIdDbCxDKKy35Dfiyco4z2czGKT8+VQ6SggJBE2hj7w==" saltValue="Ya1gZty57zzzb8kHXGZlVQ==" spinCount="100000" sheet="1" objects="1" scenarios="1"/>
  <protectedRanges>
    <protectedRange sqref="E14:E18" name="Obseg1"/>
  </protectedRanges>
  <mergeCells count="7">
    <mergeCell ref="C4:D4"/>
    <mergeCell ref="B12:D12"/>
    <mergeCell ref="B6:E6"/>
    <mergeCell ref="B7:E7"/>
    <mergeCell ref="B8:E8"/>
    <mergeCell ref="B9:E9"/>
    <mergeCell ref="B10:E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F59F2-8326-4F80-9180-513FB36ED1F5}">
  <dimension ref="A2:G89"/>
  <sheetViews>
    <sheetView view="pageBreakPreview" zoomScaleNormal="100" zoomScaleSheetLayoutView="100" workbookViewId="0">
      <selection activeCell="E39" sqref="E39"/>
    </sheetView>
  </sheetViews>
  <sheetFormatPr defaultColWidth="9.109375" defaultRowHeight="14.4"/>
  <cols>
    <col min="1" max="1" width="9.109375" style="332" bestFit="1" customWidth="1"/>
    <col min="2" max="2" width="49.6640625" style="329" customWidth="1"/>
    <col min="3" max="3" width="5.44140625" style="329" bestFit="1" customWidth="1"/>
    <col min="4" max="4" width="10.5546875" style="331" bestFit="1" customWidth="1"/>
    <col min="5" max="5" width="9.88671875" style="331" customWidth="1"/>
    <col min="6" max="6" width="8.44140625" style="331" bestFit="1" customWidth="1"/>
    <col min="7" max="7" width="16.6640625" style="328" customWidth="1"/>
    <col min="8" max="16384" width="9.109375" style="329"/>
  </cols>
  <sheetData>
    <row r="2" spans="1:6" ht="15" thickBot="1">
      <c r="A2" s="456" t="s">
        <v>92</v>
      </c>
      <c r="B2" s="456"/>
      <c r="C2" s="456"/>
      <c r="D2" s="456"/>
      <c r="E2" s="456"/>
      <c r="F2" s="456"/>
    </row>
    <row r="4" spans="1:6">
      <c r="A4" s="330" t="s">
        <v>6</v>
      </c>
      <c r="B4" s="329" t="s">
        <v>93</v>
      </c>
      <c r="C4" s="457">
        <f>(F47)</f>
        <v>0</v>
      </c>
      <c r="D4" s="457"/>
    </row>
    <row r="5" spans="1:6">
      <c r="A5" s="330" t="s">
        <v>7</v>
      </c>
      <c r="B5" s="329" t="s">
        <v>94</v>
      </c>
      <c r="C5" s="457">
        <f>(F87)</f>
        <v>0</v>
      </c>
      <c r="D5" s="457"/>
    </row>
    <row r="6" spans="1:6">
      <c r="C6" s="333"/>
    </row>
    <row r="7" spans="1:6" ht="15" thickBot="1">
      <c r="A7" s="334"/>
      <c r="B7" s="335" t="s">
        <v>95</v>
      </c>
      <c r="C7" s="336"/>
      <c r="D7" s="336">
        <f>C5+C4</f>
        <v>0</v>
      </c>
      <c r="E7" s="335"/>
      <c r="F7" s="335"/>
    </row>
    <row r="8" spans="1:6" ht="15" thickTop="1"/>
    <row r="11" spans="1:6">
      <c r="B11" s="337" t="s">
        <v>96</v>
      </c>
      <c r="C11" s="337"/>
      <c r="D11" s="338"/>
      <c r="E11" s="338"/>
      <c r="F11" s="338"/>
    </row>
    <row r="12" spans="1:6">
      <c r="B12" s="458" t="s">
        <v>97</v>
      </c>
      <c r="C12" s="458"/>
      <c r="D12" s="458"/>
      <c r="E12" s="458"/>
      <c r="F12" s="458"/>
    </row>
    <row r="13" spans="1:6">
      <c r="B13" s="458" t="s">
        <v>98</v>
      </c>
      <c r="C13" s="458"/>
      <c r="D13" s="458"/>
      <c r="E13" s="458"/>
      <c r="F13" s="458"/>
    </row>
    <row r="14" spans="1:6">
      <c r="B14" s="458" t="s">
        <v>99</v>
      </c>
      <c r="C14" s="458"/>
      <c r="D14" s="458"/>
      <c r="E14" s="458"/>
      <c r="F14" s="458"/>
    </row>
    <row r="16" spans="1:6">
      <c r="B16" s="329" t="s">
        <v>100</v>
      </c>
    </row>
    <row r="17" spans="2:6">
      <c r="B17" s="455" t="s">
        <v>101</v>
      </c>
      <c r="C17" s="455"/>
      <c r="D17" s="455"/>
      <c r="E17" s="455"/>
      <c r="F17" s="455"/>
    </row>
    <row r="18" spans="2:6">
      <c r="B18" s="455" t="s">
        <v>102</v>
      </c>
      <c r="C18" s="455"/>
      <c r="D18" s="455"/>
      <c r="E18" s="455"/>
      <c r="F18" s="455"/>
    </row>
    <row r="19" spans="2:6">
      <c r="B19" s="455" t="s">
        <v>103</v>
      </c>
      <c r="C19" s="455"/>
      <c r="D19" s="455"/>
      <c r="E19" s="455"/>
      <c r="F19" s="455"/>
    </row>
    <row r="20" spans="2:6">
      <c r="B20" s="455" t="s">
        <v>104</v>
      </c>
      <c r="C20" s="455"/>
      <c r="D20" s="455"/>
      <c r="E20" s="455"/>
      <c r="F20" s="455"/>
    </row>
    <row r="21" spans="2:6">
      <c r="B21" s="455" t="s">
        <v>105</v>
      </c>
      <c r="C21" s="455"/>
      <c r="D21" s="455"/>
      <c r="E21" s="455"/>
      <c r="F21" s="455"/>
    </row>
    <row r="22" spans="2:6">
      <c r="B22" s="455" t="s">
        <v>106</v>
      </c>
      <c r="C22" s="455"/>
      <c r="D22" s="455"/>
      <c r="E22" s="455"/>
      <c r="F22" s="455"/>
    </row>
    <row r="23" spans="2:6">
      <c r="B23" s="455" t="s">
        <v>107</v>
      </c>
      <c r="C23" s="455"/>
      <c r="D23" s="455"/>
      <c r="E23" s="455"/>
      <c r="F23" s="455"/>
    </row>
    <row r="24" spans="2:6">
      <c r="B24" s="455" t="s">
        <v>108</v>
      </c>
      <c r="C24" s="455"/>
      <c r="D24" s="455"/>
      <c r="E24" s="455"/>
      <c r="F24" s="455"/>
    </row>
    <row r="25" spans="2:6">
      <c r="B25" s="455" t="s">
        <v>109</v>
      </c>
      <c r="C25" s="455"/>
      <c r="D25" s="455"/>
      <c r="E25" s="455"/>
      <c r="F25" s="455"/>
    </row>
    <row r="26" spans="2:6">
      <c r="B26" s="455" t="s">
        <v>110</v>
      </c>
      <c r="C26" s="455"/>
      <c r="D26" s="455"/>
      <c r="E26" s="455"/>
      <c r="F26" s="455"/>
    </row>
    <row r="27" spans="2:6">
      <c r="B27" s="455" t="s">
        <v>111</v>
      </c>
      <c r="C27" s="455"/>
      <c r="D27" s="455"/>
      <c r="E27" s="455"/>
      <c r="F27" s="455"/>
    </row>
    <row r="28" spans="2:6">
      <c r="B28" s="455" t="s">
        <v>112</v>
      </c>
      <c r="C28" s="455"/>
      <c r="D28" s="455"/>
      <c r="E28" s="455"/>
      <c r="F28" s="455"/>
    </row>
    <row r="29" spans="2:6">
      <c r="B29" s="455" t="s">
        <v>113</v>
      </c>
      <c r="C29" s="455"/>
      <c r="D29" s="455"/>
      <c r="E29" s="455"/>
      <c r="F29" s="455"/>
    </row>
    <row r="30" spans="2:6">
      <c r="B30" s="455" t="s">
        <v>114</v>
      </c>
      <c r="C30" s="455"/>
      <c r="D30" s="455"/>
      <c r="E30" s="455"/>
      <c r="F30" s="455"/>
    </row>
    <row r="31" spans="2:6">
      <c r="B31" s="455" t="s">
        <v>115</v>
      </c>
      <c r="C31" s="455"/>
      <c r="D31" s="455"/>
      <c r="E31" s="455"/>
      <c r="F31" s="455"/>
    </row>
    <row r="35" spans="1:6" ht="27.6">
      <c r="A35" s="339" t="s">
        <v>116</v>
      </c>
      <c r="B35" s="339" t="s">
        <v>117</v>
      </c>
      <c r="C35" s="339" t="s">
        <v>9</v>
      </c>
      <c r="D35" s="340" t="s">
        <v>10</v>
      </c>
      <c r="E35" s="340" t="s">
        <v>118</v>
      </c>
      <c r="F35" s="340" t="s">
        <v>119</v>
      </c>
    </row>
    <row r="37" spans="1:6" ht="15" thickBot="1">
      <c r="A37" s="341" t="s">
        <v>6</v>
      </c>
      <c r="B37" s="342" t="s">
        <v>93</v>
      </c>
      <c r="C37" s="342"/>
      <c r="D37" s="342"/>
      <c r="E37" s="342"/>
      <c r="F37" s="342"/>
    </row>
    <row r="38" spans="1:6">
      <c r="C38" s="343"/>
    </row>
    <row r="39" spans="1:6">
      <c r="A39" s="344">
        <v>1.01</v>
      </c>
      <c r="B39" s="329" t="s">
        <v>120</v>
      </c>
      <c r="C39" s="343" t="s">
        <v>13</v>
      </c>
      <c r="D39" s="331">
        <v>140</v>
      </c>
      <c r="E39" s="41"/>
      <c r="F39" s="331">
        <f>(D39*E39)</f>
        <v>0</v>
      </c>
    </row>
    <row r="40" spans="1:6">
      <c r="C40" s="343"/>
      <c r="E40" s="41"/>
    </row>
    <row r="41" spans="1:6" ht="57.6">
      <c r="A41" s="344">
        <f>MAX($A37:A40)+0.01</f>
        <v>1.02</v>
      </c>
      <c r="B41" s="329" t="s">
        <v>121</v>
      </c>
      <c r="C41" s="343" t="s">
        <v>42</v>
      </c>
      <c r="D41" s="331">
        <v>7</v>
      </c>
      <c r="E41" s="41"/>
      <c r="F41" s="331">
        <f>(D41*E41)</f>
        <v>0</v>
      </c>
    </row>
    <row r="42" spans="1:6">
      <c r="C42" s="343"/>
      <c r="E42" s="41"/>
    </row>
    <row r="43" spans="1:6" ht="72">
      <c r="A43" s="344">
        <f>MAX($A41:A42)+0.01</f>
        <v>1.03</v>
      </c>
      <c r="B43" s="329" t="s">
        <v>122</v>
      </c>
      <c r="C43" s="343" t="s">
        <v>123</v>
      </c>
      <c r="D43" s="331">
        <v>140</v>
      </c>
      <c r="E43" s="41"/>
      <c r="F43" s="331">
        <f>(D43*E43)</f>
        <v>0</v>
      </c>
    </row>
    <row r="44" spans="1:6">
      <c r="C44" s="343"/>
      <c r="E44" s="41"/>
    </row>
    <row r="45" spans="1:6" ht="100.8">
      <c r="A45" s="344">
        <f>MAX($A43:A44)+0.01</f>
        <v>1.04</v>
      </c>
      <c r="B45" s="329" t="s">
        <v>124</v>
      </c>
      <c r="C45" s="343" t="s">
        <v>11</v>
      </c>
      <c r="D45" s="331">
        <v>5</v>
      </c>
      <c r="E45" s="41"/>
      <c r="F45" s="331">
        <f>(D45*E45)</f>
        <v>0</v>
      </c>
    </row>
    <row r="46" spans="1:6">
      <c r="C46" s="343"/>
      <c r="E46" s="41"/>
    </row>
    <row r="47" spans="1:6" ht="15" thickBot="1">
      <c r="A47" s="345"/>
      <c r="B47" s="345" t="s">
        <v>125</v>
      </c>
      <c r="C47" s="346"/>
      <c r="D47" s="347"/>
      <c r="E47" s="42"/>
      <c r="F47" s="347">
        <f>SUM(F38:F46)</f>
        <v>0</v>
      </c>
    </row>
    <row r="48" spans="1:6">
      <c r="C48" s="343"/>
      <c r="E48" s="41"/>
    </row>
    <row r="49" spans="1:6">
      <c r="C49" s="343"/>
      <c r="E49" s="41"/>
    </row>
    <row r="50" spans="1:6" ht="15" thickBot="1">
      <c r="A50" s="341" t="s">
        <v>7</v>
      </c>
      <c r="B50" s="342" t="s">
        <v>94</v>
      </c>
      <c r="C50" s="342"/>
      <c r="D50" s="342"/>
      <c r="E50" s="72"/>
      <c r="F50" s="342"/>
    </row>
    <row r="51" spans="1:6">
      <c r="C51" s="343"/>
      <c r="E51" s="41"/>
    </row>
    <row r="52" spans="1:6" ht="43.2">
      <c r="A52" s="344">
        <v>2.0099999999999998</v>
      </c>
      <c r="B52" s="329" t="s">
        <v>126</v>
      </c>
      <c r="C52" s="343" t="s">
        <v>123</v>
      </c>
      <c r="D52" s="331">
        <v>140</v>
      </c>
      <c r="E52" s="41"/>
      <c r="F52" s="331">
        <f>(D52*E52)</f>
        <v>0</v>
      </c>
    </row>
    <row r="53" spans="1:6">
      <c r="C53" s="343"/>
      <c r="E53" s="41"/>
    </row>
    <row r="54" spans="1:6">
      <c r="A54" s="344">
        <f>MAX($A52:A53)+0.01</f>
        <v>2.0199999999999996</v>
      </c>
      <c r="B54" s="329" t="s">
        <v>127</v>
      </c>
      <c r="C54" s="343" t="s">
        <v>123</v>
      </c>
      <c r="D54" s="331">
        <v>140</v>
      </c>
      <c r="E54" s="41"/>
      <c r="F54" s="331">
        <f>(D54*E54)</f>
        <v>0</v>
      </c>
    </row>
    <row r="55" spans="1:6">
      <c r="C55" s="343"/>
      <c r="E55" s="41"/>
    </row>
    <row r="56" spans="1:6" ht="28.8">
      <c r="A56" s="344">
        <f>MAX($A54:A55)+0.01</f>
        <v>2.0299999999999994</v>
      </c>
      <c r="B56" s="329" t="s">
        <v>128</v>
      </c>
      <c r="C56" s="343" t="s">
        <v>123</v>
      </c>
      <c r="D56" s="331">
        <v>140</v>
      </c>
      <c r="E56" s="41"/>
      <c r="F56" s="331">
        <f>(D56*E56)</f>
        <v>0</v>
      </c>
    </row>
    <row r="57" spans="1:6">
      <c r="C57" s="343"/>
      <c r="E57" s="41"/>
    </row>
    <row r="58" spans="1:6" ht="28.8">
      <c r="A58" s="344">
        <f>MAX($A54:A57)+0.01</f>
        <v>2.0399999999999991</v>
      </c>
      <c r="B58" s="329" t="s">
        <v>129</v>
      </c>
      <c r="C58" s="343" t="s">
        <v>14</v>
      </c>
      <c r="D58" s="331">
        <v>15</v>
      </c>
      <c r="E58" s="41"/>
      <c r="F58" s="331">
        <f>(D58*E58)</f>
        <v>0</v>
      </c>
    </row>
    <row r="59" spans="1:6">
      <c r="C59" s="343"/>
      <c r="E59" s="41"/>
    </row>
    <row r="60" spans="1:6" ht="28.8">
      <c r="A60" s="344">
        <f>MAX($A58:A59)+0.01</f>
        <v>2.0499999999999989</v>
      </c>
      <c r="B60" s="329" t="s">
        <v>130</v>
      </c>
      <c r="C60" s="343" t="s">
        <v>123</v>
      </c>
      <c r="D60" s="331">
        <v>160</v>
      </c>
      <c r="E60" s="41"/>
      <c r="F60" s="331">
        <f>(D60*E60)</f>
        <v>0</v>
      </c>
    </row>
    <row r="61" spans="1:6">
      <c r="C61" s="343"/>
      <c r="E61" s="41"/>
    </row>
    <row r="62" spans="1:6">
      <c r="A62" s="344">
        <f>MAX($A60:A61)+0.01</f>
        <v>2.0599999999999987</v>
      </c>
      <c r="B62" s="329" t="s">
        <v>131</v>
      </c>
      <c r="C62" s="343" t="s">
        <v>123</v>
      </c>
      <c r="D62" s="331">
        <v>160</v>
      </c>
      <c r="E62" s="41"/>
      <c r="F62" s="331">
        <f>(D62*E62)</f>
        <v>0</v>
      </c>
    </row>
    <row r="63" spans="1:6">
      <c r="C63" s="343"/>
      <c r="E63" s="41"/>
    </row>
    <row r="64" spans="1:6" ht="43.2">
      <c r="A64" s="344">
        <f>MAX($A62:A63)+0.01</f>
        <v>2.0699999999999985</v>
      </c>
      <c r="B64" s="329" t="s">
        <v>132</v>
      </c>
      <c r="C64" s="343" t="s">
        <v>11</v>
      </c>
      <c r="D64" s="331">
        <v>1</v>
      </c>
      <c r="E64" s="41"/>
      <c r="F64" s="331">
        <f>(D64*E64)</f>
        <v>0</v>
      </c>
    </row>
    <row r="65" spans="1:6">
      <c r="C65" s="343"/>
      <c r="E65" s="41"/>
    </row>
    <row r="66" spans="1:6" ht="57.6">
      <c r="A66" s="344">
        <f>MAX($A63:A65)+0.01</f>
        <v>2.0799999999999983</v>
      </c>
      <c r="B66" s="329" t="s">
        <v>133</v>
      </c>
      <c r="C66" s="343" t="s">
        <v>11</v>
      </c>
      <c r="D66" s="331">
        <v>7</v>
      </c>
      <c r="E66" s="41"/>
      <c r="F66" s="331">
        <f>(D66*E66)</f>
        <v>0</v>
      </c>
    </row>
    <row r="67" spans="1:6">
      <c r="C67" s="343"/>
      <c r="E67" s="41"/>
    </row>
    <row r="68" spans="1:6" ht="28.8">
      <c r="A68" s="344">
        <f>MAX($A64:A67)+0.01</f>
        <v>2.0899999999999981</v>
      </c>
      <c r="B68" s="329" t="s">
        <v>134</v>
      </c>
      <c r="C68" s="343" t="s">
        <v>11</v>
      </c>
      <c r="D68" s="331">
        <v>1</v>
      </c>
      <c r="E68" s="41"/>
      <c r="F68" s="331">
        <f>(D68*E68)</f>
        <v>0</v>
      </c>
    </row>
    <row r="69" spans="1:6">
      <c r="C69" s="343"/>
      <c r="E69" s="41"/>
    </row>
    <row r="70" spans="1:6">
      <c r="A70" s="344">
        <f>MAX($A68:A69)+0.01</f>
        <v>2.0999999999999979</v>
      </c>
      <c r="B70" s="329" t="s">
        <v>135</v>
      </c>
      <c r="C70" s="343"/>
      <c r="E70" s="41"/>
    </row>
    <row r="71" spans="1:6" ht="28.8">
      <c r="B71" s="329" t="s">
        <v>136</v>
      </c>
      <c r="C71" s="343" t="s">
        <v>14</v>
      </c>
      <c r="D71" s="331">
        <v>15</v>
      </c>
      <c r="E71" s="41"/>
      <c r="F71" s="331">
        <f>(D71*E71)</f>
        <v>0</v>
      </c>
    </row>
    <row r="72" spans="1:6">
      <c r="C72" s="343"/>
      <c r="E72" s="41"/>
    </row>
    <row r="73" spans="1:6" ht="28.8">
      <c r="A73" s="344">
        <f>MAX($A70:A72)+0.01</f>
        <v>2.1099999999999977</v>
      </c>
      <c r="B73" s="329" t="s">
        <v>137</v>
      </c>
      <c r="C73" s="343" t="s">
        <v>11</v>
      </c>
      <c r="D73" s="331">
        <v>7</v>
      </c>
      <c r="E73" s="41"/>
      <c r="F73" s="331">
        <f>(D73*E73)</f>
        <v>0</v>
      </c>
    </row>
    <row r="74" spans="1:6">
      <c r="C74" s="343"/>
      <c r="E74" s="41"/>
    </row>
    <row r="75" spans="1:6" ht="57.6">
      <c r="A75" s="344">
        <f>MAX($A71:A74)+0.01</f>
        <v>2.1199999999999974</v>
      </c>
      <c r="B75" s="329" t="s">
        <v>138</v>
      </c>
      <c r="C75" s="343" t="s">
        <v>14</v>
      </c>
      <c r="D75" s="331">
        <v>5</v>
      </c>
      <c r="E75" s="41"/>
      <c r="F75" s="331">
        <f>(D75*E75)</f>
        <v>0</v>
      </c>
    </row>
    <row r="76" spans="1:6">
      <c r="C76" s="343"/>
      <c r="E76" s="41"/>
    </row>
    <row r="77" spans="1:6" ht="28.8">
      <c r="A77" s="344">
        <f>MAX($A75:A76)+0.01</f>
        <v>2.1299999999999972</v>
      </c>
      <c r="B77" s="329" t="s">
        <v>478</v>
      </c>
      <c r="C77" s="343" t="s">
        <v>14</v>
      </c>
      <c r="D77" s="331">
        <v>5</v>
      </c>
      <c r="E77" s="41"/>
      <c r="F77" s="331">
        <f>(D77*E77)</f>
        <v>0</v>
      </c>
    </row>
    <row r="78" spans="1:6">
      <c r="C78" s="343"/>
      <c r="E78" s="41"/>
    </row>
    <row r="79" spans="1:6" ht="43.2">
      <c r="A79" s="344">
        <f>MAX($A77:A78)+0.01</f>
        <v>2.139999999999997</v>
      </c>
      <c r="B79" s="329" t="s">
        <v>139</v>
      </c>
      <c r="C79" s="343" t="s">
        <v>14</v>
      </c>
      <c r="D79" s="331">
        <v>5</v>
      </c>
      <c r="E79" s="41"/>
      <c r="F79" s="331">
        <f>(D79*E79)</f>
        <v>0</v>
      </c>
    </row>
    <row r="80" spans="1:6">
      <c r="C80" s="343"/>
      <c r="E80" s="41"/>
    </row>
    <row r="81" spans="1:6" ht="28.8">
      <c r="A81" s="344">
        <f>MAX($A77:A80)+0.01</f>
        <v>2.1499999999999968</v>
      </c>
      <c r="B81" s="329" t="s">
        <v>140</v>
      </c>
      <c r="C81" s="343" t="s">
        <v>14</v>
      </c>
      <c r="D81" s="331">
        <v>5</v>
      </c>
      <c r="E81" s="41"/>
      <c r="F81" s="331">
        <f>(D81*E81)</f>
        <v>0</v>
      </c>
    </row>
    <row r="82" spans="1:6">
      <c r="C82" s="343"/>
      <c r="E82" s="41"/>
    </row>
    <row r="83" spans="1:6">
      <c r="A83" s="344">
        <f>MAX($A79:A82)+0.01</f>
        <v>2.1599999999999966</v>
      </c>
      <c r="B83" s="329" t="s">
        <v>141</v>
      </c>
      <c r="C83" s="343" t="s">
        <v>14</v>
      </c>
      <c r="D83" s="331">
        <v>5</v>
      </c>
      <c r="E83" s="41"/>
      <c r="F83" s="331">
        <f>(D83*E83)</f>
        <v>0</v>
      </c>
    </row>
    <row r="84" spans="1:6">
      <c r="C84" s="343"/>
      <c r="E84" s="41"/>
    </row>
    <row r="85" spans="1:6">
      <c r="A85" s="344">
        <f>MAX($A81:A84)+0.01</f>
        <v>2.1699999999999964</v>
      </c>
      <c r="B85" s="329" t="s">
        <v>142</v>
      </c>
      <c r="C85" s="343" t="s">
        <v>143</v>
      </c>
      <c r="D85" s="331">
        <v>5</v>
      </c>
      <c r="E85" s="41"/>
      <c r="F85" s="331">
        <f>SUM(F52:F84)*D85%</f>
        <v>0</v>
      </c>
    </row>
    <row r="86" spans="1:6">
      <c r="C86" s="343"/>
    </row>
    <row r="87" spans="1:6" ht="29.4" thickBot="1">
      <c r="A87" s="348"/>
      <c r="B87" s="349" t="s">
        <v>144</v>
      </c>
      <c r="C87" s="350"/>
      <c r="D87" s="351"/>
      <c r="E87" s="351"/>
      <c r="F87" s="351">
        <f>SUM(F51:F86)</f>
        <v>0</v>
      </c>
    </row>
    <row r="88" spans="1:6">
      <c r="C88" s="343"/>
    </row>
    <row r="89" spans="1:6">
      <c r="B89" s="337"/>
      <c r="C89" s="343"/>
    </row>
  </sheetData>
  <sheetProtection algorithmName="SHA-512" hashValue="cULBEQ5GMF+ejN2fh2QA4S6OxxOCAxHYysMB6fAU7da7ZmTz0ShkDJ+MEsWaPrHc3a6WnNhDKciX5PhNs+O4wA==" saltValue="rV7ihx9qUw68LNn5YZIdvQ==" spinCount="100000" sheet="1" selectLockedCells="1"/>
  <mergeCells count="23">
    <mergeCell ref="B31:F31"/>
    <mergeCell ref="B20:F20"/>
    <mergeCell ref="B21:F21"/>
    <mergeCell ref="B22:F22"/>
    <mergeCell ref="B23:F23"/>
    <mergeCell ref="B24:F24"/>
    <mergeCell ref="B25:F25"/>
    <mergeCell ref="B26:F26"/>
    <mergeCell ref="B27:F27"/>
    <mergeCell ref="B28:F28"/>
    <mergeCell ref="B29:F29"/>
    <mergeCell ref="B30:F30"/>
    <mergeCell ref="B19:F19"/>
    <mergeCell ref="A2:B2"/>
    <mergeCell ref="C2:D2"/>
    <mergeCell ref="E2:F2"/>
    <mergeCell ref="C4:D4"/>
    <mergeCell ref="C5:D5"/>
    <mergeCell ref="B12:F12"/>
    <mergeCell ref="B13:F13"/>
    <mergeCell ref="B14:F14"/>
    <mergeCell ref="B17:F17"/>
    <mergeCell ref="B18:F18"/>
  </mergeCells>
  <pageMargins left="0.78740157480314965" right="0.39370078740157483" top="0.59055118110236227" bottom="0.59055118110236227" header="0.31496062992125984" footer="0.31496062992125984"/>
  <pageSetup paperSize="9" scale="98" orientation="portrait" r:id="rId1"/>
  <headerFooter>
    <oddFooter>&amp;R&amp;"-,Krepko"&amp;10&amp;K00-032&amp;P/&amp;N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CEA60-2D94-4227-8342-3F1FFF96225E}">
  <dimension ref="A1:IP933"/>
  <sheetViews>
    <sheetView view="pageBreakPreview" zoomScaleNormal="100" zoomScaleSheetLayoutView="100" workbookViewId="0">
      <selection activeCell="C4" sqref="C4:F4"/>
    </sheetView>
  </sheetViews>
  <sheetFormatPr defaultColWidth="9.109375" defaultRowHeight="26.25" customHeight="1"/>
  <cols>
    <col min="1" max="1" width="5.44140625" style="380" bestFit="1" customWidth="1"/>
    <col min="2" max="2" width="42.109375" style="381" customWidth="1"/>
    <col min="3" max="3" width="6" style="382" bestFit="1" customWidth="1"/>
    <col min="4" max="4" width="10" style="383" customWidth="1"/>
    <col min="5" max="5" width="9.33203125" style="386" customWidth="1"/>
    <col min="6" max="6" width="11.6640625" style="384" bestFit="1" customWidth="1"/>
    <col min="7" max="16384" width="9.109375" style="379"/>
  </cols>
  <sheetData>
    <row r="1" spans="1:250" s="355" customFormat="1" ht="33" customHeight="1">
      <c r="A1" s="352"/>
      <c r="B1" s="353" t="s">
        <v>145</v>
      </c>
      <c r="C1" s="460" t="s">
        <v>146</v>
      </c>
      <c r="D1" s="460"/>
      <c r="E1" s="460"/>
      <c r="F1" s="460"/>
      <c r="G1" s="354"/>
    </row>
    <row r="2" spans="1:250" s="355" customFormat="1" ht="29.25" customHeight="1">
      <c r="A2" s="352"/>
      <c r="B2" s="353" t="s">
        <v>147</v>
      </c>
      <c r="C2" s="460" t="s">
        <v>148</v>
      </c>
      <c r="D2" s="460"/>
      <c r="E2" s="460"/>
      <c r="F2" s="460"/>
    </row>
    <row r="3" spans="1:250" s="355" customFormat="1" ht="14.4">
      <c r="A3" s="352"/>
      <c r="B3" s="356" t="s">
        <v>149</v>
      </c>
      <c r="C3" s="460" t="s">
        <v>150</v>
      </c>
      <c r="D3" s="460"/>
      <c r="E3" s="460"/>
      <c r="F3" s="460"/>
    </row>
    <row r="4" spans="1:250" s="355" customFormat="1" ht="33.75" customHeight="1">
      <c r="A4" s="352"/>
      <c r="B4" s="357" t="s">
        <v>151</v>
      </c>
      <c r="C4" s="461" t="s">
        <v>152</v>
      </c>
      <c r="D4" s="461"/>
      <c r="E4" s="461"/>
      <c r="F4" s="461"/>
    </row>
    <row r="5" spans="1:250" s="355" customFormat="1" ht="14.4">
      <c r="A5" s="352"/>
      <c r="B5" s="358"/>
      <c r="C5" s="359"/>
      <c r="D5" s="360"/>
      <c r="E5" s="360"/>
      <c r="F5" s="361"/>
    </row>
    <row r="6" spans="1:250" s="355" customFormat="1" ht="14.4">
      <c r="A6" s="352"/>
      <c r="B6" s="358" t="s">
        <v>153</v>
      </c>
      <c r="C6" s="362"/>
      <c r="D6" s="358"/>
      <c r="E6" s="362"/>
      <c r="F6" s="363"/>
    </row>
    <row r="7" spans="1:250" s="355" customFormat="1" ht="12.75" customHeight="1">
      <c r="A7" s="352"/>
      <c r="B7" s="358"/>
      <c r="C7" s="359"/>
      <c r="D7" s="364"/>
      <c r="E7" s="364"/>
      <c r="F7" s="365"/>
    </row>
    <row r="8" spans="1:250" s="355" customFormat="1" ht="12.75" customHeight="1">
      <c r="A8" s="366" t="s">
        <v>154</v>
      </c>
      <c r="B8" s="462" t="s">
        <v>155</v>
      </c>
      <c r="C8" s="462"/>
      <c r="D8" s="462"/>
      <c r="E8" s="462"/>
      <c r="F8" s="462"/>
    </row>
    <row r="9" spans="1:250" s="355" customFormat="1" ht="12.75" customHeight="1">
      <c r="A9" s="352"/>
      <c r="B9" s="367"/>
      <c r="C9" s="368"/>
      <c r="D9" s="369"/>
      <c r="E9" s="369"/>
      <c r="F9" s="370"/>
    </row>
    <row r="10" spans="1:250" s="355" customFormat="1" ht="12.75" customHeight="1">
      <c r="A10" s="366" t="s">
        <v>154</v>
      </c>
      <c r="B10" s="459" t="s">
        <v>156</v>
      </c>
      <c r="C10" s="459"/>
      <c r="D10" s="459"/>
      <c r="E10" s="459"/>
      <c r="F10" s="459"/>
    </row>
    <row r="11" spans="1:250" s="355" customFormat="1" ht="12.75" customHeight="1">
      <c r="A11" s="352"/>
      <c r="B11" s="367"/>
      <c r="C11" s="368"/>
      <c r="D11" s="369"/>
      <c r="E11" s="369"/>
      <c r="F11" s="370"/>
    </row>
    <row r="12" spans="1:250" s="371" customFormat="1" ht="12.75" customHeight="1">
      <c r="A12" s="366" t="s">
        <v>154</v>
      </c>
      <c r="B12" s="459" t="s">
        <v>157</v>
      </c>
      <c r="C12" s="459"/>
      <c r="D12" s="459"/>
      <c r="E12" s="459"/>
      <c r="F12" s="459"/>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c r="AW12" s="355"/>
      <c r="AX12" s="355"/>
      <c r="AY12" s="355"/>
      <c r="AZ12" s="355"/>
      <c r="BA12" s="355"/>
      <c r="BB12" s="355"/>
      <c r="BC12" s="355"/>
      <c r="BD12" s="355"/>
      <c r="BE12" s="355"/>
      <c r="BF12" s="355"/>
      <c r="BG12" s="355"/>
      <c r="BH12" s="355"/>
      <c r="BI12" s="355"/>
      <c r="BJ12" s="355"/>
      <c r="BK12" s="355"/>
      <c r="BL12" s="355"/>
      <c r="BM12" s="355"/>
      <c r="BN12" s="355"/>
      <c r="BO12" s="355"/>
      <c r="BP12" s="355"/>
      <c r="BQ12" s="355"/>
      <c r="BR12" s="355"/>
      <c r="BS12" s="355"/>
      <c r="BT12" s="355"/>
      <c r="BU12" s="355"/>
      <c r="BV12" s="355"/>
      <c r="BW12" s="355"/>
      <c r="BX12" s="355"/>
      <c r="BY12" s="355"/>
      <c r="BZ12" s="355"/>
      <c r="CA12" s="355"/>
      <c r="CB12" s="355"/>
      <c r="CC12" s="355"/>
      <c r="CD12" s="355"/>
      <c r="CE12" s="355"/>
      <c r="CF12" s="355"/>
      <c r="CG12" s="355"/>
      <c r="CH12" s="355"/>
      <c r="CI12" s="355"/>
      <c r="CJ12" s="355"/>
      <c r="CK12" s="355"/>
      <c r="CL12" s="355"/>
      <c r="CM12" s="355"/>
      <c r="CN12" s="355"/>
      <c r="CO12" s="355"/>
      <c r="CP12" s="355"/>
      <c r="CQ12" s="355"/>
      <c r="CR12" s="355"/>
      <c r="CS12" s="355"/>
      <c r="CT12" s="355"/>
      <c r="CU12" s="355"/>
      <c r="CV12" s="355"/>
      <c r="CW12" s="355"/>
      <c r="CX12" s="355"/>
      <c r="CY12" s="355"/>
      <c r="CZ12" s="355"/>
      <c r="DA12" s="355"/>
      <c r="DB12" s="355"/>
      <c r="DC12" s="355"/>
      <c r="DD12" s="355"/>
      <c r="DE12" s="355"/>
      <c r="DF12" s="355"/>
      <c r="DG12" s="355"/>
      <c r="DH12" s="355"/>
      <c r="DI12" s="355"/>
      <c r="DJ12" s="355"/>
      <c r="DK12" s="355"/>
      <c r="DL12" s="355"/>
      <c r="DM12" s="355"/>
      <c r="DN12" s="355"/>
      <c r="DO12" s="355"/>
      <c r="DP12" s="355"/>
      <c r="DQ12" s="355"/>
      <c r="DR12" s="355"/>
      <c r="DS12" s="355"/>
      <c r="DT12" s="355"/>
      <c r="DU12" s="355"/>
      <c r="DV12" s="355"/>
      <c r="DW12" s="355"/>
      <c r="DX12" s="355"/>
      <c r="DY12" s="355"/>
      <c r="DZ12" s="355"/>
      <c r="EA12" s="355"/>
      <c r="EB12" s="355"/>
      <c r="EC12" s="355"/>
      <c r="ED12" s="355"/>
      <c r="EE12" s="355"/>
      <c r="EF12" s="355"/>
      <c r="EG12" s="355"/>
      <c r="EH12" s="355"/>
      <c r="EI12" s="355"/>
      <c r="EJ12" s="355"/>
      <c r="EK12" s="355"/>
      <c r="EL12" s="355"/>
      <c r="EM12" s="355"/>
      <c r="EN12" s="355"/>
      <c r="EO12" s="355"/>
      <c r="EP12" s="355"/>
      <c r="EQ12" s="355"/>
      <c r="ER12" s="355"/>
      <c r="ES12" s="355"/>
      <c r="ET12" s="355"/>
      <c r="EU12" s="355"/>
      <c r="EV12" s="355"/>
      <c r="EW12" s="355"/>
      <c r="EX12" s="355"/>
      <c r="EY12" s="355"/>
      <c r="EZ12" s="355"/>
      <c r="FA12" s="355"/>
      <c r="FB12" s="355"/>
      <c r="FC12" s="355"/>
      <c r="FD12" s="355"/>
      <c r="FE12" s="355"/>
      <c r="FF12" s="355"/>
      <c r="FG12" s="355"/>
      <c r="FH12" s="355"/>
      <c r="FI12" s="355"/>
      <c r="FJ12" s="355"/>
      <c r="FK12" s="355"/>
      <c r="FL12" s="355"/>
      <c r="FM12" s="355"/>
      <c r="FN12" s="355"/>
      <c r="FO12" s="355"/>
      <c r="FP12" s="355"/>
      <c r="FQ12" s="355"/>
      <c r="FR12" s="355"/>
      <c r="FS12" s="355"/>
      <c r="FT12" s="355"/>
      <c r="FU12" s="355"/>
      <c r="FV12" s="355"/>
      <c r="FW12" s="355"/>
      <c r="FX12" s="355"/>
      <c r="FY12" s="355"/>
      <c r="FZ12" s="355"/>
      <c r="GA12" s="355"/>
      <c r="GB12" s="355"/>
      <c r="GC12" s="355"/>
      <c r="GD12" s="355"/>
      <c r="GE12" s="355"/>
      <c r="GF12" s="355"/>
      <c r="GG12" s="355"/>
      <c r="GH12" s="355"/>
      <c r="GI12" s="355"/>
      <c r="GJ12" s="355"/>
      <c r="GK12" s="355"/>
      <c r="GL12" s="355"/>
      <c r="GM12" s="355"/>
      <c r="GN12" s="355"/>
      <c r="GO12" s="355"/>
      <c r="GP12" s="355"/>
      <c r="GQ12" s="355"/>
      <c r="GR12" s="355"/>
      <c r="GS12" s="355"/>
      <c r="GT12" s="355"/>
      <c r="GU12" s="355"/>
      <c r="GV12" s="355"/>
      <c r="GW12" s="355"/>
      <c r="GX12" s="355"/>
      <c r="GY12" s="355"/>
      <c r="GZ12" s="355"/>
      <c r="HA12" s="355"/>
      <c r="HB12" s="355"/>
      <c r="HC12" s="355"/>
      <c r="HD12" s="355"/>
      <c r="HE12" s="355"/>
      <c r="HF12" s="355"/>
      <c r="HG12" s="355"/>
      <c r="HH12" s="355"/>
      <c r="HI12" s="355"/>
      <c r="HJ12" s="355"/>
      <c r="HK12" s="355"/>
      <c r="HL12" s="355"/>
      <c r="HM12" s="355"/>
      <c r="HN12" s="355"/>
      <c r="HO12" s="355"/>
      <c r="HP12" s="355"/>
      <c r="HQ12" s="355"/>
      <c r="HR12" s="355"/>
      <c r="HS12" s="355"/>
      <c r="HT12" s="355"/>
      <c r="HU12" s="355"/>
      <c r="HV12" s="355"/>
      <c r="HW12" s="355"/>
      <c r="HX12" s="355"/>
      <c r="HY12" s="355"/>
      <c r="HZ12" s="355"/>
      <c r="IA12" s="355"/>
      <c r="IB12" s="355"/>
      <c r="IC12" s="355"/>
      <c r="ID12" s="355"/>
      <c r="IE12" s="355"/>
      <c r="IF12" s="355"/>
      <c r="IG12" s="355"/>
      <c r="IH12" s="355"/>
      <c r="II12" s="355"/>
      <c r="IJ12" s="355"/>
      <c r="IK12" s="355"/>
      <c r="IL12" s="355"/>
      <c r="IM12" s="355"/>
      <c r="IN12" s="355"/>
      <c r="IO12" s="355"/>
      <c r="IP12" s="355"/>
    </row>
    <row r="13" spans="1:250" s="371" customFormat="1" ht="12.75" customHeight="1">
      <c r="A13" s="366" t="s">
        <v>158</v>
      </c>
      <c r="B13" s="459" t="s">
        <v>159</v>
      </c>
      <c r="C13" s="459"/>
      <c r="D13" s="459"/>
      <c r="E13" s="459"/>
      <c r="F13" s="459"/>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c r="AW13" s="355"/>
      <c r="AX13" s="355"/>
      <c r="AY13" s="355"/>
      <c r="AZ13" s="355"/>
      <c r="BA13" s="355"/>
      <c r="BB13" s="355"/>
      <c r="BC13" s="355"/>
      <c r="BD13" s="355"/>
      <c r="BE13" s="355"/>
      <c r="BF13" s="355"/>
      <c r="BG13" s="355"/>
      <c r="BH13" s="355"/>
      <c r="BI13" s="355"/>
      <c r="BJ13" s="355"/>
      <c r="BK13" s="355"/>
      <c r="BL13" s="355"/>
      <c r="BM13" s="355"/>
      <c r="BN13" s="355"/>
      <c r="BO13" s="355"/>
      <c r="BP13" s="355"/>
      <c r="BQ13" s="355"/>
      <c r="BR13" s="355"/>
      <c r="BS13" s="355"/>
      <c r="BT13" s="355"/>
      <c r="BU13" s="355"/>
      <c r="BV13" s="355"/>
      <c r="BW13" s="355"/>
      <c r="BX13" s="355"/>
      <c r="BY13" s="355"/>
      <c r="BZ13" s="355"/>
      <c r="CA13" s="355"/>
      <c r="CB13" s="355"/>
      <c r="CC13" s="355"/>
      <c r="CD13" s="355"/>
      <c r="CE13" s="355"/>
      <c r="CF13" s="355"/>
      <c r="CG13" s="355"/>
      <c r="CH13" s="355"/>
      <c r="CI13" s="355"/>
      <c r="CJ13" s="355"/>
      <c r="CK13" s="355"/>
      <c r="CL13" s="355"/>
      <c r="CM13" s="355"/>
      <c r="CN13" s="355"/>
      <c r="CO13" s="355"/>
      <c r="CP13" s="355"/>
      <c r="CQ13" s="355"/>
      <c r="CR13" s="355"/>
      <c r="CS13" s="355"/>
      <c r="CT13" s="355"/>
      <c r="CU13" s="355"/>
      <c r="CV13" s="355"/>
      <c r="CW13" s="355"/>
      <c r="CX13" s="355"/>
      <c r="CY13" s="355"/>
      <c r="CZ13" s="355"/>
      <c r="DA13" s="355"/>
      <c r="DB13" s="355"/>
      <c r="DC13" s="355"/>
      <c r="DD13" s="355"/>
      <c r="DE13" s="355"/>
      <c r="DF13" s="355"/>
      <c r="DG13" s="355"/>
      <c r="DH13" s="355"/>
      <c r="DI13" s="355"/>
      <c r="DJ13" s="355"/>
      <c r="DK13" s="355"/>
      <c r="DL13" s="355"/>
      <c r="DM13" s="355"/>
      <c r="DN13" s="355"/>
      <c r="DO13" s="355"/>
      <c r="DP13" s="355"/>
      <c r="DQ13" s="355"/>
      <c r="DR13" s="355"/>
      <c r="DS13" s="355"/>
      <c r="DT13" s="355"/>
      <c r="DU13" s="355"/>
      <c r="DV13" s="355"/>
      <c r="DW13" s="355"/>
      <c r="DX13" s="355"/>
      <c r="DY13" s="355"/>
      <c r="DZ13" s="355"/>
      <c r="EA13" s="355"/>
      <c r="EB13" s="355"/>
      <c r="EC13" s="355"/>
      <c r="ED13" s="355"/>
      <c r="EE13" s="355"/>
      <c r="EF13" s="355"/>
      <c r="EG13" s="355"/>
      <c r="EH13" s="355"/>
      <c r="EI13" s="355"/>
      <c r="EJ13" s="355"/>
      <c r="EK13" s="355"/>
      <c r="EL13" s="355"/>
      <c r="EM13" s="355"/>
      <c r="EN13" s="355"/>
      <c r="EO13" s="355"/>
      <c r="EP13" s="355"/>
      <c r="EQ13" s="355"/>
      <c r="ER13" s="355"/>
      <c r="ES13" s="355"/>
      <c r="ET13" s="355"/>
      <c r="EU13" s="355"/>
      <c r="EV13" s="355"/>
      <c r="EW13" s="355"/>
      <c r="EX13" s="355"/>
      <c r="EY13" s="355"/>
      <c r="EZ13" s="355"/>
      <c r="FA13" s="355"/>
      <c r="FB13" s="355"/>
      <c r="FC13" s="355"/>
      <c r="FD13" s="355"/>
      <c r="FE13" s="355"/>
      <c r="FF13" s="355"/>
      <c r="FG13" s="355"/>
      <c r="FH13" s="355"/>
      <c r="FI13" s="355"/>
      <c r="FJ13" s="355"/>
      <c r="FK13" s="355"/>
      <c r="FL13" s="355"/>
      <c r="FM13" s="355"/>
      <c r="FN13" s="355"/>
      <c r="FO13" s="355"/>
      <c r="FP13" s="355"/>
      <c r="FQ13" s="355"/>
      <c r="FR13" s="355"/>
      <c r="FS13" s="355"/>
      <c r="FT13" s="355"/>
      <c r="FU13" s="355"/>
      <c r="FV13" s="355"/>
      <c r="FW13" s="355"/>
      <c r="FX13" s="355"/>
      <c r="FY13" s="355"/>
      <c r="FZ13" s="355"/>
      <c r="GA13" s="355"/>
      <c r="GB13" s="355"/>
      <c r="GC13" s="355"/>
      <c r="GD13" s="355"/>
      <c r="GE13" s="355"/>
      <c r="GF13" s="355"/>
      <c r="GG13" s="355"/>
      <c r="GH13" s="355"/>
      <c r="GI13" s="355"/>
      <c r="GJ13" s="355"/>
      <c r="GK13" s="355"/>
      <c r="GL13" s="355"/>
      <c r="GM13" s="355"/>
      <c r="GN13" s="355"/>
      <c r="GO13" s="355"/>
      <c r="GP13" s="355"/>
      <c r="GQ13" s="355"/>
      <c r="GR13" s="355"/>
      <c r="GS13" s="355"/>
      <c r="GT13" s="355"/>
      <c r="GU13" s="355"/>
      <c r="GV13" s="355"/>
      <c r="GW13" s="355"/>
      <c r="GX13" s="355"/>
      <c r="GY13" s="355"/>
      <c r="GZ13" s="355"/>
      <c r="HA13" s="355"/>
      <c r="HB13" s="355"/>
      <c r="HC13" s="355"/>
      <c r="HD13" s="355"/>
      <c r="HE13" s="355"/>
      <c r="HF13" s="355"/>
      <c r="HG13" s="355"/>
      <c r="HH13" s="355"/>
      <c r="HI13" s="355"/>
      <c r="HJ13" s="355"/>
      <c r="HK13" s="355"/>
      <c r="HL13" s="355"/>
      <c r="HM13" s="355"/>
      <c r="HN13" s="355"/>
      <c r="HO13" s="355"/>
      <c r="HP13" s="355"/>
      <c r="HQ13" s="355"/>
      <c r="HR13" s="355"/>
      <c r="HS13" s="355"/>
      <c r="HT13" s="355"/>
      <c r="HU13" s="355"/>
      <c r="HV13" s="355"/>
      <c r="HW13" s="355"/>
      <c r="HX13" s="355"/>
      <c r="HY13" s="355"/>
      <c r="HZ13" s="355"/>
      <c r="IA13" s="355"/>
      <c r="IB13" s="355"/>
      <c r="IC13" s="355"/>
      <c r="ID13" s="355"/>
      <c r="IE13" s="355"/>
      <c r="IF13" s="355"/>
      <c r="IG13" s="355"/>
      <c r="IH13" s="355"/>
      <c r="II13" s="355"/>
      <c r="IJ13" s="355"/>
      <c r="IK13" s="355"/>
      <c r="IL13" s="355"/>
      <c r="IM13" s="355"/>
      <c r="IN13" s="355"/>
      <c r="IO13" s="355"/>
      <c r="IP13" s="355"/>
    </row>
    <row r="14" spans="1:250" s="371" customFormat="1" ht="12.75" customHeight="1">
      <c r="A14" s="366" t="s">
        <v>158</v>
      </c>
      <c r="B14" s="459" t="s">
        <v>160</v>
      </c>
      <c r="C14" s="459"/>
      <c r="D14" s="459"/>
      <c r="E14" s="459"/>
      <c r="F14" s="459"/>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c r="AW14" s="355"/>
      <c r="AX14" s="355"/>
      <c r="AY14" s="355"/>
      <c r="AZ14" s="355"/>
      <c r="BA14" s="355"/>
      <c r="BB14" s="355"/>
      <c r="BC14" s="355"/>
      <c r="BD14" s="355"/>
      <c r="BE14" s="355"/>
      <c r="BF14" s="355"/>
      <c r="BG14" s="355"/>
      <c r="BH14" s="355"/>
      <c r="BI14" s="355"/>
      <c r="BJ14" s="355"/>
      <c r="BK14" s="355"/>
      <c r="BL14" s="355"/>
      <c r="BM14" s="355"/>
      <c r="BN14" s="355"/>
      <c r="BO14" s="355"/>
      <c r="BP14" s="355"/>
      <c r="BQ14" s="355"/>
      <c r="BR14" s="355"/>
      <c r="BS14" s="355"/>
      <c r="BT14" s="355"/>
      <c r="BU14" s="355"/>
      <c r="BV14" s="355"/>
      <c r="BW14" s="355"/>
      <c r="BX14" s="355"/>
      <c r="BY14" s="355"/>
      <c r="BZ14" s="355"/>
      <c r="CA14" s="355"/>
      <c r="CB14" s="355"/>
      <c r="CC14" s="355"/>
      <c r="CD14" s="355"/>
      <c r="CE14" s="355"/>
      <c r="CF14" s="355"/>
      <c r="CG14" s="355"/>
      <c r="CH14" s="355"/>
      <c r="CI14" s="355"/>
      <c r="CJ14" s="355"/>
      <c r="CK14" s="355"/>
      <c r="CL14" s="355"/>
      <c r="CM14" s="355"/>
      <c r="CN14" s="355"/>
      <c r="CO14" s="355"/>
      <c r="CP14" s="355"/>
      <c r="CQ14" s="355"/>
      <c r="CR14" s="355"/>
      <c r="CS14" s="355"/>
      <c r="CT14" s="355"/>
      <c r="CU14" s="355"/>
      <c r="CV14" s="355"/>
      <c r="CW14" s="355"/>
      <c r="CX14" s="355"/>
      <c r="CY14" s="355"/>
      <c r="CZ14" s="355"/>
      <c r="DA14" s="355"/>
      <c r="DB14" s="355"/>
      <c r="DC14" s="355"/>
      <c r="DD14" s="355"/>
      <c r="DE14" s="355"/>
      <c r="DF14" s="355"/>
      <c r="DG14" s="355"/>
      <c r="DH14" s="355"/>
      <c r="DI14" s="355"/>
      <c r="DJ14" s="355"/>
      <c r="DK14" s="355"/>
      <c r="DL14" s="355"/>
      <c r="DM14" s="355"/>
      <c r="DN14" s="355"/>
      <c r="DO14" s="355"/>
      <c r="DP14" s="355"/>
      <c r="DQ14" s="355"/>
      <c r="DR14" s="355"/>
      <c r="DS14" s="355"/>
      <c r="DT14" s="355"/>
      <c r="DU14" s="355"/>
      <c r="DV14" s="355"/>
      <c r="DW14" s="355"/>
      <c r="DX14" s="355"/>
      <c r="DY14" s="355"/>
      <c r="DZ14" s="355"/>
      <c r="EA14" s="355"/>
      <c r="EB14" s="355"/>
      <c r="EC14" s="355"/>
      <c r="ED14" s="355"/>
      <c r="EE14" s="355"/>
      <c r="EF14" s="355"/>
      <c r="EG14" s="355"/>
      <c r="EH14" s="355"/>
      <c r="EI14" s="355"/>
      <c r="EJ14" s="355"/>
      <c r="EK14" s="355"/>
      <c r="EL14" s="355"/>
      <c r="EM14" s="355"/>
      <c r="EN14" s="355"/>
      <c r="EO14" s="355"/>
      <c r="EP14" s="355"/>
      <c r="EQ14" s="355"/>
      <c r="ER14" s="355"/>
      <c r="ES14" s="355"/>
      <c r="ET14" s="355"/>
      <c r="EU14" s="355"/>
      <c r="EV14" s="355"/>
      <c r="EW14" s="355"/>
      <c r="EX14" s="355"/>
      <c r="EY14" s="355"/>
      <c r="EZ14" s="355"/>
      <c r="FA14" s="355"/>
      <c r="FB14" s="355"/>
      <c r="FC14" s="355"/>
      <c r="FD14" s="355"/>
      <c r="FE14" s="355"/>
      <c r="FF14" s="355"/>
      <c r="FG14" s="355"/>
      <c r="FH14" s="355"/>
      <c r="FI14" s="355"/>
      <c r="FJ14" s="355"/>
      <c r="FK14" s="355"/>
      <c r="FL14" s="355"/>
      <c r="FM14" s="355"/>
      <c r="FN14" s="355"/>
      <c r="FO14" s="355"/>
      <c r="FP14" s="355"/>
      <c r="FQ14" s="355"/>
      <c r="FR14" s="355"/>
      <c r="FS14" s="355"/>
      <c r="FT14" s="355"/>
      <c r="FU14" s="355"/>
      <c r="FV14" s="355"/>
      <c r="FW14" s="355"/>
      <c r="FX14" s="355"/>
      <c r="FY14" s="355"/>
      <c r="FZ14" s="355"/>
      <c r="GA14" s="355"/>
      <c r="GB14" s="355"/>
      <c r="GC14" s="355"/>
      <c r="GD14" s="355"/>
      <c r="GE14" s="355"/>
      <c r="GF14" s="355"/>
      <c r="GG14" s="355"/>
      <c r="GH14" s="355"/>
      <c r="GI14" s="355"/>
      <c r="GJ14" s="355"/>
      <c r="GK14" s="355"/>
      <c r="GL14" s="355"/>
      <c r="GM14" s="355"/>
      <c r="GN14" s="355"/>
      <c r="GO14" s="355"/>
      <c r="GP14" s="355"/>
      <c r="GQ14" s="355"/>
      <c r="GR14" s="355"/>
      <c r="GS14" s="355"/>
      <c r="GT14" s="355"/>
      <c r="GU14" s="355"/>
      <c r="GV14" s="355"/>
      <c r="GW14" s="355"/>
      <c r="GX14" s="355"/>
      <c r="GY14" s="355"/>
      <c r="GZ14" s="355"/>
      <c r="HA14" s="355"/>
      <c r="HB14" s="355"/>
      <c r="HC14" s="355"/>
      <c r="HD14" s="355"/>
      <c r="HE14" s="355"/>
      <c r="HF14" s="355"/>
      <c r="HG14" s="355"/>
      <c r="HH14" s="355"/>
      <c r="HI14" s="355"/>
      <c r="HJ14" s="355"/>
      <c r="HK14" s="355"/>
      <c r="HL14" s="355"/>
      <c r="HM14" s="355"/>
      <c r="HN14" s="355"/>
      <c r="HO14" s="355"/>
      <c r="HP14" s="355"/>
      <c r="HQ14" s="355"/>
      <c r="HR14" s="355"/>
      <c r="HS14" s="355"/>
      <c r="HT14" s="355"/>
      <c r="HU14" s="355"/>
      <c r="HV14" s="355"/>
      <c r="HW14" s="355"/>
      <c r="HX14" s="355"/>
      <c r="HY14" s="355"/>
      <c r="HZ14" s="355"/>
      <c r="IA14" s="355"/>
      <c r="IB14" s="355"/>
      <c r="IC14" s="355"/>
      <c r="ID14" s="355"/>
      <c r="IE14" s="355"/>
      <c r="IF14" s="355"/>
      <c r="IG14" s="355"/>
      <c r="IH14" s="355"/>
      <c r="II14" s="355"/>
      <c r="IJ14" s="355"/>
      <c r="IK14" s="355"/>
      <c r="IL14" s="355"/>
      <c r="IM14" s="355"/>
      <c r="IN14" s="355"/>
      <c r="IO14" s="355"/>
      <c r="IP14" s="355"/>
    </row>
    <row r="15" spans="1:250" s="371" customFormat="1" ht="12.75" customHeight="1">
      <c r="A15" s="366" t="s">
        <v>158</v>
      </c>
      <c r="B15" s="459" t="s">
        <v>161</v>
      </c>
      <c r="C15" s="459"/>
      <c r="D15" s="459"/>
      <c r="E15" s="459"/>
      <c r="F15" s="459"/>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c r="AW15" s="355"/>
      <c r="AX15" s="355"/>
      <c r="AY15" s="355"/>
      <c r="AZ15" s="355"/>
      <c r="BA15" s="355"/>
      <c r="BB15" s="355"/>
      <c r="BC15" s="355"/>
      <c r="BD15" s="355"/>
      <c r="BE15" s="355"/>
      <c r="BF15" s="355"/>
      <c r="BG15" s="355"/>
      <c r="BH15" s="355"/>
      <c r="BI15" s="355"/>
      <c r="BJ15" s="355"/>
      <c r="BK15" s="355"/>
      <c r="BL15" s="355"/>
      <c r="BM15" s="355"/>
      <c r="BN15" s="355"/>
      <c r="BO15" s="355"/>
      <c r="BP15" s="355"/>
      <c r="BQ15" s="355"/>
      <c r="BR15" s="355"/>
      <c r="BS15" s="355"/>
      <c r="BT15" s="355"/>
      <c r="BU15" s="355"/>
      <c r="BV15" s="355"/>
      <c r="BW15" s="355"/>
      <c r="BX15" s="355"/>
      <c r="BY15" s="355"/>
      <c r="BZ15" s="355"/>
      <c r="CA15" s="355"/>
      <c r="CB15" s="355"/>
      <c r="CC15" s="355"/>
      <c r="CD15" s="355"/>
      <c r="CE15" s="355"/>
      <c r="CF15" s="355"/>
      <c r="CG15" s="355"/>
      <c r="CH15" s="355"/>
      <c r="CI15" s="355"/>
      <c r="CJ15" s="355"/>
      <c r="CK15" s="355"/>
      <c r="CL15" s="355"/>
      <c r="CM15" s="355"/>
      <c r="CN15" s="355"/>
      <c r="CO15" s="355"/>
      <c r="CP15" s="355"/>
      <c r="CQ15" s="355"/>
      <c r="CR15" s="355"/>
      <c r="CS15" s="355"/>
      <c r="CT15" s="355"/>
      <c r="CU15" s="355"/>
      <c r="CV15" s="355"/>
      <c r="CW15" s="355"/>
      <c r="CX15" s="355"/>
      <c r="CY15" s="355"/>
      <c r="CZ15" s="355"/>
      <c r="DA15" s="355"/>
      <c r="DB15" s="355"/>
      <c r="DC15" s="355"/>
      <c r="DD15" s="355"/>
      <c r="DE15" s="355"/>
      <c r="DF15" s="355"/>
      <c r="DG15" s="355"/>
      <c r="DH15" s="355"/>
      <c r="DI15" s="355"/>
      <c r="DJ15" s="355"/>
      <c r="DK15" s="355"/>
      <c r="DL15" s="355"/>
      <c r="DM15" s="355"/>
      <c r="DN15" s="355"/>
      <c r="DO15" s="355"/>
      <c r="DP15" s="355"/>
      <c r="DQ15" s="355"/>
      <c r="DR15" s="355"/>
      <c r="DS15" s="355"/>
      <c r="DT15" s="355"/>
      <c r="DU15" s="355"/>
      <c r="DV15" s="355"/>
      <c r="DW15" s="355"/>
      <c r="DX15" s="355"/>
      <c r="DY15" s="355"/>
      <c r="DZ15" s="355"/>
      <c r="EA15" s="355"/>
      <c r="EB15" s="355"/>
      <c r="EC15" s="355"/>
      <c r="ED15" s="355"/>
      <c r="EE15" s="355"/>
      <c r="EF15" s="355"/>
      <c r="EG15" s="355"/>
      <c r="EH15" s="355"/>
      <c r="EI15" s="355"/>
      <c r="EJ15" s="355"/>
      <c r="EK15" s="355"/>
      <c r="EL15" s="355"/>
      <c r="EM15" s="355"/>
      <c r="EN15" s="355"/>
      <c r="EO15" s="355"/>
      <c r="EP15" s="355"/>
      <c r="EQ15" s="355"/>
      <c r="ER15" s="355"/>
      <c r="ES15" s="355"/>
      <c r="ET15" s="355"/>
      <c r="EU15" s="355"/>
      <c r="EV15" s="355"/>
      <c r="EW15" s="355"/>
      <c r="EX15" s="355"/>
      <c r="EY15" s="355"/>
      <c r="EZ15" s="355"/>
      <c r="FA15" s="355"/>
      <c r="FB15" s="355"/>
      <c r="FC15" s="355"/>
      <c r="FD15" s="355"/>
      <c r="FE15" s="355"/>
      <c r="FF15" s="355"/>
      <c r="FG15" s="355"/>
      <c r="FH15" s="355"/>
      <c r="FI15" s="355"/>
      <c r="FJ15" s="355"/>
      <c r="FK15" s="355"/>
      <c r="FL15" s="355"/>
      <c r="FM15" s="355"/>
      <c r="FN15" s="355"/>
      <c r="FO15" s="355"/>
      <c r="FP15" s="355"/>
      <c r="FQ15" s="355"/>
      <c r="FR15" s="355"/>
      <c r="FS15" s="355"/>
      <c r="FT15" s="355"/>
      <c r="FU15" s="355"/>
      <c r="FV15" s="355"/>
      <c r="FW15" s="355"/>
      <c r="FX15" s="355"/>
      <c r="FY15" s="355"/>
      <c r="FZ15" s="355"/>
      <c r="GA15" s="355"/>
      <c r="GB15" s="355"/>
      <c r="GC15" s="355"/>
      <c r="GD15" s="355"/>
      <c r="GE15" s="355"/>
      <c r="GF15" s="355"/>
      <c r="GG15" s="355"/>
      <c r="GH15" s="355"/>
      <c r="GI15" s="355"/>
      <c r="GJ15" s="355"/>
      <c r="GK15" s="355"/>
      <c r="GL15" s="355"/>
      <c r="GM15" s="355"/>
      <c r="GN15" s="355"/>
      <c r="GO15" s="355"/>
      <c r="GP15" s="355"/>
      <c r="GQ15" s="355"/>
      <c r="GR15" s="355"/>
      <c r="GS15" s="355"/>
      <c r="GT15" s="355"/>
      <c r="GU15" s="355"/>
      <c r="GV15" s="355"/>
      <c r="GW15" s="355"/>
      <c r="GX15" s="355"/>
      <c r="GY15" s="355"/>
      <c r="GZ15" s="355"/>
      <c r="HA15" s="355"/>
      <c r="HB15" s="355"/>
      <c r="HC15" s="355"/>
      <c r="HD15" s="355"/>
      <c r="HE15" s="355"/>
      <c r="HF15" s="355"/>
      <c r="HG15" s="355"/>
      <c r="HH15" s="355"/>
      <c r="HI15" s="355"/>
      <c r="HJ15" s="355"/>
      <c r="HK15" s="355"/>
      <c r="HL15" s="355"/>
      <c r="HM15" s="355"/>
      <c r="HN15" s="355"/>
      <c r="HO15" s="355"/>
      <c r="HP15" s="355"/>
      <c r="HQ15" s="355"/>
      <c r="HR15" s="355"/>
      <c r="HS15" s="355"/>
      <c r="HT15" s="355"/>
      <c r="HU15" s="355"/>
      <c r="HV15" s="355"/>
      <c r="HW15" s="355"/>
      <c r="HX15" s="355"/>
      <c r="HY15" s="355"/>
      <c r="HZ15" s="355"/>
      <c r="IA15" s="355"/>
      <c r="IB15" s="355"/>
      <c r="IC15" s="355"/>
      <c r="ID15" s="355"/>
      <c r="IE15" s="355"/>
      <c r="IF15" s="355"/>
      <c r="IG15" s="355"/>
      <c r="IH15" s="355"/>
      <c r="II15" s="355"/>
      <c r="IJ15" s="355"/>
      <c r="IK15" s="355"/>
      <c r="IL15" s="355"/>
      <c r="IM15" s="355"/>
      <c r="IN15" s="355"/>
      <c r="IO15" s="355"/>
      <c r="IP15" s="355"/>
    </row>
    <row r="16" spans="1:250" s="371" customFormat="1" ht="25.5" customHeight="1">
      <c r="A16" s="366" t="s">
        <v>158</v>
      </c>
      <c r="B16" s="459" t="s">
        <v>162</v>
      </c>
      <c r="C16" s="459"/>
      <c r="D16" s="459"/>
      <c r="E16" s="459"/>
      <c r="F16" s="459"/>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c r="AW16" s="355"/>
      <c r="AX16" s="355"/>
      <c r="AY16" s="355"/>
      <c r="AZ16" s="355"/>
      <c r="BA16" s="355"/>
      <c r="BB16" s="355"/>
      <c r="BC16" s="355"/>
      <c r="BD16" s="355"/>
      <c r="BE16" s="355"/>
      <c r="BF16" s="355"/>
      <c r="BG16" s="355"/>
      <c r="BH16" s="355"/>
      <c r="BI16" s="355"/>
      <c r="BJ16" s="355"/>
      <c r="BK16" s="355"/>
      <c r="BL16" s="355"/>
      <c r="BM16" s="355"/>
      <c r="BN16" s="355"/>
      <c r="BO16" s="355"/>
      <c r="BP16" s="355"/>
      <c r="BQ16" s="355"/>
      <c r="BR16" s="355"/>
      <c r="BS16" s="355"/>
      <c r="BT16" s="355"/>
      <c r="BU16" s="355"/>
      <c r="BV16" s="355"/>
      <c r="BW16" s="355"/>
      <c r="BX16" s="355"/>
      <c r="BY16" s="355"/>
      <c r="BZ16" s="355"/>
      <c r="CA16" s="355"/>
      <c r="CB16" s="355"/>
      <c r="CC16" s="355"/>
      <c r="CD16" s="355"/>
      <c r="CE16" s="355"/>
      <c r="CF16" s="355"/>
      <c r="CG16" s="355"/>
      <c r="CH16" s="355"/>
      <c r="CI16" s="355"/>
      <c r="CJ16" s="355"/>
      <c r="CK16" s="355"/>
      <c r="CL16" s="355"/>
      <c r="CM16" s="355"/>
      <c r="CN16" s="355"/>
      <c r="CO16" s="355"/>
      <c r="CP16" s="355"/>
      <c r="CQ16" s="355"/>
      <c r="CR16" s="355"/>
      <c r="CS16" s="355"/>
      <c r="CT16" s="355"/>
      <c r="CU16" s="355"/>
      <c r="CV16" s="355"/>
      <c r="CW16" s="355"/>
      <c r="CX16" s="355"/>
      <c r="CY16" s="355"/>
      <c r="CZ16" s="355"/>
      <c r="DA16" s="355"/>
      <c r="DB16" s="355"/>
      <c r="DC16" s="355"/>
      <c r="DD16" s="355"/>
      <c r="DE16" s="355"/>
      <c r="DF16" s="355"/>
      <c r="DG16" s="355"/>
      <c r="DH16" s="355"/>
      <c r="DI16" s="355"/>
      <c r="DJ16" s="355"/>
      <c r="DK16" s="355"/>
      <c r="DL16" s="355"/>
      <c r="DM16" s="355"/>
      <c r="DN16" s="355"/>
      <c r="DO16" s="355"/>
      <c r="DP16" s="355"/>
      <c r="DQ16" s="355"/>
      <c r="DR16" s="355"/>
      <c r="DS16" s="355"/>
      <c r="DT16" s="355"/>
      <c r="DU16" s="355"/>
      <c r="DV16" s="355"/>
      <c r="DW16" s="355"/>
      <c r="DX16" s="355"/>
      <c r="DY16" s="355"/>
      <c r="DZ16" s="355"/>
      <c r="EA16" s="355"/>
      <c r="EB16" s="355"/>
      <c r="EC16" s="355"/>
      <c r="ED16" s="355"/>
      <c r="EE16" s="355"/>
      <c r="EF16" s="355"/>
      <c r="EG16" s="355"/>
      <c r="EH16" s="355"/>
      <c r="EI16" s="355"/>
      <c r="EJ16" s="355"/>
      <c r="EK16" s="355"/>
      <c r="EL16" s="355"/>
      <c r="EM16" s="355"/>
      <c r="EN16" s="355"/>
      <c r="EO16" s="355"/>
      <c r="EP16" s="355"/>
      <c r="EQ16" s="355"/>
      <c r="ER16" s="355"/>
      <c r="ES16" s="355"/>
      <c r="ET16" s="355"/>
      <c r="EU16" s="355"/>
      <c r="EV16" s="355"/>
      <c r="EW16" s="355"/>
      <c r="EX16" s="355"/>
      <c r="EY16" s="355"/>
      <c r="EZ16" s="355"/>
      <c r="FA16" s="355"/>
      <c r="FB16" s="355"/>
      <c r="FC16" s="355"/>
      <c r="FD16" s="355"/>
      <c r="FE16" s="355"/>
      <c r="FF16" s="355"/>
      <c r="FG16" s="355"/>
      <c r="FH16" s="355"/>
      <c r="FI16" s="355"/>
      <c r="FJ16" s="355"/>
      <c r="FK16" s="355"/>
      <c r="FL16" s="355"/>
      <c r="FM16" s="355"/>
      <c r="FN16" s="355"/>
      <c r="FO16" s="355"/>
      <c r="FP16" s="355"/>
      <c r="FQ16" s="355"/>
      <c r="FR16" s="355"/>
      <c r="FS16" s="355"/>
      <c r="FT16" s="355"/>
      <c r="FU16" s="355"/>
      <c r="FV16" s="355"/>
      <c r="FW16" s="355"/>
      <c r="FX16" s="355"/>
      <c r="FY16" s="355"/>
      <c r="FZ16" s="355"/>
      <c r="GA16" s="355"/>
      <c r="GB16" s="355"/>
      <c r="GC16" s="355"/>
      <c r="GD16" s="355"/>
      <c r="GE16" s="355"/>
      <c r="GF16" s="355"/>
      <c r="GG16" s="355"/>
      <c r="GH16" s="355"/>
      <c r="GI16" s="355"/>
      <c r="GJ16" s="355"/>
      <c r="GK16" s="355"/>
      <c r="GL16" s="355"/>
      <c r="GM16" s="355"/>
      <c r="GN16" s="355"/>
      <c r="GO16" s="355"/>
      <c r="GP16" s="355"/>
      <c r="GQ16" s="355"/>
      <c r="GR16" s="355"/>
      <c r="GS16" s="355"/>
      <c r="GT16" s="355"/>
      <c r="GU16" s="355"/>
      <c r="GV16" s="355"/>
      <c r="GW16" s="355"/>
      <c r="GX16" s="355"/>
      <c r="GY16" s="355"/>
      <c r="GZ16" s="355"/>
      <c r="HA16" s="355"/>
      <c r="HB16" s="355"/>
      <c r="HC16" s="355"/>
      <c r="HD16" s="355"/>
      <c r="HE16" s="355"/>
      <c r="HF16" s="355"/>
      <c r="HG16" s="355"/>
      <c r="HH16" s="355"/>
      <c r="HI16" s="355"/>
      <c r="HJ16" s="355"/>
      <c r="HK16" s="355"/>
      <c r="HL16" s="355"/>
      <c r="HM16" s="355"/>
      <c r="HN16" s="355"/>
      <c r="HO16" s="355"/>
      <c r="HP16" s="355"/>
      <c r="HQ16" s="355"/>
      <c r="HR16" s="355"/>
      <c r="HS16" s="355"/>
      <c r="HT16" s="355"/>
      <c r="HU16" s="355"/>
      <c r="HV16" s="355"/>
      <c r="HW16" s="355"/>
      <c r="HX16" s="355"/>
      <c r="HY16" s="355"/>
      <c r="HZ16" s="355"/>
      <c r="IA16" s="355"/>
      <c r="IB16" s="355"/>
      <c r="IC16" s="355"/>
      <c r="ID16" s="355"/>
      <c r="IE16" s="355"/>
      <c r="IF16" s="355"/>
      <c r="IG16" s="355"/>
      <c r="IH16" s="355"/>
      <c r="II16" s="355"/>
      <c r="IJ16" s="355"/>
      <c r="IK16" s="355"/>
      <c r="IL16" s="355"/>
      <c r="IM16" s="355"/>
      <c r="IN16" s="355"/>
      <c r="IO16" s="355"/>
      <c r="IP16" s="355"/>
    </row>
    <row r="17" spans="1:250" s="371" customFormat="1" ht="28.5" customHeight="1">
      <c r="A17" s="366" t="s">
        <v>158</v>
      </c>
      <c r="B17" s="463" t="s">
        <v>163</v>
      </c>
      <c r="C17" s="463"/>
      <c r="D17" s="463"/>
      <c r="E17" s="463"/>
      <c r="F17" s="463"/>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c r="AW17" s="355"/>
      <c r="AX17" s="355"/>
      <c r="AY17" s="355"/>
      <c r="AZ17" s="355"/>
      <c r="BA17" s="355"/>
      <c r="BB17" s="355"/>
      <c r="BC17" s="355"/>
      <c r="BD17" s="355"/>
      <c r="BE17" s="355"/>
      <c r="BF17" s="355"/>
      <c r="BG17" s="355"/>
      <c r="BH17" s="355"/>
      <c r="BI17" s="355"/>
      <c r="BJ17" s="355"/>
      <c r="BK17" s="355"/>
      <c r="BL17" s="355"/>
      <c r="BM17" s="355"/>
      <c r="BN17" s="355"/>
      <c r="BO17" s="355"/>
      <c r="BP17" s="355"/>
      <c r="BQ17" s="355"/>
      <c r="BR17" s="355"/>
      <c r="BS17" s="355"/>
      <c r="BT17" s="355"/>
      <c r="BU17" s="355"/>
      <c r="BV17" s="355"/>
      <c r="BW17" s="355"/>
      <c r="BX17" s="355"/>
      <c r="BY17" s="355"/>
      <c r="BZ17" s="355"/>
      <c r="CA17" s="355"/>
      <c r="CB17" s="355"/>
      <c r="CC17" s="355"/>
      <c r="CD17" s="355"/>
      <c r="CE17" s="355"/>
      <c r="CF17" s="355"/>
      <c r="CG17" s="355"/>
      <c r="CH17" s="355"/>
      <c r="CI17" s="355"/>
      <c r="CJ17" s="355"/>
      <c r="CK17" s="355"/>
      <c r="CL17" s="355"/>
      <c r="CM17" s="355"/>
      <c r="CN17" s="355"/>
      <c r="CO17" s="355"/>
      <c r="CP17" s="355"/>
      <c r="CQ17" s="355"/>
      <c r="CR17" s="355"/>
      <c r="CS17" s="355"/>
      <c r="CT17" s="355"/>
      <c r="CU17" s="355"/>
      <c r="CV17" s="355"/>
      <c r="CW17" s="355"/>
      <c r="CX17" s="355"/>
      <c r="CY17" s="355"/>
      <c r="CZ17" s="355"/>
      <c r="DA17" s="355"/>
      <c r="DB17" s="355"/>
      <c r="DC17" s="355"/>
      <c r="DD17" s="355"/>
      <c r="DE17" s="355"/>
      <c r="DF17" s="355"/>
      <c r="DG17" s="355"/>
      <c r="DH17" s="355"/>
      <c r="DI17" s="355"/>
      <c r="DJ17" s="355"/>
      <c r="DK17" s="355"/>
      <c r="DL17" s="355"/>
      <c r="DM17" s="355"/>
      <c r="DN17" s="355"/>
      <c r="DO17" s="355"/>
      <c r="DP17" s="355"/>
      <c r="DQ17" s="355"/>
      <c r="DR17" s="355"/>
      <c r="DS17" s="355"/>
      <c r="DT17" s="355"/>
      <c r="DU17" s="355"/>
      <c r="DV17" s="355"/>
      <c r="DW17" s="355"/>
      <c r="DX17" s="355"/>
      <c r="DY17" s="355"/>
      <c r="DZ17" s="355"/>
      <c r="EA17" s="355"/>
      <c r="EB17" s="355"/>
      <c r="EC17" s="355"/>
      <c r="ED17" s="355"/>
      <c r="EE17" s="355"/>
      <c r="EF17" s="355"/>
      <c r="EG17" s="355"/>
      <c r="EH17" s="355"/>
      <c r="EI17" s="355"/>
      <c r="EJ17" s="355"/>
      <c r="EK17" s="355"/>
      <c r="EL17" s="355"/>
      <c r="EM17" s="355"/>
      <c r="EN17" s="355"/>
      <c r="EO17" s="355"/>
      <c r="EP17" s="355"/>
      <c r="EQ17" s="355"/>
      <c r="ER17" s="355"/>
      <c r="ES17" s="355"/>
      <c r="ET17" s="355"/>
      <c r="EU17" s="355"/>
      <c r="EV17" s="355"/>
      <c r="EW17" s="355"/>
      <c r="EX17" s="355"/>
      <c r="EY17" s="355"/>
      <c r="EZ17" s="355"/>
      <c r="FA17" s="355"/>
      <c r="FB17" s="355"/>
      <c r="FC17" s="355"/>
      <c r="FD17" s="355"/>
      <c r="FE17" s="355"/>
      <c r="FF17" s="355"/>
      <c r="FG17" s="355"/>
      <c r="FH17" s="355"/>
      <c r="FI17" s="355"/>
      <c r="FJ17" s="355"/>
      <c r="FK17" s="355"/>
      <c r="FL17" s="355"/>
      <c r="FM17" s="355"/>
      <c r="FN17" s="355"/>
      <c r="FO17" s="355"/>
      <c r="FP17" s="355"/>
      <c r="FQ17" s="355"/>
      <c r="FR17" s="355"/>
      <c r="FS17" s="355"/>
      <c r="FT17" s="355"/>
      <c r="FU17" s="355"/>
      <c r="FV17" s="355"/>
      <c r="FW17" s="355"/>
      <c r="FX17" s="355"/>
      <c r="FY17" s="355"/>
      <c r="FZ17" s="355"/>
      <c r="GA17" s="355"/>
      <c r="GB17" s="355"/>
      <c r="GC17" s="355"/>
      <c r="GD17" s="355"/>
      <c r="GE17" s="355"/>
      <c r="GF17" s="355"/>
      <c r="GG17" s="355"/>
      <c r="GH17" s="355"/>
      <c r="GI17" s="355"/>
      <c r="GJ17" s="355"/>
      <c r="GK17" s="355"/>
      <c r="GL17" s="355"/>
      <c r="GM17" s="355"/>
      <c r="GN17" s="355"/>
      <c r="GO17" s="355"/>
      <c r="GP17" s="355"/>
      <c r="GQ17" s="355"/>
      <c r="GR17" s="355"/>
      <c r="GS17" s="355"/>
      <c r="GT17" s="355"/>
      <c r="GU17" s="355"/>
      <c r="GV17" s="355"/>
      <c r="GW17" s="355"/>
      <c r="GX17" s="355"/>
      <c r="GY17" s="355"/>
      <c r="GZ17" s="355"/>
      <c r="HA17" s="355"/>
      <c r="HB17" s="355"/>
      <c r="HC17" s="355"/>
      <c r="HD17" s="355"/>
      <c r="HE17" s="355"/>
      <c r="HF17" s="355"/>
      <c r="HG17" s="355"/>
      <c r="HH17" s="355"/>
      <c r="HI17" s="355"/>
      <c r="HJ17" s="355"/>
      <c r="HK17" s="355"/>
      <c r="HL17" s="355"/>
      <c r="HM17" s="355"/>
      <c r="HN17" s="355"/>
      <c r="HO17" s="355"/>
      <c r="HP17" s="355"/>
      <c r="HQ17" s="355"/>
      <c r="HR17" s="355"/>
      <c r="HS17" s="355"/>
      <c r="HT17" s="355"/>
      <c r="HU17" s="355"/>
      <c r="HV17" s="355"/>
      <c r="HW17" s="355"/>
      <c r="HX17" s="355"/>
      <c r="HY17" s="355"/>
      <c r="HZ17" s="355"/>
      <c r="IA17" s="355"/>
      <c r="IB17" s="355"/>
      <c r="IC17" s="355"/>
      <c r="ID17" s="355"/>
      <c r="IE17" s="355"/>
      <c r="IF17" s="355"/>
      <c r="IG17" s="355"/>
      <c r="IH17" s="355"/>
      <c r="II17" s="355"/>
      <c r="IJ17" s="355"/>
      <c r="IK17" s="355"/>
      <c r="IL17" s="355"/>
      <c r="IM17" s="355"/>
      <c r="IN17" s="355"/>
      <c r="IO17" s="355"/>
      <c r="IP17" s="355"/>
    </row>
    <row r="18" spans="1:250" s="371" customFormat="1" ht="13.8">
      <c r="A18" s="366" t="s">
        <v>154</v>
      </c>
      <c r="B18" s="459" t="s">
        <v>164</v>
      </c>
      <c r="C18" s="459"/>
      <c r="D18" s="459"/>
      <c r="E18" s="459"/>
      <c r="F18" s="372"/>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c r="AW18" s="355"/>
      <c r="AX18" s="355"/>
      <c r="AY18" s="355"/>
      <c r="AZ18" s="355"/>
      <c r="BA18" s="355"/>
      <c r="BB18" s="355"/>
      <c r="BC18" s="355"/>
      <c r="BD18" s="355"/>
      <c r="BE18" s="355"/>
      <c r="BF18" s="355"/>
      <c r="BG18" s="355"/>
      <c r="BH18" s="355"/>
      <c r="BI18" s="355"/>
      <c r="BJ18" s="355"/>
      <c r="BK18" s="355"/>
      <c r="BL18" s="355"/>
      <c r="BM18" s="355"/>
      <c r="BN18" s="355"/>
      <c r="BO18" s="355"/>
      <c r="BP18" s="355"/>
      <c r="BQ18" s="355"/>
      <c r="BR18" s="355"/>
      <c r="BS18" s="355"/>
      <c r="BT18" s="355"/>
      <c r="BU18" s="355"/>
      <c r="BV18" s="355"/>
      <c r="BW18" s="355"/>
      <c r="BX18" s="355"/>
      <c r="BY18" s="355"/>
      <c r="BZ18" s="355"/>
      <c r="CA18" s="355"/>
      <c r="CB18" s="355"/>
      <c r="CC18" s="355"/>
      <c r="CD18" s="355"/>
      <c r="CE18" s="355"/>
      <c r="CF18" s="355"/>
      <c r="CG18" s="355"/>
      <c r="CH18" s="355"/>
      <c r="CI18" s="355"/>
      <c r="CJ18" s="355"/>
      <c r="CK18" s="355"/>
      <c r="CL18" s="355"/>
      <c r="CM18" s="355"/>
      <c r="CN18" s="355"/>
      <c r="CO18" s="355"/>
      <c r="CP18" s="355"/>
      <c r="CQ18" s="355"/>
      <c r="CR18" s="355"/>
      <c r="CS18" s="355"/>
      <c r="CT18" s="355"/>
      <c r="CU18" s="355"/>
      <c r="CV18" s="355"/>
      <c r="CW18" s="355"/>
      <c r="CX18" s="355"/>
      <c r="CY18" s="355"/>
      <c r="CZ18" s="355"/>
      <c r="DA18" s="355"/>
      <c r="DB18" s="355"/>
      <c r="DC18" s="355"/>
      <c r="DD18" s="355"/>
      <c r="DE18" s="355"/>
      <c r="DF18" s="355"/>
      <c r="DG18" s="355"/>
      <c r="DH18" s="355"/>
      <c r="DI18" s="355"/>
      <c r="DJ18" s="355"/>
      <c r="DK18" s="355"/>
      <c r="DL18" s="355"/>
      <c r="DM18" s="355"/>
      <c r="DN18" s="355"/>
      <c r="DO18" s="355"/>
      <c r="DP18" s="355"/>
      <c r="DQ18" s="355"/>
      <c r="DR18" s="355"/>
      <c r="DS18" s="355"/>
      <c r="DT18" s="355"/>
      <c r="DU18" s="355"/>
      <c r="DV18" s="355"/>
      <c r="DW18" s="355"/>
      <c r="DX18" s="355"/>
      <c r="DY18" s="355"/>
      <c r="DZ18" s="355"/>
      <c r="EA18" s="355"/>
      <c r="EB18" s="355"/>
      <c r="EC18" s="355"/>
      <c r="ED18" s="355"/>
      <c r="EE18" s="355"/>
      <c r="EF18" s="355"/>
      <c r="EG18" s="355"/>
      <c r="EH18" s="355"/>
      <c r="EI18" s="355"/>
      <c r="EJ18" s="355"/>
      <c r="EK18" s="355"/>
      <c r="EL18" s="355"/>
      <c r="EM18" s="355"/>
      <c r="EN18" s="355"/>
      <c r="EO18" s="355"/>
      <c r="EP18" s="355"/>
      <c r="EQ18" s="355"/>
      <c r="ER18" s="355"/>
      <c r="ES18" s="355"/>
      <c r="ET18" s="355"/>
      <c r="EU18" s="355"/>
      <c r="EV18" s="355"/>
      <c r="EW18" s="355"/>
      <c r="EX18" s="355"/>
      <c r="EY18" s="355"/>
      <c r="EZ18" s="355"/>
      <c r="FA18" s="355"/>
      <c r="FB18" s="355"/>
      <c r="FC18" s="355"/>
      <c r="FD18" s="355"/>
      <c r="FE18" s="355"/>
      <c r="FF18" s="355"/>
      <c r="FG18" s="355"/>
      <c r="FH18" s="355"/>
      <c r="FI18" s="355"/>
      <c r="FJ18" s="355"/>
      <c r="FK18" s="355"/>
      <c r="FL18" s="355"/>
      <c r="FM18" s="355"/>
      <c r="FN18" s="355"/>
      <c r="FO18" s="355"/>
      <c r="FP18" s="355"/>
      <c r="FQ18" s="355"/>
      <c r="FR18" s="355"/>
      <c r="FS18" s="355"/>
      <c r="FT18" s="355"/>
      <c r="FU18" s="355"/>
      <c r="FV18" s="355"/>
      <c r="FW18" s="355"/>
      <c r="FX18" s="355"/>
      <c r="FY18" s="355"/>
      <c r="FZ18" s="355"/>
      <c r="GA18" s="355"/>
      <c r="GB18" s="355"/>
      <c r="GC18" s="355"/>
      <c r="GD18" s="355"/>
      <c r="GE18" s="355"/>
      <c r="GF18" s="355"/>
      <c r="GG18" s="355"/>
      <c r="GH18" s="355"/>
      <c r="GI18" s="355"/>
      <c r="GJ18" s="355"/>
      <c r="GK18" s="355"/>
      <c r="GL18" s="355"/>
      <c r="GM18" s="355"/>
      <c r="GN18" s="355"/>
      <c r="GO18" s="355"/>
      <c r="GP18" s="355"/>
      <c r="GQ18" s="355"/>
      <c r="GR18" s="355"/>
      <c r="GS18" s="355"/>
      <c r="GT18" s="355"/>
      <c r="GU18" s="355"/>
      <c r="GV18" s="355"/>
      <c r="GW18" s="355"/>
      <c r="GX18" s="355"/>
      <c r="GY18" s="355"/>
      <c r="GZ18" s="355"/>
      <c r="HA18" s="355"/>
      <c r="HB18" s="355"/>
      <c r="HC18" s="355"/>
      <c r="HD18" s="355"/>
      <c r="HE18" s="355"/>
      <c r="HF18" s="355"/>
      <c r="HG18" s="355"/>
      <c r="HH18" s="355"/>
      <c r="HI18" s="355"/>
      <c r="HJ18" s="355"/>
      <c r="HK18" s="355"/>
      <c r="HL18" s="355"/>
      <c r="HM18" s="355"/>
      <c r="HN18" s="355"/>
      <c r="HO18" s="355"/>
      <c r="HP18" s="355"/>
      <c r="HQ18" s="355"/>
      <c r="HR18" s="355"/>
      <c r="HS18" s="355"/>
      <c r="HT18" s="355"/>
      <c r="HU18" s="355"/>
      <c r="HV18" s="355"/>
      <c r="HW18" s="355"/>
      <c r="HX18" s="355"/>
      <c r="HY18" s="355"/>
      <c r="HZ18" s="355"/>
      <c r="IA18" s="355"/>
      <c r="IB18" s="355"/>
      <c r="IC18" s="355"/>
      <c r="ID18" s="355"/>
      <c r="IE18" s="355"/>
      <c r="IF18" s="355"/>
      <c r="IG18" s="355"/>
      <c r="IH18" s="355"/>
      <c r="II18" s="355"/>
      <c r="IJ18" s="355"/>
      <c r="IK18" s="355"/>
      <c r="IL18" s="355"/>
      <c r="IM18" s="355"/>
      <c r="IN18" s="355"/>
      <c r="IO18" s="355"/>
      <c r="IP18" s="355"/>
    </row>
    <row r="19" spans="1:250" s="371" customFormat="1" ht="28.5" customHeight="1">
      <c r="A19" s="366" t="s">
        <v>154</v>
      </c>
      <c r="B19" s="459" t="s">
        <v>165</v>
      </c>
      <c r="C19" s="459"/>
      <c r="D19" s="459"/>
      <c r="E19" s="459"/>
      <c r="F19" s="459"/>
    </row>
    <row r="20" spans="1:250" s="371" customFormat="1" ht="29.25" customHeight="1">
      <c r="A20" s="366" t="s">
        <v>154</v>
      </c>
      <c r="B20" s="459" t="s">
        <v>166</v>
      </c>
      <c r="C20" s="459"/>
      <c r="D20" s="459"/>
      <c r="E20" s="459"/>
      <c r="F20" s="459"/>
    </row>
    <row r="21" spans="1:250" s="371" customFormat="1" ht="25.5" customHeight="1">
      <c r="A21" s="366" t="s">
        <v>154</v>
      </c>
      <c r="B21" s="459" t="s">
        <v>167</v>
      </c>
      <c r="C21" s="459"/>
      <c r="D21" s="459"/>
      <c r="E21" s="459"/>
      <c r="F21" s="459"/>
    </row>
    <row r="22" spans="1:250" s="371" customFormat="1" ht="12.75" customHeight="1">
      <c r="A22" s="373"/>
      <c r="B22" s="367"/>
      <c r="C22" s="374"/>
      <c r="D22" s="375"/>
      <c r="E22" s="376"/>
      <c r="F22" s="377"/>
    </row>
    <row r="23" spans="1:250" s="371" customFormat="1" ht="12.75" customHeight="1">
      <c r="A23" s="373"/>
      <c r="B23" s="378" t="s">
        <v>168</v>
      </c>
      <c r="C23" s="374"/>
      <c r="D23" s="375"/>
      <c r="E23" s="376"/>
      <c r="F23" s="377"/>
    </row>
    <row r="24" spans="1:250" s="371" customFormat="1" ht="12.75" customHeight="1">
      <c r="A24" s="366" t="s">
        <v>154</v>
      </c>
      <c r="B24" s="373" t="s">
        <v>169</v>
      </c>
      <c r="C24" s="374"/>
      <c r="D24" s="375"/>
      <c r="E24" s="376"/>
      <c r="F24" s="377"/>
    </row>
    <row r="25" spans="1:250" s="371" customFormat="1" ht="12.75" customHeight="1">
      <c r="A25" s="366" t="s">
        <v>154</v>
      </c>
      <c r="B25" s="373" t="s">
        <v>170</v>
      </c>
      <c r="C25" s="374"/>
      <c r="D25" s="375"/>
      <c r="E25" s="376"/>
      <c r="F25" s="377"/>
    </row>
    <row r="26" spans="1:250" s="371" customFormat="1" ht="12.75" customHeight="1">
      <c r="A26" s="366" t="s">
        <v>154</v>
      </c>
      <c r="B26" s="373" t="s">
        <v>171</v>
      </c>
      <c r="C26" s="374"/>
      <c r="D26" s="375"/>
      <c r="E26" s="376"/>
      <c r="F26" s="377"/>
    </row>
    <row r="27" spans="1:250" s="371" customFormat="1" ht="12.75" customHeight="1">
      <c r="A27" s="366" t="s">
        <v>154</v>
      </c>
      <c r="B27" s="373" t="s">
        <v>172</v>
      </c>
      <c r="C27" s="374"/>
      <c r="D27" s="375"/>
      <c r="E27" s="376"/>
      <c r="F27" s="377"/>
    </row>
    <row r="28" spans="1:250" s="371" customFormat="1" ht="12.75" customHeight="1">
      <c r="A28" s="366" t="s">
        <v>154</v>
      </c>
      <c r="B28" s="373" t="s">
        <v>173</v>
      </c>
      <c r="C28" s="374"/>
      <c r="D28" s="375"/>
      <c r="E28" s="376"/>
      <c r="F28" s="377"/>
    </row>
    <row r="29" spans="1:250" s="371" customFormat="1" ht="12.75" customHeight="1">
      <c r="A29" s="366" t="s">
        <v>154</v>
      </c>
      <c r="B29" s="373" t="s">
        <v>174</v>
      </c>
      <c r="C29" s="374"/>
      <c r="D29" s="375"/>
      <c r="E29" s="376"/>
      <c r="F29" s="377"/>
    </row>
    <row r="30" spans="1:250" s="355" customFormat="1" ht="12.75" customHeight="1">
      <c r="A30" s="366" t="s">
        <v>154</v>
      </c>
      <c r="B30" s="373" t="s">
        <v>175</v>
      </c>
      <c r="C30" s="374"/>
      <c r="D30" s="375"/>
      <c r="E30" s="376"/>
      <c r="F30" s="377"/>
      <c r="G30" s="371"/>
      <c r="H30" s="371"/>
      <c r="I30" s="371"/>
      <c r="J30" s="371"/>
      <c r="K30" s="371"/>
      <c r="L30" s="371"/>
      <c r="M30" s="371"/>
      <c r="N30" s="371"/>
      <c r="O30" s="371"/>
      <c r="P30" s="371"/>
      <c r="Q30" s="371"/>
      <c r="R30" s="371"/>
      <c r="S30" s="371"/>
      <c r="T30" s="371"/>
      <c r="U30" s="371"/>
      <c r="V30" s="371"/>
      <c r="W30" s="371"/>
      <c r="X30" s="371"/>
      <c r="Y30" s="371"/>
      <c r="Z30" s="371"/>
      <c r="AA30" s="371"/>
      <c r="AB30" s="371"/>
      <c r="AC30" s="371"/>
      <c r="AD30" s="371"/>
      <c r="AE30" s="371"/>
      <c r="AF30" s="371"/>
      <c r="AG30" s="371"/>
      <c r="AH30" s="371"/>
      <c r="AI30" s="371"/>
      <c r="AJ30" s="371"/>
      <c r="AK30" s="371"/>
      <c r="AL30" s="371"/>
      <c r="AM30" s="371"/>
      <c r="AN30" s="371"/>
      <c r="AO30" s="371"/>
      <c r="AP30" s="371"/>
      <c r="AQ30" s="371"/>
      <c r="AR30" s="371"/>
      <c r="AS30" s="371"/>
      <c r="AT30" s="371"/>
      <c r="AU30" s="371"/>
      <c r="AV30" s="371"/>
      <c r="AW30" s="371"/>
      <c r="AX30" s="371"/>
      <c r="AY30" s="371"/>
      <c r="AZ30" s="371"/>
      <c r="BA30" s="371"/>
      <c r="BB30" s="371"/>
      <c r="BC30" s="371"/>
      <c r="BD30" s="371"/>
      <c r="BE30" s="371"/>
      <c r="BF30" s="371"/>
      <c r="BG30" s="371"/>
      <c r="BH30" s="371"/>
      <c r="BI30" s="371"/>
      <c r="BJ30" s="371"/>
      <c r="BK30" s="371"/>
      <c r="BL30" s="371"/>
      <c r="BM30" s="371"/>
      <c r="BN30" s="371"/>
      <c r="BO30" s="371"/>
      <c r="BP30" s="371"/>
      <c r="BQ30" s="371"/>
      <c r="BR30" s="371"/>
      <c r="BS30" s="371"/>
      <c r="BT30" s="371"/>
      <c r="BU30" s="371"/>
      <c r="BV30" s="371"/>
      <c r="BW30" s="371"/>
      <c r="BX30" s="371"/>
      <c r="BY30" s="371"/>
      <c r="BZ30" s="371"/>
      <c r="CA30" s="371"/>
      <c r="CB30" s="371"/>
      <c r="CC30" s="371"/>
      <c r="CD30" s="371"/>
      <c r="CE30" s="371"/>
      <c r="CF30" s="371"/>
      <c r="CG30" s="371"/>
      <c r="CH30" s="371"/>
      <c r="CI30" s="371"/>
      <c r="CJ30" s="371"/>
      <c r="CK30" s="371"/>
      <c r="CL30" s="371"/>
      <c r="CM30" s="371"/>
      <c r="CN30" s="371"/>
      <c r="CO30" s="371"/>
      <c r="CP30" s="371"/>
      <c r="CQ30" s="371"/>
      <c r="CR30" s="371"/>
      <c r="CS30" s="371"/>
      <c r="CT30" s="371"/>
      <c r="CU30" s="371"/>
      <c r="CV30" s="371"/>
      <c r="CW30" s="371"/>
      <c r="CX30" s="371"/>
      <c r="CY30" s="371"/>
      <c r="CZ30" s="371"/>
      <c r="DA30" s="371"/>
      <c r="DB30" s="371"/>
      <c r="DC30" s="371"/>
      <c r="DD30" s="371"/>
      <c r="DE30" s="371"/>
      <c r="DF30" s="371"/>
      <c r="DG30" s="371"/>
      <c r="DH30" s="371"/>
      <c r="DI30" s="371"/>
      <c r="DJ30" s="371"/>
      <c r="DK30" s="371"/>
      <c r="DL30" s="371"/>
      <c r="DM30" s="371"/>
      <c r="DN30" s="371"/>
      <c r="DO30" s="371"/>
      <c r="DP30" s="371"/>
      <c r="DQ30" s="371"/>
      <c r="DR30" s="371"/>
      <c r="DS30" s="371"/>
      <c r="DT30" s="371"/>
      <c r="DU30" s="371"/>
      <c r="DV30" s="371"/>
      <c r="DW30" s="371"/>
      <c r="DX30" s="371"/>
      <c r="DY30" s="371"/>
      <c r="DZ30" s="371"/>
      <c r="EA30" s="371"/>
      <c r="EB30" s="371"/>
      <c r="EC30" s="371"/>
      <c r="ED30" s="371"/>
      <c r="EE30" s="371"/>
      <c r="EF30" s="371"/>
      <c r="EG30" s="371"/>
      <c r="EH30" s="371"/>
      <c r="EI30" s="371"/>
      <c r="EJ30" s="371"/>
      <c r="EK30" s="371"/>
      <c r="EL30" s="371"/>
      <c r="EM30" s="371"/>
      <c r="EN30" s="371"/>
      <c r="EO30" s="371"/>
      <c r="EP30" s="371"/>
      <c r="EQ30" s="371"/>
      <c r="ER30" s="371"/>
      <c r="ES30" s="371"/>
      <c r="ET30" s="371"/>
      <c r="EU30" s="371"/>
      <c r="EV30" s="371"/>
      <c r="EW30" s="371"/>
      <c r="EX30" s="371"/>
      <c r="EY30" s="371"/>
      <c r="EZ30" s="371"/>
      <c r="FA30" s="371"/>
      <c r="FB30" s="371"/>
      <c r="FC30" s="371"/>
      <c r="FD30" s="371"/>
      <c r="FE30" s="371"/>
      <c r="FF30" s="371"/>
      <c r="FG30" s="371"/>
      <c r="FH30" s="371"/>
      <c r="FI30" s="371"/>
      <c r="FJ30" s="371"/>
      <c r="FK30" s="371"/>
      <c r="FL30" s="371"/>
      <c r="FM30" s="371"/>
      <c r="FN30" s="371"/>
      <c r="FO30" s="371"/>
      <c r="FP30" s="371"/>
      <c r="FQ30" s="371"/>
      <c r="FR30" s="371"/>
      <c r="FS30" s="371"/>
      <c r="FT30" s="371"/>
      <c r="FU30" s="371"/>
      <c r="FV30" s="371"/>
      <c r="FW30" s="371"/>
      <c r="FX30" s="371"/>
      <c r="FY30" s="371"/>
      <c r="FZ30" s="371"/>
      <c r="GA30" s="371"/>
      <c r="GB30" s="371"/>
      <c r="GC30" s="371"/>
      <c r="GD30" s="371"/>
      <c r="GE30" s="371"/>
      <c r="GF30" s="371"/>
      <c r="GG30" s="371"/>
      <c r="GH30" s="371"/>
      <c r="GI30" s="371"/>
      <c r="GJ30" s="371"/>
      <c r="GK30" s="371"/>
      <c r="GL30" s="371"/>
      <c r="GM30" s="371"/>
      <c r="GN30" s="371"/>
      <c r="GO30" s="371"/>
      <c r="GP30" s="371"/>
      <c r="GQ30" s="371"/>
      <c r="GR30" s="371"/>
      <c r="GS30" s="371"/>
      <c r="GT30" s="371"/>
      <c r="GU30" s="371"/>
      <c r="GV30" s="371"/>
      <c r="GW30" s="371"/>
      <c r="GX30" s="371"/>
      <c r="GY30" s="371"/>
      <c r="GZ30" s="371"/>
      <c r="HA30" s="371"/>
      <c r="HB30" s="371"/>
      <c r="HC30" s="371"/>
      <c r="HD30" s="371"/>
      <c r="HE30" s="371"/>
      <c r="HF30" s="371"/>
      <c r="HG30" s="371"/>
      <c r="HH30" s="371"/>
      <c r="HI30" s="371"/>
      <c r="HJ30" s="371"/>
      <c r="HK30" s="371"/>
      <c r="HL30" s="371"/>
      <c r="HM30" s="371"/>
      <c r="HN30" s="371"/>
      <c r="HO30" s="371"/>
      <c r="HP30" s="371"/>
      <c r="HQ30" s="371"/>
      <c r="HR30" s="371"/>
      <c r="HS30" s="371"/>
      <c r="HT30" s="371"/>
      <c r="HU30" s="371"/>
      <c r="HV30" s="371"/>
      <c r="HW30" s="371"/>
      <c r="HX30" s="371"/>
      <c r="HY30" s="371"/>
      <c r="HZ30" s="371"/>
      <c r="IA30" s="371"/>
      <c r="IB30" s="371"/>
      <c r="IC30" s="371"/>
      <c r="ID30" s="371"/>
      <c r="IE30" s="371"/>
      <c r="IF30" s="371"/>
      <c r="IG30" s="371"/>
      <c r="IH30" s="371"/>
      <c r="II30" s="371"/>
      <c r="IJ30" s="371"/>
      <c r="IK30" s="371"/>
      <c r="IL30" s="371"/>
      <c r="IM30" s="371"/>
      <c r="IN30" s="371"/>
      <c r="IO30" s="371"/>
      <c r="IP30" s="371"/>
    </row>
    <row r="31" spans="1:250" ht="12.75" customHeight="1">
      <c r="A31" s="366" t="s">
        <v>154</v>
      </c>
      <c r="B31" s="373" t="s">
        <v>176</v>
      </c>
      <c r="C31" s="374"/>
      <c r="D31" s="375"/>
      <c r="E31" s="376"/>
      <c r="F31" s="377"/>
      <c r="G31" s="371"/>
      <c r="H31" s="371"/>
      <c r="I31" s="371"/>
      <c r="J31" s="371"/>
      <c r="K31" s="371"/>
      <c r="L31" s="371"/>
      <c r="M31" s="371"/>
      <c r="N31" s="371"/>
      <c r="O31" s="371"/>
      <c r="P31" s="371"/>
      <c r="Q31" s="371"/>
      <c r="R31" s="371"/>
      <c r="S31" s="371"/>
      <c r="T31" s="371"/>
      <c r="U31" s="371"/>
      <c r="V31" s="371"/>
      <c r="W31" s="371"/>
      <c r="X31" s="371"/>
      <c r="Y31" s="371"/>
      <c r="Z31" s="371"/>
      <c r="AA31" s="371"/>
      <c r="AB31" s="371"/>
      <c r="AC31" s="371"/>
      <c r="AD31" s="371"/>
      <c r="AE31" s="371"/>
      <c r="AF31" s="371"/>
      <c r="AG31" s="371"/>
      <c r="AH31" s="371"/>
      <c r="AI31" s="371"/>
      <c r="AJ31" s="371"/>
      <c r="AK31" s="371"/>
      <c r="AL31" s="371"/>
      <c r="AM31" s="371"/>
      <c r="AN31" s="371"/>
      <c r="AO31" s="371"/>
      <c r="AP31" s="371"/>
      <c r="AQ31" s="371"/>
      <c r="AR31" s="371"/>
      <c r="AS31" s="371"/>
      <c r="AT31" s="371"/>
      <c r="AU31" s="371"/>
      <c r="AV31" s="371"/>
      <c r="AW31" s="371"/>
      <c r="AX31" s="371"/>
      <c r="AY31" s="371"/>
      <c r="AZ31" s="371"/>
      <c r="BA31" s="371"/>
      <c r="BB31" s="371"/>
      <c r="BC31" s="371"/>
      <c r="BD31" s="371"/>
      <c r="BE31" s="371"/>
      <c r="BF31" s="371"/>
      <c r="BG31" s="371"/>
      <c r="BH31" s="371"/>
      <c r="BI31" s="371"/>
      <c r="BJ31" s="371"/>
      <c r="BK31" s="371"/>
      <c r="BL31" s="371"/>
      <c r="BM31" s="371"/>
      <c r="BN31" s="371"/>
      <c r="BO31" s="371"/>
      <c r="BP31" s="371"/>
      <c r="BQ31" s="371"/>
      <c r="BR31" s="371"/>
      <c r="BS31" s="371"/>
      <c r="BT31" s="371"/>
      <c r="BU31" s="371"/>
      <c r="BV31" s="371"/>
      <c r="BW31" s="371"/>
      <c r="BX31" s="371"/>
      <c r="BY31" s="371"/>
      <c r="BZ31" s="371"/>
      <c r="CA31" s="371"/>
      <c r="CB31" s="371"/>
      <c r="CC31" s="371"/>
      <c r="CD31" s="371"/>
      <c r="CE31" s="371"/>
      <c r="CF31" s="371"/>
      <c r="CG31" s="371"/>
      <c r="CH31" s="371"/>
      <c r="CI31" s="371"/>
      <c r="CJ31" s="371"/>
      <c r="CK31" s="371"/>
      <c r="CL31" s="371"/>
      <c r="CM31" s="371"/>
      <c r="CN31" s="371"/>
      <c r="CO31" s="371"/>
      <c r="CP31" s="371"/>
      <c r="CQ31" s="371"/>
      <c r="CR31" s="371"/>
      <c r="CS31" s="371"/>
      <c r="CT31" s="371"/>
      <c r="CU31" s="371"/>
      <c r="CV31" s="371"/>
      <c r="CW31" s="371"/>
      <c r="CX31" s="371"/>
      <c r="CY31" s="371"/>
      <c r="CZ31" s="371"/>
      <c r="DA31" s="371"/>
      <c r="DB31" s="371"/>
      <c r="DC31" s="371"/>
      <c r="DD31" s="371"/>
      <c r="DE31" s="371"/>
      <c r="DF31" s="371"/>
      <c r="DG31" s="371"/>
      <c r="DH31" s="371"/>
      <c r="DI31" s="371"/>
      <c r="DJ31" s="371"/>
      <c r="DK31" s="371"/>
      <c r="DL31" s="371"/>
      <c r="DM31" s="371"/>
      <c r="DN31" s="371"/>
      <c r="DO31" s="371"/>
      <c r="DP31" s="371"/>
      <c r="DQ31" s="371"/>
      <c r="DR31" s="371"/>
      <c r="DS31" s="371"/>
      <c r="DT31" s="371"/>
      <c r="DU31" s="371"/>
      <c r="DV31" s="371"/>
      <c r="DW31" s="371"/>
      <c r="DX31" s="371"/>
      <c r="DY31" s="371"/>
      <c r="DZ31" s="371"/>
      <c r="EA31" s="371"/>
      <c r="EB31" s="371"/>
      <c r="EC31" s="371"/>
      <c r="ED31" s="371"/>
      <c r="EE31" s="371"/>
      <c r="EF31" s="371"/>
      <c r="EG31" s="371"/>
      <c r="EH31" s="371"/>
      <c r="EI31" s="371"/>
      <c r="EJ31" s="371"/>
      <c r="EK31" s="371"/>
      <c r="EL31" s="371"/>
      <c r="EM31" s="371"/>
      <c r="EN31" s="371"/>
      <c r="EO31" s="371"/>
      <c r="EP31" s="371"/>
      <c r="EQ31" s="371"/>
      <c r="ER31" s="371"/>
      <c r="ES31" s="371"/>
      <c r="ET31" s="371"/>
      <c r="EU31" s="371"/>
      <c r="EV31" s="371"/>
      <c r="EW31" s="371"/>
      <c r="EX31" s="371"/>
      <c r="EY31" s="371"/>
      <c r="EZ31" s="371"/>
      <c r="FA31" s="371"/>
      <c r="FB31" s="371"/>
      <c r="FC31" s="371"/>
      <c r="FD31" s="371"/>
      <c r="FE31" s="371"/>
      <c r="FF31" s="371"/>
      <c r="FG31" s="371"/>
      <c r="FH31" s="371"/>
      <c r="FI31" s="371"/>
      <c r="FJ31" s="371"/>
      <c r="FK31" s="371"/>
      <c r="FL31" s="371"/>
      <c r="FM31" s="371"/>
      <c r="FN31" s="371"/>
      <c r="FO31" s="371"/>
      <c r="FP31" s="371"/>
      <c r="FQ31" s="371"/>
      <c r="FR31" s="371"/>
      <c r="FS31" s="371"/>
      <c r="FT31" s="371"/>
      <c r="FU31" s="371"/>
      <c r="FV31" s="371"/>
      <c r="FW31" s="371"/>
      <c r="FX31" s="371"/>
      <c r="FY31" s="371"/>
      <c r="FZ31" s="371"/>
      <c r="GA31" s="371"/>
      <c r="GB31" s="371"/>
      <c r="GC31" s="371"/>
      <c r="GD31" s="371"/>
      <c r="GE31" s="371"/>
      <c r="GF31" s="371"/>
      <c r="GG31" s="371"/>
      <c r="GH31" s="371"/>
      <c r="GI31" s="371"/>
      <c r="GJ31" s="371"/>
      <c r="GK31" s="371"/>
      <c r="GL31" s="371"/>
      <c r="GM31" s="371"/>
      <c r="GN31" s="371"/>
      <c r="GO31" s="371"/>
      <c r="GP31" s="371"/>
      <c r="GQ31" s="371"/>
      <c r="GR31" s="371"/>
      <c r="GS31" s="371"/>
      <c r="GT31" s="371"/>
      <c r="GU31" s="371"/>
      <c r="GV31" s="371"/>
      <c r="GW31" s="371"/>
      <c r="GX31" s="371"/>
      <c r="GY31" s="371"/>
      <c r="GZ31" s="371"/>
      <c r="HA31" s="371"/>
      <c r="HB31" s="371"/>
      <c r="HC31" s="371"/>
      <c r="HD31" s="371"/>
      <c r="HE31" s="371"/>
      <c r="HF31" s="371"/>
      <c r="HG31" s="371"/>
      <c r="HH31" s="371"/>
      <c r="HI31" s="371"/>
      <c r="HJ31" s="371"/>
      <c r="HK31" s="371"/>
      <c r="HL31" s="371"/>
      <c r="HM31" s="371"/>
      <c r="HN31" s="371"/>
      <c r="HO31" s="371"/>
      <c r="HP31" s="371"/>
      <c r="HQ31" s="371"/>
      <c r="HR31" s="371"/>
      <c r="HS31" s="371"/>
      <c r="HT31" s="371"/>
      <c r="HU31" s="371"/>
      <c r="HV31" s="371"/>
      <c r="HW31" s="371"/>
      <c r="HX31" s="371"/>
      <c r="HY31" s="371"/>
      <c r="HZ31" s="371"/>
      <c r="IA31" s="371"/>
      <c r="IB31" s="371"/>
      <c r="IC31" s="371"/>
      <c r="ID31" s="371"/>
      <c r="IE31" s="371"/>
      <c r="IF31" s="371"/>
      <c r="IG31" s="371"/>
      <c r="IH31" s="371"/>
      <c r="II31" s="371"/>
      <c r="IJ31" s="371"/>
      <c r="IK31" s="371"/>
      <c r="IL31" s="371"/>
      <c r="IM31" s="371"/>
      <c r="IN31" s="371"/>
      <c r="IO31" s="371"/>
      <c r="IP31" s="371"/>
    </row>
    <row r="32" spans="1:250" ht="12.75" customHeight="1">
      <c r="A32" s="366" t="s">
        <v>154</v>
      </c>
      <c r="B32" s="373" t="s">
        <v>177</v>
      </c>
      <c r="C32" s="374"/>
      <c r="D32" s="375"/>
      <c r="E32" s="376"/>
      <c r="F32" s="377"/>
      <c r="G32" s="371"/>
      <c r="H32" s="371"/>
      <c r="I32" s="371"/>
      <c r="J32" s="371"/>
      <c r="K32" s="371"/>
      <c r="L32" s="371"/>
      <c r="M32" s="371"/>
      <c r="N32" s="371"/>
      <c r="O32" s="371"/>
      <c r="P32" s="371"/>
      <c r="Q32" s="371"/>
      <c r="R32" s="371"/>
      <c r="S32" s="371"/>
      <c r="T32" s="371"/>
      <c r="U32" s="371"/>
      <c r="V32" s="371"/>
      <c r="W32" s="371"/>
      <c r="X32" s="371"/>
      <c r="Y32" s="371"/>
      <c r="Z32" s="371"/>
      <c r="AA32" s="371"/>
      <c r="AB32" s="371"/>
      <c r="AC32" s="371"/>
      <c r="AD32" s="371"/>
      <c r="AE32" s="371"/>
      <c r="AF32" s="371"/>
      <c r="AG32" s="371"/>
      <c r="AH32" s="371"/>
      <c r="AI32" s="371"/>
      <c r="AJ32" s="371"/>
      <c r="AK32" s="371"/>
      <c r="AL32" s="371"/>
      <c r="AM32" s="371"/>
      <c r="AN32" s="371"/>
      <c r="AO32" s="371"/>
      <c r="AP32" s="371"/>
      <c r="AQ32" s="371"/>
      <c r="AR32" s="371"/>
      <c r="AS32" s="371"/>
      <c r="AT32" s="371"/>
      <c r="AU32" s="371"/>
      <c r="AV32" s="371"/>
      <c r="AW32" s="371"/>
      <c r="AX32" s="371"/>
      <c r="AY32" s="371"/>
      <c r="AZ32" s="371"/>
      <c r="BA32" s="371"/>
      <c r="BB32" s="371"/>
      <c r="BC32" s="371"/>
      <c r="BD32" s="371"/>
      <c r="BE32" s="371"/>
      <c r="BF32" s="371"/>
      <c r="BG32" s="371"/>
      <c r="BH32" s="371"/>
      <c r="BI32" s="371"/>
      <c r="BJ32" s="371"/>
      <c r="BK32" s="371"/>
      <c r="BL32" s="371"/>
      <c r="BM32" s="371"/>
      <c r="BN32" s="371"/>
      <c r="BO32" s="371"/>
      <c r="BP32" s="371"/>
      <c r="BQ32" s="371"/>
      <c r="BR32" s="371"/>
      <c r="BS32" s="371"/>
      <c r="BT32" s="371"/>
      <c r="BU32" s="371"/>
      <c r="BV32" s="371"/>
      <c r="BW32" s="371"/>
      <c r="BX32" s="371"/>
      <c r="BY32" s="371"/>
      <c r="BZ32" s="371"/>
      <c r="CA32" s="371"/>
      <c r="CB32" s="371"/>
      <c r="CC32" s="371"/>
      <c r="CD32" s="371"/>
      <c r="CE32" s="371"/>
      <c r="CF32" s="371"/>
      <c r="CG32" s="371"/>
      <c r="CH32" s="371"/>
      <c r="CI32" s="371"/>
      <c r="CJ32" s="371"/>
      <c r="CK32" s="371"/>
      <c r="CL32" s="371"/>
      <c r="CM32" s="371"/>
      <c r="CN32" s="371"/>
      <c r="CO32" s="371"/>
      <c r="CP32" s="371"/>
      <c r="CQ32" s="371"/>
      <c r="CR32" s="371"/>
      <c r="CS32" s="371"/>
      <c r="CT32" s="371"/>
      <c r="CU32" s="371"/>
      <c r="CV32" s="371"/>
      <c r="CW32" s="371"/>
      <c r="CX32" s="371"/>
      <c r="CY32" s="371"/>
      <c r="CZ32" s="371"/>
      <c r="DA32" s="371"/>
      <c r="DB32" s="371"/>
      <c r="DC32" s="371"/>
      <c r="DD32" s="371"/>
      <c r="DE32" s="371"/>
      <c r="DF32" s="371"/>
      <c r="DG32" s="371"/>
      <c r="DH32" s="371"/>
      <c r="DI32" s="371"/>
      <c r="DJ32" s="371"/>
      <c r="DK32" s="371"/>
      <c r="DL32" s="371"/>
      <c r="DM32" s="371"/>
      <c r="DN32" s="371"/>
      <c r="DO32" s="371"/>
      <c r="DP32" s="371"/>
      <c r="DQ32" s="371"/>
      <c r="DR32" s="371"/>
      <c r="DS32" s="371"/>
      <c r="DT32" s="371"/>
      <c r="DU32" s="371"/>
      <c r="DV32" s="371"/>
      <c r="DW32" s="371"/>
      <c r="DX32" s="371"/>
      <c r="DY32" s="371"/>
      <c r="DZ32" s="371"/>
      <c r="EA32" s="371"/>
      <c r="EB32" s="371"/>
      <c r="EC32" s="371"/>
      <c r="ED32" s="371"/>
      <c r="EE32" s="371"/>
      <c r="EF32" s="371"/>
      <c r="EG32" s="371"/>
      <c r="EH32" s="371"/>
      <c r="EI32" s="371"/>
      <c r="EJ32" s="371"/>
      <c r="EK32" s="371"/>
      <c r="EL32" s="371"/>
      <c r="EM32" s="371"/>
      <c r="EN32" s="371"/>
      <c r="EO32" s="371"/>
      <c r="EP32" s="371"/>
      <c r="EQ32" s="371"/>
      <c r="ER32" s="371"/>
      <c r="ES32" s="371"/>
      <c r="ET32" s="371"/>
      <c r="EU32" s="371"/>
      <c r="EV32" s="371"/>
      <c r="EW32" s="371"/>
      <c r="EX32" s="371"/>
      <c r="EY32" s="371"/>
      <c r="EZ32" s="371"/>
      <c r="FA32" s="371"/>
      <c r="FB32" s="371"/>
      <c r="FC32" s="371"/>
      <c r="FD32" s="371"/>
      <c r="FE32" s="371"/>
      <c r="FF32" s="371"/>
      <c r="FG32" s="371"/>
      <c r="FH32" s="371"/>
      <c r="FI32" s="371"/>
      <c r="FJ32" s="371"/>
      <c r="FK32" s="371"/>
      <c r="FL32" s="371"/>
      <c r="FM32" s="371"/>
      <c r="FN32" s="371"/>
      <c r="FO32" s="371"/>
      <c r="FP32" s="371"/>
      <c r="FQ32" s="371"/>
      <c r="FR32" s="371"/>
      <c r="FS32" s="371"/>
      <c r="FT32" s="371"/>
      <c r="FU32" s="371"/>
      <c r="FV32" s="371"/>
      <c r="FW32" s="371"/>
      <c r="FX32" s="371"/>
      <c r="FY32" s="371"/>
      <c r="FZ32" s="371"/>
      <c r="GA32" s="371"/>
      <c r="GB32" s="371"/>
      <c r="GC32" s="371"/>
      <c r="GD32" s="371"/>
      <c r="GE32" s="371"/>
      <c r="GF32" s="371"/>
      <c r="GG32" s="371"/>
      <c r="GH32" s="371"/>
      <c r="GI32" s="371"/>
      <c r="GJ32" s="371"/>
      <c r="GK32" s="371"/>
      <c r="GL32" s="371"/>
      <c r="GM32" s="371"/>
      <c r="GN32" s="371"/>
      <c r="GO32" s="371"/>
      <c r="GP32" s="371"/>
      <c r="GQ32" s="371"/>
      <c r="GR32" s="371"/>
      <c r="GS32" s="371"/>
      <c r="GT32" s="371"/>
      <c r="GU32" s="371"/>
      <c r="GV32" s="371"/>
      <c r="GW32" s="371"/>
      <c r="GX32" s="371"/>
      <c r="GY32" s="371"/>
      <c r="GZ32" s="371"/>
      <c r="HA32" s="371"/>
      <c r="HB32" s="371"/>
      <c r="HC32" s="371"/>
      <c r="HD32" s="371"/>
      <c r="HE32" s="371"/>
      <c r="HF32" s="371"/>
      <c r="HG32" s="371"/>
      <c r="HH32" s="371"/>
      <c r="HI32" s="371"/>
      <c r="HJ32" s="371"/>
      <c r="HK32" s="371"/>
      <c r="HL32" s="371"/>
      <c r="HM32" s="371"/>
      <c r="HN32" s="371"/>
      <c r="HO32" s="371"/>
      <c r="HP32" s="371"/>
      <c r="HQ32" s="371"/>
      <c r="HR32" s="371"/>
      <c r="HS32" s="371"/>
      <c r="HT32" s="371"/>
      <c r="HU32" s="371"/>
      <c r="HV32" s="371"/>
      <c r="HW32" s="371"/>
      <c r="HX32" s="371"/>
      <c r="HY32" s="371"/>
      <c r="HZ32" s="371"/>
      <c r="IA32" s="371"/>
      <c r="IB32" s="371"/>
      <c r="IC32" s="371"/>
      <c r="ID32" s="371"/>
      <c r="IE32" s="371"/>
      <c r="IF32" s="371"/>
      <c r="IG32" s="371"/>
      <c r="IH32" s="371"/>
      <c r="II32" s="371"/>
      <c r="IJ32" s="371"/>
      <c r="IK32" s="371"/>
      <c r="IL32" s="371"/>
      <c r="IM32" s="371"/>
      <c r="IN32" s="371"/>
      <c r="IO32" s="371"/>
      <c r="IP32" s="371"/>
    </row>
    <row r="33" spans="1:250" ht="12.75" customHeight="1">
      <c r="A33" s="366" t="s">
        <v>154</v>
      </c>
      <c r="B33" s="373" t="s">
        <v>178</v>
      </c>
      <c r="C33" s="374"/>
      <c r="D33" s="375"/>
      <c r="E33" s="376"/>
      <c r="F33" s="377"/>
      <c r="G33" s="371"/>
      <c r="H33" s="371"/>
      <c r="I33" s="371"/>
      <c r="J33" s="371"/>
      <c r="K33" s="371"/>
      <c r="L33" s="371"/>
      <c r="M33" s="371"/>
      <c r="N33" s="371"/>
      <c r="O33" s="371"/>
      <c r="P33" s="371"/>
      <c r="Q33" s="371"/>
      <c r="R33" s="371"/>
      <c r="S33" s="371"/>
      <c r="T33" s="371"/>
      <c r="U33" s="371"/>
      <c r="V33" s="371"/>
      <c r="W33" s="371"/>
      <c r="X33" s="371"/>
      <c r="Y33" s="371"/>
      <c r="Z33" s="371"/>
      <c r="AA33" s="371"/>
      <c r="AB33" s="371"/>
      <c r="AC33" s="371"/>
      <c r="AD33" s="371"/>
      <c r="AE33" s="371"/>
      <c r="AF33" s="371"/>
      <c r="AG33" s="371"/>
      <c r="AH33" s="371"/>
      <c r="AI33" s="371"/>
      <c r="AJ33" s="371"/>
      <c r="AK33" s="371"/>
      <c r="AL33" s="371"/>
      <c r="AM33" s="371"/>
      <c r="AN33" s="371"/>
      <c r="AO33" s="371"/>
      <c r="AP33" s="371"/>
      <c r="AQ33" s="371"/>
      <c r="AR33" s="371"/>
      <c r="AS33" s="371"/>
      <c r="AT33" s="371"/>
      <c r="AU33" s="371"/>
      <c r="AV33" s="371"/>
      <c r="AW33" s="371"/>
      <c r="AX33" s="371"/>
      <c r="AY33" s="371"/>
      <c r="AZ33" s="371"/>
      <c r="BA33" s="371"/>
      <c r="BB33" s="371"/>
      <c r="BC33" s="371"/>
      <c r="BD33" s="371"/>
      <c r="BE33" s="371"/>
      <c r="BF33" s="371"/>
      <c r="BG33" s="371"/>
      <c r="BH33" s="371"/>
      <c r="BI33" s="371"/>
      <c r="BJ33" s="371"/>
      <c r="BK33" s="371"/>
      <c r="BL33" s="371"/>
      <c r="BM33" s="371"/>
      <c r="BN33" s="371"/>
      <c r="BO33" s="371"/>
      <c r="BP33" s="371"/>
      <c r="BQ33" s="371"/>
      <c r="BR33" s="371"/>
      <c r="BS33" s="371"/>
      <c r="BT33" s="371"/>
      <c r="BU33" s="371"/>
      <c r="BV33" s="371"/>
      <c r="BW33" s="371"/>
      <c r="BX33" s="371"/>
      <c r="BY33" s="371"/>
      <c r="BZ33" s="371"/>
      <c r="CA33" s="371"/>
      <c r="CB33" s="371"/>
      <c r="CC33" s="371"/>
      <c r="CD33" s="371"/>
      <c r="CE33" s="371"/>
      <c r="CF33" s="371"/>
      <c r="CG33" s="371"/>
      <c r="CH33" s="371"/>
      <c r="CI33" s="371"/>
      <c r="CJ33" s="371"/>
      <c r="CK33" s="371"/>
      <c r="CL33" s="371"/>
      <c r="CM33" s="371"/>
      <c r="CN33" s="371"/>
      <c r="CO33" s="371"/>
      <c r="CP33" s="371"/>
      <c r="CQ33" s="371"/>
      <c r="CR33" s="371"/>
      <c r="CS33" s="371"/>
      <c r="CT33" s="371"/>
      <c r="CU33" s="371"/>
      <c r="CV33" s="371"/>
      <c r="CW33" s="371"/>
      <c r="CX33" s="371"/>
      <c r="CY33" s="371"/>
      <c r="CZ33" s="371"/>
      <c r="DA33" s="371"/>
      <c r="DB33" s="371"/>
      <c r="DC33" s="371"/>
      <c r="DD33" s="371"/>
      <c r="DE33" s="371"/>
      <c r="DF33" s="371"/>
      <c r="DG33" s="371"/>
      <c r="DH33" s="371"/>
      <c r="DI33" s="371"/>
      <c r="DJ33" s="371"/>
      <c r="DK33" s="371"/>
      <c r="DL33" s="371"/>
      <c r="DM33" s="371"/>
      <c r="DN33" s="371"/>
      <c r="DO33" s="371"/>
      <c r="DP33" s="371"/>
      <c r="DQ33" s="371"/>
      <c r="DR33" s="371"/>
      <c r="DS33" s="371"/>
      <c r="DT33" s="371"/>
      <c r="DU33" s="371"/>
      <c r="DV33" s="371"/>
      <c r="DW33" s="371"/>
      <c r="DX33" s="371"/>
      <c r="DY33" s="371"/>
      <c r="DZ33" s="371"/>
      <c r="EA33" s="371"/>
      <c r="EB33" s="371"/>
      <c r="EC33" s="371"/>
      <c r="ED33" s="371"/>
      <c r="EE33" s="371"/>
      <c r="EF33" s="371"/>
      <c r="EG33" s="371"/>
      <c r="EH33" s="371"/>
      <c r="EI33" s="371"/>
      <c r="EJ33" s="371"/>
      <c r="EK33" s="371"/>
      <c r="EL33" s="371"/>
      <c r="EM33" s="371"/>
      <c r="EN33" s="371"/>
      <c r="EO33" s="371"/>
      <c r="EP33" s="371"/>
      <c r="EQ33" s="371"/>
      <c r="ER33" s="371"/>
      <c r="ES33" s="371"/>
      <c r="ET33" s="371"/>
      <c r="EU33" s="371"/>
      <c r="EV33" s="371"/>
      <c r="EW33" s="371"/>
      <c r="EX33" s="371"/>
      <c r="EY33" s="371"/>
      <c r="EZ33" s="371"/>
      <c r="FA33" s="371"/>
      <c r="FB33" s="371"/>
      <c r="FC33" s="371"/>
      <c r="FD33" s="371"/>
      <c r="FE33" s="371"/>
      <c r="FF33" s="371"/>
      <c r="FG33" s="371"/>
      <c r="FH33" s="371"/>
      <c r="FI33" s="371"/>
      <c r="FJ33" s="371"/>
      <c r="FK33" s="371"/>
      <c r="FL33" s="371"/>
      <c r="FM33" s="371"/>
      <c r="FN33" s="371"/>
      <c r="FO33" s="371"/>
      <c r="FP33" s="371"/>
      <c r="FQ33" s="371"/>
      <c r="FR33" s="371"/>
      <c r="FS33" s="371"/>
      <c r="FT33" s="371"/>
      <c r="FU33" s="371"/>
      <c r="FV33" s="371"/>
      <c r="FW33" s="371"/>
      <c r="FX33" s="371"/>
      <c r="FY33" s="371"/>
      <c r="FZ33" s="371"/>
      <c r="GA33" s="371"/>
      <c r="GB33" s="371"/>
      <c r="GC33" s="371"/>
      <c r="GD33" s="371"/>
      <c r="GE33" s="371"/>
      <c r="GF33" s="371"/>
      <c r="GG33" s="371"/>
      <c r="GH33" s="371"/>
      <c r="GI33" s="371"/>
      <c r="GJ33" s="371"/>
      <c r="GK33" s="371"/>
      <c r="GL33" s="371"/>
      <c r="GM33" s="371"/>
      <c r="GN33" s="371"/>
      <c r="GO33" s="371"/>
      <c r="GP33" s="371"/>
      <c r="GQ33" s="371"/>
      <c r="GR33" s="371"/>
      <c r="GS33" s="371"/>
      <c r="GT33" s="371"/>
      <c r="GU33" s="371"/>
      <c r="GV33" s="371"/>
      <c r="GW33" s="371"/>
      <c r="GX33" s="371"/>
      <c r="GY33" s="371"/>
      <c r="GZ33" s="371"/>
      <c r="HA33" s="371"/>
      <c r="HB33" s="371"/>
      <c r="HC33" s="371"/>
      <c r="HD33" s="371"/>
      <c r="HE33" s="371"/>
      <c r="HF33" s="371"/>
      <c r="HG33" s="371"/>
      <c r="HH33" s="371"/>
      <c r="HI33" s="371"/>
      <c r="HJ33" s="371"/>
      <c r="HK33" s="371"/>
      <c r="HL33" s="371"/>
      <c r="HM33" s="371"/>
      <c r="HN33" s="371"/>
      <c r="HO33" s="371"/>
      <c r="HP33" s="371"/>
      <c r="HQ33" s="371"/>
      <c r="HR33" s="371"/>
      <c r="HS33" s="371"/>
      <c r="HT33" s="371"/>
      <c r="HU33" s="371"/>
      <c r="HV33" s="371"/>
      <c r="HW33" s="371"/>
      <c r="HX33" s="371"/>
      <c r="HY33" s="371"/>
      <c r="HZ33" s="371"/>
      <c r="IA33" s="371"/>
      <c r="IB33" s="371"/>
      <c r="IC33" s="371"/>
      <c r="ID33" s="371"/>
      <c r="IE33" s="371"/>
      <c r="IF33" s="371"/>
      <c r="IG33" s="371"/>
      <c r="IH33" s="371"/>
      <c r="II33" s="371"/>
      <c r="IJ33" s="371"/>
      <c r="IK33" s="371"/>
      <c r="IL33" s="371"/>
      <c r="IM33" s="371"/>
      <c r="IN33" s="371"/>
      <c r="IO33" s="371"/>
      <c r="IP33" s="371"/>
    </row>
    <row r="34" spans="1:250" ht="12.75" customHeight="1">
      <c r="A34" s="366" t="s">
        <v>154</v>
      </c>
      <c r="B34" s="373" t="s">
        <v>179</v>
      </c>
      <c r="C34" s="374"/>
      <c r="D34" s="375"/>
      <c r="E34" s="376"/>
      <c r="F34" s="377"/>
      <c r="G34" s="371"/>
      <c r="H34" s="371"/>
      <c r="I34" s="371"/>
      <c r="J34" s="371"/>
      <c r="K34" s="371"/>
      <c r="L34" s="371"/>
      <c r="M34" s="371"/>
      <c r="N34" s="371"/>
      <c r="O34" s="371"/>
      <c r="P34" s="371"/>
      <c r="Q34" s="371"/>
      <c r="R34" s="371"/>
      <c r="S34" s="371"/>
      <c r="T34" s="371"/>
      <c r="U34" s="371"/>
      <c r="V34" s="371"/>
      <c r="W34" s="371"/>
      <c r="X34" s="371"/>
      <c r="Y34" s="371"/>
      <c r="Z34" s="371"/>
      <c r="AA34" s="371"/>
      <c r="AB34" s="371"/>
      <c r="AC34" s="371"/>
      <c r="AD34" s="371"/>
      <c r="AE34" s="371"/>
      <c r="AF34" s="371"/>
      <c r="AG34" s="371"/>
      <c r="AH34" s="371"/>
      <c r="AI34" s="371"/>
      <c r="AJ34" s="371"/>
      <c r="AK34" s="371"/>
      <c r="AL34" s="371"/>
      <c r="AM34" s="371"/>
      <c r="AN34" s="371"/>
      <c r="AO34" s="371"/>
      <c r="AP34" s="371"/>
      <c r="AQ34" s="371"/>
      <c r="AR34" s="371"/>
      <c r="AS34" s="371"/>
      <c r="AT34" s="371"/>
      <c r="AU34" s="371"/>
      <c r="AV34" s="371"/>
      <c r="AW34" s="371"/>
      <c r="AX34" s="371"/>
      <c r="AY34" s="371"/>
      <c r="AZ34" s="371"/>
      <c r="BA34" s="371"/>
      <c r="BB34" s="371"/>
      <c r="BC34" s="371"/>
      <c r="BD34" s="371"/>
      <c r="BE34" s="371"/>
      <c r="BF34" s="371"/>
      <c r="BG34" s="371"/>
      <c r="BH34" s="371"/>
      <c r="BI34" s="371"/>
      <c r="BJ34" s="371"/>
      <c r="BK34" s="371"/>
      <c r="BL34" s="371"/>
      <c r="BM34" s="371"/>
      <c r="BN34" s="371"/>
      <c r="BO34" s="371"/>
      <c r="BP34" s="371"/>
      <c r="BQ34" s="371"/>
      <c r="BR34" s="371"/>
      <c r="BS34" s="371"/>
      <c r="BT34" s="371"/>
      <c r="BU34" s="371"/>
      <c r="BV34" s="371"/>
      <c r="BW34" s="371"/>
      <c r="BX34" s="371"/>
      <c r="BY34" s="371"/>
      <c r="BZ34" s="371"/>
      <c r="CA34" s="371"/>
      <c r="CB34" s="371"/>
      <c r="CC34" s="371"/>
      <c r="CD34" s="371"/>
      <c r="CE34" s="371"/>
      <c r="CF34" s="371"/>
      <c r="CG34" s="371"/>
      <c r="CH34" s="371"/>
      <c r="CI34" s="371"/>
      <c r="CJ34" s="371"/>
      <c r="CK34" s="371"/>
      <c r="CL34" s="371"/>
      <c r="CM34" s="371"/>
      <c r="CN34" s="371"/>
      <c r="CO34" s="371"/>
      <c r="CP34" s="371"/>
      <c r="CQ34" s="371"/>
      <c r="CR34" s="371"/>
      <c r="CS34" s="371"/>
      <c r="CT34" s="371"/>
      <c r="CU34" s="371"/>
      <c r="CV34" s="371"/>
      <c r="CW34" s="371"/>
      <c r="CX34" s="371"/>
      <c r="CY34" s="371"/>
      <c r="CZ34" s="371"/>
      <c r="DA34" s="371"/>
      <c r="DB34" s="371"/>
      <c r="DC34" s="371"/>
      <c r="DD34" s="371"/>
      <c r="DE34" s="371"/>
      <c r="DF34" s="371"/>
      <c r="DG34" s="371"/>
      <c r="DH34" s="371"/>
      <c r="DI34" s="371"/>
      <c r="DJ34" s="371"/>
      <c r="DK34" s="371"/>
      <c r="DL34" s="371"/>
      <c r="DM34" s="371"/>
      <c r="DN34" s="371"/>
      <c r="DO34" s="371"/>
      <c r="DP34" s="371"/>
      <c r="DQ34" s="371"/>
      <c r="DR34" s="371"/>
      <c r="DS34" s="371"/>
      <c r="DT34" s="371"/>
      <c r="DU34" s="371"/>
      <c r="DV34" s="371"/>
      <c r="DW34" s="371"/>
      <c r="DX34" s="371"/>
      <c r="DY34" s="371"/>
      <c r="DZ34" s="371"/>
      <c r="EA34" s="371"/>
      <c r="EB34" s="371"/>
      <c r="EC34" s="371"/>
      <c r="ED34" s="371"/>
      <c r="EE34" s="371"/>
      <c r="EF34" s="371"/>
      <c r="EG34" s="371"/>
      <c r="EH34" s="371"/>
      <c r="EI34" s="371"/>
      <c r="EJ34" s="371"/>
      <c r="EK34" s="371"/>
      <c r="EL34" s="371"/>
      <c r="EM34" s="371"/>
      <c r="EN34" s="371"/>
      <c r="EO34" s="371"/>
      <c r="EP34" s="371"/>
      <c r="EQ34" s="371"/>
      <c r="ER34" s="371"/>
      <c r="ES34" s="371"/>
      <c r="ET34" s="371"/>
      <c r="EU34" s="371"/>
      <c r="EV34" s="371"/>
      <c r="EW34" s="371"/>
      <c r="EX34" s="371"/>
      <c r="EY34" s="371"/>
      <c r="EZ34" s="371"/>
      <c r="FA34" s="371"/>
      <c r="FB34" s="371"/>
      <c r="FC34" s="371"/>
      <c r="FD34" s="371"/>
      <c r="FE34" s="371"/>
      <c r="FF34" s="371"/>
      <c r="FG34" s="371"/>
      <c r="FH34" s="371"/>
      <c r="FI34" s="371"/>
      <c r="FJ34" s="371"/>
      <c r="FK34" s="371"/>
      <c r="FL34" s="371"/>
      <c r="FM34" s="371"/>
      <c r="FN34" s="371"/>
      <c r="FO34" s="371"/>
      <c r="FP34" s="371"/>
      <c r="FQ34" s="371"/>
      <c r="FR34" s="371"/>
      <c r="FS34" s="371"/>
      <c r="FT34" s="371"/>
      <c r="FU34" s="371"/>
      <c r="FV34" s="371"/>
      <c r="FW34" s="371"/>
      <c r="FX34" s="371"/>
      <c r="FY34" s="371"/>
      <c r="FZ34" s="371"/>
      <c r="GA34" s="371"/>
      <c r="GB34" s="371"/>
      <c r="GC34" s="371"/>
      <c r="GD34" s="371"/>
      <c r="GE34" s="371"/>
      <c r="GF34" s="371"/>
      <c r="GG34" s="371"/>
      <c r="GH34" s="371"/>
      <c r="GI34" s="371"/>
      <c r="GJ34" s="371"/>
      <c r="GK34" s="371"/>
      <c r="GL34" s="371"/>
      <c r="GM34" s="371"/>
      <c r="GN34" s="371"/>
      <c r="GO34" s="371"/>
      <c r="GP34" s="371"/>
      <c r="GQ34" s="371"/>
      <c r="GR34" s="371"/>
      <c r="GS34" s="371"/>
      <c r="GT34" s="371"/>
      <c r="GU34" s="371"/>
      <c r="GV34" s="371"/>
      <c r="GW34" s="371"/>
      <c r="GX34" s="371"/>
      <c r="GY34" s="371"/>
      <c r="GZ34" s="371"/>
      <c r="HA34" s="371"/>
      <c r="HB34" s="371"/>
      <c r="HC34" s="371"/>
      <c r="HD34" s="371"/>
      <c r="HE34" s="371"/>
      <c r="HF34" s="371"/>
      <c r="HG34" s="371"/>
      <c r="HH34" s="371"/>
      <c r="HI34" s="371"/>
      <c r="HJ34" s="371"/>
      <c r="HK34" s="371"/>
      <c r="HL34" s="371"/>
      <c r="HM34" s="371"/>
      <c r="HN34" s="371"/>
      <c r="HO34" s="371"/>
      <c r="HP34" s="371"/>
      <c r="HQ34" s="371"/>
      <c r="HR34" s="371"/>
      <c r="HS34" s="371"/>
      <c r="HT34" s="371"/>
      <c r="HU34" s="371"/>
      <c r="HV34" s="371"/>
      <c r="HW34" s="371"/>
      <c r="HX34" s="371"/>
      <c r="HY34" s="371"/>
      <c r="HZ34" s="371"/>
      <c r="IA34" s="371"/>
      <c r="IB34" s="371"/>
      <c r="IC34" s="371"/>
      <c r="ID34" s="371"/>
      <c r="IE34" s="371"/>
      <c r="IF34" s="371"/>
      <c r="IG34" s="371"/>
      <c r="IH34" s="371"/>
      <c r="II34" s="371"/>
      <c r="IJ34" s="371"/>
      <c r="IK34" s="371"/>
      <c r="IL34" s="371"/>
      <c r="IM34" s="371"/>
      <c r="IN34" s="371"/>
      <c r="IO34" s="371"/>
      <c r="IP34" s="371"/>
    </row>
    <row r="35" spans="1:250" ht="12.75" customHeight="1">
      <c r="A35" s="366" t="s">
        <v>154</v>
      </c>
      <c r="B35" s="373" t="s">
        <v>180</v>
      </c>
      <c r="C35" s="374"/>
      <c r="D35" s="375"/>
      <c r="E35" s="376"/>
      <c r="F35" s="377"/>
      <c r="G35" s="371"/>
      <c r="H35" s="371"/>
      <c r="I35" s="371"/>
      <c r="J35" s="371"/>
      <c r="K35" s="371"/>
      <c r="L35" s="371"/>
      <c r="M35" s="371"/>
      <c r="N35" s="371"/>
      <c r="O35" s="371"/>
      <c r="P35" s="371"/>
      <c r="Q35" s="371"/>
      <c r="R35" s="371"/>
      <c r="S35" s="371"/>
      <c r="T35" s="371"/>
      <c r="U35" s="371"/>
      <c r="V35" s="371"/>
      <c r="W35" s="371"/>
      <c r="X35" s="371"/>
      <c r="Y35" s="371"/>
      <c r="Z35" s="371"/>
      <c r="AA35" s="371"/>
      <c r="AB35" s="371"/>
      <c r="AC35" s="371"/>
      <c r="AD35" s="371"/>
      <c r="AE35" s="371"/>
      <c r="AF35" s="371"/>
      <c r="AG35" s="371"/>
      <c r="AH35" s="371"/>
      <c r="AI35" s="371"/>
      <c r="AJ35" s="371"/>
      <c r="AK35" s="371"/>
      <c r="AL35" s="371"/>
      <c r="AM35" s="371"/>
      <c r="AN35" s="371"/>
      <c r="AO35" s="371"/>
      <c r="AP35" s="371"/>
      <c r="AQ35" s="371"/>
      <c r="AR35" s="371"/>
      <c r="AS35" s="371"/>
      <c r="AT35" s="371"/>
      <c r="AU35" s="371"/>
      <c r="AV35" s="371"/>
      <c r="AW35" s="371"/>
      <c r="AX35" s="371"/>
      <c r="AY35" s="371"/>
      <c r="AZ35" s="371"/>
      <c r="BA35" s="371"/>
      <c r="BB35" s="371"/>
      <c r="BC35" s="371"/>
      <c r="BD35" s="371"/>
      <c r="BE35" s="371"/>
      <c r="BF35" s="371"/>
      <c r="BG35" s="371"/>
      <c r="BH35" s="371"/>
      <c r="BI35" s="371"/>
      <c r="BJ35" s="371"/>
      <c r="BK35" s="371"/>
      <c r="BL35" s="371"/>
      <c r="BM35" s="371"/>
      <c r="BN35" s="371"/>
      <c r="BO35" s="371"/>
      <c r="BP35" s="371"/>
      <c r="BQ35" s="371"/>
      <c r="BR35" s="371"/>
      <c r="BS35" s="371"/>
      <c r="BT35" s="371"/>
      <c r="BU35" s="371"/>
      <c r="BV35" s="371"/>
      <c r="BW35" s="371"/>
      <c r="BX35" s="371"/>
      <c r="BY35" s="371"/>
      <c r="BZ35" s="371"/>
      <c r="CA35" s="371"/>
      <c r="CB35" s="371"/>
      <c r="CC35" s="371"/>
      <c r="CD35" s="371"/>
      <c r="CE35" s="371"/>
      <c r="CF35" s="371"/>
      <c r="CG35" s="371"/>
      <c r="CH35" s="371"/>
      <c r="CI35" s="371"/>
      <c r="CJ35" s="371"/>
      <c r="CK35" s="371"/>
      <c r="CL35" s="371"/>
      <c r="CM35" s="371"/>
      <c r="CN35" s="371"/>
      <c r="CO35" s="371"/>
      <c r="CP35" s="371"/>
      <c r="CQ35" s="371"/>
      <c r="CR35" s="371"/>
      <c r="CS35" s="371"/>
      <c r="CT35" s="371"/>
      <c r="CU35" s="371"/>
      <c r="CV35" s="371"/>
      <c r="CW35" s="371"/>
      <c r="CX35" s="371"/>
      <c r="CY35" s="371"/>
      <c r="CZ35" s="371"/>
      <c r="DA35" s="371"/>
      <c r="DB35" s="371"/>
      <c r="DC35" s="371"/>
      <c r="DD35" s="371"/>
      <c r="DE35" s="371"/>
      <c r="DF35" s="371"/>
      <c r="DG35" s="371"/>
      <c r="DH35" s="371"/>
      <c r="DI35" s="371"/>
      <c r="DJ35" s="371"/>
      <c r="DK35" s="371"/>
      <c r="DL35" s="371"/>
      <c r="DM35" s="371"/>
      <c r="DN35" s="371"/>
      <c r="DO35" s="371"/>
      <c r="DP35" s="371"/>
      <c r="DQ35" s="371"/>
      <c r="DR35" s="371"/>
      <c r="DS35" s="371"/>
      <c r="DT35" s="371"/>
      <c r="DU35" s="371"/>
      <c r="DV35" s="371"/>
      <c r="DW35" s="371"/>
      <c r="DX35" s="371"/>
      <c r="DY35" s="371"/>
      <c r="DZ35" s="371"/>
      <c r="EA35" s="371"/>
      <c r="EB35" s="371"/>
      <c r="EC35" s="371"/>
      <c r="ED35" s="371"/>
      <c r="EE35" s="371"/>
      <c r="EF35" s="371"/>
      <c r="EG35" s="371"/>
      <c r="EH35" s="371"/>
      <c r="EI35" s="371"/>
      <c r="EJ35" s="371"/>
      <c r="EK35" s="371"/>
      <c r="EL35" s="371"/>
      <c r="EM35" s="371"/>
      <c r="EN35" s="371"/>
      <c r="EO35" s="371"/>
      <c r="EP35" s="371"/>
      <c r="EQ35" s="371"/>
      <c r="ER35" s="371"/>
      <c r="ES35" s="371"/>
      <c r="ET35" s="371"/>
      <c r="EU35" s="371"/>
      <c r="EV35" s="371"/>
      <c r="EW35" s="371"/>
      <c r="EX35" s="371"/>
      <c r="EY35" s="371"/>
      <c r="EZ35" s="371"/>
      <c r="FA35" s="371"/>
      <c r="FB35" s="371"/>
      <c r="FC35" s="371"/>
      <c r="FD35" s="371"/>
      <c r="FE35" s="371"/>
      <c r="FF35" s="371"/>
      <c r="FG35" s="371"/>
      <c r="FH35" s="371"/>
      <c r="FI35" s="371"/>
      <c r="FJ35" s="371"/>
      <c r="FK35" s="371"/>
      <c r="FL35" s="371"/>
      <c r="FM35" s="371"/>
      <c r="FN35" s="371"/>
      <c r="FO35" s="371"/>
      <c r="FP35" s="371"/>
      <c r="FQ35" s="371"/>
      <c r="FR35" s="371"/>
      <c r="FS35" s="371"/>
      <c r="FT35" s="371"/>
      <c r="FU35" s="371"/>
      <c r="FV35" s="371"/>
      <c r="FW35" s="371"/>
      <c r="FX35" s="371"/>
      <c r="FY35" s="371"/>
      <c r="FZ35" s="371"/>
      <c r="GA35" s="371"/>
      <c r="GB35" s="371"/>
      <c r="GC35" s="371"/>
      <c r="GD35" s="371"/>
      <c r="GE35" s="371"/>
      <c r="GF35" s="371"/>
      <c r="GG35" s="371"/>
      <c r="GH35" s="371"/>
      <c r="GI35" s="371"/>
      <c r="GJ35" s="371"/>
      <c r="GK35" s="371"/>
      <c r="GL35" s="371"/>
      <c r="GM35" s="371"/>
      <c r="GN35" s="371"/>
      <c r="GO35" s="371"/>
      <c r="GP35" s="371"/>
      <c r="GQ35" s="371"/>
      <c r="GR35" s="371"/>
      <c r="GS35" s="371"/>
      <c r="GT35" s="371"/>
      <c r="GU35" s="371"/>
      <c r="GV35" s="371"/>
      <c r="GW35" s="371"/>
      <c r="GX35" s="371"/>
      <c r="GY35" s="371"/>
      <c r="GZ35" s="371"/>
      <c r="HA35" s="371"/>
      <c r="HB35" s="371"/>
      <c r="HC35" s="371"/>
      <c r="HD35" s="371"/>
      <c r="HE35" s="371"/>
      <c r="HF35" s="371"/>
      <c r="HG35" s="371"/>
      <c r="HH35" s="371"/>
      <c r="HI35" s="371"/>
      <c r="HJ35" s="371"/>
      <c r="HK35" s="371"/>
      <c r="HL35" s="371"/>
      <c r="HM35" s="371"/>
      <c r="HN35" s="371"/>
      <c r="HO35" s="371"/>
      <c r="HP35" s="371"/>
      <c r="HQ35" s="371"/>
      <c r="HR35" s="371"/>
      <c r="HS35" s="371"/>
      <c r="HT35" s="371"/>
      <c r="HU35" s="371"/>
      <c r="HV35" s="371"/>
      <c r="HW35" s="371"/>
      <c r="HX35" s="371"/>
      <c r="HY35" s="371"/>
      <c r="HZ35" s="371"/>
      <c r="IA35" s="371"/>
      <c r="IB35" s="371"/>
      <c r="IC35" s="371"/>
      <c r="ID35" s="371"/>
      <c r="IE35" s="371"/>
      <c r="IF35" s="371"/>
      <c r="IG35" s="371"/>
      <c r="IH35" s="371"/>
      <c r="II35" s="371"/>
      <c r="IJ35" s="371"/>
      <c r="IK35" s="371"/>
      <c r="IL35" s="371"/>
      <c r="IM35" s="371"/>
      <c r="IN35" s="371"/>
      <c r="IO35" s="371"/>
      <c r="IP35" s="371"/>
    </row>
    <row r="36" spans="1:250" ht="12.75" customHeight="1">
      <c r="A36" s="352"/>
      <c r="B36" s="358"/>
      <c r="C36" s="359"/>
      <c r="D36" s="364"/>
      <c r="E36" s="364"/>
      <c r="F36" s="36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55"/>
      <c r="AL36" s="355"/>
      <c r="AM36" s="355"/>
      <c r="AN36" s="355"/>
      <c r="AO36" s="355"/>
      <c r="AP36" s="355"/>
      <c r="AQ36" s="355"/>
      <c r="AR36" s="355"/>
      <c r="AS36" s="355"/>
      <c r="AT36" s="355"/>
      <c r="AU36" s="355"/>
      <c r="AV36" s="355"/>
      <c r="AW36" s="355"/>
      <c r="AX36" s="355"/>
      <c r="AY36" s="355"/>
      <c r="AZ36" s="355"/>
      <c r="BA36" s="355"/>
      <c r="BB36" s="355"/>
      <c r="BC36" s="355"/>
      <c r="BD36" s="355"/>
      <c r="BE36" s="355"/>
      <c r="BF36" s="355"/>
      <c r="BG36" s="355"/>
      <c r="BH36" s="355"/>
      <c r="BI36" s="355"/>
      <c r="BJ36" s="355"/>
      <c r="BK36" s="355"/>
      <c r="BL36" s="355"/>
      <c r="BM36" s="355"/>
      <c r="BN36" s="355"/>
      <c r="BO36" s="355"/>
      <c r="BP36" s="355"/>
      <c r="BQ36" s="355"/>
      <c r="BR36" s="355"/>
      <c r="BS36" s="355"/>
      <c r="BT36" s="355"/>
      <c r="BU36" s="355"/>
      <c r="BV36" s="355"/>
      <c r="BW36" s="355"/>
      <c r="BX36" s="355"/>
      <c r="BY36" s="355"/>
      <c r="BZ36" s="355"/>
      <c r="CA36" s="355"/>
      <c r="CB36" s="355"/>
      <c r="CC36" s="355"/>
      <c r="CD36" s="355"/>
      <c r="CE36" s="355"/>
      <c r="CF36" s="355"/>
      <c r="CG36" s="355"/>
      <c r="CH36" s="355"/>
      <c r="CI36" s="355"/>
      <c r="CJ36" s="355"/>
      <c r="CK36" s="355"/>
      <c r="CL36" s="355"/>
      <c r="CM36" s="355"/>
      <c r="CN36" s="355"/>
      <c r="CO36" s="355"/>
      <c r="CP36" s="355"/>
      <c r="CQ36" s="355"/>
      <c r="CR36" s="355"/>
      <c r="CS36" s="355"/>
      <c r="CT36" s="355"/>
      <c r="CU36" s="355"/>
      <c r="CV36" s="355"/>
      <c r="CW36" s="355"/>
      <c r="CX36" s="355"/>
      <c r="CY36" s="355"/>
      <c r="CZ36" s="355"/>
      <c r="DA36" s="355"/>
      <c r="DB36" s="355"/>
      <c r="DC36" s="355"/>
      <c r="DD36" s="355"/>
      <c r="DE36" s="355"/>
      <c r="DF36" s="355"/>
      <c r="DG36" s="355"/>
      <c r="DH36" s="355"/>
      <c r="DI36" s="355"/>
      <c r="DJ36" s="355"/>
      <c r="DK36" s="355"/>
      <c r="DL36" s="355"/>
      <c r="DM36" s="355"/>
      <c r="DN36" s="355"/>
      <c r="DO36" s="355"/>
      <c r="DP36" s="355"/>
      <c r="DQ36" s="355"/>
      <c r="DR36" s="355"/>
      <c r="DS36" s="355"/>
      <c r="DT36" s="355"/>
      <c r="DU36" s="355"/>
      <c r="DV36" s="355"/>
      <c r="DW36" s="355"/>
      <c r="DX36" s="355"/>
      <c r="DY36" s="355"/>
      <c r="DZ36" s="355"/>
      <c r="EA36" s="355"/>
      <c r="EB36" s="355"/>
      <c r="EC36" s="355"/>
      <c r="ED36" s="355"/>
      <c r="EE36" s="355"/>
      <c r="EF36" s="355"/>
      <c r="EG36" s="355"/>
      <c r="EH36" s="355"/>
      <c r="EI36" s="355"/>
      <c r="EJ36" s="355"/>
      <c r="EK36" s="355"/>
      <c r="EL36" s="355"/>
      <c r="EM36" s="355"/>
      <c r="EN36" s="355"/>
      <c r="EO36" s="355"/>
      <c r="EP36" s="355"/>
      <c r="EQ36" s="355"/>
      <c r="ER36" s="355"/>
      <c r="ES36" s="355"/>
      <c r="ET36" s="355"/>
      <c r="EU36" s="355"/>
      <c r="EV36" s="355"/>
      <c r="EW36" s="355"/>
      <c r="EX36" s="355"/>
      <c r="EY36" s="355"/>
      <c r="EZ36" s="355"/>
      <c r="FA36" s="355"/>
      <c r="FB36" s="355"/>
      <c r="FC36" s="355"/>
      <c r="FD36" s="355"/>
      <c r="FE36" s="355"/>
      <c r="FF36" s="355"/>
      <c r="FG36" s="355"/>
      <c r="FH36" s="355"/>
      <c r="FI36" s="355"/>
      <c r="FJ36" s="355"/>
      <c r="FK36" s="355"/>
      <c r="FL36" s="355"/>
      <c r="FM36" s="355"/>
      <c r="FN36" s="355"/>
      <c r="FO36" s="355"/>
      <c r="FP36" s="355"/>
      <c r="FQ36" s="355"/>
      <c r="FR36" s="355"/>
      <c r="FS36" s="355"/>
      <c r="FT36" s="355"/>
      <c r="FU36" s="355"/>
      <c r="FV36" s="355"/>
      <c r="FW36" s="355"/>
      <c r="FX36" s="355"/>
      <c r="FY36" s="355"/>
      <c r="FZ36" s="355"/>
      <c r="GA36" s="355"/>
      <c r="GB36" s="355"/>
      <c r="GC36" s="355"/>
      <c r="GD36" s="355"/>
      <c r="GE36" s="355"/>
      <c r="GF36" s="355"/>
      <c r="GG36" s="355"/>
      <c r="GH36" s="355"/>
      <c r="GI36" s="355"/>
      <c r="GJ36" s="355"/>
      <c r="GK36" s="355"/>
      <c r="GL36" s="355"/>
      <c r="GM36" s="355"/>
      <c r="GN36" s="355"/>
      <c r="GO36" s="355"/>
      <c r="GP36" s="355"/>
      <c r="GQ36" s="355"/>
      <c r="GR36" s="355"/>
      <c r="GS36" s="355"/>
      <c r="GT36" s="355"/>
      <c r="GU36" s="355"/>
      <c r="GV36" s="355"/>
      <c r="GW36" s="355"/>
      <c r="GX36" s="355"/>
      <c r="GY36" s="355"/>
      <c r="GZ36" s="355"/>
      <c r="HA36" s="355"/>
      <c r="HB36" s="355"/>
      <c r="HC36" s="355"/>
      <c r="HD36" s="355"/>
      <c r="HE36" s="355"/>
      <c r="HF36" s="355"/>
      <c r="HG36" s="355"/>
      <c r="HH36" s="355"/>
      <c r="HI36" s="355"/>
      <c r="HJ36" s="355"/>
      <c r="HK36" s="355"/>
      <c r="HL36" s="355"/>
      <c r="HM36" s="355"/>
      <c r="HN36" s="355"/>
      <c r="HO36" s="355"/>
      <c r="HP36" s="355"/>
      <c r="HQ36" s="355"/>
      <c r="HR36" s="355"/>
      <c r="HS36" s="355"/>
      <c r="HT36" s="355"/>
      <c r="HU36" s="355"/>
      <c r="HV36" s="355"/>
      <c r="HW36" s="355"/>
      <c r="HX36" s="355"/>
      <c r="HY36" s="355"/>
      <c r="HZ36" s="355"/>
      <c r="IA36" s="355"/>
      <c r="IB36" s="355"/>
      <c r="IC36" s="355"/>
      <c r="ID36" s="355"/>
      <c r="IE36" s="355"/>
      <c r="IF36" s="355"/>
      <c r="IG36" s="355"/>
      <c r="IH36" s="355"/>
      <c r="II36" s="355"/>
      <c r="IJ36" s="355"/>
      <c r="IK36" s="355"/>
      <c r="IL36" s="355"/>
      <c r="IM36" s="355"/>
      <c r="IN36" s="355"/>
      <c r="IO36" s="355"/>
      <c r="IP36" s="355"/>
    </row>
    <row r="37" spans="1:250" ht="12.75" customHeight="1">
      <c r="B37" s="381" t="s">
        <v>181</v>
      </c>
      <c r="E37" s="381"/>
    </row>
    <row r="38" spans="1:250" ht="12.75" customHeight="1">
      <c r="A38" s="371" t="s">
        <v>182</v>
      </c>
      <c r="B38" s="373" t="s">
        <v>183</v>
      </c>
      <c r="E38" s="373"/>
    </row>
    <row r="39" spans="1:250" ht="12.75" customHeight="1">
      <c r="A39" s="371" t="s">
        <v>184</v>
      </c>
      <c r="B39" s="381" t="s">
        <v>185</v>
      </c>
      <c r="E39" s="381"/>
    </row>
    <row r="40" spans="1:250" ht="12.75" customHeight="1">
      <c r="A40" s="371" t="s">
        <v>186</v>
      </c>
      <c r="B40" s="381" t="s">
        <v>187</v>
      </c>
      <c r="E40" s="381"/>
    </row>
    <row r="41" spans="1:250" ht="12.75" customHeight="1">
      <c r="A41" s="381" t="s">
        <v>188</v>
      </c>
      <c r="B41" s="381" t="s">
        <v>189</v>
      </c>
      <c r="E41" s="381"/>
    </row>
    <row r="42" spans="1:250" ht="12.75" customHeight="1">
      <c r="A42" s="385" t="s">
        <v>190</v>
      </c>
      <c r="B42" s="383" t="s">
        <v>191</v>
      </c>
    </row>
    <row r="43" spans="1:250" s="387" customFormat="1" ht="12.75" customHeight="1">
      <c r="A43" s="381" t="s">
        <v>192</v>
      </c>
      <c r="B43" s="381" t="s">
        <v>193</v>
      </c>
      <c r="C43" s="382"/>
      <c r="D43" s="383"/>
      <c r="E43" s="381"/>
      <c r="F43" s="384"/>
      <c r="G43" s="379"/>
      <c r="H43" s="379"/>
      <c r="I43" s="379"/>
      <c r="J43" s="379"/>
      <c r="K43" s="379"/>
      <c r="L43" s="379"/>
      <c r="M43" s="379"/>
      <c r="N43" s="379"/>
      <c r="O43" s="379"/>
      <c r="P43" s="379"/>
      <c r="Q43" s="379"/>
      <c r="R43" s="379"/>
      <c r="S43" s="379"/>
      <c r="T43" s="379"/>
      <c r="U43" s="379"/>
      <c r="V43" s="379"/>
      <c r="W43" s="379"/>
      <c r="X43" s="379"/>
      <c r="Y43" s="379"/>
      <c r="Z43" s="379"/>
      <c r="AA43" s="379"/>
      <c r="AB43" s="379"/>
      <c r="AC43" s="379"/>
      <c r="AD43" s="379"/>
      <c r="AE43" s="379"/>
      <c r="AF43" s="379"/>
      <c r="AG43" s="379"/>
      <c r="AH43" s="379"/>
      <c r="AI43" s="379"/>
      <c r="AJ43" s="379"/>
      <c r="AK43" s="379"/>
      <c r="AL43" s="379"/>
      <c r="AM43" s="379"/>
      <c r="AN43" s="379"/>
      <c r="AO43" s="379"/>
      <c r="AP43" s="379"/>
      <c r="AQ43" s="379"/>
      <c r="AR43" s="379"/>
      <c r="AS43" s="379"/>
      <c r="AT43" s="379"/>
      <c r="AU43" s="379"/>
      <c r="AV43" s="379"/>
      <c r="AW43" s="379"/>
      <c r="AX43" s="379"/>
      <c r="AY43" s="379"/>
      <c r="AZ43" s="379"/>
      <c r="BA43" s="379"/>
      <c r="BB43" s="379"/>
      <c r="BC43" s="379"/>
      <c r="BD43" s="379"/>
      <c r="BE43" s="379"/>
      <c r="BF43" s="379"/>
      <c r="BG43" s="379"/>
      <c r="BH43" s="379"/>
      <c r="BI43" s="379"/>
      <c r="BJ43" s="379"/>
      <c r="BK43" s="379"/>
      <c r="BL43" s="379"/>
      <c r="BM43" s="379"/>
      <c r="BN43" s="379"/>
      <c r="BO43" s="379"/>
      <c r="BP43" s="379"/>
      <c r="BQ43" s="379"/>
      <c r="BR43" s="379"/>
      <c r="BS43" s="379"/>
      <c r="BT43" s="379"/>
      <c r="BU43" s="379"/>
      <c r="BV43" s="379"/>
      <c r="BW43" s="379"/>
      <c r="BX43" s="379"/>
      <c r="BY43" s="379"/>
      <c r="BZ43" s="379"/>
      <c r="CA43" s="379"/>
      <c r="CB43" s="379"/>
      <c r="CC43" s="379"/>
      <c r="CD43" s="379"/>
      <c r="CE43" s="379"/>
      <c r="CF43" s="379"/>
      <c r="CG43" s="379"/>
      <c r="CH43" s="379"/>
      <c r="CI43" s="379"/>
      <c r="CJ43" s="379"/>
      <c r="CK43" s="379"/>
      <c r="CL43" s="379"/>
      <c r="CM43" s="379"/>
      <c r="CN43" s="379"/>
      <c r="CO43" s="379"/>
      <c r="CP43" s="379"/>
      <c r="CQ43" s="379"/>
      <c r="CR43" s="379"/>
      <c r="CS43" s="379"/>
      <c r="CT43" s="379"/>
      <c r="CU43" s="379"/>
      <c r="CV43" s="379"/>
      <c r="CW43" s="379"/>
      <c r="CX43" s="379"/>
      <c r="CY43" s="379"/>
      <c r="CZ43" s="379"/>
      <c r="DA43" s="379"/>
      <c r="DB43" s="379"/>
      <c r="DC43" s="379"/>
      <c r="DD43" s="379"/>
      <c r="DE43" s="379"/>
      <c r="DF43" s="379"/>
      <c r="DG43" s="379"/>
      <c r="DH43" s="379"/>
      <c r="DI43" s="379"/>
      <c r="DJ43" s="379"/>
      <c r="DK43" s="379"/>
      <c r="DL43" s="379"/>
      <c r="DM43" s="379"/>
      <c r="DN43" s="379"/>
      <c r="DO43" s="379"/>
      <c r="DP43" s="379"/>
      <c r="DQ43" s="379"/>
      <c r="DR43" s="379"/>
      <c r="DS43" s="379"/>
      <c r="DT43" s="379"/>
      <c r="DU43" s="379"/>
      <c r="DV43" s="379"/>
      <c r="DW43" s="379"/>
      <c r="DX43" s="379"/>
      <c r="DY43" s="379"/>
      <c r="DZ43" s="379"/>
      <c r="EA43" s="379"/>
      <c r="EB43" s="379"/>
      <c r="EC43" s="379"/>
      <c r="ED43" s="379"/>
      <c r="EE43" s="379"/>
      <c r="EF43" s="379"/>
      <c r="EG43" s="379"/>
      <c r="EH43" s="379"/>
      <c r="EI43" s="379"/>
      <c r="EJ43" s="379"/>
      <c r="EK43" s="379"/>
      <c r="EL43" s="379"/>
      <c r="EM43" s="379"/>
      <c r="EN43" s="379"/>
      <c r="EO43" s="379"/>
      <c r="EP43" s="379"/>
      <c r="EQ43" s="379"/>
      <c r="ER43" s="379"/>
      <c r="ES43" s="379"/>
      <c r="ET43" s="379"/>
      <c r="EU43" s="379"/>
      <c r="EV43" s="379"/>
      <c r="EW43" s="379"/>
      <c r="EX43" s="379"/>
      <c r="EY43" s="379"/>
      <c r="EZ43" s="379"/>
      <c r="FA43" s="379"/>
      <c r="FB43" s="379"/>
      <c r="FC43" s="379"/>
      <c r="FD43" s="379"/>
      <c r="FE43" s="379"/>
      <c r="FF43" s="379"/>
      <c r="FG43" s="379"/>
      <c r="FH43" s="379"/>
      <c r="FI43" s="379"/>
      <c r="FJ43" s="379"/>
      <c r="FK43" s="379"/>
      <c r="FL43" s="379"/>
      <c r="FM43" s="379"/>
      <c r="FN43" s="379"/>
      <c r="FO43" s="379"/>
      <c r="FP43" s="379"/>
      <c r="FQ43" s="379"/>
      <c r="FR43" s="379"/>
      <c r="FS43" s="379"/>
      <c r="FT43" s="379"/>
      <c r="FU43" s="379"/>
      <c r="FV43" s="379"/>
      <c r="FW43" s="379"/>
      <c r="FX43" s="379"/>
      <c r="FY43" s="379"/>
      <c r="FZ43" s="379"/>
      <c r="GA43" s="379"/>
      <c r="GB43" s="379"/>
      <c r="GC43" s="379"/>
      <c r="GD43" s="379"/>
      <c r="GE43" s="379"/>
      <c r="GF43" s="379"/>
      <c r="GG43" s="379"/>
      <c r="GH43" s="379"/>
      <c r="GI43" s="379"/>
      <c r="GJ43" s="379"/>
      <c r="GK43" s="379"/>
      <c r="GL43" s="379"/>
      <c r="GM43" s="379"/>
      <c r="GN43" s="379"/>
      <c r="GO43" s="379"/>
      <c r="GP43" s="379"/>
      <c r="GQ43" s="379"/>
      <c r="GR43" s="379"/>
      <c r="GS43" s="379"/>
      <c r="GT43" s="379"/>
      <c r="GU43" s="379"/>
      <c r="GV43" s="379"/>
      <c r="GW43" s="379"/>
      <c r="GX43" s="379"/>
      <c r="GY43" s="379"/>
      <c r="GZ43" s="379"/>
      <c r="HA43" s="379"/>
      <c r="HB43" s="379"/>
      <c r="HC43" s="379"/>
      <c r="HD43" s="379"/>
      <c r="HE43" s="379"/>
      <c r="HF43" s="379"/>
      <c r="HG43" s="379"/>
      <c r="HH43" s="379"/>
      <c r="HI43" s="379"/>
      <c r="HJ43" s="379"/>
      <c r="HK43" s="379"/>
      <c r="HL43" s="379"/>
      <c r="HM43" s="379"/>
      <c r="HN43" s="379"/>
      <c r="HO43" s="379"/>
      <c r="HP43" s="379"/>
      <c r="HQ43" s="379"/>
      <c r="HR43" s="379"/>
      <c r="HS43" s="379"/>
      <c r="HT43" s="379"/>
      <c r="HU43" s="379"/>
      <c r="HV43" s="379"/>
      <c r="HW43" s="379"/>
      <c r="HX43" s="379"/>
      <c r="HY43" s="379"/>
      <c r="HZ43" s="379"/>
      <c r="IA43" s="379"/>
      <c r="IB43" s="379"/>
      <c r="IC43" s="379"/>
      <c r="ID43" s="379"/>
      <c r="IE43" s="379"/>
      <c r="IF43" s="379"/>
      <c r="IG43" s="379"/>
      <c r="IH43" s="379"/>
      <c r="II43" s="379"/>
      <c r="IJ43" s="379"/>
      <c r="IK43" s="379"/>
      <c r="IL43" s="379"/>
      <c r="IM43" s="379"/>
      <c r="IN43" s="379"/>
      <c r="IO43" s="379"/>
      <c r="IP43" s="379"/>
    </row>
    <row r="44" spans="1:250" s="388" customFormat="1" ht="12.75" customHeight="1">
      <c r="A44" s="381" t="s">
        <v>194</v>
      </c>
      <c r="B44" s="381" t="s">
        <v>195</v>
      </c>
      <c r="C44" s="382"/>
      <c r="D44" s="383"/>
      <c r="E44" s="381"/>
      <c r="F44" s="384"/>
      <c r="G44" s="379"/>
      <c r="H44" s="379"/>
      <c r="I44" s="379"/>
      <c r="J44" s="379"/>
      <c r="K44" s="379"/>
      <c r="L44" s="379"/>
      <c r="M44" s="379"/>
      <c r="N44" s="379"/>
      <c r="O44" s="379"/>
      <c r="P44" s="379"/>
      <c r="Q44" s="379"/>
      <c r="R44" s="379"/>
      <c r="S44" s="379"/>
      <c r="T44" s="379"/>
      <c r="U44" s="379"/>
      <c r="V44" s="379"/>
      <c r="W44" s="379"/>
      <c r="X44" s="379"/>
      <c r="Y44" s="379"/>
      <c r="Z44" s="379"/>
      <c r="AA44" s="379"/>
      <c r="AB44" s="379"/>
      <c r="AC44" s="379"/>
      <c r="AD44" s="379"/>
      <c r="AE44" s="379"/>
      <c r="AF44" s="379"/>
      <c r="AG44" s="379"/>
      <c r="AH44" s="379"/>
      <c r="AI44" s="379"/>
      <c r="AJ44" s="379"/>
      <c r="AK44" s="379"/>
      <c r="AL44" s="379"/>
      <c r="AM44" s="379"/>
      <c r="AN44" s="379"/>
      <c r="AO44" s="379"/>
      <c r="AP44" s="379"/>
      <c r="AQ44" s="379"/>
      <c r="AR44" s="379"/>
      <c r="AS44" s="379"/>
      <c r="AT44" s="379"/>
      <c r="AU44" s="379"/>
      <c r="AV44" s="379"/>
      <c r="AW44" s="379"/>
      <c r="AX44" s="379"/>
      <c r="AY44" s="379"/>
      <c r="AZ44" s="379"/>
      <c r="BA44" s="379"/>
      <c r="BB44" s="379"/>
      <c r="BC44" s="379"/>
      <c r="BD44" s="379"/>
      <c r="BE44" s="379"/>
      <c r="BF44" s="379"/>
      <c r="BG44" s="379"/>
      <c r="BH44" s="379"/>
      <c r="BI44" s="379"/>
      <c r="BJ44" s="379"/>
      <c r="BK44" s="379"/>
      <c r="BL44" s="379"/>
      <c r="BM44" s="379"/>
      <c r="BN44" s="379"/>
      <c r="BO44" s="379"/>
      <c r="BP44" s="379"/>
      <c r="BQ44" s="379"/>
      <c r="BR44" s="379"/>
      <c r="BS44" s="379"/>
      <c r="BT44" s="379"/>
      <c r="BU44" s="379"/>
      <c r="BV44" s="379"/>
      <c r="BW44" s="379"/>
      <c r="BX44" s="379"/>
      <c r="BY44" s="379"/>
      <c r="BZ44" s="379"/>
      <c r="CA44" s="379"/>
      <c r="CB44" s="379"/>
      <c r="CC44" s="379"/>
      <c r="CD44" s="379"/>
      <c r="CE44" s="379"/>
      <c r="CF44" s="379"/>
      <c r="CG44" s="379"/>
      <c r="CH44" s="379"/>
      <c r="CI44" s="379"/>
      <c r="CJ44" s="379"/>
      <c r="CK44" s="379"/>
      <c r="CL44" s="379"/>
      <c r="CM44" s="379"/>
      <c r="CN44" s="379"/>
      <c r="CO44" s="379"/>
      <c r="CP44" s="379"/>
      <c r="CQ44" s="379"/>
      <c r="CR44" s="379"/>
      <c r="CS44" s="379"/>
      <c r="CT44" s="379"/>
      <c r="CU44" s="379"/>
      <c r="CV44" s="379"/>
      <c r="CW44" s="379"/>
      <c r="CX44" s="379"/>
      <c r="CY44" s="379"/>
      <c r="CZ44" s="379"/>
      <c r="DA44" s="379"/>
      <c r="DB44" s="379"/>
      <c r="DC44" s="379"/>
      <c r="DD44" s="379"/>
      <c r="DE44" s="379"/>
      <c r="DF44" s="379"/>
      <c r="DG44" s="379"/>
      <c r="DH44" s="379"/>
      <c r="DI44" s="379"/>
      <c r="DJ44" s="379"/>
      <c r="DK44" s="379"/>
      <c r="DL44" s="379"/>
      <c r="DM44" s="379"/>
      <c r="DN44" s="379"/>
      <c r="DO44" s="379"/>
      <c r="DP44" s="379"/>
      <c r="DQ44" s="379"/>
      <c r="DR44" s="379"/>
      <c r="DS44" s="379"/>
      <c r="DT44" s="379"/>
      <c r="DU44" s="379"/>
      <c r="DV44" s="379"/>
      <c r="DW44" s="379"/>
      <c r="DX44" s="379"/>
      <c r="DY44" s="379"/>
      <c r="DZ44" s="379"/>
      <c r="EA44" s="379"/>
      <c r="EB44" s="379"/>
      <c r="EC44" s="379"/>
      <c r="ED44" s="379"/>
      <c r="EE44" s="379"/>
      <c r="EF44" s="379"/>
      <c r="EG44" s="379"/>
      <c r="EH44" s="379"/>
      <c r="EI44" s="379"/>
      <c r="EJ44" s="379"/>
      <c r="EK44" s="379"/>
      <c r="EL44" s="379"/>
      <c r="EM44" s="379"/>
      <c r="EN44" s="379"/>
      <c r="EO44" s="379"/>
      <c r="EP44" s="379"/>
      <c r="EQ44" s="379"/>
      <c r="ER44" s="379"/>
      <c r="ES44" s="379"/>
      <c r="ET44" s="379"/>
      <c r="EU44" s="379"/>
      <c r="EV44" s="379"/>
      <c r="EW44" s="379"/>
      <c r="EX44" s="379"/>
      <c r="EY44" s="379"/>
      <c r="EZ44" s="379"/>
      <c r="FA44" s="379"/>
      <c r="FB44" s="379"/>
      <c r="FC44" s="379"/>
      <c r="FD44" s="379"/>
      <c r="FE44" s="379"/>
      <c r="FF44" s="379"/>
      <c r="FG44" s="379"/>
      <c r="FH44" s="379"/>
      <c r="FI44" s="379"/>
      <c r="FJ44" s="379"/>
      <c r="FK44" s="379"/>
      <c r="FL44" s="379"/>
      <c r="FM44" s="379"/>
      <c r="FN44" s="379"/>
      <c r="FO44" s="379"/>
      <c r="FP44" s="379"/>
      <c r="FQ44" s="379"/>
      <c r="FR44" s="379"/>
      <c r="FS44" s="379"/>
      <c r="FT44" s="379"/>
      <c r="FU44" s="379"/>
      <c r="FV44" s="379"/>
      <c r="FW44" s="379"/>
      <c r="FX44" s="379"/>
      <c r="FY44" s="379"/>
      <c r="FZ44" s="379"/>
      <c r="GA44" s="379"/>
      <c r="GB44" s="379"/>
      <c r="GC44" s="379"/>
      <c r="GD44" s="379"/>
      <c r="GE44" s="379"/>
      <c r="GF44" s="379"/>
      <c r="GG44" s="379"/>
      <c r="GH44" s="379"/>
      <c r="GI44" s="379"/>
      <c r="GJ44" s="379"/>
      <c r="GK44" s="379"/>
      <c r="GL44" s="379"/>
      <c r="GM44" s="379"/>
      <c r="GN44" s="379"/>
      <c r="GO44" s="379"/>
      <c r="GP44" s="379"/>
      <c r="GQ44" s="379"/>
      <c r="GR44" s="379"/>
      <c r="GS44" s="379"/>
      <c r="GT44" s="379"/>
      <c r="GU44" s="379"/>
      <c r="GV44" s="379"/>
      <c r="GW44" s="379"/>
      <c r="GX44" s="379"/>
      <c r="GY44" s="379"/>
      <c r="GZ44" s="379"/>
      <c r="HA44" s="379"/>
      <c r="HB44" s="379"/>
      <c r="HC44" s="379"/>
      <c r="HD44" s="379"/>
      <c r="HE44" s="379"/>
      <c r="HF44" s="379"/>
      <c r="HG44" s="379"/>
      <c r="HH44" s="379"/>
      <c r="HI44" s="379"/>
      <c r="HJ44" s="379"/>
      <c r="HK44" s="379"/>
      <c r="HL44" s="379"/>
      <c r="HM44" s="379"/>
      <c r="HN44" s="379"/>
      <c r="HO44" s="379"/>
      <c r="HP44" s="379"/>
      <c r="HQ44" s="379"/>
      <c r="HR44" s="379"/>
      <c r="HS44" s="379"/>
      <c r="HT44" s="379"/>
      <c r="HU44" s="379"/>
      <c r="HV44" s="379"/>
      <c r="HW44" s="379"/>
      <c r="HX44" s="379"/>
      <c r="HY44" s="379"/>
      <c r="HZ44" s="379"/>
      <c r="IA44" s="379"/>
      <c r="IB44" s="379"/>
      <c r="IC44" s="379"/>
      <c r="ID44" s="379"/>
      <c r="IE44" s="379"/>
      <c r="IF44" s="379"/>
      <c r="IG44" s="379"/>
      <c r="IH44" s="379"/>
      <c r="II44" s="379"/>
      <c r="IJ44" s="379"/>
      <c r="IK44" s="379"/>
      <c r="IL44" s="379"/>
      <c r="IM44" s="379"/>
      <c r="IN44" s="379"/>
      <c r="IO44" s="379"/>
      <c r="IP44" s="379"/>
    </row>
    <row r="45" spans="1:250" s="381" customFormat="1" ht="12.75" customHeight="1">
      <c r="A45" s="381" t="s">
        <v>196</v>
      </c>
      <c r="B45" s="381" t="s">
        <v>197</v>
      </c>
      <c r="C45" s="382"/>
      <c r="D45" s="383"/>
      <c r="F45" s="384"/>
      <c r="G45" s="379"/>
      <c r="H45" s="379"/>
      <c r="I45" s="379"/>
      <c r="J45" s="379"/>
      <c r="K45" s="379"/>
      <c r="L45" s="379"/>
      <c r="M45" s="379"/>
      <c r="N45" s="379"/>
      <c r="O45" s="379"/>
      <c r="P45" s="379"/>
      <c r="Q45" s="379"/>
      <c r="R45" s="379"/>
      <c r="S45" s="379"/>
      <c r="T45" s="379"/>
      <c r="U45" s="379"/>
      <c r="V45" s="379"/>
      <c r="W45" s="379"/>
      <c r="X45" s="379"/>
      <c r="Y45" s="379"/>
      <c r="Z45" s="379"/>
      <c r="AA45" s="379"/>
      <c r="AB45" s="379"/>
      <c r="AC45" s="379"/>
      <c r="AD45" s="379"/>
      <c r="AE45" s="379"/>
      <c r="AF45" s="379"/>
      <c r="AG45" s="379"/>
      <c r="AH45" s="379"/>
      <c r="AI45" s="379"/>
      <c r="AJ45" s="379"/>
      <c r="AK45" s="379"/>
      <c r="AL45" s="379"/>
      <c r="AM45" s="379"/>
      <c r="AN45" s="379"/>
      <c r="AO45" s="379"/>
      <c r="AP45" s="379"/>
      <c r="AQ45" s="379"/>
      <c r="AR45" s="379"/>
      <c r="AS45" s="379"/>
      <c r="AT45" s="379"/>
      <c r="AU45" s="379"/>
      <c r="AV45" s="379"/>
      <c r="AW45" s="379"/>
      <c r="AX45" s="379"/>
      <c r="AY45" s="379"/>
      <c r="AZ45" s="379"/>
      <c r="BA45" s="379"/>
      <c r="BB45" s="379"/>
      <c r="BC45" s="379"/>
      <c r="BD45" s="379"/>
      <c r="BE45" s="379"/>
      <c r="BF45" s="379"/>
      <c r="BG45" s="379"/>
      <c r="BH45" s="379"/>
      <c r="BI45" s="379"/>
      <c r="BJ45" s="379"/>
      <c r="BK45" s="379"/>
      <c r="BL45" s="379"/>
      <c r="BM45" s="379"/>
      <c r="BN45" s="379"/>
      <c r="BO45" s="379"/>
      <c r="BP45" s="379"/>
      <c r="BQ45" s="379"/>
      <c r="BR45" s="379"/>
      <c r="BS45" s="379"/>
      <c r="BT45" s="379"/>
      <c r="BU45" s="379"/>
      <c r="BV45" s="379"/>
      <c r="BW45" s="379"/>
      <c r="BX45" s="379"/>
      <c r="BY45" s="379"/>
      <c r="BZ45" s="379"/>
      <c r="CA45" s="379"/>
      <c r="CB45" s="379"/>
      <c r="CC45" s="379"/>
      <c r="CD45" s="379"/>
      <c r="CE45" s="379"/>
      <c r="CF45" s="379"/>
      <c r="CG45" s="379"/>
      <c r="CH45" s="379"/>
      <c r="CI45" s="379"/>
      <c r="CJ45" s="379"/>
      <c r="CK45" s="379"/>
      <c r="CL45" s="379"/>
      <c r="CM45" s="379"/>
      <c r="CN45" s="379"/>
      <c r="CO45" s="379"/>
      <c r="CP45" s="379"/>
      <c r="CQ45" s="379"/>
      <c r="CR45" s="379"/>
      <c r="CS45" s="379"/>
      <c r="CT45" s="379"/>
      <c r="CU45" s="379"/>
      <c r="CV45" s="379"/>
      <c r="CW45" s="379"/>
      <c r="CX45" s="379"/>
      <c r="CY45" s="379"/>
      <c r="CZ45" s="379"/>
      <c r="DA45" s="379"/>
      <c r="DB45" s="379"/>
      <c r="DC45" s="379"/>
      <c r="DD45" s="379"/>
      <c r="DE45" s="379"/>
      <c r="DF45" s="379"/>
      <c r="DG45" s="379"/>
      <c r="DH45" s="379"/>
      <c r="DI45" s="379"/>
      <c r="DJ45" s="379"/>
      <c r="DK45" s="379"/>
      <c r="DL45" s="379"/>
      <c r="DM45" s="379"/>
      <c r="DN45" s="379"/>
      <c r="DO45" s="379"/>
      <c r="DP45" s="379"/>
      <c r="DQ45" s="379"/>
      <c r="DR45" s="379"/>
      <c r="DS45" s="379"/>
      <c r="DT45" s="379"/>
      <c r="DU45" s="379"/>
      <c r="DV45" s="379"/>
      <c r="DW45" s="379"/>
      <c r="DX45" s="379"/>
      <c r="DY45" s="379"/>
      <c r="DZ45" s="379"/>
      <c r="EA45" s="379"/>
      <c r="EB45" s="379"/>
      <c r="EC45" s="379"/>
      <c r="ED45" s="379"/>
      <c r="EE45" s="379"/>
      <c r="EF45" s="379"/>
      <c r="EG45" s="379"/>
      <c r="EH45" s="379"/>
      <c r="EI45" s="379"/>
      <c r="EJ45" s="379"/>
      <c r="EK45" s="379"/>
      <c r="EL45" s="379"/>
      <c r="EM45" s="379"/>
      <c r="EN45" s="379"/>
      <c r="EO45" s="379"/>
      <c r="EP45" s="379"/>
      <c r="EQ45" s="379"/>
      <c r="ER45" s="379"/>
      <c r="ES45" s="379"/>
      <c r="ET45" s="379"/>
      <c r="EU45" s="379"/>
      <c r="EV45" s="379"/>
      <c r="EW45" s="379"/>
      <c r="EX45" s="379"/>
      <c r="EY45" s="379"/>
      <c r="EZ45" s="379"/>
      <c r="FA45" s="379"/>
      <c r="FB45" s="379"/>
      <c r="FC45" s="379"/>
      <c r="FD45" s="379"/>
      <c r="FE45" s="379"/>
      <c r="FF45" s="379"/>
      <c r="FG45" s="379"/>
      <c r="FH45" s="379"/>
      <c r="FI45" s="379"/>
      <c r="FJ45" s="379"/>
      <c r="FK45" s="379"/>
      <c r="FL45" s="379"/>
      <c r="FM45" s="379"/>
      <c r="FN45" s="379"/>
      <c r="FO45" s="379"/>
      <c r="FP45" s="379"/>
      <c r="FQ45" s="379"/>
      <c r="FR45" s="379"/>
      <c r="FS45" s="379"/>
      <c r="FT45" s="379"/>
      <c r="FU45" s="379"/>
      <c r="FV45" s="379"/>
      <c r="FW45" s="379"/>
      <c r="FX45" s="379"/>
      <c r="FY45" s="379"/>
      <c r="FZ45" s="379"/>
      <c r="GA45" s="379"/>
      <c r="GB45" s="379"/>
      <c r="GC45" s="379"/>
      <c r="GD45" s="379"/>
      <c r="GE45" s="379"/>
      <c r="GF45" s="379"/>
      <c r="GG45" s="379"/>
      <c r="GH45" s="379"/>
      <c r="GI45" s="379"/>
      <c r="GJ45" s="379"/>
      <c r="GK45" s="379"/>
      <c r="GL45" s="379"/>
      <c r="GM45" s="379"/>
      <c r="GN45" s="379"/>
      <c r="GO45" s="379"/>
      <c r="GP45" s="379"/>
      <c r="GQ45" s="379"/>
      <c r="GR45" s="379"/>
      <c r="GS45" s="379"/>
      <c r="GT45" s="379"/>
      <c r="GU45" s="379"/>
      <c r="GV45" s="379"/>
      <c r="GW45" s="379"/>
      <c r="GX45" s="379"/>
      <c r="GY45" s="379"/>
      <c r="GZ45" s="379"/>
      <c r="HA45" s="379"/>
      <c r="HB45" s="379"/>
      <c r="HC45" s="379"/>
      <c r="HD45" s="379"/>
      <c r="HE45" s="379"/>
      <c r="HF45" s="379"/>
      <c r="HG45" s="379"/>
      <c r="HH45" s="379"/>
      <c r="HI45" s="379"/>
      <c r="HJ45" s="379"/>
      <c r="HK45" s="379"/>
      <c r="HL45" s="379"/>
      <c r="HM45" s="379"/>
      <c r="HN45" s="379"/>
      <c r="HO45" s="379"/>
      <c r="HP45" s="379"/>
      <c r="HQ45" s="379"/>
      <c r="HR45" s="379"/>
      <c r="HS45" s="379"/>
      <c r="HT45" s="379"/>
      <c r="HU45" s="379"/>
      <c r="HV45" s="379"/>
      <c r="HW45" s="379"/>
      <c r="HX45" s="379"/>
      <c r="HY45" s="379"/>
      <c r="HZ45" s="379"/>
      <c r="IA45" s="379"/>
      <c r="IB45" s="379"/>
      <c r="IC45" s="379"/>
      <c r="ID45" s="379"/>
      <c r="IE45" s="379"/>
      <c r="IF45" s="379"/>
      <c r="IG45" s="379"/>
      <c r="IH45" s="379"/>
      <c r="II45" s="379"/>
      <c r="IJ45" s="379"/>
      <c r="IK45" s="379"/>
      <c r="IL45" s="379"/>
      <c r="IM45" s="379"/>
      <c r="IN45" s="379"/>
      <c r="IO45" s="379"/>
      <c r="IP45" s="379"/>
    </row>
    <row r="46" spans="1:250" s="381" customFormat="1" ht="12.75" customHeight="1">
      <c r="A46" s="380"/>
      <c r="C46" s="382"/>
      <c r="D46" s="383"/>
      <c r="E46" s="386"/>
      <c r="F46" s="384"/>
      <c r="G46" s="379"/>
      <c r="H46" s="379"/>
      <c r="I46" s="379"/>
      <c r="J46" s="379"/>
      <c r="K46" s="379"/>
      <c r="L46" s="379"/>
      <c r="M46" s="379"/>
      <c r="N46" s="379"/>
      <c r="O46" s="379"/>
      <c r="P46" s="379"/>
      <c r="Q46" s="379"/>
      <c r="R46" s="379"/>
      <c r="S46" s="379"/>
      <c r="T46" s="379"/>
      <c r="U46" s="379"/>
      <c r="V46" s="379"/>
      <c r="W46" s="379"/>
      <c r="X46" s="379"/>
      <c r="Y46" s="379"/>
      <c r="Z46" s="379"/>
      <c r="AA46" s="379"/>
      <c r="AB46" s="379"/>
      <c r="AC46" s="379"/>
      <c r="AD46" s="379"/>
      <c r="AE46" s="379"/>
      <c r="AF46" s="379"/>
      <c r="AG46" s="379"/>
      <c r="AH46" s="379"/>
      <c r="AI46" s="379"/>
      <c r="AJ46" s="379"/>
      <c r="AK46" s="379"/>
      <c r="AL46" s="379"/>
      <c r="AM46" s="379"/>
      <c r="AN46" s="379"/>
      <c r="AO46" s="379"/>
      <c r="AP46" s="379"/>
      <c r="AQ46" s="379"/>
      <c r="AR46" s="379"/>
      <c r="AS46" s="379"/>
      <c r="AT46" s="379"/>
      <c r="AU46" s="379"/>
      <c r="AV46" s="379"/>
      <c r="AW46" s="379"/>
      <c r="AX46" s="379"/>
      <c r="AY46" s="379"/>
      <c r="AZ46" s="379"/>
      <c r="BA46" s="379"/>
      <c r="BB46" s="379"/>
      <c r="BC46" s="379"/>
      <c r="BD46" s="379"/>
      <c r="BE46" s="379"/>
      <c r="BF46" s="379"/>
      <c r="BG46" s="379"/>
      <c r="BH46" s="379"/>
      <c r="BI46" s="379"/>
      <c r="BJ46" s="379"/>
      <c r="BK46" s="379"/>
      <c r="BL46" s="379"/>
      <c r="BM46" s="379"/>
      <c r="BN46" s="379"/>
      <c r="BO46" s="379"/>
      <c r="BP46" s="379"/>
      <c r="BQ46" s="379"/>
      <c r="BR46" s="379"/>
      <c r="BS46" s="379"/>
      <c r="BT46" s="379"/>
      <c r="BU46" s="379"/>
      <c r="BV46" s="379"/>
      <c r="BW46" s="379"/>
      <c r="BX46" s="379"/>
      <c r="BY46" s="379"/>
      <c r="BZ46" s="379"/>
      <c r="CA46" s="379"/>
      <c r="CB46" s="379"/>
      <c r="CC46" s="379"/>
      <c r="CD46" s="379"/>
      <c r="CE46" s="379"/>
      <c r="CF46" s="379"/>
      <c r="CG46" s="379"/>
      <c r="CH46" s="379"/>
      <c r="CI46" s="379"/>
      <c r="CJ46" s="379"/>
      <c r="CK46" s="379"/>
      <c r="CL46" s="379"/>
      <c r="CM46" s="379"/>
      <c r="CN46" s="379"/>
      <c r="CO46" s="379"/>
      <c r="CP46" s="379"/>
      <c r="CQ46" s="379"/>
      <c r="CR46" s="379"/>
      <c r="CS46" s="379"/>
      <c r="CT46" s="379"/>
      <c r="CU46" s="379"/>
      <c r="CV46" s="379"/>
      <c r="CW46" s="379"/>
      <c r="CX46" s="379"/>
      <c r="CY46" s="379"/>
      <c r="CZ46" s="379"/>
      <c r="DA46" s="379"/>
      <c r="DB46" s="379"/>
      <c r="DC46" s="379"/>
      <c r="DD46" s="379"/>
      <c r="DE46" s="379"/>
      <c r="DF46" s="379"/>
      <c r="DG46" s="379"/>
      <c r="DH46" s="379"/>
      <c r="DI46" s="379"/>
      <c r="DJ46" s="379"/>
      <c r="DK46" s="379"/>
      <c r="DL46" s="379"/>
      <c r="DM46" s="379"/>
      <c r="DN46" s="379"/>
      <c r="DO46" s="379"/>
      <c r="DP46" s="379"/>
      <c r="DQ46" s="379"/>
      <c r="DR46" s="379"/>
      <c r="DS46" s="379"/>
      <c r="DT46" s="379"/>
      <c r="DU46" s="379"/>
      <c r="DV46" s="379"/>
      <c r="DW46" s="379"/>
      <c r="DX46" s="379"/>
      <c r="DY46" s="379"/>
      <c r="DZ46" s="379"/>
      <c r="EA46" s="379"/>
      <c r="EB46" s="379"/>
      <c r="EC46" s="379"/>
      <c r="ED46" s="379"/>
      <c r="EE46" s="379"/>
      <c r="EF46" s="379"/>
      <c r="EG46" s="379"/>
      <c r="EH46" s="379"/>
      <c r="EI46" s="379"/>
      <c r="EJ46" s="379"/>
      <c r="EK46" s="379"/>
      <c r="EL46" s="379"/>
      <c r="EM46" s="379"/>
      <c r="EN46" s="379"/>
      <c r="EO46" s="379"/>
      <c r="EP46" s="379"/>
      <c r="EQ46" s="379"/>
      <c r="ER46" s="379"/>
      <c r="ES46" s="379"/>
      <c r="ET46" s="379"/>
      <c r="EU46" s="379"/>
      <c r="EV46" s="379"/>
      <c r="EW46" s="379"/>
      <c r="EX46" s="379"/>
      <c r="EY46" s="379"/>
      <c r="EZ46" s="379"/>
      <c r="FA46" s="379"/>
      <c r="FB46" s="379"/>
      <c r="FC46" s="379"/>
      <c r="FD46" s="379"/>
      <c r="FE46" s="379"/>
      <c r="FF46" s="379"/>
      <c r="FG46" s="379"/>
      <c r="FH46" s="379"/>
      <c r="FI46" s="379"/>
      <c r="FJ46" s="379"/>
      <c r="FK46" s="379"/>
      <c r="FL46" s="379"/>
      <c r="FM46" s="379"/>
      <c r="FN46" s="379"/>
      <c r="FO46" s="379"/>
      <c r="FP46" s="379"/>
      <c r="FQ46" s="379"/>
      <c r="FR46" s="379"/>
      <c r="FS46" s="379"/>
      <c r="FT46" s="379"/>
      <c r="FU46" s="379"/>
      <c r="FV46" s="379"/>
      <c r="FW46" s="379"/>
      <c r="FX46" s="379"/>
      <c r="FY46" s="379"/>
      <c r="FZ46" s="379"/>
      <c r="GA46" s="379"/>
      <c r="GB46" s="379"/>
      <c r="GC46" s="379"/>
      <c r="GD46" s="379"/>
      <c r="GE46" s="379"/>
      <c r="GF46" s="379"/>
      <c r="GG46" s="379"/>
      <c r="GH46" s="379"/>
      <c r="GI46" s="379"/>
      <c r="GJ46" s="379"/>
      <c r="GK46" s="379"/>
      <c r="GL46" s="379"/>
      <c r="GM46" s="379"/>
      <c r="GN46" s="379"/>
      <c r="GO46" s="379"/>
      <c r="GP46" s="379"/>
      <c r="GQ46" s="379"/>
      <c r="GR46" s="379"/>
      <c r="GS46" s="379"/>
      <c r="GT46" s="379"/>
      <c r="GU46" s="379"/>
      <c r="GV46" s="379"/>
      <c r="GW46" s="379"/>
      <c r="GX46" s="379"/>
      <c r="GY46" s="379"/>
      <c r="GZ46" s="379"/>
      <c r="HA46" s="379"/>
      <c r="HB46" s="379"/>
      <c r="HC46" s="379"/>
      <c r="HD46" s="379"/>
      <c r="HE46" s="379"/>
      <c r="HF46" s="379"/>
      <c r="HG46" s="379"/>
      <c r="HH46" s="379"/>
      <c r="HI46" s="379"/>
      <c r="HJ46" s="379"/>
      <c r="HK46" s="379"/>
      <c r="HL46" s="379"/>
      <c r="HM46" s="379"/>
      <c r="HN46" s="379"/>
      <c r="HO46" s="379"/>
      <c r="HP46" s="379"/>
      <c r="HQ46" s="379"/>
      <c r="HR46" s="379"/>
      <c r="HS46" s="379"/>
      <c r="HT46" s="379"/>
      <c r="HU46" s="379"/>
      <c r="HV46" s="379"/>
      <c r="HW46" s="379"/>
      <c r="HX46" s="379"/>
      <c r="HY46" s="379"/>
      <c r="HZ46" s="379"/>
      <c r="IA46" s="379"/>
      <c r="IB46" s="379"/>
      <c r="IC46" s="379"/>
      <c r="ID46" s="379"/>
      <c r="IE46" s="379"/>
      <c r="IF46" s="379"/>
      <c r="IG46" s="379"/>
      <c r="IH46" s="379"/>
      <c r="II46" s="379"/>
      <c r="IJ46" s="379"/>
      <c r="IK46" s="379"/>
      <c r="IL46" s="379"/>
      <c r="IM46" s="379"/>
      <c r="IN46" s="379"/>
      <c r="IO46" s="379"/>
      <c r="IP46" s="379"/>
    </row>
    <row r="47" spans="1:250" s="381" customFormat="1" ht="12.75" customHeight="1">
      <c r="A47" s="380"/>
      <c r="B47" s="381" t="s">
        <v>198</v>
      </c>
      <c r="C47" s="382"/>
      <c r="D47" s="383"/>
      <c r="E47" s="386"/>
      <c r="F47" s="384"/>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79"/>
      <c r="AK47" s="379"/>
      <c r="AL47" s="379"/>
      <c r="AM47" s="379"/>
      <c r="AN47" s="379"/>
      <c r="AO47" s="379"/>
      <c r="AP47" s="379"/>
      <c r="AQ47" s="379"/>
      <c r="AR47" s="379"/>
      <c r="AS47" s="379"/>
      <c r="AT47" s="379"/>
      <c r="AU47" s="379"/>
      <c r="AV47" s="379"/>
      <c r="AW47" s="379"/>
      <c r="AX47" s="379"/>
      <c r="AY47" s="379"/>
      <c r="AZ47" s="379"/>
      <c r="BA47" s="379"/>
      <c r="BB47" s="379"/>
      <c r="BC47" s="379"/>
      <c r="BD47" s="379"/>
      <c r="BE47" s="379"/>
      <c r="BF47" s="379"/>
      <c r="BG47" s="379"/>
      <c r="BH47" s="379"/>
      <c r="BI47" s="379"/>
      <c r="BJ47" s="379"/>
      <c r="BK47" s="379"/>
      <c r="BL47" s="379"/>
      <c r="BM47" s="379"/>
      <c r="BN47" s="379"/>
      <c r="BO47" s="379"/>
      <c r="BP47" s="379"/>
      <c r="BQ47" s="379"/>
      <c r="BR47" s="379"/>
      <c r="BS47" s="379"/>
      <c r="BT47" s="379"/>
      <c r="BU47" s="379"/>
      <c r="BV47" s="379"/>
      <c r="BW47" s="379"/>
      <c r="BX47" s="379"/>
      <c r="BY47" s="379"/>
      <c r="BZ47" s="379"/>
      <c r="CA47" s="379"/>
      <c r="CB47" s="379"/>
      <c r="CC47" s="379"/>
      <c r="CD47" s="379"/>
      <c r="CE47" s="379"/>
      <c r="CF47" s="379"/>
      <c r="CG47" s="379"/>
      <c r="CH47" s="379"/>
      <c r="CI47" s="379"/>
      <c r="CJ47" s="379"/>
      <c r="CK47" s="379"/>
      <c r="CL47" s="379"/>
      <c r="CM47" s="379"/>
      <c r="CN47" s="379"/>
      <c r="CO47" s="379"/>
      <c r="CP47" s="379"/>
      <c r="CQ47" s="379"/>
      <c r="CR47" s="379"/>
      <c r="CS47" s="379"/>
      <c r="CT47" s="379"/>
      <c r="CU47" s="379"/>
      <c r="CV47" s="379"/>
      <c r="CW47" s="379"/>
      <c r="CX47" s="379"/>
      <c r="CY47" s="379"/>
      <c r="CZ47" s="379"/>
      <c r="DA47" s="379"/>
      <c r="DB47" s="379"/>
      <c r="DC47" s="379"/>
      <c r="DD47" s="379"/>
      <c r="DE47" s="379"/>
      <c r="DF47" s="379"/>
      <c r="DG47" s="379"/>
      <c r="DH47" s="379"/>
      <c r="DI47" s="379"/>
      <c r="DJ47" s="379"/>
      <c r="DK47" s="379"/>
      <c r="DL47" s="379"/>
      <c r="DM47" s="379"/>
      <c r="DN47" s="379"/>
      <c r="DO47" s="379"/>
      <c r="DP47" s="379"/>
      <c r="DQ47" s="379"/>
      <c r="DR47" s="379"/>
      <c r="DS47" s="379"/>
      <c r="DT47" s="379"/>
      <c r="DU47" s="379"/>
      <c r="DV47" s="379"/>
      <c r="DW47" s="379"/>
      <c r="DX47" s="379"/>
      <c r="DY47" s="379"/>
      <c r="DZ47" s="379"/>
      <c r="EA47" s="379"/>
      <c r="EB47" s="379"/>
      <c r="EC47" s="379"/>
      <c r="ED47" s="379"/>
      <c r="EE47" s="379"/>
      <c r="EF47" s="379"/>
      <c r="EG47" s="379"/>
      <c r="EH47" s="379"/>
      <c r="EI47" s="379"/>
      <c r="EJ47" s="379"/>
      <c r="EK47" s="379"/>
      <c r="EL47" s="379"/>
      <c r="EM47" s="379"/>
      <c r="EN47" s="379"/>
      <c r="EO47" s="379"/>
      <c r="EP47" s="379"/>
      <c r="EQ47" s="379"/>
      <c r="ER47" s="379"/>
      <c r="ES47" s="379"/>
      <c r="ET47" s="379"/>
      <c r="EU47" s="379"/>
      <c r="EV47" s="379"/>
      <c r="EW47" s="379"/>
      <c r="EX47" s="379"/>
      <c r="EY47" s="379"/>
      <c r="EZ47" s="379"/>
      <c r="FA47" s="379"/>
      <c r="FB47" s="379"/>
      <c r="FC47" s="379"/>
      <c r="FD47" s="379"/>
      <c r="FE47" s="379"/>
      <c r="FF47" s="379"/>
      <c r="FG47" s="379"/>
      <c r="FH47" s="379"/>
      <c r="FI47" s="379"/>
      <c r="FJ47" s="379"/>
      <c r="FK47" s="379"/>
      <c r="FL47" s="379"/>
      <c r="FM47" s="379"/>
      <c r="FN47" s="379"/>
      <c r="FO47" s="379"/>
      <c r="FP47" s="379"/>
      <c r="FQ47" s="379"/>
      <c r="FR47" s="379"/>
      <c r="FS47" s="379"/>
      <c r="FT47" s="379"/>
      <c r="FU47" s="379"/>
      <c r="FV47" s="379"/>
      <c r="FW47" s="379"/>
      <c r="FX47" s="379"/>
      <c r="FY47" s="379"/>
      <c r="FZ47" s="379"/>
      <c r="GA47" s="379"/>
      <c r="GB47" s="379"/>
      <c r="GC47" s="379"/>
      <c r="GD47" s="379"/>
      <c r="GE47" s="379"/>
      <c r="GF47" s="379"/>
      <c r="GG47" s="379"/>
      <c r="GH47" s="379"/>
      <c r="GI47" s="379"/>
      <c r="GJ47" s="379"/>
      <c r="GK47" s="379"/>
      <c r="GL47" s="379"/>
      <c r="GM47" s="379"/>
      <c r="GN47" s="379"/>
      <c r="GO47" s="379"/>
      <c r="GP47" s="379"/>
      <c r="GQ47" s="379"/>
      <c r="GR47" s="379"/>
      <c r="GS47" s="379"/>
      <c r="GT47" s="379"/>
      <c r="GU47" s="379"/>
      <c r="GV47" s="379"/>
      <c r="GW47" s="379"/>
      <c r="GX47" s="379"/>
      <c r="GY47" s="379"/>
      <c r="GZ47" s="379"/>
      <c r="HA47" s="379"/>
      <c r="HB47" s="379"/>
      <c r="HC47" s="379"/>
      <c r="HD47" s="379"/>
      <c r="HE47" s="379"/>
      <c r="HF47" s="379"/>
      <c r="HG47" s="379"/>
      <c r="HH47" s="379"/>
      <c r="HI47" s="379"/>
      <c r="HJ47" s="379"/>
      <c r="HK47" s="379"/>
      <c r="HL47" s="379"/>
      <c r="HM47" s="379"/>
      <c r="HN47" s="379"/>
      <c r="HO47" s="379"/>
      <c r="HP47" s="379"/>
      <c r="HQ47" s="379"/>
      <c r="HR47" s="379"/>
      <c r="HS47" s="379"/>
      <c r="HT47" s="379"/>
      <c r="HU47" s="379"/>
      <c r="HV47" s="379"/>
      <c r="HW47" s="379"/>
      <c r="HX47" s="379"/>
      <c r="HY47" s="379"/>
      <c r="HZ47" s="379"/>
      <c r="IA47" s="379"/>
      <c r="IB47" s="379"/>
      <c r="IC47" s="379"/>
      <c r="ID47" s="379"/>
      <c r="IE47" s="379"/>
      <c r="IF47" s="379"/>
      <c r="IG47" s="379"/>
      <c r="IH47" s="379"/>
      <c r="II47" s="379"/>
      <c r="IJ47" s="379"/>
      <c r="IK47" s="379"/>
      <c r="IL47" s="379"/>
      <c r="IM47" s="379"/>
      <c r="IN47" s="379"/>
      <c r="IO47" s="379"/>
      <c r="IP47" s="379"/>
    </row>
    <row r="48" spans="1:250" s="381" customFormat="1" ht="12.75" customHeight="1">
      <c r="A48" s="380"/>
      <c r="C48" s="382"/>
      <c r="D48" s="383"/>
      <c r="E48" s="386"/>
      <c r="F48" s="384"/>
      <c r="G48" s="379"/>
      <c r="H48" s="379"/>
      <c r="I48" s="379"/>
      <c r="J48" s="379"/>
      <c r="K48" s="379"/>
      <c r="L48" s="379"/>
      <c r="M48" s="379"/>
      <c r="N48" s="379"/>
      <c r="O48" s="379"/>
      <c r="P48" s="379"/>
      <c r="Q48" s="379"/>
      <c r="R48" s="379"/>
      <c r="S48" s="379"/>
      <c r="T48" s="379"/>
      <c r="U48" s="379"/>
      <c r="V48" s="379"/>
      <c r="W48" s="379"/>
      <c r="X48" s="379"/>
      <c r="Y48" s="379"/>
      <c r="Z48" s="379"/>
      <c r="AA48" s="379"/>
      <c r="AB48" s="379"/>
      <c r="AC48" s="379"/>
      <c r="AD48" s="379"/>
      <c r="AE48" s="379"/>
      <c r="AF48" s="379"/>
      <c r="AG48" s="379"/>
      <c r="AH48" s="379"/>
      <c r="AI48" s="379"/>
      <c r="AJ48" s="379"/>
      <c r="AK48" s="379"/>
      <c r="AL48" s="379"/>
      <c r="AM48" s="379"/>
      <c r="AN48" s="379"/>
      <c r="AO48" s="379"/>
      <c r="AP48" s="379"/>
      <c r="AQ48" s="379"/>
      <c r="AR48" s="379"/>
      <c r="AS48" s="379"/>
      <c r="AT48" s="379"/>
      <c r="AU48" s="379"/>
      <c r="AV48" s="379"/>
      <c r="AW48" s="379"/>
      <c r="AX48" s="379"/>
      <c r="AY48" s="379"/>
      <c r="AZ48" s="379"/>
      <c r="BA48" s="379"/>
      <c r="BB48" s="379"/>
      <c r="BC48" s="379"/>
      <c r="BD48" s="379"/>
      <c r="BE48" s="379"/>
      <c r="BF48" s="379"/>
      <c r="BG48" s="379"/>
      <c r="BH48" s="379"/>
      <c r="BI48" s="379"/>
      <c r="BJ48" s="379"/>
      <c r="BK48" s="379"/>
      <c r="BL48" s="379"/>
      <c r="BM48" s="379"/>
      <c r="BN48" s="379"/>
      <c r="BO48" s="379"/>
      <c r="BP48" s="379"/>
      <c r="BQ48" s="379"/>
      <c r="BR48" s="379"/>
      <c r="BS48" s="379"/>
      <c r="BT48" s="379"/>
      <c r="BU48" s="379"/>
      <c r="BV48" s="379"/>
      <c r="BW48" s="379"/>
      <c r="BX48" s="379"/>
      <c r="BY48" s="379"/>
      <c r="BZ48" s="379"/>
      <c r="CA48" s="379"/>
      <c r="CB48" s="379"/>
      <c r="CC48" s="379"/>
      <c r="CD48" s="379"/>
      <c r="CE48" s="379"/>
      <c r="CF48" s="379"/>
      <c r="CG48" s="379"/>
      <c r="CH48" s="379"/>
      <c r="CI48" s="379"/>
      <c r="CJ48" s="379"/>
      <c r="CK48" s="379"/>
      <c r="CL48" s="379"/>
      <c r="CM48" s="379"/>
      <c r="CN48" s="379"/>
      <c r="CO48" s="379"/>
      <c r="CP48" s="379"/>
      <c r="CQ48" s="379"/>
      <c r="CR48" s="379"/>
      <c r="CS48" s="379"/>
      <c r="CT48" s="379"/>
      <c r="CU48" s="379"/>
      <c r="CV48" s="379"/>
      <c r="CW48" s="379"/>
      <c r="CX48" s="379"/>
      <c r="CY48" s="379"/>
      <c r="CZ48" s="379"/>
      <c r="DA48" s="379"/>
      <c r="DB48" s="379"/>
      <c r="DC48" s="379"/>
      <c r="DD48" s="379"/>
      <c r="DE48" s="379"/>
      <c r="DF48" s="379"/>
      <c r="DG48" s="379"/>
      <c r="DH48" s="379"/>
      <c r="DI48" s="379"/>
      <c r="DJ48" s="379"/>
      <c r="DK48" s="379"/>
      <c r="DL48" s="379"/>
      <c r="DM48" s="379"/>
      <c r="DN48" s="379"/>
      <c r="DO48" s="379"/>
      <c r="DP48" s="379"/>
      <c r="DQ48" s="379"/>
      <c r="DR48" s="379"/>
      <c r="DS48" s="379"/>
      <c r="DT48" s="379"/>
      <c r="DU48" s="379"/>
      <c r="DV48" s="379"/>
      <c r="DW48" s="379"/>
      <c r="DX48" s="379"/>
      <c r="DY48" s="379"/>
      <c r="DZ48" s="379"/>
      <c r="EA48" s="379"/>
      <c r="EB48" s="379"/>
      <c r="EC48" s="379"/>
      <c r="ED48" s="379"/>
      <c r="EE48" s="379"/>
      <c r="EF48" s="379"/>
      <c r="EG48" s="379"/>
      <c r="EH48" s="379"/>
      <c r="EI48" s="379"/>
      <c r="EJ48" s="379"/>
      <c r="EK48" s="379"/>
      <c r="EL48" s="379"/>
      <c r="EM48" s="379"/>
      <c r="EN48" s="379"/>
      <c r="EO48" s="379"/>
      <c r="EP48" s="379"/>
      <c r="EQ48" s="379"/>
      <c r="ER48" s="379"/>
      <c r="ES48" s="379"/>
      <c r="ET48" s="379"/>
      <c r="EU48" s="379"/>
      <c r="EV48" s="379"/>
      <c r="EW48" s="379"/>
      <c r="EX48" s="379"/>
      <c r="EY48" s="379"/>
      <c r="EZ48" s="379"/>
      <c r="FA48" s="379"/>
      <c r="FB48" s="379"/>
      <c r="FC48" s="379"/>
      <c r="FD48" s="379"/>
      <c r="FE48" s="379"/>
      <c r="FF48" s="379"/>
      <c r="FG48" s="379"/>
      <c r="FH48" s="379"/>
      <c r="FI48" s="379"/>
      <c r="FJ48" s="379"/>
      <c r="FK48" s="379"/>
      <c r="FL48" s="379"/>
      <c r="FM48" s="379"/>
      <c r="FN48" s="379"/>
      <c r="FO48" s="379"/>
      <c r="FP48" s="379"/>
      <c r="FQ48" s="379"/>
      <c r="FR48" s="379"/>
      <c r="FS48" s="379"/>
      <c r="FT48" s="379"/>
      <c r="FU48" s="379"/>
      <c r="FV48" s="379"/>
      <c r="FW48" s="379"/>
      <c r="FX48" s="379"/>
      <c r="FY48" s="379"/>
      <c r="FZ48" s="379"/>
      <c r="GA48" s="379"/>
      <c r="GB48" s="379"/>
      <c r="GC48" s="379"/>
      <c r="GD48" s="379"/>
      <c r="GE48" s="379"/>
      <c r="GF48" s="379"/>
      <c r="GG48" s="379"/>
      <c r="GH48" s="379"/>
      <c r="GI48" s="379"/>
      <c r="GJ48" s="379"/>
      <c r="GK48" s="379"/>
      <c r="GL48" s="379"/>
      <c r="GM48" s="379"/>
      <c r="GN48" s="379"/>
      <c r="GO48" s="379"/>
      <c r="GP48" s="379"/>
      <c r="GQ48" s="379"/>
      <c r="GR48" s="379"/>
      <c r="GS48" s="379"/>
      <c r="GT48" s="379"/>
      <c r="GU48" s="379"/>
      <c r="GV48" s="379"/>
      <c r="GW48" s="379"/>
      <c r="GX48" s="379"/>
      <c r="GY48" s="379"/>
      <c r="GZ48" s="379"/>
      <c r="HA48" s="379"/>
      <c r="HB48" s="379"/>
      <c r="HC48" s="379"/>
      <c r="HD48" s="379"/>
      <c r="HE48" s="379"/>
      <c r="HF48" s="379"/>
      <c r="HG48" s="379"/>
      <c r="HH48" s="379"/>
      <c r="HI48" s="379"/>
      <c r="HJ48" s="379"/>
      <c r="HK48" s="379"/>
      <c r="HL48" s="379"/>
      <c r="HM48" s="379"/>
      <c r="HN48" s="379"/>
      <c r="HO48" s="379"/>
      <c r="HP48" s="379"/>
      <c r="HQ48" s="379"/>
      <c r="HR48" s="379"/>
      <c r="HS48" s="379"/>
      <c r="HT48" s="379"/>
      <c r="HU48" s="379"/>
      <c r="HV48" s="379"/>
      <c r="HW48" s="379"/>
      <c r="HX48" s="379"/>
      <c r="HY48" s="379"/>
      <c r="HZ48" s="379"/>
      <c r="IA48" s="379"/>
      <c r="IB48" s="379"/>
      <c r="IC48" s="379"/>
      <c r="ID48" s="379"/>
      <c r="IE48" s="379"/>
      <c r="IF48" s="379"/>
      <c r="IG48" s="379"/>
      <c r="IH48" s="379"/>
      <c r="II48" s="379"/>
      <c r="IJ48" s="379"/>
      <c r="IK48" s="379"/>
      <c r="IL48" s="379"/>
      <c r="IM48" s="379"/>
      <c r="IN48" s="379"/>
      <c r="IO48" s="379"/>
      <c r="IP48" s="379"/>
    </row>
    <row r="49" spans="1:250" s="381" customFormat="1" ht="13.2">
      <c r="A49" s="389"/>
      <c r="B49" s="390" t="s">
        <v>199</v>
      </c>
      <c r="C49" s="391" t="s">
        <v>9</v>
      </c>
      <c r="D49" s="392" t="s">
        <v>10</v>
      </c>
      <c r="E49" s="392" t="s">
        <v>118</v>
      </c>
      <c r="F49" s="393" t="s">
        <v>200</v>
      </c>
      <c r="G49" s="387"/>
      <c r="H49" s="387"/>
      <c r="I49" s="387"/>
      <c r="J49" s="387"/>
      <c r="K49" s="387"/>
      <c r="L49" s="387"/>
      <c r="M49" s="387"/>
      <c r="N49" s="387"/>
      <c r="O49" s="387"/>
      <c r="P49" s="387"/>
      <c r="Q49" s="387"/>
      <c r="R49" s="387"/>
      <c r="S49" s="387"/>
      <c r="T49" s="387"/>
      <c r="U49" s="387"/>
      <c r="V49" s="387"/>
      <c r="W49" s="387"/>
      <c r="X49" s="387"/>
      <c r="Y49" s="387"/>
      <c r="Z49" s="387"/>
      <c r="AA49" s="387"/>
      <c r="AB49" s="387"/>
      <c r="AC49" s="387"/>
      <c r="AD49" s="387"/>
      <c r="AE49" s="387"/>
      <c r="AF49" s="387"/>
      <c r="AG49" s="387"/>
      <c r="AH49" s="387"/>
      <c r="AI49" s="387"/>
      <c r="AJ49" s="387"/>
      <c r="AK49" s="387"/>
      <c r="AL49" s="387"/>
      <c r="AM49" s="387"/>
      <c r="AN49" s="387"/>
      <c r="AO49" s="387"/>
      <c r="AP49" s="387"/>
      <c r="AQ49" s="387"/>
      <c r="AR49" s="387"/>
      <c r="AS49" s="387"/>
      <c r="AT49" s="387"/>
      <c r="AU49" s="387"/>
      <c r="AV49" s="387"/>
      <c r="AW49" s="387"/>
      <c r="AX49" s="387"/>
      <c r="AY49" s="387"/>
      <c r="AZ49" s="387"/>
      <c r="BA49" s="387"/>
      <c r="BB49" s="387"/>
      <c r="BC49" s="387"/>
      <c r="BD49" s="387"/>
      <c r="BE49" s="387"/>
      <c r="BF49" s="387"/>
      <c r="BG49" s="387"/>
      <c r="BH49" s="387"/>
      <c r="BI49" s="387"/>
      <c r="BJ49" s="387"/>
      <c r="BK49" s="387"/>
      <c r="BL49" s="387"/>
      <c r="BM49" s="387"/>
      <c r="BN49" s="387"/>
      <c r="BO49" s="387"/>
      <c r="BP49" s="387"/>
      <c r="BQ49" s="387"/>
      <c r="BR49" s="387"/>
      <c r="BS49" s="387"/>
      <c r="BT49" s="387"/>
      <c r="BU49" s="387"/>
      <c r="BV49" s="387"/>
      <c r="BW49" s="387"/>
      <c r="BX49" s="387"/>
      <c r="BY49" s="387"/>
      <c r="BZ49" s="387"/>
      <c r="CA49" s="387"/>
      <c r="CB49" s="387"/>
      <c r="CC49" s="387"/>
      <c r="CD49" s="387"/>
      <c r="CE49" s="387"/>
      <c r="CF49" s="387"/>
      <c r="CG49" s="387"/>
      <c r="CH49" s="387"/>
      <c r="CI49" s="387"/>
      <c r="CJ49" s="387"/>
      <c r="CK49" s="387"/>
      <c r="CL49" s="387"/>
      <c r="CM49" s="387"/>
      <c r="CN49" s="387"/>
      <c r="CO49" s="387"/>
      <c r="CP49" s="387"/>
      <c r="CQ49" s="387"/>
      <c r="CR49" s="387"/>
      <c r="CS49" s="387"/>
      <c r="CT49" s="387"/>
      <c r="CU49" s="387"/>
      <c r="CV49" s="387"/>
      <c r="CW49" s="387"/>
      <c r="CX49" s="387"/>
      <c r="CY49" s="387"/>
      <c r="CZ49" s="387"/>
      <c r="DA49" s="387"/>
      <c r="DB49" s="387"/>
      <c r="DC49" s="387"/>
      <c r="DD49" s="387"/>
      <c r="DE49" s="387"/>
      <c r="DF49" s="387"/>
      <c r="DG49" s="387"/>
      <c r="DH49" s="387"/>
      <c r="DI49" s="387"/>
      <c r="DJ49" s="387"/>
      <c r="DK49" s="387"/>
      <c r="DL49" s="387"/>
      <c r="DM49" s="387"/>
      <c r="DN49" s="387"/>
      <c r="DO49" s="387"/>
      <c r="DP49" s="387"/>
      <c r="DQ49" s="387"/>
      <c r="DR49" s="387"/>
      <c r="DS49" s="387"/>
      <c r="DT49" s="387"/>
      <c r="DU49" s="387"/>
      <c r="DV49" s="387"/>
      <c r="DW49" s="387"/>
      <c r="DX49" s="387"/>
      <c r="DY49" s="387"/>
      <c r="DZ49" s="387"/>
      <c r="EA49" s="387"/>
      <c r="EB49" s="387"/>
      <c r="EC49" s="387"/>
      <c r="ED49" s="387"/>
      <c r="EE49" s="387"/>
      <c r="EF49" s="387"/>
      <c r="EG49" s="387"/>
      <c r="EH49" s="387"/>
      <c r="EI49" s="387"/>
      <c r="EJ49" s="387"/>
      <c r="EK49" s="387"/>
      <c r="EL49" s="387"/>
      <c r="EM49" s="387"/>
      <c r="EN49" s="387"/>
      <c r="EO49" s="387"/>
      <c r="EP49" s="387"/>
      <c r="EQ49" s="387"/>
      <c r="ER49" s="387"/>
      <c r="ES49" s="387"/>
      <c r="ET49" s="387"/>
      <c r="EU49" s="387"/>
      <c r="EV49" s="387"/>
      <c r="EW49" s="387"/>
      <c r="EX49" s="387"/>
      <c r="EY49" s="387"/>
      <c r="EZ49" s="387"/>
      <c r="FA49" s="387"/>
      <c r="FB49" s="387"/>
      <c r="FC49" s="387"/>
      <c r="FD49" s="387"/>
      <c r="FE49" s="387"/>
      <c r="FF49" s="387"/>
      <c r="FG49" s="387"/>
      <c r="FH49" s="387"/>
      <c r="FI49" s="387"/>
      <c r="FJ49" s="387"/>
      <c r="FK49" s="387"/>
      <c r="FL49" s="387"/>
      <c r="FM49" s="387"/>
      <c r="FN49" s="387"/>
      <c r="FO49" s="387"/>
      <c r="FP49" s="387"/>
      <c r="FQ49" s="387"/>
      <c r="FR49" s="387"/>
      <c r="FS49" s="387"/>
      <c r="FT49" s="387"/>
      <c r="FU49" s="387"/>
      <c r="FV49" s="387"/>
      <c r="FW49" s="387"/>
      <c r="FX49" s="387"/>
      <c r="FY49" s="387"/>
      <c r="FZ49" s="387"/>
      <c r="GA49" s="387"/>
      <c r="GB49" s="387"/>
      <c r="GC49" s="387"/>
      <c r="GD49" s="387"/>
      <c r="GE49" s="387"/>
      <c r="GF49" s="387"/>
      <c r="GG49" s="387"/>
      <c r="GH49" s="387"/>
      <c r="GI49" s="387"/>
      <c r="GJ49" s="387"/>
      <c r="GK49" s="387"/>
      <c r="GL49" s="387"/>
      <c r="GM49" s="387"/>
      <c r="GN49" s="387"/>
      <c r="GO49" s="387"/>
      <c r="GP49" s="387"/>
      <c r="GQ49" s="387"/>
      <c r="GR49" s="387"/>
      <c r="GS49" s="387"/>
      <c r="GT49" s="387"/>
      <c r="GU49" s="387"/>
      <c r="GV49" s="387"/>
      <c r="GW49" s="387"/>
      <c r="GX49" s="387"/>
      <c r="GY49" s="387"/>
      <c r="GZ49" s="387"/>
      <c r="HA49" s="387"/>
      <c r="HB49" s="387"/>
      <c r="HC49" s="387"/>
      <c r="HD49" s="387"/>
      <c r="HE49" s="387"/>
      <c r="HF49" s="387"/>
      <c r="HG49" s="387"/>
      <c r="HH49" s="387"/>
      <c r="HI49" s="387"/>
      <c r="HJ49" s="387"/>
      <c r="HK49" s="387"/>
      <c r="HL49" s="387"/>
      <c r="HM49" s="387"/>
      <c r="HN49" s="387"/>
      <c r="HO49" s="387"/>
      <c r="HP49" s="387"/>
      <c r="HQ49" s="387"/>
      <c r="HR49" s="387"/>
      <c r="HS49" s="387"/>
      <c r="HT49" s="387"/>
      <c r="HU49" s="387"/>
      <c r="HV49" s="387"/>
      <c r="HW49" s="387"/>
      <c r="HX49" s="387"/>
      <c r="HY49" s="387"/>
      <c r="HZ49" s="387"/>
      <c r="IA49" s="387"/>
      <c r="IB49" s="387"/>
      <c r="IC49" s="387"/>
      <c r="ID49" s="387"/>
      <c r="IE49" s="387"/>
      <c r="IF49" s="387"/>
      <c r="IG49" s="387"/>
      <c r="IH49" s="387"/>
      <c r="II49" s="387"/>
      <c r="IJ49" s="387"/>
      <c r="IK49" s="387"/>
      <c r="IL49" s="387"/>
      <c r="IM49" s="387"/>
      <c r="IN49" s="387"/>
      <c r="IO49" s="387"/>
      <c r="IP49" s="387"/>
    </row>
    <row r="50" spans="1:250" s="381" customFormat="1" ht="13.2">
      <c r="A50" s="394" t="s">
        <v>201</v>
      </c>
      <c r="B50" s="395" t="s">
        <v>202</v>
      </c>
      <c r="C50" s="396"/>
      <c r="F50" s="384"/>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7"/>
      <c r="AL50" s="387"/>
      <c r="AM50" s="387"/>
      <c r="AN50" s="387"/>
      <c r="AO50" s="387"/>
      <c r="AP50" s="387"/>
      <c r="AQ50" s="387"/>
      <c r="AR50" s="387"/>
      <c r="AS50" s="387"/>
      <c r="AT50" s="387"/>
      <c r="AU50" s="387"/>
      <c r="AV50" s="387"/>
      <c r="AW50" s="387"/>
      <c r="AX50" s="387"/>
      <c r="AY50" s="387"/>
      <c r="AZ50" s="387"/>
      <c r="BA50" s="387"/>
      <c r="BB50" s="387"/>
      <c r="BC50" s="387"/>
      <c r="BD50" s="387"/>
      <c r="BE50" s="387"/>
      <c r="BF50" s="387"/>
      <c r="BG50" s="387"/>
      <c r="BH50" s="387"/>
      <c r="BI50" s="387"/>
      <c r="BJ50" s="387"/>
      <c r="BK50" s="387"/>
      <c r="BL50" s="387"/>
      <c r="BM50" s="387"/>
      <c r="BN50" s="387"/>
      <c r="BO50" s="387"/>
      <c r="BP50" s="387"/>
      <c r="BQ50" s="387"/>
      <c r="BR50" s="387"/>
      <c r="BS50" s="387"/>
      <c r="BT50" s="387"/>
      <c r="BU50" s="387"/>
      <c r="BV50" s="387"/>
      <c r="BW50" s="387"/>
      <c r="BX50" s="387"/>
      <c r="BY50" s="387"/>
      <c r="BZ50" s="387"/>
      <c r="CA50" s="387"/>
      <c r="CB50" s="387"/>
      <c r="CC50" s="387"/>
      <c r="CD50" s="387"/>
      <c r="CE50" s="387"/>
      <c r="CF50" s="387"/>
      <c r="CG50" s="387"/>
      <c r="CH50" s="387"/>
      <c r="CI50" s="387"/>
      <c r="CJ50" s="387"/>
      <c r="CK50" s="387"/>
      <c r="CL50" s="387"/>
      <c r="CM50" s="387"/>
      <c r="CN50" s="387"/>
      <c r="CO50" s="387"/>
      <c r="CP50" s="387"/>
      <c r="CQ50" s="387"/>
      <c r="CR50" s="387"/>
      <c r="CS50" s="387"/>
      <c r="CT50" s="387"/>
      <c r="CU50" s="387"/>
      <c r="CV50" s="387"/>
      <c r="CW50" s="387"/>
      <c r="CX50" s="387"/>
      <c r="CY50" s="387"/>
      <c r="CZ50" s="387"/>
      <c r="DA50" s="387"/>
      <c r="DB50" s="387"/>
      <c r="DC50" s="387"/>
      <c r="DD50" s="387"/>
      <c r="DE50" s="387"/>
      <c r="DF50" s="387"/>
      <c r="DG50" s="387"/>
      <c r="DH50" s="387"/>
      <c r="DI50" s="387"/>
      <c r="DJ50" s="387"/>
      <c r="DK50" s="387"/>
      <c r="DL50" s="387"/>
      <c r="DM50" s="387"/>
      <c r="DN50" s="387"/>
      <c r="DO50" s="387"/>
      <c r="DP50" s="387"/>
      <c r="DQ50" s="387"/>
      <c r="DR50" s="387"/>
      <c r="DS50" s="387"/>
      <c r="DT50" s="387"/>
      <c r="DU50" s="387"/>
      <c r="DV50" s="387"/>
      <c r="DW50" s="387"/>
      <c r="DX50" s="387"/>
      <c r="DY50" s="387"/>
      <c r="DZ50" s="387"/>
      <c r="EA50" s="387"/>
      <c r="EB50" s="387"/>
      <c r="EC50" s="387"/>
      <c r="ED50" s="387"/>
      <c r="EE50" s="387"/>
      <c r="EF50" s="387"/>
      <c r="EG50" s="387"/>
      <c r="EH50" s="387"/>
      <c r="EI50" s="387"/>
      <c r="EJ50" s="387"/>
      <c r="EK50" s="387"/>
      <c r="EL50" s="387"/>
      <c r="EM50" s="387"/>
      <c r="EN50" s="387"/>
      <c r="EO50" s="387"/>
      <c r="EP50" s="387"/>
      <c r="EQ50" s="387"/>
      <c r="ER50" s="387"/>
      <c r="ES50" s="387"/>
      <c r="ET50" s="387"/>
      <c r="EU50" s="387"/>
      <c r="EV50" s="387"/>
      <c r="EW50" s="387"/>
      <c r="EX50" s="387"/>
      <c r="EY50" s="387"/>
      <c r="EZ50" s="387"/>
      <c r="FA50" s="387"/>
      <c r="FB50" s="387"/>
      <c r="FC50" s="387"/>
      <c r="FD50" s="387"/>
      <c r="FE50" s="387"/>
      <c r="FF50" s="387"/>
      <c r="FG50" s="387"/>
      <c r="FH50" s="387"/>
      <c r="FI50" s="387"/>
      <c r="FJ50" s="387"/>
      <c r="FK50" s="387"/>
      <c r="FL50" s="387"/>
      <c r="FM50" s="387"/>
      <c r="FN50" s="387"/>
      <c r="FO50" s="387"/>
      <c r="FP50" s="387"/>
      <c r="FQ50" s="387"/>
      <c r="FR50" s="387"/>
      <c r="FS50" s="387"/>
      <c r="FT50" s="387"/>
      <c r="FU50" s="387"/>
      <c r="FV50" s="387"/>
      <c r="FW50" s="387"/>
      <c r="FX50" s="387"/>
      <c r="FY50" s="387"/>
      <c r="FZ50" s="387"/>
      <c r="GA50" s="387"/>
      <c r="GB50" s="387"/>
      <c r="GC50" s="387"/>
      <c r="GD50" s="387"/>
      <c r="GE50" s="387"/>
      <c r="GF50" s="387"/>
      <c r="GG50" s="387"/>
      <c r="GH50" s="387"/>
      <c r="GI50" s="387"/>
      <c r="GJ50" s="387"/>
      <c r="GK50" s="387"/>
      <c r="GL50" s="387"/>
      <c r="GM50" s="387"/>
      <c r="GN50" s="387"/>
      <c r="GO50" s="387"/>
      <c r="GP50" s="387"/>
      <c r="GQ50" s="387"/>
      <c r="GR50" s="387"/>
      <c r="GS50" s="387"/>
      <c r="GT50" s="387"/>
      <c r="GU50" s="387"/>
      <c r="GV50" s="387"/>
      <c r="GW50" s="387"/>
      <c r="GX50" s="387"/>
      <c r="GY50" s="387"/>
      <c r="GZ50" s="387"/>
      <c r="HA50" s="387"/>
      <c r="HB50" s="387"/>
      <c r="HC50" s="387"/>
      <c r="HD50" s="387"/>
      <c r="HE50" s="387"/>
      <c r="HF50" s="387"/>
      <c r="HG50" s="387"/>
      <c r="HH50" s="387"/>
      <c r="HI50" s="387"/>
      <c r="HJ50" s="387"/>
      <c r="HK50" s="387"/>
      <c r="HL50" s="387"/>
      <c r="HM50" s="387"/>
      <c r="HN50" s="387"/>
      <c r="HO50" s="387"/>
      <c r="HP50" s="387"/>
      <c r="HQ50" s="387"/>
      <c r="HR50" s="387"/>
      <c r="HS50" s="387"/>
      <c r="HT50" s="387"/>
      <c r="HU50" s="387"/>
      <c r="HV50" s="387"/>
      <c r="HW50" s="387"/>
      <c r="HX50" s="387"/>
      <c r="HY50" s="387"/>
      <c r="HZ50" s="387"/>
      <c r="IA50" s="387"/>
      <c r="IB50" s="387"/>
      <c r="IC50" s="387"/>
      <c r="ID50" s="387"/>
      <c r="IE50" s="387"/>
      <c r="IF50" s="387"/>
      <c r="IG50" s="387"/>
      <c r="IH50" s="387"/>
      <c r="II50" s="387"/>
      <c r="IJ50" s="387"/>
      <c r="IK50" s="387"/>
      <c r="IL50" s="387"/>
      <c r="IM50" s="387"/>
      <c r="IN50" s="387"/>
      <c r="IO50" s="387"/>
      <c r="IP50" s="387"/>
    </row>
    <row r="51" spans="1:250" s="381" customFormat="1" ht="13.8">
      <c r="A51" s="394"/>
      <c r="B51" s="397" t="s">
        <v>203</v>
      </c>
      <c r="E51" s="398"/>
      <c r="F51" s="399"/>
    </row>
    <row r="52" spans="1:250" s="381" customFormat="1" ht="92.4">
      <c r="A52" s="394" t="s">
        <v>204</v>
      </c>
      <c r="B52" s="400" t="s">
        <v>205</v>
      </c>
      <c r="C52" s="401" t="s">
        <v>14</v>
      </c>
      <c r="D52" s="371">
        <f>SUM(D101:D104)-D62</f>
        <v>29</v>
      </c>
      <c r="F52" s="402"/>
    </row>
    <row r="53" spans="1:250" s="381" customFormat="1" ht="13.2">
      <c r="A53" s="394"/>
      <c r="B53" s="400"/>
      <c r="C53" s="396"/>
      <c r="F53" s="402"/>
    </row>
    <row r="54" spans="1:250" s="381" customFormat="1" ht="26.4">
      <c r="A54" s="394" t="s">
        <v>206</v>
      </c>
      <c r="B54" s="400" t="s">
        <v>207</v>
      </c>
      <c r="C54" s="396" t="s">
        <v>15</v>
      </c>
      <c r="D54" s="403">
        <f>+D56+D58</f>
        <v>13.499999999999998</v>
      </c>
      <c r="E54" s="404" t="s">
        <v>208</v>
      </c>
      <c r="F54" s="384"/>
    </row>
    <row r="55" spans="1:250" s="387" customFormat="1" ht="13.2">
      <c r="A55" s="405"/>
      <c r="B55" s="400"/>
      <c r="C55" s="396" t="s">
        <v>15</v>
      </c>
      <c r="D55" s="406">
        <f>+D52*D54</f>
        <v>391.49999999999994</v>
      </c>
      <c r="E55" s="35"/>
      <c r="F55" s="402">
        <f>+E55*D55</f>
        <v>0</v>
      </c>
      <c r="G55" s="381"/>
      <c r="H55" s="381"/>
      <c r="I55" s="381"/>
      <c r="J55" s="381"/>
      <c r="K55" s="381"/>
      <c r="L55" s="381"/>
      <c r="M55" s="381"/>
      <c r="N55" s="381"/>
      <c r="O55" s="381"/>
      <c r="P55" s="381"/>
      <c r="Q55" s="381"/>
      <c r="R55" s="381"/>
      <c r="S55" s="381"/>
      <c r="T55" s="381"/>
      <c r="U55" s="381"/>
      <c r="V55" s="381"/>
      <c r="W55" s="381"/>
      <c r="X55" s="381"/>
      <c r="Y55" s="381"/>
      <c r="Z55" s="381"/>
      <c r="AA55" s="381"/>
      <c r="AB55" s="381"/>
      <c r="AC55" s="381"/>
      <c r="AD55" s="381"/>
      <c r="AE55" s="381"/>
      <c r="AF55" s="381"/>
      <c r="AG55" s="381"/>
      <c r="AH55" s="381"/>
      <c r="AI55" s="381"/>
      <c r="AJ55" s="381"/>
      <c r="AK55" s="381"/>
      <c r="AL55" s="381"/>
      <c r="AM55" s="381"/>
      <c r="AN55" s="381"/>
      <c r="AO55" s="381"/>
      <c r="AP55" s="381"/>
      <c r="AQ55" s="381"/>
      <c r="AR55" s="381"/>
      <c r="AS55" s="381"/>
      <c r="AT55" s="381"/>
      <c r="AU55" s="381"/>
      <c r="AV55" s="381"/>
      <c r="AW55" s="381"/>
      <c r="AX55" s="381"/>
      <c r="AY55" s="381"/>
      <c r="AZ55" s="381"/>
      <c r="BA55" s="381"/>
      <c r="BB55" s="381"/>
      <c r="BC55" s="381"/>
      <c r="BD55" s="381"/>
      <c r="BE55" s="381"/>
      <c r="BF55" s="381"/>
      <c r="BG55" s="381"/>
      <c r="BH55" s="381"/>
      <c r="BI55" s="381"/>
      <c r="BJ55" s="381"/>
      <c r="BK55" s="381"/>
      <c r="BL55" s="381"/>
      <c r="BM55" s="381"/>
      <c r="BN55" s="381"/>
      <c r="BO55" s="381"/>
      <c r="BP55" s="381"/>
      <c r="BQ55" s="381"/>
      <c r="BR55" s="381"/>
      <c r="BS55" s="381"/>
      <c r="BT55" s="381"/>
      <c r="BU55" s="381"/>
      <c r="BV55" s="381"/>
      <c r="BW55" s="381"/>
      <c r="BX55" s="381"/>
      <c r="BY55" s="381"/>
      <c r="BZ55" s="381"/>
      <c r="CA55" s="381"/>
      <c r="CB55" s="381"/>
      <c r="CC55" s="381"/>
      <c r="CD55" s="381"/>
      <c r="CE55" s="381"/>
      <c r="CF55" s="381"/>
      <c r="CG55" s="381"/>
      <c r="CH55" s="381"/>
      <c r="CI55" s="381"/>
      <c r="CJ55" s="381"/>
      <c r="CK55" s="381"/>
      <c r="CL55" s="381"/>
      <c r="CM55" s="381"/>
      <c r="CN55" s="381"/>
      <c r="CO55" s="381"/>
      <c r="CP55" s="381"/>
      <c r="CQ55" s="381"/>
      <c r="CR55" s="381"/>
      <c r="CS55" s="381"/>
      <c r="CT55" s="381"/>
      <c r="CU55" s="381"/>
      <c r="CV55" s="381"/>
      <c r="CW55" s="381"/>
      <c r="CX55" s="381"/>
      <c r="CY55" s="381"/>
      <c r="CZ55" s="381"/>
      <c r="DA55" s="381"/>
      <c r="DB55" s="381"/>
      <c r="DC55" s="381"/>
      <c r="DD55" s="381"/>
      <c r="DE55" s="381"/>
      <c r="DF55" s="381"/>
      <c r="DG55" s="381"/>
      <c r="DH55" s="381"/>
      <c r="DI55" s="381"/>
      <c r="DJ55" s="381"/>
      <c r="DK55" s="381"/>
      <c r="DL55" s="381"/>
      <c r="DM55" s="381"/>
      <c r="DN55" s="381"/>
      <c r="DO55" s="381"/>
      <c r="DP55" s="381"/>
      <c r="DQ55" s="381"/>
      <c r="DR55" s="381"/>
      <c r="DS55" s="381"/>
      <c r="DT55" s="381"/>
      <c r="DU55" s="381"/>
      <c r="DV55" s="381"/>
      <c r="DW55" s="381"/>
      <c r="DX55" s="381"/>
      <c r="DY55" s="381"/>
      <c r="DZ55" s="381"/>
      <c r="EA55" s="381"/>
      <c r="EB55" s="381"/>
      <c r="EC55" s="381"/>
      <c r="ED55" s="381"/>
      <c r="EE55" s="381"/>
      <c r="EF55" s="381"/>
      <c r="EG55" s="381"/>
      <c r="EH55" s="381"/>
      <c r="EI55" s="381"/>
      <c r="EJ55" s="381"/>
      <c r="EK55" s="381"/>
      <c r="EL55" s="381"/>
      <c r="EM55" s="381"/>
      <c r="EN55" s="381"/>
      <c r="EO55" s="381"/>
      <c r="EP55" s="381"/>
      <c r="EQ55" s="381"/>
      <c r="ER55" s="381"/>
      <c r="ES55" s="381"/>
      <c r="ET55" s="381"/>
      <c r="EU55" s="381"/>
      <c r="EV55" s="381"/>
      <c r="EW55" s="381"/>
      <c r="EX55" s="381"/>
      <c r="EY55" s="381"/>
      <c r="EZ55" s="381"/>
      <c r="FA55" s="381"/>
      <c r="FB55" s="381"/>
      <c r="FC55" s="381"/>
      <c r="FD55" s="381"/>
      <c r="FE55" s="381"/>
      <c r="FF55" s="381"/>
      <c r="FG55" s="381"/>
      <c r="FH55" s="381"/>
      <c r="FI55" s="381"/>
      <c r="FJ55" s="381"/>
      <c r="FK55" s="381"/>
      <c r="FL55" s="381"/>
      <c r="FM55" s="381"/>
      <c r="FN55" s="381"/>
      <c r="FO55" s="381"/>
      <c r="FP55" s="381"/>
      <c r="FQ55" s="381"/>
      <c r="FR55" s="381"/>
      <c r="FS55" s="381"/>
      <c r="FT55" s="381"/>
      <c r="FU55" s="381"/>
      <c r="FV55" s="381"/>
      <c r="FW55" s="381"/>
      <c r="FX55" s="381"/>
      <c r="FY55" s="381"/>
      <c r="FZ55" s="381"/>
      <c r="GA55" s="381"/>
      <c r="GB55" s="381"/>
      <c r="GC55" s="381"/>
      <c r="GD55" s="381"/>
      <c r="GE55" s="381"/>
      <c r="GF55" s="381"/>
      <c r="GG55" s="381"/>
      <c r="GH55" s="381"/>
      <c r="GI55" s="381"/>
      <c r="GJ55" s="381"/>
      <c r="GK55" s="381"/>
      <c r="GL55" s="381"/>
      <c r="GM55" s="381"/>
      <c r="GN55" s="381"/>
      <c r="GO55" s="381"/>
      <c r="GP55" s="381"/>
      <c r="GQ55" s="381"/>
      <c r="GR55" s="381"/>
      <c r="GS55" s="381"/>
      <c r="GT55" s="381"/>
      <c r="GU55" s="381"/>
      <c r="GV55" s="381"/>
      <c r="GW55" s="381"/>
      <c r="GX55" s="381"/>
      <c r="GY55" s="381"/>
      <c r="GZ55" s="381"/>
      <c r="HA55" s="381"/>
      <c r="HB55" s="381"/>
      <c r="HC55" s="381"/>
      <c r="HD55" s="381"/>
      <c r="HE55" s="381"/>
      <c r="HF55" s="381"/>
      <c r="HG55" s="381"/>
      <c r="HH55" s="381"/>
      <c r="HI55" s="381"/>
      <c r="HJ55" s="381"/>
      <c r="HK55" s="381"/>
      <c r="HL55" s="381"/>
      <c r="HM55" s="381"/>
      <c r="HN55" s="381"/>
      <c r="HO55" s="381"/>
      <c r="HP55" s="381"/>
      <c r="HQ55" s="381"/>
      <c r="HR55" s="381"/>
      <c r="HS55" s="381"/>
      <c r="HT55" s="381"/>
      <c r="HU55" s="381"/>
      <c r="HV55" s="381"/>
      <c r="HW55" s="381"/>
      <c r="HX55" s="381"/>
      <c r="HY55" s="381"/>
      <c r="HZ55" s="381"/>
      <c r="IA55" s="381"/>
      <c r="IB55" s="381"/>
      <c r="IC55" s="381"/>
      <c r="ID55" s="381"/>
      <c r="IE55" s="381"/>
      <c r="IF55" s="381"/>
      <c r="IG55" s="381"/>
      <c r="IH55" s="381"/>
      <c r="II55" s="381"/>
      <c r="IJ55" s="381"/>
      <c r="IK55" s="381"/>
      <c r="IL55" s="381"/>
      <c r="IM55" s="381"/>
      <c r="IN55" s="381"/>
      <c r="IO55" s="381"/>
      <c r="IP55" s="381"/>
    </row>
    <row r="56" spans="1:250" s="381" customFormat="1" ht="26.4">
      <c r="A56" s="394" t="s">
        <v>209</v>
      </c>
      <c r="B56" s="400" t="s">
        <v>210</v>
      </c>
      <c r="C56" s="396" t="s">
        <v>15</v>
      </c>
      <c r="D56" s="403">
        <f>3*3*1.2</f>
        <v>10.799999999999999</v>
      </c>
      <c r="E56" s="404" t="s">
        <v>208</v>
      </c>
      <c r="F56" s="384"/>
    </row>
    <row r="57" spans="1:250" s="387" customFormat="1" ht="13.2">
      <c r="A57" s="405"/>
      <c r="B57" s="400"/>
      <c r="C57" s="396" t="s">
        <v>15</v>
      </c>
      <c r="D57" s="406">
        <f>+D55*0.9</f>
        <v>352.34999999999997</v>
      </c>
      <c r="E57" s="35"/>
      <c r="F57" s="402">
        <f>+E57*D57</f>
        <v>0</v>
      </c>
      <c r="G57" s="381"/>
      <c r="H57" s="381"/>
      <c r="I57" s="381"/>
      <c r="J57" s="381"/>
      <c r="K57" s="381"/>
      <c r="L57" s="381"/>
      <c r="M57" s="381"/>
      <c r="N57" s="381"/>
      <c r="O57" s="381"/>
      <c r="P57" s="381"/>
      <c r="Q57" s="381"/>
      <c r="R57" s="381"/>
      <c r="S57" s="381"/>
      <c r="T57" s="381"/>
      <c r="U57" s="381"/>
      <c r="V57" s="381"/>
      <c r="W57" s="381"/>
      <c r="X57" s="381"/>
      <c r="Y57" s="381"/>
      <c r="Z57" s="381"/>
      <c r="AA57" s="381"/>
      <c r="AB57" s="381"/>
      <c r="AC57" s="381"/>
      <c r="AD57" s="381"/>
      <c r="AE57" s="381"/>
      <c r="AF57" s="381"/>
      <c r="AG57" s="381"/>
      <c r="AH57" s="381"/>
      <c r="AI57" s="381"/>
      <c r="AJ57" s="381"/>
      <c r="AK57" s="381"/>
      <c r="AL57" s="381"/>
      <c r="AM57" s="381"/>
      <c r="AN57" s="381"/>
      <c r="AO57" s="381"/>
      <c r="AP57" s="381"/>
      <c r="AQ57" s="381"/>
      <c r="AR57" s="381"/>
      <c r="AS57" s="381"/>
      <c r="AT57" s="381"/>
      <c r="AU57" s="381"/>
      <c r="AV57" s="381"/>
      <c r="AW57" s="381"/>
      <c r="AX57" s="381"/>
      <c r="AY57" s="381"/>
      <c r="AZ57" s="381"/>
      <c r="BA57" s="381"/>
      <c r="BB57" s="381"/>
      <c r="BC57" s="381"/>
      <c r="BD57" s="381"/>
      <c r="BE57" s="381"/>
      <c r="BF57" s="381"/>
      <c r="BG57" s="381"/>
      <c r="BH57" s="381"/>
      <c r="BI57" s="381"/>
      <c r="BJ57" s="381"/>
      <c r="BK57" s="381"/>
      <c r="BL57" s="381"/>
      <c r="BM57" s="381"/>
      <c r="BN57" s="381"/>
      <c r="BO57" s="381"/>
      <c r="BP57" s="381"/>
      <c r="BQ57" s="381"/>
      <c r="BR57" s="381"/>
      <c r="BS57" s="381"/>
      <c r="BT57" s="381"/>
      <c r="BU57" s="381"/>
      <c r="BV57" s="381"/>
      <c r="BW57" s="381"/>
      <c r="BX57" s="381"/>
      <c r="BY57" s="381"/>
      <c r="BZ57" s="381"/>
      <c r="CA57" s="381"/>
      <c r="CB57" s="381"/>
      <c r="CC57" s="381"/>
      <c r="CD57" s="381"/>
      <c r="CE57" s="381"/>
      <c r="CF57" s="381"/>
      <c r="CG57" s="381"/>
      <c r="CH57" s="381"/>
      <c r="CI57" s="381"/>
      <c r="CJ57" s="381"/>
      <c r="CK57" s="381"/>
      <c r="CL57" s="381"/>
      <c r="CM57" s="381"/>
      <c r="CN57" s="381"/>
      <c r="CO57" s="381"/>
      <c r="CP57" s="381"/>
      <c r="CQ57" s="381"/>
      <c r="CR57" s="381"/>
      <c r="CS57" s="381"/>
      <c r="CT57" s="381"/>
      <c r="CU57" s="381"/>
      <c r="CV57" s="381"/>
      <c r="CW57" s="381"/>
      <c r="CX57" s="381"/>
      <c r="CY57" s="381"/>
      <c r="CZ57" s="381"/>
      <c r="DA57" s="381"/>
      <c r="DB57" s="381"/>
      <c r="DC57" s="381"/>
      <c r="DD57" s="381"/>
      <c r="DE57" s="381"/>
      <c r="DF57" s="381"/>
      <c r="DG57" s="381"/>
      <c r="DH57" s="381"/>
      <c r="DI57" s="381"/>
      <c r="DJ57" s="381"/>
      <c r="DK57" s="381"/>
      <c r="DL57" s="381"/>
      <c r="DM57" s="381"/>
      <c r="DN57" s="381"/>
      <c r="DO57" s="381"/>
      <c r="DP57" s="381"/>
      <c r="DQ57" s="381"/>
      <c r="DR57" s="381"/>
      <c r="DS57" s="381"/>
      <c r="DT57" s="381"/>
      <c r="DU57" s="381"/>
      <c r="DV57" s="381"/>
      <c r="DW57" s="381"/>
      <c r="DX57" s="381"/>
      <c r="DY57" s="381"/>
      <c r="DZ57" s="381"/>
      <c r="EA57" s="381"/>
      <c r="EB57" s="381"/>
      <c r="EC57" s="381"/>
      <c r="ED57" s="381"/>
      <c r="EE57" s="381"/>
      <c r="EF57" s="381"/>
      <c r="EG57" s="381"/>
      <c r="EH57" s="381"/>
      <c r="EI57" s="381"/>
      <c r="EJ57" s="381"/>
      <c r="EK57" s="381"/>
      <c r="EL57" s="381"/>
      <c r="EM57" s="381"/>
      <c r="EN57" s="381"/>
      <c r="EO57" s="381"/>
      <c r="EP57" s="381"/>
      <c r="EQ57" s="381"/>
      <c r="ER57" s="381"/>
      <c r="ES57" s="381"/>
      <c r="ET57" s="381"/>
      <c r="EU57" s="381"/>
      <c r="EV57" s="381"/>
      <c r="EW57" s="381"/>
      <c r="EX57" s="381"/>
      <c r="EY57" s="381"/>
      <c r="EZ57" s="381"/>
      <c r="FA57" s="381"/>
      <c r="FB57" s="381"/>
      <c r="FC57" s="381"/>
      <c r="FD57" s="381"/>
      <c r="FE57" s="381"/>
      <c r="FF57" s="381"/>
      <c r="FG57" s="381"/>
      <c r="FH57" s="381"/>
      <c r="FI57" s="381"/>
      <c r="FJ57" s="381"/>
      <c r="FK57" s="381"/>
      <c r="FL57" s="381"/>
      <c r="FM57" s="381"/>
      <c r="FN57" s="381"/>
      <c r="FO57" s="381"/>
      <c r="FP57" s="381"/>
      <c r="FQ57" s="381"/>
      <c r="FR57" s="381"/>
      <c r="FS57" s="381"/>
      <c r="FT57" s="381"/>
      <c r="FU57" s="381"/>
      <c r="FV57" s="381"/>
      <c r="FW57" s="381"/>
      <c r="FX57" s="381"/>
      <c r="FY57" s="381"/>
      <c r="FZ57" s="381"/>
      <c r="GA57" s="381"/>
      <c r="GB57" s="381"/>
      <c r="GC57" s="381"/>
      <c r="GD57" s="381"/>
      <c r="GE57" s="381"/>
      <c r="GF57" s="381"/>
      <c r="GG57" s="381"/>
      <c r="GH57" s="381"/>
      <c r="GI57" s="381"/>
      <c r="GJ57" s="381"/>
      <c r="GK57" s="381"/>
      <c r="GL57" s="381"/>
      <c r="GM57" s="381"/>
      <c r="GN57" s="381"/>
      <c r="GO57" s="381"/>
      <c r="GP57" s="381"/>
      <c r="GQ57" s="381"/>
      <c r="GR57" s="381"/>
      <c r="GS57" s="381"/>
      <c r="GT57" s="381"/>
      <c r="GU57" s="381"/>
      <c r="GV57" s="381"/>
      <c r="GW57" s="381"/>
      <c r="GX57" s="381"/>
      <c r="GY57" s="381"/>
      <c r="GZ57" s="381"/>
      <c r="HA57" s="381"/>
      <c r="HB57" s="381"/>
      <c r="HC57" s="381"/>
      <c r="HD57" s="381"/>
      <c r="HE57" s="381"/>
      <c r="HF57" s="381"/>
      <c r="HG57" s="381"/>
      <c r="HH57" s="381"/>
      <c r="HI57" s="381"/>
      <c r="HJ57" s="381"/>
      <c r="HK57" s="381"/>
      <c r="HL57" s="381"/>
      <c r="HM57" s="381"/>
      <c r="HN57" s="381"/>
      <c r="HO57" s="381"/>
      <c r="HP57" s="381"/>
      <c r="HQ57" s="381"/>
      <c r="HR57" s="381"/>
      <c r="HS57" s="381"/>
      <c r="HT57" s="381"/>
      <c r="HU57" s="381"/>
      <c r="HV57" s="381"/>
      <c r="HW57" s="381"/>
      <c r="HX57" s="381"/>
      <c r="HY57" s="381"/>
      <c r="HZ57" s="381"/>
      <c r="IA57" s="381"/>
      <c r="IB57" s="381"/>
      <c r="IC57" s="381"/>
      <c r="ID57" s="381"/>
      <c r="IE57" s="381"/>
      <c r="IF57" s="381"/>
      <c r="IG57" s="381"/>
      <c r="IH57" s="381"/>
      <c r="II57" s="381"/>
      <c r="IJ57" s="381"/>
      <c r="IK57" s="381"/>
      <c r="IL57" s="381"/>
      <c r="IM57" s="381"/>
      <c r="IN57" s="381"/>
      <c r="IO57" s="381"/>
      <c r="IP57" s="381"/>
    </row>
    <row r="58" spans="1:250" s="381" customFormat="1" ht="39.6">
      <c r="A58" s="394" t="s">
        <v>211</v>
      </c>
      <c r="B58" s="400" t="s">
        <v>212</v>
      </c>
      <c r="C58" s="396" t="s">
        <v>15</v>
      </c>
      <c r="D58" s="403">
        <f>3*3*0.3</f>
        <v>2.6999999999999997</v>
      </c>
      <c r="E58" s="404" t="s">
        <v>208</v>
      </c>
      <c r="F58" s="384"/>
    </row>
    <row r="59" spans="1:250" s="387" customFormat="1" ht="13.2">
      <c r="A59" s="405"/>
      <c r="B59" s="400"/>
      <c r="C59" s="396" t="s">
        <v>15</v>
      </c>
      <c r="D59" s="406">
        <f>+D55*0.25</f>
        <v>97.874999999999986</v>
      </c>
      <c r="E59" s="35"/>
      <c r="F59" s="402">
        <f>+E59*D59</f>
        <v>0</v>
      </c>
      <c r="G59" s="381"/>
      <c r="H59" s="381"/>
      <c r="I59" s="381"/>
      <c r="J59" s="381"/>
      <c r="K59" s="381"/>
      <c r="L59" s="381"/>
      <c r="M59" s="381"/>
      <c r="N59" s="381"/>
      <c r="O59" s="381"/>
      <c r="P59" s="381"/>
      <c r="Q59" s="381"/>
      <c r="R59" s="381"/>
      <c r="S59" s="381"/>
      <c r="T59" s="381"/>
      <c r="U59" s="381"/>
      <c r="V59" s="381"/>
      <c r="W59" s="381"/>
      <c r="X59" s="381"/>
      <c r="Y59" s="381"/>
      <c r="Z59" s="381"/>
      <c r="AA59" s="381"/>
      <c r="AB59" s="381"/>
      <c r="AC59" s="381"/>
      <c r="AD59" s="381"/>
      <c r="AE59" s="381"/>
      <c r="AF59" s="381"/>
      <c r="AG59" s="381"/>
      <c r="AH59" s="381"/>
      <c r="AI59" s="381"/>
      <c r="AJ59" s="381"/>
      <c r="AK59" s="381"/>
      <c r="AL59" s="381"/>
      <c r="AM59" s="381"/>
      <c r="AN59" s="381"/>
      <c r="AO59" s="381"/>
      <c r="AP59" s="381"/>
      <c r="AQ59" s="381"/>
      <c r="AR59" s="381"/>
      <c r="AS59" s="381"/>
      <c r="AT59" s="381"/>
      <c r="AU59" s="381"/>
      <c r="AV59" s="381"/>
      <c r="AW59" s="381"/>
      <c r="AX59" s="381"/>
      <c r="AY59" s="381"/>
      <c r="AZ59" s="381"/>
      <c r="BA59" s="381"/>
      <c r="BB59" s="381"/>
      <c r="BC59" s="381"/>
      <c r="BD59" s="381"/>
      <c r="BE59" s="381"/>
      <c r="BF59" s="381"/>
      <c r="BG59" s="381"/>
      <c r="BH59" s="381"/>
      <c r="BI59" s="381"/>
      <c r="BJ59" s="381"/>
      <c r="BK59" s="381"/>
      <c r="BL59" s="381"/>
      <c r="BM59" s="381"/>
      <c r="BN59" s="381"/>
      <c r="BO59" s="381"/>
      <c r="BP59" s="381"/>
      <c r="BQ59" s="381"/>
      <c r="BR59" s="381"/>
      <c r="BS59" s="381"/>
      <c r="BT59" s="381"/>
      <c r="BU59" s="381"/>
      <c r="BV59" s="381"/>
      <c r="BW59" s="381"/>
      <c r="BX59" s="381"/>
      <c r="BY59" s="381"/>
      <c r="BZ59" s="381"/>
      <c r="CA59" s="381"/>
      <c r="CB59" s="381"/>
      <c r="CC59" s="381"/>
      <c r="CD59" s="381"/>
      <c r="CE59" s="381"/>
      <c r="CF59" s="381"/>
      <c r="CG59" s="381"/>
      <c r="CH59" s="381"/>
      <c r="CI59" s="381"/>
      <c r="CJ59" s="381"/>
      <c r="CK59" s="381"/>
      <c r="CL59" s="381"/>
      <c r="CM59" s="381"/>
      <c r="CN59" s="381"/>
      <c r="CO59" s="381"/>
      <c r="CP59" s="381"/>
      <c r="CQ59" s="381"/>
      <c r="CR59" s="381"/>
      <c r="CS59" s="381"/>
      <c r="CT59" s="381"/>
      <c r="CU59" s="381"/>
      <c r="CV59" s="381"/>
      <c r="CW59" s="381"/>
      <c r="CX59" s="381"/>
      <c r="CY59" s="381"/>
      <c r="CZ59" s="381"/>
      <c r="DA59" s="381"/>
      <c r="DB59" s="381"/>
      <c r="DC59" s="381"/>
      <c r="DD59" s="381"/>
      <c r="DE59" s="381"/>
      <c r="DF59" s="381"/>
      <c r="DG59" s="381"/>
      <c r="DH59" s="381"/>
      <c r="DI59" s="381"/>
      <c r="DJ59" s="381"/>
      <c r="DK59" s="381"/>
      <c r="DL59" s="381"/>
      <c r="DM59" s="381"/>
      <c r="DN59" s="381"/>
      <c r="DO59" s="381"/>
      <c r="DP59" s="381"/>
      <c r="DQ59" s="381"/>
      <c r="DR59" s="381"/>
      <c r="DS59" s="381"/>
      <c r="DT59" s="381"/>
      <c r="DU59" s="381"/>
      <c r="DV59" s="381"/>
      <c r="DW59" s="381"/>
      <c r="DX59" s="381"/>
      <c r="DY59" s="381"/>
      <c r="DZ59" s="381"/>
      <c r="EA59" s="381"/>
      <c r="EB59" s="381"/>
      <c r="EC59" s="381"/>
      <c r="ED59" s="381"/>
      <c r="EE59" s="381"/>
      <c r="EF59" s="381"/>
      <c r="EG59" s="381"/>
      <c r="EH59" s="381"/>
      <c r="EI59" s="381"/>
      <c r="EJ59" s="381"/>
      <c r="EK59" s="381"/>
      <c r="EL59" s="381"/>
      <c r="EM59" s="381"/>
      <c r="EN59" s="381"/>
      <c r="EO59" s="381"/>
      <c r="EP59" s="381"/>
      <c r="EQ59" s="381"/>
      <c r="ER59" s="381"/>
      <c r="ES59" s="381"/>
      <c r="ET59" s="381"/>
      <c r="EU59" s="381"/>
      <c r="EV59" s="381"/>
      <c r="EW59" s="381"/>
      <c r="EX59" s="381"/>
      <c r="EY59" s="381"/>
      <c r="EZ59" s="381"/>
      <c r="FA59" s="381"/>
      <c r="FB59" s="381"/>
      <c r="FC59" s="381"/>
      <c r="FD59" s="381"/>
      <c r="FE59" s="381"/>
      <c r="FF59" s="381"/>
      <c r="FG59" s="381"/>
      <c r="FH59" s="381"/>
      <c r="FI59" s="381"/>
      <c r="FJ59" s="381"/>
      <c r="FK59" s="381"/>
      <c r="FL59" s="381"/>
      <c r="FM59" s="381"/>
      <c r="FN59" s="381"/>
      <c r="FO59" s="381"/>
      <c r="FP59" s="381"/>
      <c r="FQ59" s="381"/>
      <c r="FR59" s="381"/>
      <c r="FS59" s="381"/>
      <c r="FT59" s="381"/>
      <c r="FU59" s="381"/>
      <c r="FV59" s="381"/>
      <c r="FW59" s="381"/>
      <c r="FX59" s="381"/>
      <c r="FY59" s="381"/>
      <c r="FZ59" s="381"/>
      <c r="GA59" s="381"/>
      <c r="GB59" s="381"/>
      <c r="GC59" s="381"/>
      <c r="GD59" s="381"/>
      <c r="GE59" s="381"/>
      <c r="GF59" s="381"/>
      <c r="GG59" s="381"/>
      <c r="GH59" s="381"/>
      <c r="GI59" s="381"/>
      <c r="GJ59" s="381"/>
      <c r="GK59" s="381"/>
      <c r="GL59" s="381"/>
      <c r="GM59" s="381"/>
      <c r="GN59" s="381"/>
      <c r="GO59" s="381"/>
      <c r="GP59" s="381"/>
      <c r="GQ59" s="381"/>
      <c r="GR59" s="381"/>
      <c r="GS59" s="381"/>
      <c r="GT59" s="381"/>
      <c r="GU59" s="381"/>
      <c r="GV59" s="381"/>
      <c r="GW59" s="381"/>
      <c r="GX59" s="381"/>
      <c r="GY59" s="381"/>
      <c r="GZ59" s="381"/>
      <c r="HA59" s="381"/>
      <c r="HB59" s="381"/>
      <c r="HC59" s="381"/>
      <c r="HD59" s="381"/>
      <c r="HE59" s="381"/>
      <c r="HF59" s="381"/>
      <c r="HG59" s="381"/>
      <c r="HH59" s="381"/>
      <c r="HI59" s="381"/>
      <c r="HJ59" s="381"/>
      <c r="HK59" s="381"/>
      <c r="HL59" s="381"/>
      <c r="HM59" s="381"/>
      <c r="HN59" s="381"/>
      <c r="HO59" s="381"/>
      <c r="HP59" s="381"/>
      <c r="HQ59" s="381"/>
      <c r="HR59" s="381"/>
      <c r="HS59" s="381"/>
      <c r="HT59" s="381"/>
      <c r="HU59" s="381"/>
      <c r="HV59" s="381"/>
      <c r="HW59" s="381"/>
      <c r="HX59" s="381"/>
      <c r="HY59" s="381"/>
      <c r="HZ59" s="381"/>
      <c r="IA59" s="381"/>
      <c r="IB59" s="381"/>
      <c r="IC59" s="381"/>
      <c r="ID59" s="381"/>
      <c r="IE59" s="381"/>
      <c r="IF59" s="381"/>
      <c r="IG59" s="381"/>
      <c r="IH59" s="381"/>
      <c r="II59" s="381"/>
      <c r="IJ59" s="381"/>
      <c r="IK59" s="381"/>
      <c r="IL59" s="381"/>
      <c r="IM59" s="381"/>
      <c r="IN59" s="381"/>
      <c r="IO59" s="381"/>
      <c r="IP59" s="381"/>
    </row>
    <row r="60" spans="1:250" s="381" customFormat="1" ht="13.2">
      <c r="A60" s="394"/>
      <c r="B60" s="400"/>
      <c r="C60" s="396"/>
      <c r="D60" s="406"/>
      <c r="E60" s="35"/>
      <c r="F60" s="384"/>
    </row>
    <row r="61" spans="1:250" s="381" customFormat="1" ht="13.8">
      <c r="A61" s="394"/>
      <c r="B61" s="397" t="s">
        <v>213</v>
      </c>
      <c r="E61" s="74"/>
      <c r="F61" s="399"/>
    </row>
    <row r="62" spans="1:250" s="381" customFormat="1" ht="117" customHeight="1">
      <c r="A62" s="394" t="s">
        <v>214</v>
      </c>
      <c r="B62" s="400" t="s">
        <v>215</v>
      </c>
      <c r="C62" s="401" t="s">
        <v>14</v>
      </c>
      <c r="D62" s="371">
        <v>2</v>
      </c>
      <c r="E62" s="74"/>
      <c r="F62" s="399"/>
    </row>
    <row r="63" spans="1:250" s="387" customFormat="1" ht="13.2">
      <c r="A63" s="405"/>
      <c r="B63" s="400"/>
      <c r="C63" s="396"/>
      <c r="D63" s="406"/>
      <c r="E63" s="35"/>
      <c r="F63" s="402"/>
      <c r="G63" s="381"/>
      <c r="H63" s="381"/>
      <c r="I63" s="381"/>
      <c r="J63" s="381"/>
      <c r="K63" s="381"/>
      <c r="L63" s="381"/>
      <c r="M63" s="381"/>
      <c r="N63" s="381"/>
      <c r="O63" s="381"/>
      <c r="P63" s="381"/>
      <c r="Q63" s="381"/>
      <c r="R63" s="381"/>
      <c r="S63" s="381"/>
      <c r="T63" s="381"/>
      <c r="U63" s="381"/>
      <c r="V63" s="381"/>
      <c r="W63" s="381"/>
      <c r="X63" s="381"/>
      <c r="Y63" s="381"/>
      <c r="Z63" s="381"/>
      <c r="AA63" s="381"/>
      <c r="AB63" s="381"/>
      <c r="AC63" s="381"/>
      <c r="AD63" s="381"/>
      <c r="AE63" s="381"/>
      <c r="AF63" s="381"/>
      <c r="AG63" s="381"/>
      <c r="AH63" s="381"/>
      <c r="AI63" s="381"/>
      <c r="AJ63" s="381"/>
      <c r="AK63" s="381"/>
      <c r="AL63" s="381"/>
      <c r="AM63" s="381"/>
      <c r="AN63" s="381"/>
      <c r="AO63" s="381"/>
      <c r="AP63" s="381"/>
      <c r="AQ63" s="381"/>
      <c r="AR63" s="381"/>
      <c r="AS63" s="381"/>
      <c r="AT63" s="381"/>
      <c r="AU63" s="381"/>
      <c r="AV63" s="381"/>
      <c r="AW63" s="381"/>
      <c r="AX63" s="381"/>
      <c r="AY63" s="381"/>
      <c r="AZ63" s="381"/>
      <c r="BA63" s="381"/>
      <c r="BB63" s="381"/>
      <c r="BC63" s="381"/>
      <c r="BD63" s="381"/>
      <c r="BE63" s="381"/>
      <c r="BF63" s="381"/>
      <c r="BG63" s="381"/>
      <c r="BH63" s="381"/>
      <c r="BI63" s="381"/>
      <c r="BJ63" s="381"/>
      <c r="BK63" s="381"/>
      <c r="BL63" s="381"/>
      <c r="BM63" s="381"/>
      <c r="BN63" s="381"/>
      <c r="BO63" s="381"/>
      <c r="BP63" s="381"/>
      <c r="BQ63" s="381"/>
      <c r="BR63" s="381"/>
      <c r="BS63" s="381"/>
      <c r="BT63" s="381"/>
      <c r="BU63" s="381"/>
      <c r="BV63" s="381"/>
      <c r="BW63" s="381"/>
      <c r="BX63" s="381"/>
      <c r="BY63" s="381"/>
      <c r="BZ63" s="381"/>
      <c r="CA63" s="381"/>
      <c r="CB63" s="381"/>
      <c r="CC63" s="381"/>
      <c r="CD63" s="381"/>
      <c r="CE63" s="381"/>
      <c r="CF63" s="381"/>
      <c r="CG63" s="381"/>
      <c r="CH63" s="381"/>
      <c r="CI63" s="381"/>
      <c r="CJ63" s="381"/>
      <c r="CK63" s="381"/>
      <c r="CL63" s="381"/>
      <c r="CM63" s="381"/>
      <c r="CN63" s="381"/>
      <c r="CO63" s="381"/>
      <c r="CP63" s="381"/>
      <c r="CQ63" s="381"/>
      <c r="CR63" s="381"/>
      <c r="CS63" s="381"/>
      <c r="CT63" s="381"/>
      <c r="CU63" s="381"/>
      <c r="CV63" s="381"/>
      <c r="CW63" s="381"/>
      <c r="CX63" s="381"/>
      <c r="CY63" s="381"/>
      <c r="CZ63" s="381"/>
      <c r="DA63" s="381"/>
      <c r="DB63" s="381"/>
      <c r="DC63" s="381"/>
      <c r="DD63" s="381"/>
      <c r="DE63" s="381"/>
      <c r="DF63" s="381"/>
      <c r="DG63" s="381"/>
      <c r="DH63" s="381"/>
      <c r="DI63" s="381"/>
      <c r="DJ63" s="381"/>
      <c r="DK63" s="381"/>
      <c r="DL63" s="381"/>
      <c r="DM63" s="381"/>
      <c r="DN63" s="381"/>
      <c r="DO63" s="381"/>
      <c r="DP63" s="381"/>
      <c r="DQ63" s="381"/>
      <c r="DR63" s="381"/>
      <c r="DS63" s="381"/>
      <c r="DT63" s="381"/>
      <c r="DU63" s="381"/>
      <c r="DV63" s="381"/>
      <c r="DW63" s="381"/>
      <c r="DX63" s="381"/>
      <c r="DY63" s="381"/>
      <c r="DZ63" s="381"/>
      <c r="EA63" s="381"/>
      <c r="EB63" s="381"/>
      <c r="EC63" s="381"/>
      <c r="ED63" s="381"/>
      <c r="EE63" s="381"/>
      <c r="EF63" s="381"/>
      <c r="EG63" s="381"/>
      <c r="EH63" s="381"/>
      <c r="EI63" s="381"/>
      <c r="EJ63" s="381"/>
      <c r="EK63" s="381"/>
      <c r="EL63" s="381"/>
      <c r="EM63" s="381"/>
      <c r="EN63" s="381"/>
      <c r="EO63" s="381"/>
      <c r="EP63" s="381"/>
      <c r="EQ63" s="381"/>
      <c r="ER63" s="381"/>
      <c r="ES63" s="381"/>
      <c r="ET63" s="381"/>
      <c r="EU63" s="381"/>
      <c r="EV63" s="381"/>
      <c r="EW63" s="381"/>
      <c r="EX63" s="381"/>
      <c r="EY63" s="381"/>
      <c r="EZ63" s="381"/>
      <c r="FA63" s="381"/>
      <c r="FB63" s="381"/>
      <c r="FC63" s="381"/>
      <c r="FD63" s="381"/>
      <c r="FE63" s="381"/>
      <c r="FF63" s="381"/>
      <c r="FG63" s="381"/>
      <c r="FH63" s="381"/>
      <c r="FI63" s="381"/>
      <c r="FJ63" s="381"/>
      <c r="FK63" s="381"/>
      <c r="FL63" s="381"/>
      <c r="FM63" s="381"/>
      <c r="FN63" s="381"/>
      <c r="FO63" s="381"/>
      <c r="FP63" s="381"/>
      <c r="FQ63" s="381"/>
      <c r="FR63" s="381"/>
      <c r="FS63" s="381"/>
      <c r="FT63" s="381"/>
      <c r="FU63" s="381"/>
      <c r="FV63" s="381"/>
      <c r="FW63" s="381"/>
      <c r="FX63" s="381"/>
      <c r="FY63" s="381"/>
      <c r="FZ63" s="381"/>
      <c r="GA63" s="381"/>
      <c r="GB63" s="381"/>
      <c r="GC63" s="381"/>
      <c r="GD63" s="381"/>
      <c r="GE63" s="381"/>
      <c r="GF63" s="381"/>
      <c r="GG63" s="381"/>
      <c r="GH63" s="381"/>
      <c r="GI63" s="381"/>
      <c r="GJ63" s="381"/>
      <c r="GK63" s="381"/>
      <c r="GL63" s="381"/>
      <c r="GM63" s="381"/>
      <c r="GN63" s="381"/>
      <c r="GO63" s="381"/>
      <c r="GP63" s="381"/>
      <c r="GQ63" s="381"/>
      <c r="GR63" s="381"/>
      <c r="GS63" s="381"/>
      <c r="GT63" s="381"/>
      <c r="GU63" s="381"/>
      <c r="GV63" s="381"/>
      <c r="GW63" s="381"/>
      <c r="GX63" s="381"/>
      <c r="GY63" s="381"/>
      <c r="GZ63" s="381"/>
      <c r="HA63" s="381"/>
      <c r="HB63" s="381"/>
      <c r="HC63" s="381"/>
      <c r="HD63" s="381"/>
      <c r="HE63" s="381"/>
      <c r="HF63" s="381"/>
      <c r="HG63" s="381"/>
      <c r="HH63" s="381"/>
      <c r="HI63" s="381"/>
      <c r="HJ63" s="381"/>
      <c r="HK63" s="381"/>
      <c r="HL63" s="381"/>
      <c r="HM63" s="381"/>
      <c r="HN63" s="381"/>
      <c r="HO63" s="381"/>
      <c r="HP63" s="381"/>
      <c r="HQ63" s="381"/>
      <c r="HR63" s="381"/>
      <c r="HS63" s="381"/>
      <c r="HT63" s="381"/>
      <c r="HU63" s="381"/>
      <c r="HV63" s="381"/>
      <c r="HW63" s="381"/>
      <c r="HX63" s="381"/>
      <c r="HY63" s="381"/>
      <c r="HZ63" s="381"/>
      <c r="IA63" s="381"/>
      <c r="IB63" s="381"/>
      <c r="IC63" s="381"/>
      <c r="ID63" s="381"/>
      <c r="IE63" s="381"/>
      <c r="IF63" s="381"/>
      <c r="IG63" s="381"/>
      <c r="IH63" s="381"/>
      <c r="II63" s="381"/>
      <c r="IJ63" s="381"/>
      <c r="IK63" s="381"/>
      <c r="IL63" s="381"/>
      <c r="IM63" s="381"/>
      <c r="IN63" s="381"/>
      <c r="IO63" s="381"/>
      <c r="IP63" s="381"/>
    </row>
    <row r="64" spans="1:250" s="381" customFormat="1" ht="26.4">
      <c r="A64" s="394" t="s">
        <v>216</v>
      </c>
      <c r="B64" s="400" t="s">
        <v>207</v>
      </c>
      <c r="C64" s="396"/>
      <c r="D64" s="403"/>
      <c r="E64" s="441"/>
      <c r="F64" s="384"/>
    </row>
    <row r="65" spans="1:250" s="387" customFormat="1" ht="13.2">
      <c r="A65" s="405"/>
      <c r="B65" s="400"/>
      <c r="C65" s="396" t="s">
        <v>15</v>
      </c>
      <c r="D65" s="406">
        <f>SUM(D67:D69)</f>
        <v>14.850000000000001</v>
      </c>
      <c r="E65" s="35"/>
      <c r="F65" s="402">
        <f>+E65*D65</f>
        <v>0</v>
      </c>
      <c r="G65" s="381"/>
      <c r="H65" s="381"/>
      <c r="I65" s="381"/>
      <c r="J65" s="381"/>
      <c r="K65" s="381"/>
      <c r="L65" s="381"/>
      <c r="M65" s="381"/>
      <c r="N65" s="381"/>
      <c r="O65" s="381"/>
      <c r="P65" s="381"/>
      <c r="Q65" s="381"/>
      <c r="R65" s="381"/>
      <c r="S65" s="381"/>
      <c r="T65" s="381"/>
      <c r="U65" s="381"/>
      <c r="V65" s="381"/>
      <c r="W65" s="381"/>
      <c r="X65" s="381"/>
      <c r="Y65" s="381"/>
      <c r="Z65" s="381"/>
      <c r="AA65" s="381"/>
      <c r="AB65" s="381"/>
      <c r="AC65" s="381"/>
      <c r="AD65" s="381"/>
      <c r="AE65" s="381"/>
      <c r="AF65" s="381"/>
      <c r="AG65" s="381"/>
      <c r="AH65" s="381"/>
      <c r="AI65" s="381"/>
      <c r="AJ65" s="381"/>
      <c r="AK65" s="381"/>
      <c r="AL65" s="381"/>
      <c r="AM65" s="381"/>
      <c r="AN65" s="381"/>
      <c r="AO65" s="381"/>
      <c r="AP65" s="381"/>
      <c r="AQ65" s="381"/>
      <c r="AR65" s="381"/>
      <c r="AS65" s="381"/>
      <c r="AT65" s="381"/>
      <c r="AU65" s="381"/>
      <c r="AV65" s="381"/>
      <c r="AW65" s="381"/>
      <c r="AX65" s="381"/>
      <c r="AY65" s="381"/>
      <c r="AZ65" s="381"/>
      <c r="BA65" s="381"/>
      <c r="BB65" s="381"/>
      <c r="BC65" s="381"/>
      <c r="BD65" s="381"/>
      <c r="BE65" s="381"/>
      <c r="BF65" s="381"/>
      <c r="BG65" s="381"/>
      <c r="BH65" s="381"/>
      <c r="BI65" s="381"/>
      <c r="BJ65" s="381"/>
      <c r="BK65" s="381"/>
      <c r="BL65" s="381"/>
      <c r="BM65" s="381"/>
      <c r="BN65" s="381"/>
      <c r="BO65" s="381"/>
      <c r="BP65" s="381"/>
      <c r="BQ65" s="381"/>
      <c r="BR65" s="381"/>
      <c r="BS65" s="381"/>
      <c r="BT65" s="381"/>
      <c r="BU65" s="381"/>
      <c r="BV65" s="381"/>
      <c r="BW65" s="381"/>
      <c r="BX65" s="381"/>
      <c r="BY65" s="381"/>
      <c r="BZ65" s="381"/>
      <c r="CA65" s="381"/>
      <c r="CB65" s="381"/>
      <c r="CC65" s="381"/>
      <c r="CD65" s="381"/>
      <c r="CE65" s="381"/>
      <c r="CF65" s="381"/>
      <c r="CG65" s="381"/>
      <c r="CH65" s="381"/>
      <c r="CI65" s="381"/>
      <c r="CJ65" s="381"/>
      <c r="CK65" s="381"/>
      <c r="CL65" s="381"/>
      <c r="CM65" s="381"/>
      <c r="CN65" s="381"/>
      <c r="CO65" s="381"/>
      <c r="CP65" s="381"/>
      <c r="CQ65" s="381"/>
      <c r="CR65" s="381"/>
      <c r="CS65" s="381"/>
      <c r="CT65" s="381"/>
      <c r="CU65" s="381"/>
      <c r="CV65" s="381"/>
      <c r="CW65" s="381"/>
      <c r="CX65" s="381"/>
      <c r="CY65" s="381"/>
      <c r="CZ65" s="381"/>
      <c r="DA65" s="381"/>
      <c r="DB65" s="381"/>
      <c r="DC65" s="381"/>
      <c r="DD65" s="381"/>
      <c r="DE65" s="381"/>
      <c r="DF65" s="381"/>
      <c r="DG65" s="381"/>
      <c r="DH65" s="381"/>
      <c r="DI65" s="381"/>
      <c r="DJ65" s="381"/>
      <c r="DK65" s="381"/>
      <c r="DL65" s="381"/>
      <c r="DM65" s="381"/>
      <c r="DN65" s="381"/>
      <c r="DO65" s="381"/>
      <c r="DP65" s="381"/>
      <c r="DQ65" s="381"/>
      <c r="DR65" s="381"/>
      <c r="DS65" s="381"/>
      <c r="DT65" s="381"/>
      <c r="DU65" s="381"/>
      <c r="DV65" s="381"/>
      <c r="DW65" s="381"/>
      <c r="DX65" s="381"/>
      <c r="DY65" s="381"/>
      <c r="DZ65" s="381"/>
      <c r="EA65" s="381"/>
      <c r="EB65" s="381"/>
      <c r="EC65" s="381"/>
      <c r="ED65" s="381"/>
      <c r="EE65" s="381"/>
      <c r="EF65" s="381"/>
      <c r="EG65" s="381"/>
      <c r="EH65" s="381"/>
      <c r="EI65" s="381"/>
      <c r="EJ65" s="381"/>
      <c r="EK65" s="381"/>
      <c r="EL65" s="381"/>
      <c r="EM65" s="381"/>
      <c r="EN65" s="381"/>
      <c r="EO65" s="381"/>
      <c r="EP65" s="381"/>
      <c r="EQ65" s="381"/>
      <c r="ER65" s="381"/>
      <c r="ES65" s="381"/>
      <c r="ET65" s="381"/>
      <c r="EU65" s="381"/>
      <c r="EV65" s="381"/>
      <c r="EW65" s="381"/>
      <c r="EX65" s="381"/>
      <c r="EY65" s="381"/>
      <c r="EZ65" s="381"/>
      <c r="FA65" s="381"/>
      <c r="FB65" s="381"/>
      <c r="FC65" s="381"/>
      <c r="FD65" s="381"/>
      <c r="FE65" s="381"/>
      <c r="FF65" s="381"/>
      <c r="FG65" s="381"/>
      <c r="FH65" s="381"/>
      <c r="FI65" s="381"/>
      <c r="FJ65" s="381"/>
      <c r="FK65" s="381"/>
      <c r="FL65" s="381"/>
      <c r="FM65" s="381"/>
      <c r="FN65" s="381"/>
      <c r="FO65" s="381"/>
      <c r="FP65" s="381"/>
      <c r="FQ65" s="381"/>
      <c r="FR65" s="381"/>
      <c r="FS65" s="381"/>
      <c r="FT65" s="381"/>
      <c r="FU65" s="381"/>
      <c r="FV65" s="381"/>
      <c r="FW65" s="381"/>
      <c r="FX65" s="381"/>
      <c r="FY65" s="381"/>
      <c r="FZ65" s="381"/>
      <c r="GA65" s="381"/>
      <c r="GB65" s="381"/>
      <c r="GC65" s="381"/>
      <c r="GD65" s="381"/>
      <c r="GE65" s="381"/>
      <c r="GF65" s="381"/>
      <c r="GG65" s="381"/>
      <c r="GH65" s="381"/>
      <c r="GI65" s="381"/>
      <c r="GJ65" s="381"/>
      <c r="GK65" s="381"/>
      <c r="GL65" s="381"/>
      <c r="GM65" s="381"/>
      <c r="GN65" s="381"/>
      <c r="GO65" s="381"/>
      <c r="GP65" s="381"/>
      <c r="GQ65" s="381"/>
      <c r="GR65" s="381"/>
      <c r="GS65" s="381"/>
      <c r="GT65" s="381"/>
      <c r="GU65" s="381"/>
      <c r="GV65" s="381"/>
      <c r="GW65" s="381"/>
      <c r="GX65" s="381"/>
      <c r="GY65" s="381"/>
      <c r="GZ65" s="381"/>
      <c r="HA65" s="381"/>
      <c r="HB65" s="381"/>
      <c r="HC65" s="381"/>
      <c r="HD65" s="381"/>
      <c r="HE65" s="381"/>
      <c r="HF65" s="381"/>
      <c r="HG65" s="381"/>
      <c r="HH65" s="381"/>
      <c r="HI65" s="381"/>
      <c r="HJ65" s="381"/>
      <c r="HK65" s="381"/>
      <c r="HL65" s="381"/>
      <c r="HM65" s="381"/>
      <c r="HN65" s="381"/>
      <c r="HO65" s="381"/>
      <c r="HP65" s="381"/>
      <c r="HQ65" s="381"/>
      <c r="HR65" s="381"/>
      <c r="HS65" s="381"/>
      <c r="HT65" s="381"/>
      <c r="HU65" s="381"/>
      <c r="HV65" s="381"/>
      <c r="HW65" s="381"/>
      <c r="HX65" s="381"/>
      <c r="HY65" s="381"/>
      <c r="HZ65" s="381"/>
      <c r="IA65" s="381"/>
      <c r="IB65" s="381"/>
      <c r="IC65" s="381"/>
      <c r="ID65" s="381"/>
      <c r="IE65" s="381"/>
      <c r="IF65" s="381"/>
      <c r="IG65" s="381"/>
      <c r="IH65" s="381"/>
      <c r="II65" s="381"/>
      <c r="IJ65" s="381"/>
      <c r="IK65" s="381"/>
      <c r="IL65" s="381"/>
      <c r="IM65" s="381"/>
      <c r="IN65" s="381"/>
      <c r="IO65" s="381"/>
      <c r="IP65" s="381"/>
    </row>
    <row r="66" spans="1:250" s="381" customFormat="1" ht="39.6">
      <c r="A66" s="394" t="s">
        <v>217</v>
      </c>
      <c r="B66" s="400" t="s">
        <v>218</v>
      </c>
      <c r="C66" s="396"/>
      <c r="D66" s="403"/>
      <c r="E66" s="441"/>
      <c r="F66" s="384"/>
    </row>
    <row r="67" spans="1:250" s="387" customFormat="1" ht="13.2">
      <c r="A67" s="405"/>
      <c r="B67" s="400"/>
      <c r="C67" s="396" t="s">
        <v>15</v>
      </c>
      <c r="D67" s="406">
        <f>+D62*1.5*1.5*1.5*1.1</f>
        <v>7.4250000000000007</v>
      </c>
      <c r="E67" s="35"/>
      <c r="F67" s="402">
        <f>+E67*D67</f>
        <v>0</v>
      </c>
      <c r="G67" s="381"/>
      <c r="H67" s="381"/>
      <c r="I67" s="381"/>
      <c r="J67" s="381"/>
      <c r="K67" s="381"/>
      <c r="L67" s="381"/>
      <c r="M67" s="381"/>
      <c r="N67" s="381"/>
      <c r="O67" s="381"/>
      <c r="P67" s="381"/>
      <c r="Q67" s="381"/>
      <c r="R67" s="381"/>
      <c r="S67" s="381"/>
      <c r="T67" s="381"/>
      <c r="U67" s="381"/>
      <c r="V67" s="381"/>
      <c r="W67" s="381"/>
      <c r="X67" s="381"/>
      <c r="Y67" s="381"/>
      <c r="Z67" s="381"/>
      <c r="AA67" s="381"/>
      <c r="AB67" s="381"/>
      <c r="AC67" s="381"/>
      <c r="AD67" s="381"/>
      <c r="AE67" s="381"/>
      <c r="AF67" s="381"/>
      <c r="AG67" s="381"/>
      <c r="AH67" s="381"/>
      <c r="AI67" s="381"/>
      <c r="AJ67" s="381"/>
      <c r="AK67" s="381"/>
      <c r="AL67" s="381"/>
      <c r="AM67" s="381"/>
      <c r="AN67" s="381"/>
      <c r="AO67" s="381"/>
      <c r="AP67" s="381"/>
      <c r="AQ67" s="381"/>
      <c r="AR67" s="381"/>
      <c r="AS67" s="381"/>
      <c r="AT67" s="381"/>
      <c r="AU67" s="381"/>
      <c r="AV67" s="381"/>
      <c r="AW67" s="381"/>
      <c r="AX67" s="381"/>
      <c r="AY67" s="381"/>
      <c r="AZ67" s="381"/>
      <c r="BA67" s="381"/>
      <c r="BB67" s="381"/>
      <c r="BC67" s="381"/>
      <c r="BD67" s="381"/>
      <c r="BE67" s="381"/>
      <c r="BF67" s="381"/>
      <c r="BG67" s="381"/>
      <c r="BH67" s="381"/>
      <c r="BI67" s="381"/>
      <c r="BJ67" s="381"/>
      <c r="BK67" s="381"/>
      <c r="BL67" s="381"/>
      <c r="BM67" s="381"/>
      <c r="BN67" s="381"/>
      <c r="BO67" s="381"/>
      <c r="BP67" s="381"/>
      <c r="BQ67" s="381"/>
      <c r="BR67" s="381"/>
      <c r="BS67" s="381"/>
      <c r="BT67" s="381"/>
      <c r="BU67" s="381"/>
      <c r="BV67" s="381"/>
      <c r="BW67" s="381"/>
      <c r="BX67" s="381"/>
      <c r="BY67" s="381"/>
      <c r="BZ67" s="381"/>
      <c r="CA67" s="381"/>
      <c r="CB67" s="381"/>
      <c r="CC67" s="381"/>
      <c r="CD67" s="381"/>
      <c r="CE67" s="381"/>
      <c r="CF67" s="381"/>
      <c r="CG67" s="381"/>
      <c r="CH67" s="381"/>
      <c r="CI67" s="381"/>
      <c r="CJ67" s="381"/>
      <c r="CK67" s="381"/>
      <c r="CL67" s="381"/>
      <c r="CM67" s="381"/>
      <c r="CN67" s="381"/>
      <c r="CO67" s="381"/>
      <c r="CP67" s="381"/>
      <c r="CQ67" s="381"/>
      <c r="CR67" s="381"/>
      <c r="CS67" s="381"/>
      <c r="CT67" s="381"/>
      <c r="CU67" s="381"/>
      <c r="CV67" s="381"/>
      <c r="CW67" s="381"/>
      <c r="CX67" s="381"/>
      <c r="CY67" s="381"/>
      <c r="CZ67" s="381"/>
      <c r="DA67" s="381"/>
      <c r="DB67" s="381"/>
      <c r="DC67" s="381"/>
      <c r="DD67" s="381"/>
      <c r="DE67" s="381"/>
      <c r="DF67" s="381"/>
      <c r="DG67" s="381"/>
      <c r="DH67" s="381"/>
      <c r="DI67" s="381"/>
      <c r="DJ67" s="381"/>
      <c r="DK67" s="381"/>
      <c r="DL67" s="381"/>
      <c r="DM67" s="381"/>
      <c r="DN67" s="381"/>
      <c r="DO67" s="381"/>
      <c r="DP67" s="381"/>
      <c r="DQ67" s="381"/>
      <c r="DR67" s="381"/>
      <c r="DS67" s="381"/>
      <c r="DT67" s="381"/>
      <c r="DU67" s="381"/>
      <c r="DV67" s="381"/>
      <c r="DW67" s="381"/>
      <c r="DX67" s="381"/>
      <c r="DY67" s="381"/>
      <c r="DZ67" s="381"/>
      <c r="EA67" s="381"/>
      <c r="EB67" s="381"/>
      <c r="EC67" s="381"/>
      <c r="ED67" s="381"/>
      <c r="EE67" s="381"/>
      <c r="EF67" s="381"/>
      <c r="EG67" s="381"/>
      <c r="EH67" s="381"/>
      <c r="EI67" s="381"/>
      <c r="EJ67" s="381"/>
      <c r="EK67" s="381"/>
      <c r="EL67" s="381"/>
      <c r="EM67" s="381"/>
      <c r="EN67" s="381"/>
      <c r="EO67" s="381"/>
      <c r="EP67" s="381"/>
      <c r="EQ67" s="381"/>
      <c r="ER67" s="381"/>
      <c r="ES67" s="381"/>
      <c r="ET67" s="381"/>
      <c r="EU67" s="381"/>
      <c r="EV67" s="381"/>
      <c r="EW67" s="381"/>
      <c r="EX67" s="381"/>
      <c r="EY67" s="381"/>
      <c r="EZ67" s="381"/>
      <c r="FA67" s="381"/>
      <c r="FB67" s="381"/>
      <c r="FC67" s="381"/>
      <c r="FD67" s="381"/>
      <c r="FE67" s="381"/>
      <c r="FF67" s="381"/>
      <c r="FG67" s="381"/>
      <c r="FH67" s="381"/>
      <c r="FI67" s="381"/>
      <c r="FJ67" s="381"/>
      <c r="FK67" s="381"/>
      <c r="FL67" s="381"/>
      <c r="FM67" s="381"/>
      <c r="FN67" s="381"/>
      <c r="FO67" s="381"/>
      <c r="FP67" s="381"/>
      <c r="FQ67" s="381"/>
      <c r="FR67" s="381"/>
      <c r="FS67" s="381"/>
      <c r="FT67" s="381"/>
      <c r="FU67" s="381"/>
      <c r="FV67" s="381"/>
      <c r="FW67" s="381"/>
      <c r="FX67" s="381"/>
      <c r="FY67" s="381"/>
      <c r="FZ67" s="381"/>
      <c r="GA67" s="381"/>
      <c r="GB67" s="381"/>
      <c r="GC67" s="381"/>
      <c r="GD67" s="381"/>
      <c r="GE67" s="381"/>
      <c r="GF67" s="381"/>
      <c r="GG67" s="381"/>
      <c r="GH67" s="381"/>
      <c r="GI67" s="381"/>
      <c r="GJ67" s="381"/>
      <c r="GK67" s="381"/>
      <c r="GL67" s="381"/>
      <c r="GM67" s="381"/>
      <c r="GN67" s="381"/>
      <c r="GO67" s="381"/>
      <c r="GP67" s="381"/>
      <c r="GQ67" s="381"/>
      <c r="GR67" s="381"/>
      <c r="GS67" s="381"/>
      <c r="GT67" s="381"/>
      <c r="GU67" s="381"/>
      <c r="GV67" s="381"/>
      <c r="GW67" s="381"/>
      <c r="GX67" s="381"/>
      <c r="GY67" s="381"/>
      <c r="GZ67" s="381"/>
      <c r="HA67" s="381"/>
      <c r="HB67" s="381"/>
      <c r="HC67" s="381"/>
      <c r="HD67" s="381"/>
      <c r="HE67" s="381"/>
      <c r="HF67" s="381"/>
      <c r="HG67" s="381"/>
      <c r="HH67" s="381"/>
      <c r="HI67" s="381"/>
      <c r="HJ67" s="381"/>
      <c r="HK67" s="381"/>
      <c r="HL67" s="381"/>
      <c r="HM67" s="381"/>
      <c r="HN67" s="381"/>
      <c r="HO67" s="381"/>
      <c r="HP67" s="381"/>
      <c r="HQ67" s="381"/>
      <c r="HR67" s="381"/>
      <c r="HS67" s="381"/>
      <c r="HT67" s="381"/>
      <c r="HU67" s="381"/>
      <c r="HV67" s="381"/>
      <c r="HW67" s="381"/>
      <c r="HX67" s="381"/>
      <c r="HY67" s="381"/>
      <c r="HZ67" s="381"/>
      <c r="IA67" s="381"/>
      <c r="IB67" s="381"/>
      <c r="IC67" s="381"/>
      <c r="ID67" s="381"/>
      <c r="IE67" s="381"/>
      <c r="IF67" s="381"/>
      <c r="IG67" s="381"/>
      <c r="IH67" s="381"/>
      <c r="II67" s="381"/>
      <c r="IJ67" s="381"/>
      <c r="IK67" s="381"/>
      <c r="IL67" s="381"/>
      <c r="IM67" s="381"/>
      <c r="IN67" s="381"/>
      <c r="IO67" s="381"/>
      <c r="IP67" s="381"/>
    </row>
    <row r="68" spans="1:250" s="381" customFormat="1" ht="52.8">
      <c r="A68" s="394" t="s">
        <v>219</v>
      </c>
      <c r="B68" s="400" t="s">
        <v>220</v>
      </c>
      <c r="C68" s="396"/>
      <c r="D68" s="403"/>
      <c r="E68" s="441"/>
      <c r="F68" s="384"/>
    </row>
    <row r="69" spans="1:250" s="387" customFormat="1" ht="13.2">
      <c r="A69" s="405"/>
      <c r="B69" s="400"/>
      <c r="C69" s="396" t="s">
        <v>15</v>
      </c>
      <c r="D69" s="406">
        <f>+D62*(3-1.5)*(3-1.5)*1.5*1.1</f>
        <v>7.4250000000000007</v>
      </c>
      <c r="E69" s="35"/>
      <c r="F69" s="402">
        <f>+E69*D69</f>
        <v>0</v>
      </c>
      <c r="G69" s="381"/>
      <c r="H69" s="381"/>
      <c r="I69" s="381"/>
      <c r="J69" s="381"/>
      <c r="K69" s="381"/>
      <c r="L69" s="381"/>
      <c r="M69" s="381"/>
      <c r="N69" s="381"/>
      <c r="O69" s="381"/>
      <c r="P69" s="381"/>
      <c r="Q69" s="381"/>
      <c r="R69" s="381"/>
      <c r="S69" s="381"/>
      <c r="T69" s="381"/>
      <c r="U69" s="381"/>
      <c r="V69" s="381"/>
      <c r="W69" s="381"/>
      <c r="X69" s="381"/>
      <c r="Y69" s="381"/>
      <c r="Z69" s="381"/>
      <c r="AA69" s="381"/>
      <c r="AB69" s="381"/>
      <c r="AC69" s="381"/>
      <c r="AD69" s="381"/>
      <c r="AE69" s="381"/>
      <c r="AF69" s="381"/>
      <c r="AG69" s="381"/>
      <c r="AH69" s="381"/>
      <c r="AI69" s="381"/>
      <c r="AJ69" s="381"/>
      <c r="AK69" s="381"/>
      <c r="AL69" s="381"/>
      <c r="AM69" s="381"/>
      <c r="AN69" s="381"/>
      <c r="AO69" s="381"/>
      <c r="AP69" s="381"/>
      <c r="AQ69" s="381"/>
      <c r="AR69" s="381"/>
      <c r="AS69" s="381"/>
      <c r="AT69" s="381"/>
      <c r="AU69" s="381"/>
      <c r="AV69" s="381"/>
      <c r="AW69" s="381"/>
      <c r="AX69" s="381"/>
      <c r="AY69" s="381"/>
      <c r="AZ69" s="381"/>
      <c r="BA69" s="381"/>
      <c r="BB69" s="381"/>
      <c r="BC69" s="381"/>
      <c r="BD69" s="381"/>
      <c r="BE69" s="381"/>
      <c r="BF69" s="381"/>
      <c r="BG69" s="381"/>
      <c r="BH69" s="381"/>
      <c r="BI69" s="381"/>
      <c r="BJ69" s="381"/>
      <c r="BK69" s="381"/>
      <c r="BL69" s="381"/>
      <c r="BM69" s="381"/>
      <c r="BN69" s="381"/>
      <c r="BO69" s="381"/>
      <c r="BP69" s="381"/>
      <c r="BQ69" s="381"/>
      <c r="BR69" s="381"/>
      <c r="BS69" s="381"/>
      <c r="BT69" s="381"/>
      <c r="BU69" s="381"/>
      <c r="BV69" s="381"/>
      <c r="BW69" s="381"/>
      <c r="BX69" s="381"/>
      <c r="BY69" s="381"/>
      <c r="BZ69" s="381"/>
      <c r="CA69" s="381"/>
      <c r="CB69" s="381"/>
      <c r="CC69" s="381"/>
      <c r="CD69" s="381"/>
      <c r="CE69" s="381"/>
      <c r="CF69" s="381"/>
      <c r="CG69" s="381"/>
      <c r="CH69" s="381"/>
      <c r="CI69" s="381"/>
      <c r="CJ69" s="381"/>
      <c r="CK69" s="381"/>
      <c r="CL69" s="381"/>
      <c r="CM69" s="381"/>
      <c r="CN69" s="381"/>
      <c r="CO69" s="381"/>
      <c r="CP69" s="381"/>
      <c r="CQ69" s="381"/>
      <c r="CR69" s="381"/>
      <c r="CS69" s="381"/>
      <c r="CT69" s="381"/>
      <c r="CU69" s="381"/>
      <c r="CV69" s="381"/>
      <c r="CW69" s="381"/>
      <c r="CX69" s="381"/>
      <c r="CY69" s="381"/>
      <c r="CZ69" s="381"/>
      <c r="DA69" s="381"/>
      <c r="DB69" s="381"/>
      <c r="DC69" s="381"/>
      <c r="DD69" s="381"/>
      <c r="DE69" s="381"/>
      <c r="DF69" s="381"/>
      <c r="DG69" s="381"/>
      <c r="DH69" s="381"/>
      <c r="DI69" s="381"/>
      <c r="DJ69" s="381"/>
      <c r="DK69" s="381"/>
      <c r="DL69" s="381"/>
      <c r="DM69" s="381"/>
      <c r="DN69" s="381"/>
      <c r="DO69" s="381"/>
      <c r="DP69" s="381"/>
      <c r="DQ69" s="381"/>
      <c r="DR69" s="381"/>
      <c r="DS69" s="381"/>
      <c r="DT69" s="381"/>
      <c r="DU69" s="381"/>
      <c r="DV69" s="381"/>
      <c r="DW69" s="381"/>
      <c r="DX69" s="381"/>
      <c r="DY69" s="381"/>
      <c r="DZ69" s="381"/>
      <c r="EA69" s="381"/>
      <c r="EB69" s="381"/>
      <c r="EC69" s="381"/>
      <c r="ED69" s="381"/>
      <c r="EE69" s="381"/>
      <c r="EF69" s="381"/>
      <c r="EG69" s="381"/>
      <c r="EH69" s="381"/>
      <c r="EI69" s="381"/>
      <c r="EJ69" s="381"/>
      <c r="EK69" s="381"/>
      <c r="EL69" s="381"/>
      <c r="EM69" s="381"/>
      <c r="EN69" s="381"/>
      <c r="EO69" s="381"/>
      <c r="EP69" s="381"/>
      <c r="EQ69" s="381"/>
      <c r="ER69" s="381"/>
      <c r="ES69" s="381"/>
      <c r="ET69" s="381"/>
      <c r="EU69" s="381"/>
      <c r="EV69" s="381"/>
      <c r="EW69" s="381"/>
      <c r="EX69" s="381"/>
      <c r="EY69" s="381"/>
      <c r="EZ69" s="381"/>
      <c r="FA69" s="381"/>
      <c r="FB69" s="381"/>
      <c r="FC69" s="381"/>
      <c r="FD69" s="381"/>
      <c r="FE69" s="381"/>
      <c r="FF69" s="381"/>
      <c r="FG69" s="381"/>
      <c r="FH69" s="381"/>
      <c r="FI69" s="381"/>
      <c r="FJ69" s="381"/>
      <c r="FK69" s="381"/>
      <c r="FL69" s="381"/>
      <c r="FM69" s="381"/>
      <c r="FN69" s="381"/>
      <c r="FO69" s="381"/>
      <c r="FP69" s="381"/>
      <c r="FQ69" s="381"/>
      <c r="FR69" s="381"/>
      <c r="FS69" s="381"/>
      <c r="FT69" s="381"/>
      <c r="FU69" s="381"/>
      <c r="FV69" s="381"/>
      <c r="FW69" s="381"/>
      <c r="FX69" s="381"/>
      <c r="FY69" s="381"/>
      <c r="FZ69" s="381"/>
      <c r="GA69" s="381"/>
      <c r="GB69" s="381"/>
      <c r="GC69" s="381"/>
      <c r="GD69" s="381"/>
      <c r="GE69" s="381"/>
      <c r="GF69" s="381"/>
      <c r="GG69" s="381"/>
      <c r="GH69" s="381"/>
      <c r="GI69" s="381"/>
      <c r="GJ69" s="381"/>
      <c r="GK69" s="381"/>
      <c r="GL69" s="381"/>
      <c r="GM69" s="381"/>
      <c r="GN69" s="381"/>
      <c r="GO69" s="381"/>
      <c r="GP69" s="381"/>
      <c r="GQ69" s="381"/>
      <c r="GR69" s="381"/>
      <c r="GS69" s="381"/>
      <c r="GT69" s="381"/>
      <c r="GU69" s="381"/>
      <c r="GV69" s="381"/>
      <c r="GW69" s="381"/>
      <c r="GX69" s="381"/>
      <c r="GY69" s="381"/>
      <c r="GZ69" s="381"/>
      <c r="HA69" s="381"/>
      <c r="HB69" s="381"/>
      <c r="HC69" s="381"/>
      <c r="HD69" s="381"/>
      <c r="HE69" s="381"/>
      <c r="HF69" s="381"/>
      <c r="HG69" s="381"/>
      <c r="HH69" s="381"/>
      <c r="HI69" s="381"/>
      <c r="HJ69" s="381"/>
      <c r="HK69" s="381"/>
      <c r="HL69" s="381"/>
      <c r="HM69" s="381"/>
      <c r="HN69" s="381"/>
      <c r="HO69" s="381"/>
      <c r="HP69" s="381"/>
      <c r="HQ69" s="381"/>
      <c r="HR69" s="381"/>
      <c r="HS69" s="381"/>
      <c r="HT69" s="381"/>
      <c r="HU69" s="381"/>
      <c r="HV69" s="381"/>
      <c r="HW69" s="381"/>
      <c r="HX69" s="381"/>
      <c r="HY69" s="381"/>
      <c r="HZ69" s="381"/>
      <c r="IA69" s="381"/>
      <c r="IB69" s="381"/>
      <c r="IC69" s="381"/>
      <c r="ID69" s="381"/>
      <c r="IE69" s="381"/>
      <c r="IF69" s="381"/>
      <c r="IG69" s="381"/>
      <c r="IH69" s="381"/>
      <c r="II69" s="381"/>
      <c r="IJ69" s="381"/>
      <c r="IK69" s="381"/>
      <c r="IL69" s="381"/>
      <c r="IM69" s="381"/>
      <c r="IN69" s="381"/>
      <c r="IO69" s="381"/>
      <c r="IP69" s="381"/>
    </row>
    <row r="70" spans="1:250" s="381" customFormat="1" ht="13.2">
      <c r="A70" s="407"/>
      <c r="B70" s="408"/>
      <c r="C70" s="409"/>
      <c r="D70" s="410"/>
      <c r="E70" s="442"/>
      <c r="F70" s="411"/>
      <c r="G70" s="387"/>
    </row>
    <row r="71" spans="1:250" s="381" customFormat="1" ht="13.2">
      <c r="A71" s="394"/>
      <c r="B71" s="400"/>
      <c r="C71" s="396"/>
      <c r="D71" s="406"/>
      <c r="E71" s="35"/>
      <c r="F71" s="384"/>
    </row>
    <row r="72" spans="1:250" s="355" customFormat="1" ht="13.8">
      <c r="A72" s="394"/>
      <c r="B72" s="395" t="s">
        <v>221</v>
      </c>
      <c r="E72" s="35"/>
      <c r="F72" s="402"/>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1"/>
      <c r="AK72" s="381"/>
      <c r="AL72" s="381"/>
      <c r="AM72" s="381"/>
      <c r="AN72" s="381"/>
      <c r="AO72" s="381"/>
      <c r="AP72" s="381"/>
      <c r="AQ72" s="381"/>
      <c r="AR72" s="381"/>
      <c r="AS72" s="381"/>
      <c r="AT72" s="381"/>
      <c r="AU72" s="381"/>
      <c r="AV72" s="381"/>
      <c r="AW72" s="381"/>
      <c r="AX72" s="381"/>
      <c r="AY72" s="381"/>
      <c r="AZ72" s="381"/>
      <c r="BA72" s="381"/>
      <c r="BB72" s="381"/>
      <c r="BC72" s="381"/>
      <c r="BD72" s="381"/>
      <c r="BE72" s="381"/>
      <c r="BF72" s="381"/>
      <c r="BG72" s="381"/>
      <c r="BH72" s="381"/>
      <c r="BI72" s="381"/>
      <c r="BJ72" s="381"/>
      <c r="BK72" s="381"/>
      <c r="BL72" s="381"/>
      <c r="BM72" s="381"/>
      <c r="BN72" s="381"/>
      <c r="BO72" s="381"/>
      <c r="BP72" s="381"/>
      <c r="BQ72" s="381"/>
      <c r="BR72" s="381"/>
      <c r="BS72" s="381"/>
      <c r="BT72" s="381"/>
      <c r="BU72" s="381"/>
      <c r="BV72" s="381"/>
      <c r="BW72" s="381"/>
      <c r="BX72" s="381"/>
      <c r="BY72" s="381"/>
      <c r="BZ72" s="381"/>
      <c r="CA72" s="381"/>
      <c r="CB72" s="381"/>
      <c r="CC72" s="381"/>
      <c r="CD72" s="381"/>
      <c r="CE72" s="381"/>
      <c r="CF72" s="381"/>
      <c r="CG72" s="381"/>
      <c r="CH72" s="381"/>
      <c r="CI72" s="381"/>
      <c r="CJ72" s="381"/>
      <c r="CK72" s="381"/>
      <c r="CL72" s="381"/>
      <c r="CM72" s="381"/>
      <c r="CN72" s="381"/>
      <c r="CO72" s="381"/>
      <c r="CP72" s="381"/>
      <c r="CQ72" s="381"/>
      <c r="CR72" s="381"/>
      <c r="CS72" s="381"/>
      <c r="CT72" s="381"/>
      <c r="CU72" s="381"/>
      <c r="CV72" s="381"/>
      <c r="CW72" s="381"/>
      <c r="CX72" s="381"/>
      <c r="CY72" s="381"/>
      <c r="CZ72" s="381"/>
      <c r="DA72" s="381"/>
      <c r="DB72" s="381"/>
      <c r="DC72" s="381"/>
      <c r="DD72" s="381"/>
      <c r="DE72" s="381"/>
      <c r="DF72" s="381"/>
      <c r="DG72" s="381"/>
      <c r="DH72" s="381"/>
      <c r="DI72" s="381"/>
      <c r="DJ72" s="381"/>
      <c r="DK72" s="381"/>
      <c r="DL72" s="381"/>
      <c r="DM72" s="381"/>
      <c r="DN72" s="381"/>
      <c r="DO72" s="381"/>
      <c r="DP72" s="381"/>
      <c r="DQ72" s="381"/>
      <c r="DR72" s="381"/>
      <c r="DS72" s="381"/>
      <c r="DT72" s="381"/>
      <c r="DU72" s="381"/>
      <c r="DV72" s="381"/>
      <c r="DW72" s="381"/>
      <c r="DX72" s="381"/>
      <c r="DY72" s="381"/>
      <c r="DZ72" s="381"/>
      <c r="EA72" s="381"/>
      <c r="EB72" s="381"/>
      <c r="EC72" s="381"/>
      <c r="ED72" s="381"/>
      <c r="EE72" s="381"/>
      <c r="EF72" s="381"/>
      <c r="EG72" s="381"/>
      <c r="EH72" s="381"/>
      <c r="EI72" s="381"/>
      <c r="EJ72" s="381"/>
      <c r="EK72" s="381"/>
      <c r="EL72" s="381"/>
      <c r="EM72" s="381"/>
      <c r="EN72" s="381"/>
      <c r="EO72" s="381"/>
      <c r="EP72" s="381"/>
      <c r="EQ72" s="381"/>
      <c r="ER72" s="381"/>
      <c r="ES72" s="381"/>
      <c r="ET72" s="381"/>
      <c r="EU72" s="381"/>
      <c r="EV72" s="381"/>
      <c r="EW72" s="381"/>
      <c r="EX72" s="381"/>
      <c r="EY72" s="381"/>
      <c r="EZ72" s="381"/>
      <c r="FA72" s="381"/>
      <c r="FB72" s="381"/>
      <c r="FC72" s="381"/>
      <c r="FD72" s="381"/>
      <c r="FE72" s="381"/>
      <c r="FF72" s="381"/>
      <c r="FG72" s="381"/>
      <c r="FH72" s="381"/>
      <c r="FI72" s="381"/>
      <c r="FJ72" s="381"/>
      <c r="FK72" s="381"/>
      <c r="FL72" s="381"/>
      <c r="FM72" s="381"/>
      <c r="FN72" s="381"/>
      <c r="FO72" s="381"/>
      <c r="FP72" s="381"/>
      <c r="FQ72" s="381"/>
      <c r="FR72" s="381"/>
      <c r="FS72" s="381"/>
      <c r="FT72" s="381"/>
      <c r="FU72" s="381"/>
      <c r="FV72" s="381"/>
      <c r="FW72" s="381"/>
      <c r="FX72" s="381"/>
      <c r="FY72" s="381"/>
      <c r="FZ72" s="381"/>
      <c r="GA72" s="381"/>
      <c r="GB72" s="381"/>
      <c r="GC72" s="381"/>
      <c r="GD72" s="381"/>
      <c r="GE72" s="381"/>
      <c r="GF72" s="381"/>
      <c r="GG72" s="381"/>
      <c r="GH72" s="381"/>
      <c r="GI72" s="381"/>
      <c r="GJ72" s="381"/>
      <c r="GK72" s="381"/>
      <c r="GL72" s="381"/>
      <c r="GM72" s="381"/>
      <c r="GN72" s="381"/>
      <c r="GO72" s="381"/>
      <c r="GP72" s="381"/>
      <c r="GQ72" s="381"/>
      <c r="GR72" s="381"/>
      <c r="GS72" s="381"/>
      <c r="GT72" s="381"/>
      <c r="GU72" s="381"/>
      <c r="GV72" s="381"/>
      <c r="GW72" s="381"/>
      <c r="GX72" s="381"/>
      <c r="GY72" s="381"/>
      <c r="GZ72" s="381"/>
      <c r="HA72" s="381"/>
      <c r="HB72" s="381"/>
      <c r="HC72" s="381"/>
      <c r="HD72" s="381"/>
      <c r="HE72" s="381"/>
      <c r="HF72" s="381"/>
      <c r="HG72" s="381"/>
      <c r="HH72" s="381"/>
      <c r="HI72" s="381"/>
      <c r="HJ72" s="381"/>
      <c r="HK72" s="381"/>
      <c r="HL72" s="381"/>
      <c r="HM72" s="381"/>
      <c r="HN72" s="381"/>
      <c r="HO72" s="381"/>
      <c r="HP72" s="381"/>
      <c r="HQ72" s="381"/>
      <c r="HR72" s="381"/>
      <c r="HS72" s="381"/>
      <c r="HT72" s="381"/>
      <c r="HU72" s="381"/>
      <c r="HV72" s="381"/>
      <c r="HW72" s="381"/>
      <c r="HX72" s="381"/>
      <c r="HY72" s="381"/>
      <c r="HZ72" s="381"/>
      <c r="IA72" s="381"/>
      <c r="IB72" s="381"/>
      <c r="IC72" s="381"/>
      <c r="ID72" s="381"/>
      <c r="IE72" s="381"/>
      <c r="IF72" s="381"/>
      <c r="IG72" s="381"/>
      <c r="IH72" s="381"/>
      <c r="II72" s="381"/>
      <c r="IJ72" s="381"/>
      <c r="IK72" s="381"/>
      <c r="IL72" s="381"/>
      <c r="IM72" s="381"/>
      <c r="IN72" s="381"/>
      <c r="IO72" s="381"/>
      <c r="IP72" s="381"/>
    </row>
    <row r="73" spans="1:250" s="355" customFormat="1" ht="79.2">
      <c r="A73" s="394" t="s">
        <v>222</v>
      </c>
      <c r="B73" s="400" t="s">
        <v>223</v>
      </c>
      <c r="E73" s="443"/>
      <c r="F73" s="402"/>
      <c r="G73" s="381"/>
      <c r="H73" s="381"/>
      <c r="I73" s="381"/>
      <c r="J73" s="381"/>
      <c r="K73" s="381"/>
      <c r="L73" s="381"/>
      <c r="M73" s="381"/>
      <c r="N73" s="381"/>
      <c r="O73" s="381"/>
      <c r="P73" s="381"/>
      <c r="Q73" s="381"/>
      <c r="R73" s="381"/>
      <c r="S73" s="381"/>
      <c r="T73" s="381"/>
      <c r="U73" s="381"/>
      <c r="V73" s="381"/>
      <c r="W73" s="381"/>
      <c r="X73" s="381"/>
      <c r="Y73" s="381"/>
      <c r="Z73" s="381"/>
      <c r="AA73" s="381"/>
      <c r="AB73" s="381"/>
      <c r="AC73" s="381"/>
      <c r="AD73" s="381"/>
      <c r="AE73" s="381"/>
      <c r="AF73" s="381"/>
      <c r="AG73" s="381"/>
      <c r="AH73" s="381"/>
      <c r="AI73" s="381"/>
      <c r="AJ73" s="381"/>
      <c r="AK73" s="381"/>
      <c r="AL73" s="381"/>
      <c r="AM73" s="381"/>
      <c r="AN73" s="381"/>
      <c r="AO73" s="381"/>
      <c r="AP73" s="381"/>
      <c r="AQ73" s="381"/>
      <c r="AR73" s="381"/>
      <c r="AS73" s="381"/>
      <c r="AT73" s="381"/>
      <c r="AU73" s="381"/>
      <c r="AV73" s="381"/>
      <c r="AW73" s="381"/>
      <c r="AX73" s="381"/>
      <c r="AY73" s="381"/>
      <c r="AZ73" s="381"/>
      <c r="BA73" s="381"/>
      <c r="BB73" s="381"/>
      <c r="BC73" s="381"/>
      <c r="BD73" s="381"/>
      <c r="BE73" s="381"/>
      <c r="BF73" s="381"/>
      <c r="BG73" s="381"/>
      <c r="BH73" s="381"/>
      <c r="BI73" s="381"/>
      <c r="BJ73" s="381"/>
      <c r="BK73" s="381"/>
      <c r="BL73" s="381"/>
      <c r="BM73" s="381"/>
      <c r="BN73" s="381"/>
      <c r="BO73" s="381"/>
      <c r="BP73" s="381"/>
      <c r="BQ73" s="381"/>
      <c r="BR73" s="381"/>
      <c r="BS73" s="381"/>
      <c r="BT73" s="381"/>
      <c r="BU73" s="381"/>
      <c r="BV73" s="381"/>
      <c r="BW73" s="381"/>
      <c r="BX73" s="381"/>
      <c r="BY73" s="381"/>
      <c r="BZ73" s="381"/>
      <c r="CA73" s="381"/>
      <c r="CB73" s="381"/>
      <c r="CC73" s="381"/>
      <c r="CD73" s="381"/>
      <c r="CE73" s="381"/>
      <c r="CF73" s="381"/>
      <c r="CG73" s="381"/>
      <c r="CH73" s="381"/>
      <c r="CI73" s="381"/>
      <c r="CJ73" s="381"/>
      <c r="CK73" s="381"/>
      <c r="CL73" s="381"/>
      <c r="CM73" s="381"/>
      <c r="CN73" s="381"/>
      <c r="CO73" s="381"/>
      <c r="CP73" s="381"/>
      <c r="CQ73" s="381"/>
      <c r="CR73" s="381"/>
      <c r="CS73" s="381"/>
      <c r="CT73" s="381"/>
      <c r="CU73" s="381"/>
      <c r="CV73" s="381"/>
      <c r="CW73" s="381"/>
      <c r="CX73" s="381"/>
      <c r="CY73" s="381"/>
      <c r="CZ73" s="381"/>
      <c r="DA73" s="381"/>
      <c r="DB73" s="381"/>
      <c r="DC73" s="381"/>
      <c r="DD73" s="381"/>
      <c r="DE73" s="381"/>
      <c r="DF73" s="381"/>
      <c r="DG73" s="381"/>
      <c r="DH73" s="381"/>
      <c r="DI73" s="381"/>
      <c r="DJ73" s="381"/>
      <c r="DK73" s="381"/>
      <c r="DL73" s="381"/>
      <c r="DM73" s="381"/>
      <c r="DN73" s="381"/>
      <c r="DO73" s="381"/>
      <c r="DP73" s="381"/>
      <c r="DQ73" s="381"/>
      <c r="DR73" s="381"/>
      <c r="DS73" s="381"/>
      <c r="DT73" s="381"/>
      <c r="DU73" s="381"/>
      <c r="DV73" s="381"/>
      <c r="DW73" s="381"/>
      <c r="DX73" s="381"/>
      <c r="DY73" s="381"/>
      <c r="DZ73" s="381"/>
      <c r="EA73" s="381"/>
      <c r="EB73" s="381"/>
      <c r="EC73" s="381"/>
      <c r="ED73" s="381"/>
      <c r="EE73" s="381"/>
      <c r="EF73" s="381"/>
      <c r="EG73" s="381"/>
      <c r="EH73" s="381"/>
      <c r="EI73" s="381"/>
      <c r="EJ73" s="381"/>
      <c r="EK73" s="381"/>
      <c r="EL73" s="381"/>
      <c r="EM73" s="381"/>
      <c r="EN73" s="381"/>
      <c r="EO73" s="381"/>
      <c r="EP73" s="381"/>
      <c r="EQ73" s="381"/>
      <c r="ER73" s="381"/>
      <c r="ES73" s="381"/>
      <c r="ET73" s="381"/>
      <c r="EU73" s="381"/>
      <c r="EV73" s="381"/>
      <c r="EW73" s="381"/>
      <c r="EX73" s="381"/>
      <c r="EY73" s="381"/>
      <c r="EZ73" s="381"/>
      <c r="FA73" s="381"/>
      <c r="FB73" s="381"/>
      <c r="FC73" s="381"/>
      <c r="FD73" s="381"/>
      <c r="FE73" s="381"/>
      <c r="FF73" s="381"/>
      <c r="FG73" s="381"/>
      <c r="FH73" s="381"/>
      <c r="FI73" s="381"/>
      <c r="FJ73" s="381"/>
      <c r="FK73" s="381"/>
      <c r="FL73" s="381"/>
      <c r="FM73" s="381"/>
      <c r="FN73" s="381"/>
      <c r="FO73" s="381"/>
      <c r="FP73" s="381"/>
      <c r="FQ73" s="381"/>
      <c r="FR73" s="381"/>
      <c r="FS73" s="381"/>
      <c r="FT73" s="381"/>
      <c r="FU73" s="381"/>
      <c r="FV73" s="381"/>
      <c r="FW73" s="381"/>
      <c r="FX73" s="381"/>
      <c r="FY73" s="381"/>
      <c r="FZ73" s="381"/>
      <c r="GA73" s="381"/>
      <c r="GB73" s="381"/>
      <c r="GC73" s="381"/>
      <c r="GD73" s="381"/>
      <c r="GE73" s="381"/>
      <c r="GF73" s="381"/>
      <c r="GG73" s="381"/>
      <c r="GH73" s="381"/>
      <c r="GI73" s="381"/>
      <c r="GJ73" s="381"/>
      <c r="GK73" s="381"/>
      <c r="GL73" s="381"/>
      <c r="GM73" s="381"/>
      <c r="GN73" s="381"/>
      <c r="GO73" s="381"/>
      <c r="GP73" s="381"/>
      <c r="GQ73" s="381"/>
      <c r="GR73" s="381"/>
      <c r="GS73" s="381"/>
      <c r="GT73" s="381"/>
      <c r="GU73" s="381"/>
      <c r="GV73" s="381"/>
      <c r="GW73" s="381"/>
      <c r="GX73" s="381"/>
      <c r="GY73" s="381"/>
      <c r="GZ73" s="381"/>
      <c r="HA73" s="381"/>
      <c r="HB73" s="381"/>
      <c r="HC73" s="381"/>
      <c r="HD73" s="381"/>
      <c r="HE73" s="381"/>
      <c r="HF73" s="381"/>
      <c r="HG73" s="381"/>
      <c r="HH73" s="381"/>
      <c r="HI73" s="381"/>
      <c r="HJ73" s="381"/>
      <c r="HK73" s="381"/>
      <c r="HL73" s="381"/>
      <c r="HM73" s="381"/>
      <c r="HN73" s="381"/>
      <c r="HO73" s="381"/>
      <c r="HP73" s="381"/>
      <c r="HQ73" s="381"/>
      <c r="HR73" s="381"/>
      <c r="HS73" s="381"/>
      <c r="HT73" s="381"/>
      <c r="HU73" s="381"/>
      <c r="HV73" s="381"/>
      <c r="HW73" s="381"/>
      <c r="HX73" s="381"/>
      <c r="HY73" s="381"/>
      <c r="HZ73" s="381"/>
      <c r="IA73" s="381"/>
      <c r="IB73" s="381"/>
      <c r="IC73" s="381"/>
      <c r="ID73" s="381"/>
      <c r="IE73" s="381"/>
      <c r="IF73" s="381"/>
      <c r="IG73" s="381"/>
      <c r="IH73" s="381"/>
      <c r="II73" s="381"/>
      <c r="IJ73" s="381"/>
      <c r="IK73" s="381"/>
      <c r="IL73" s="381"/>
      <c r="IM73" s="381"/>
      <c r="IN73" s="381"/>
      <c r="IO73" s="381"/>
      <c r="IP73" s="381"/>
    </row>
    <row r="74" spans="1:250" s="355" customFormat="1" ht="13.8">
      <c r="A74" s="405"/>
      <c r="B74" s="400">
        <f>(12*5+40+30)-9*9</f>
        <v>49</v>
      </c>
      <c r="C74" s="401"/>
      <c r="D74" s="412"/>
      <c r="E74" s="443"/>
      <c r="F74" s="402"/>
      <c r="G74" s="381"/>
      <c r="H74" s="381"/>
      <c r="I74" s="381"/>
      <c r="J74" s="381"/>
      <c r="K74" s="381"/>
      <c r="L74" s="381"/>
      <c r="M74" s="381"/>
      <c r="N74" s="381"/>
      <c r="O74" s="381"/>
      <c r="P74" s="381"/>
      <c r="Q74" s="381"/>
      <c r="R74" s="381"/>
      <c r="S74" s="381"/>
      <c r="T74" s="381"/>
      <c r="U74" s="381"/>
      <c r="V74" s="381"/>
      <c r="W74" s="381"/>
      <c r="X74" s="381"/>
      <c r="Y74" s="381"/>
      <c r="Z74" s="381"/>
      <c r="AA74" s="381"/>
      <c r="AB74" s="381"/>
      <c r="AC74" s="381"/>
      <c r="AD74" s="381"/>
      <c r="AE74" s="381"/>
      <c r="AF74" s="381"/>
      <c r="AG74" s="381"/>
      <c r="AH74" s="381"/>
      <c r="AI74" s="381"/>
      <c r="AJ74" s="381"/>
      <c r="AK74" s="381"/>
      <c r="AL74" s="381"/>
      <c r="AM74" s="381"/>
      <c r="AN74" s="381"/>
      <c r="AO74" s="381"/>
      <c r="AP74" s="381"/>
      <c r="AQ74" s="381"/>
      <c r="AR74" s="381"/>
      <c r="AS74" s="381"/>
      <c r="AT74" s="381"/>
      <c r="AU74" s="381"/>
      <c r="AV74" s="381"/>
      <c r="AW74" s="381"/>
      <c r="AX74" s="381"/>
      <c r="AY74" s="381"/>
      <c r="AZ74" s="381"/>
      <c r="BA74" s="381"/>
      <c r="BB74" s="381"/>
      <c r="BC74" s="381"/>
      <c r="BD74" s="381"/>
      <c r="BE74" s="381"/>
      <c r="BF74" s="381"/>
      <c r="BG74" s="381"/>
      <c r="BH74" s="381"/>
      <c r="BI74" s="381"/>
      <c r="BJ74" s="381"/>
      <c r="BK74" s="381"/>
      <c r="BL74" s="381"/>
      <c r="BM74" s="381"/>
      <c r="BN74" s="381"/>
      <c r="BO74" s="381"/>
      <c r="BP74" s="381"/>
      <c r="BQ74" s="381"/>
      <c r="BR74" s="381"/>
      <c r="BS74" s="381"/>
      <c r="BT74" s="381"/>
      <c r="BU74" s="381"/>
      <c r="BV74" s="381"/>
      <c r="BW74" s="381"/>
      <c r="BX74" s="381"/>
      <c r="BY74" s="381"/>
      <c r="BZ74" s="381"/>
      <c r="CA74" s="381"/>
      <c r="CB74" s="381"/>
      <c r="CC74" s="381"/>
      <c r="CD74" s="381"/>
      <c r="CE74" s="381"/>
      <c r="CF74" s="381"/>
      <c r="CG74" s="381"/>
      <c r="CH74" s="381"/>
      <c r="CI74" s="381"/>
      <c r="CJ74" s="381"/>
      <c r="CK74" s="381"/>
      <c r="CL74" s="381"/>
      <c r="CM74" s="381"/>
      <c r="CN74" s="381"/>
      <c r="CO74" s="381"/>
      <c r="CP74" s="381"/>
      <c r="CQ74" s="381"/>
      <c r="CR74" s="381"/>
      <c r="CS74" s="381"/>
      <c r="CT74" s="381"/>
      <c r="CU74" s="381"/>
      <c r="CV74" s="381"/>
      <c r="CW74" s="381"/>
      <c r="CX74" s="381"/>
      <c r="CY74" s="381"/>
      <c r="CZ74" s="381"/>
      <c r="DA74" s="381"/>
      <c r="DB74" s="381"/>
      <c r="DC74" s="381"/>
      <c r="DD74" s="381"/>
      <c r="DE74" s="381"/>
      <c r="DF74" s="381"/>
      <c r="DG74" s="381"/>
      <c r="DH74" s="381"/>
      <c r="DI74" s="381"/>
      <c r="DJ74" s="381"/>
      <c r="DK74" s="381"/>
      <c r="DL74" s="381"/>
      <c r="DM74" s="381"/>
      <c r="DN74" s="381"/>
      <c r="DO74" s="381"/>
      <c r="DP74" s="381"/>
      <c r="DQ74" s="381"/>
      <c r="DR74" s="381"/>
      <c r="DS74" s="381"/>
      <c r="DT74" s="381"/>
      <c r="DU74" s="381"/>
      <c r="DV74" s="381"/>
      <c r="DW74" s="381"/>
      <c r="DX74" s="381"/>
      <c r="DY74" s="381"/>
      <c r="DZ74" s="381"/>
      <c r="EA74" s="381"/>
      <c r="EB74" s="381"/>
      <c r="EC74" s="381"/>
      <c r="ED74" s="381"/>
      <c r="EE74" s="381"/>
      <c r="EF74" s="381"/>
      <c r="EG74" s="381"/>
      <c r="EH74" s="381"/>
      <c r="EI74" s="381"/>
      <c r="EJ74" s="381"/>
      <c r="EK74" s="381"/>
      <c r="EL74" s="381"/>
      <c r="EM74" s="381"/>
      <c r="EN74" s="381"/>
      <c r="EO74" s="381"/>
      <c r="EP74" s="381"/>
      <c r="EQ74" s="381"/>
      <c r="ER74" s="381"/>
      <c r="ES74" s="381"/>
      <c r="ET74" s="381"/>
      <c r="EU74" s="381"/>
      <c r="EV74" s="381"/>
      <c r="EW74" s="381"/>
      <c r="EX74" s="381"/>
      <c r="EY74" s="381"/>
      <c r="EZ74" s="381"/>
      <c r="FA74" s="381"/>
      <c r="FB74" s="381"/>
      <c r="FC74" s="381"/>
      <c r="FD74" s="381"/>
      <c r="FE74" s="381"/>
      <c r="FF74" s="381"/>
      <c r="FG74" s="381"/>
      <c r="FH74" s="381"/>
      <c r="FI74" s="381"/>
      <c r="FJ74" s="381"/>
      <c r="FK74" s="381"/>
      <c r="FL74" s="381"/>
      <c r="FM74" s="381"/>
      <c r="FN74" s="381"/>
      <c r="FO74" s="381"/>
      <c r="FP74" s="381"/>
      <c r="FQ74" s="381"/>
      <c r="FR74" s="381"/>
      <c r="FS74" s="381"/>
      <c r="FT74" s="381"/>
      <c r="FU74" s="381"/>
      <c r="FV74" s="381"/>
      <c r="FW74" s="381"/>
      <c r="FX74" s="381"/>
      <c r="FY74" s="381"/>
      <c r="FZ74" s="381"/>
      <c r="GA74" s="381"/>
      <c r="GB74" s="381"/>
      <c r="GC74" s="381"/>
      <c r="GD74" s="381"/>
      <c r="GE74" s="381"/>
      <c r="GF74" s="381"/>
      <c r="GG74" s="381"/>
      <c r="GH74" s="381"/>
      <c r="GI74" s="381"/>
      <c r="GJ74" s="381"/>
      <c r="GK74" s="381"/>
      <c r="GL74" s="381"/>
      <c r="GM74" s="381"/>
      <c r="GN74" s="381"/>
      <c r="GO74" s="381"/>
      <c r="GP74" s="381"/>
      <c r="GQ74" s="381"/>
      <c r="GR74" s="381"/>
      <c r="GS74" s="381"/>
      <c r="GT74" s="381"/>
      <c r="GU74" s="381"/>
      <c r="GV74" s="381"/>
      <c r="GW74" s="381"/>
      <c r="GX74" s="381"/>
      <c r="GY74" s="381"/>
      <c r="GZ74" s="381"/>
      <c r="HA74" s="381"/>
      <c r="HB74" s="381"/>
      <c r="HC74" s="381"/>
      <c r="HD74" s="381"/>
      <c r="HE74" s="381"/>
      <c r="HF74" s="381"/>
      <c r="HG74" s="381"/>
      <c r="HH74" s="381"/>
      <c r="HI74" s="381"/>
      <c r="HJ74" s="381"/>
      <c r="HK74" s="381"/>
      <c r="HL74" s="381"/>
      <c r="HM74" s="381"/>
      <c r="HN74" s="381"/>
      <c r="HO74" s="381"/>
      <c r="HP74" s="381"/>
      <c r="HQ74" s="381"/>
      <c r="HR74" s="381"/>
      <c r="HS74" s="381"/>
      <c r="HT74" s="381"/>
      <c r="HU74" s="381"/>
      <c r="HV74" s="381"/>
      <c r="HW74" s="381"/>
      <c r="HX74" s="381"/>
      <c r="HY74" s="381"/>
      <c r="HZ74" s="381"/>
      <c r="IA74" s="381"/>
      <c r="IB74" s="381"/>
      <c r="IC74" s="381"/>
      <c r="ID74" s="381"/>
      <c r="IE74" s="381"/>
      <c r="IF74" s="381"/>
      <c r="IG74" s="381"/>
      <c r="IH74" s="381"/>
      <c r="II74" s="381"/>
      <c r="IJ74" s="381"/>
      <c r="IK74" s="381"/>
      <c r="IL74" s="381"/>
      <c r="IM74" s="381"/>
      <c r="IN74" s="381"/>
      <c r="IO74" s="381"/>
      <c r="IP74" s="381"/>
    </row>
    <row r="75" spans="1:250" s="387" customFormat="1" ht="13.2">
      <c r="A75" s="405"/>
      <c r="B75" s="400"/>
      <c r="C75" s="401" t="s">
        <v>12</v>
      </c>
      <c r="D75" s="412">
        <f>SUM(B74:B74)</f>
        <v>49</v>
      </c>
      <c r="E75" s="35"/>
      <c r="F75" s="402"/>
      <c r="G75" s="381"/>
      <c r="H75" s="381"/>
      <c r="I75" s="381"/>
      <c r="J75" s="381"/>
      <c r="K75" s="381"/>
      <c r="L75" s="381"/>
      <c r="M75" s="381"/>
      <c r="N75" s="381"/>
      <c r="O75" s="381"/>
      <c r="P75" s="381"/>
      <c r="Q75" s="381"/>
      <c r="R75" s="381"/>
      <c r="S75" s="381"/>
      <c r="T75" s="381"/>
      <c r="U75" s="381"/>
      <c r="V75" s="381"/>
      <c r="W75" s="381"/>
      <c r="X75" s="381"/>
      <c r="Y75" s="381"/>
      <c r="Z75" s="381"/>
      <c r="AA75" s="381"/>
      <c r="AB75" s="381"/>
      <c r="AC75" s="381"/>
      <c r="AD75" s="381"/>
      <c r="AE75" s="381"/>
      <c r="AF75" s="381"/>
      <c r="AG75" s="381"/>
      <c r="AH75" s="381"/>
      <c r="AI75" s="381"/>
      <c r="AJ75" s="381"/>
      <c r="AK75" s="381"/>
      <c r="AL75" s="381"/>
      <c r="AM75" s="381"/>
      <c r="AN75" s="381"/>
      <c r="AO75" s="381"/>
      <c r="AP75" s="381"/>
      <c r="AQ75" s="381"/>
      <c r="AR75" s="381"/>
      <c r="AS75" s="381"/>
      <c r="AT75" s="381"/>
      <c r="AU75" s="381"/>
      <c r="AV75" s="381"/>
      <c r="AW75" s="381"/>
      <c r="AX75" s="381"/>
      <c r="AY75" s="381"/>
      <c r="AZ75" s="381"/>
      <c r="BA75" s="381"/>
      <c r="BB75" s="381"/>
      <c r="BC75" s="381"/>
      <c r="BD75" s="381"/>
      <c r="BE75" s="381"/>
      <c r="BF75" s="381"/>
      <c r="BG75" s="381"/>
      <c r="BH75" s="381"/>
      <c r="BI75" s="381"/>
      <c r="BJ75" s="381"/>
      <c r="BK75" s="381"/>
      <c r="BL75" s="381"/>
      <c r="BM75" s="381"/>
      <c r="BN75" s="381"/>
      <c r="BO75" s="381"/>
      <c r="BP75" s="381"/>
      <c r="BQ75" s="381"/>
      <c r="BR75" s="381"/>
      <c r="BS75" s="381"/>
      <c r="BT75" s="381"/>
      <c r="BU75" s="381"/>
      <c r="BV75" s="381"/>
      <c r="BW75" s="381"/>
      <c r="BX75" s="381"/>
      <c r="BY75" s="381"/>
      <c r="BZ75" s="381"/>
      <c r="CA75" s="381"/>
      <c r="CB75" s="381"/>
      <c r="CC75" s="381"/>
      <c r="CD75" s="381"/>
      <c r="CE75" s="381"/>
      <c r="CF75" s="381"/>
      <c r="CG75" s="381"/>
      <c r="CH75" s="381"/>
      <c r="CI75" s="381"/>
      <c r="CJ75" s="381"/>
      <c r="CK75" s="381"/>
      <c r="CL75" s="381"/>
      <c r="CM75" s="381"/>
      <c r="CN75" s="381"/>
      <c r="CO75" s="381"/>
      <c r="CP75" s="381"/>
      <c r="CQ75" s="381"/>
      <c r="CR75" s="381"/>
      <c r="CS75" s="381"/>
      <c r="CT75" s="381"/>
      <c r="CU75" s="381"/>
      <c r="CV75" s="381"/>
      <c r="CW75" s="381"/>
      <c r="CX75" s="381"/>
      <c r="CY75" s="381"/>
      <c r="CZ75" s="381"/>
      <c r="DA75" s="381"/>
      <c r="DB75" s="381"/>
      <c r="DC75" s="381"/>
      <c r="DD75" s="381"/>
      <c r="DE75" s="381"/>
      <c r="DF75" s="381"/>
      <c r="DG75" s="381"/>
      <c r="DH75" s="381"/>
      <c r="DI75" s="381"/>
      <c r="DJ75" s="381"/>
      <c r="DK75" s="381"/>
      <c r="DL75" s="381"/>
      <c r="DM75" s="381"/>
      <c r="DN75" s="381"/>
      <c r="DO75" s="381"/>
      <c r="DP75" s="381"/>
      <c r="DQ75" s="381"/>
      <c r="DR75" s="381"/>
      <c r="DS75" s="381"/>
      <c r="DT75" s="381"/>
      <c r="DU75" s="381"/>
      <c r="DV75" s="381"/>
      <c r="DW75" s="381"/>
      <c r="DX75" s="381"/>
      <c r="DY75" s="381"/>
      <c r="DZ75" s="381"/>
      <c r="EA75" s="381"/>
      <c r="EB75" s="381"/>
      <c r="EC75" s="381"/>
      <c r="ED75" s="381"/>
      <c r="EE75" s="381"/>
      <c r="EF75" s="381"/>
      <c r="EG75" s="381"/>
      <c r="EH75" s="381"/>
      <c r="EI75" s="381"/>
      <c r="EJ75" s="381"/>
      <c r="EK75" s="381"/>
      <c r="EL75" s="381"/>
      <c r="EM75" s="381"/>
      <c r="EN75" s="381"/>
      <c r="EO75" s="381"/>
      <c r="EP75" s="381"/>
      <c r="EQ75" s="381"/>
      <c r="ER75" s="381"/>
      <c r="ES75" s="381"/>
      <c r="ET75" s="381"/>
      <c r="EU75" s="381"/>
      <c r="EV75" s="381"/>
      <c r="EW75" s="381"/>
      <c r="EX75" s="381"/>
      <c r="EY75" s="381"/>
      <c r="EZ75" s="381"/>
      <c r="FA75" s="381"/>
      <c r="FB75" s="381"/>
      <c r="FC75" s="381"/>
      <c r="FD75" s="381"/>
      <c r="FE75" s="381"/>
      <c r="FF75" s="381"/>
      <c r="FG75" s="381"/>
      <c r="FH75" s="381"/>
      <c r="FI75" s="381"/>
      <c r="FJ75" s="381"/>
      <c r="FK75" s="381"/>
      <c r="FL75" s="381"/>
      <c r="FM75" s="381"/>
      <c r="FN75" s="381"/>
      <c r="FO75" s="381"/>
      <c r="FP75" s="381"/>
      <c r="FQ75" s="381"/>
      <c r="FR75" s="381"/>
      <c r="FS75" s="381"/>
      <c r="FT75" s="381"/>
      <c r="FU75" s="381"/>
      <c r="FV75" s="381"/>
      <c r="FW75" s="381"/>
      <c r="FX75" s="381"/>
      <c r="FY75" s="381"/>
      <c r="FZ75" s="381"/>
      <c r="GA75" s="381"/>
      <c r="GB75" s="381"/>
      <c r="GC75" s="381"/>
      <c r="GD75" s="381"/>
      <c r="GE75" s="381"/>
      <c r="GF75" s="381"/>
      <c r="GG75" s="381"/>
      <c r="GH75" s="381"/>
      <c r="GI75" s="381"/>
      <c r="GJ75" s="381"/>
      <c r="GK75" s="381"/>
      <c r="GL75" s="381"/>
      <c r="GM75" s="381"/>
      <c r="GN75" s="381"/>
      <c r="GO75" s="381"/>
      <c r="GP75" s="381"/>
      <c r="GQ75" s="381"/>
      <c r="GR75" s="381"/>
      <c r="GS75" s="381"/>
      <c r="GT75" s="381"/>
      <c r="GU75" s="381"/>
      <c r="GV75" s="381"/>
      <c r="GW75" s="381"/>
      <c r="GX75" s="381"/>
      <c r="GY75" s="381"/>
      <c r="GZ75" s="381"/>
      <c r="HA75" s="381"/>
      <c r="HB75" s="381"/>
      <c r="HC75" s="381"/>
      <c r="HD75" s="381"/>
      <c r="HE75" s="381"/>
      <c r="HF75" s="381"/>
      <c r="HG75" s="381"/>
      <c r="HH75" s="381"/>
      <c r="HI75" s="381"/>
      <c r="HJ75" s="381"/>
      <c r="HK75" s="381"/>
      <c r="HL75" s="381"/>
      <c r="HM75" s="381"/>
      <c r="HN75" s="381"/>
      <c r="HO75" s="381"/>
      <c r="HP75" s="381"/>
      <c r="HQ75" s="381"/>
      <c r="HR75" s="381"/>
      <c r="HS75" s="381"/>
      <c r="HT75" s="381"/>
      <c r="HU75" s="381"/>
      <c r="HV75" s="381"/>
      <c r="HW75" s="381"/>
      <c r="HX75" s="381"/>
      <c r="HY75" s="381"/>
      <c r="HZ75" s="381"/>
      <c r="IA75" s="381"/>
      <c r="IB75" s="381"/>
      <c r="IC75" s="381"/>
      <c r="ID75" s="381"/>
      <c r="IE75" s="381"/>
      <c r="IF75" s="381"/>
      <c r="IG75" s="381"/>
      <c r="IH75" s="381"/>
      <c r="II75" s="381"/>
      <c r="IJ75" s="381"/>
      <c r="IK75" s="381"/>
      <c r="IL75" s="381"/>
      <c r="IM75" s="381"/>
      <c r="IN75" s="381"/>
      <c r="IO75" s="381"/>
      <c r="IP75" s="381"/>
    </row>
    <row r="76" spans="1:250" s="355" customFormat="1" ht="26.4">
      <c r="A76" s="394" t="s">
        <v>224</v>
      </c>
      <c r="B76" s="400" t="s">
        <v>207</v>
      </c>
      <c r="C76" s="396"/>
      <c r="D76" s="403"/>
      <c r="E76" s="441"/>
      <c r="F76" s="384"/>
      <c r="G76" s="381"/>
    </row>
    <row r="77" spans="1:250" s="387" customFormat="1" ht="13.2">
      <c r="A77" s="405"/>
      <c r="B77" s="400"/>
      <c r="C77" s="396" t="s">
        <v>15</v>
      </c>
      <c r="D77" s="406">
        <f>+D79</f>
        <v>21.560000000000002</v>
      </c>
      <c r="E77" s="35"/>
      <c r="F77" s="402">
        <f>+E77*D77</f>
        <v>0</v>
      </c>
      <c r="G77" s="381"/>
      <c r="H77" s="381"/>
      <c r="I77" s="381"/>
      <c r="J77" s="381"/>
      <c r="K77" s="381"/>
      <c r="L77" s="381"/>
      <c r="M77" s="381"/>
      <c r="N77" s="381"/>
      <c r="O77" s="381"/>
      <c r="P77" s="381"/>
      <c r="Q77" s="381"/>
      <c r="R77" s="381"/>
      <c r="S77" s="381"/>
      <c r="T77" s="381"/>
      <c r="U77" s="381"/>
      <c r="V77" s="381"/>
      <c r="W77" s="381"/>
      <c r="X77" s="381"/>
      <c r="Y77" s="381"/>
      <c r="Z77" s="381"/>
      <c r="AA77" s="381"/>
      <c r="AB77" s="381"/>
      <c r="AC77" s="381"/>
      <c r="AD77" s="381"/>
      <c r="AE77" s="381"/>
      <c r="AF77" s="381"/>
      <c r="AG77" s="381"/>
      <c r="AH77" s="381"/>
      <c r="AI77" s="381"/>
      <c r="AJ77" s="381"/>
      <c r="AK77" s="381"/>
      <c r="AL77" s="381"/>
      <c r="AM77" s="381"/>
      <c r="AN77" s="381"/>
      <c r="AO77" s="381"/>
      <c r="AP77" s="381"/>
      <c r="AQ77" s="381"/>
      <c r="AR77" s="381"/>
      <c r="AS77" s="381"/>
      <c r="AT77" s="381"/>
      <c r="AU77" s="381"/>
      <c r="AV77" s="381"/>
      <c r="AW77" s="381"/>
      <c r="AX77" s="381"/>
      <c r="AY77" s="381"/>
      <c r="AZ77" s="381"/>
      <c r="BA77" s="381"/>
      <c r="BB77" s="381"/>
      <c r="BC77" s="381"/>
      <c r="BD77" s="381"/>
      <c r="BE77" s="381"/>
      <c r="BF77" s="381"/>
      <c r="BG77" s="381"/>
      <c r="BH77" s="381"/>
      <c r="BI77" s="381"/>
      <c r="BJ77" s="381"/>
      <c r="BK77" s="381"/>
      <c r="BL77" s="381"/>
      <c r="BM77" s="381"/>
      <c r="BN77" s="381"/>
      <c r="BO77" s="381"/>
      <c r="BP77" s="381"/>
      <c r="BQ77" s="381"/>
      <c r="BR77" s="381"/>
      <c r="BS77" s="381"/>
      <c r="BT77" s="381"/>
      <c r="BU77" s="381"/>
      <c r="BV77" s="381"/>
      <c r="BW77" s="381"/>
      <c r="BX77" s="381"/>
      <c r="BY77" s="381"/>
      <c r="BZ77" s="381"/>
      <c r="CA77" s="381"/>
      <c r="CB77" s="381"/>
      <c r="CC77" s="381"/>
      <c r="CD77" s="381"/>
      <c r="CE77" s="381"/>
      <c r="CF77" s="381"/>
      <c r="CG77" s="381"/>
      <c r="CH77" s="381"/>
      <c r="CI77" s="381"/>
      <c r="CJ77" s="381"/>
      <c r="CK77" s="381"/>
      <c r="CL77" s="381"/>
      <c r="CM77" s="381"/>
      <c r="CN77" s="381"/>
      <c r="CO77" s="381"/>
      <c r="CP77" s="381"/>
      <c r="CQ77" s="381"/>
      <c r="CR77" s="381"/>
      <c r="CS77" s="381"/>
      <c r="CT77" s="381"/>
      <c r="CU77" s="381"/>
      <c r="CV77" s="381"/>
      <c r="CW77" s="381"/>
      <c r="CX77" s="381"/>
      <c r="CY77" s="381"/>
      <c r="CZ77" s="381"/>
      <c r="DA77" s="381"/>
      <c r="DB77" s="381"/>
      <c r="DC77" s="381"/>
      <c r="DD77" s="381"/>
      <c r="DE77" s="381"/>
      <c r="DF77" s="381"/>
      <c r="DG77" s="381"/>
      <c r="DH77" s="381"/>
      <c r="DI77" s="381"/>
      <c r="DJ77" s="381"/>
      <c r="DK77" s="381"/>
      <c r="DL77" s="381"/>
      <c r="DM77" s="381"/>
      <c r="DN77" s="381"/>
      <c r="DO77" s="381"/>
      <c r="DP77" s="381"/>
      <c r="DQ77" s="381"/>
      <c r="DR77" s="381"/>
      <c r="DS77" s="381"/>
      <c r="DT77" s="381"/>
      <c r="DU77" s="381"/>
      <c r="DV77" s="381"/>
      <c r="DW77" s="381"/>
      <c r="DX77" s="381"/>
      <c r="DY77" s="381"/>
      <c r="DZ77" s="381"/>
      <c r="EA77" s="381"/>
      <c r="EB77" s="381"/>
      <c r="EC77" s="381"/>
      <c r="ED77" s="381"/>
      <c r="EE77" s="381"/>
      <c r="EF77" s="381"/>
      <c r="EG77" s="381"/>
      <c r="EH77" s="381"/>
      <c r="EI77" s="381"/>
      <c r="EJ77" s="381"/>
      <c r="EK77" s="381"/>
      <c r="EL77" s="381"/>
      <c r="EM77" s="381"/>
      <c r="EN77" s="381"/>
      <c r="EO77" s="381"/>
      <c r="EP77" s="381"/>
      <c r="EQ77" s="381"/>
      <c r="ER77" s="381"/>
      <c r="ES77" s="381"/>
      <c r="ET77" s="381"/>
      <c r="EU77" s="381"/>
      <c r="EV77" s="381"/>
      <c r="EW77" s="381"/>
      <c r="EX77" s="381"/>
      <c r="EY77" s="381"/>
      <c r="EZ77" s="381"/>
      <c r="FA77" s="381"/>
      <c r="FB77" s="381"/>
      <c r="FC77" s="381"/>
      <c r="FD77" s="381"/>
      <c r="FE77" s="381"/>
      <c r="FF77" s="381"/>
      <c r="FG77" s="381"/>
      <c r="FH77" s="381"/>
      <c r="FI77" s="381"/>
      <c r="FJ77" s="381"/>
      <c r="FK77" s="381"/>
      <c r="FL77" s="381"/>
      <c r="FM77" s="381"/>
      <c r="FN77" s="381"/>
      <c r="FO77" s="381"/>
      <c r="FP77" s="381"/>
      <c r="FQ77" s="381"/>
      <c r="FR77" s="381"/>
      <c r="FS77" s="381"/>
      <c r="FT77" s="381"/>
      <c r="FU77" s="381"/>
      <c r="FV77" s="381"/>
      <c r="FW77" s="381"/>
      <c r="FX77" s="381"/>
      <c r="FY77" s="381"/>
      <c r="FZ77" s="381"/>
      <c r="GA77" s="381"/>
      <c r="GB77" s="381"/>
      <c r="GC77" s="381"/>
      <c r="GD77" s="381"/>
      <c r="GE77" s="381"/>
      <c r="GF77" s="381"/>
      <c r="GG77" s="381"/>
      <c r="GH77" s="381"/>
      <c r="GI77" s="381"/>
      <c r="GJ77" s="381"/>
      <c r="GK77" s="381"/>
      <c r="GL77" s="381"/>
      <c r="GM77" s="381"/>
      <c r="GN77" s="381"/>
      <c r="GO77" s="381"/>
      <c r="GP77" s="381"/>
      <c r="GQ77" s="381"/>
      <c r="GR77" s="381"/>
      <c r="GS77" s="381"/>
      <c r="GT77" s="381"/>
      <c r="GU77" s="381"/>
      <c r="GV77" s="381"/>
      <c r="GW77" s="381"/>
      <c r="GX77" s="381"/>
      <c r="GY77" s="381"/>
      <c r="GZ77" s="381"/>
      <c r="HA77" s="381"/>
      <c r="HB77" s="381"/>
      <c r="HC77" s="381"/>
      <c r="HD77" s="381"/>
      <c r="HE77" s="381"/>
      <c r="HF77" s="381"/>
      <c r="HG77" s="381"/>
      <c r="HH77" s="381"/>
      <c r="HI77" s="381"/>
      <c r="HJ77" s="381"/>
      <c r="HK77" s="381"/>
      <c r="HL77" s="381"/>
      <c r="HM77" s="381"/>
      <c r="HN77" s="381"/>
      <c r="HO77" s="381"/>
      <c r="HP77" s="381"/>
      <c r="HQ77" s="381"/>
      <c r="HR77" s="381"/>
      <c r="HS77" s="381"/>
      <c r="HT77" s="381"/>
      <c r="HU77" s="381"/>
      <c r="HV77" s="381"/>
      <c r="HW77" s="381"/>
      <c r="HX77" s="381"/>
      <c r="HY77" s="381"/>
      <c r="HZ77" s="381"/>
      <c r="IA77" s="381"/>
      <c r="IB77" s="381"/>
      <c r="IC77" s="381"/>
      <c r="ID77" s="381"/>
      <c r="IE77" s="381"/>
      <c r="IF77" s="381"/>
      <c r="IG77" s="381"/>
      <c r="IH77" s="381"/>
      <c r="II77" s="381"/>
      <c r="IJ77" s="381"/>
      <c r="IK77" s="381"/>
      <c r="IL77" s="381"/>
      <c r="IM77" s="381"/>
      <c r="IN77" s="381"/>
      <c r="IO77" s="381"/>
      <c r="IP77" s="381"/>
    </row>
    <row r="78" spans="1:250" s="355" customFormat="1" ht="39.6">
      <c r="A78" s="394" t="s">
        <v>225</v>
      </c>
      <c r="B78" s="400" t="s">
        <v>226</v>
      </c>
      <c r="C78" s="396"/>
      <c r="D78" s="403"/>
      <c r="E78" s="441"/>
      <c r="F78" s="384"/>
      <c r="G78" s="381"/>
    </row>
    <row r="79" spans="1:250" s="387" customFormat="1" ht="13.2">
      <c r="A79" s="405"/>
      <c r="B79" s="400"/>
      <c r="C79" s="396" t="s">
        <v>15</v>
      </c>
      <c r="D79" s="406">
        <f>+D75*0.4*1.1</f>
        <v>21.560000000000002</v>
      </c>
      <c r="E79" s="35"/>
      <c r="F79" s="402">
        <f>+E79*D79</f>
        <v>0</v>
      </c>
      <c r="G79" s="381"/>
      <c r="H79" s="381"/>
      <c r="I79" s="381"/>
      <c r="J79" s="381"/>
      <c r="K79" s="381"/>
      <c r="L79" s="381"/>
      <c r="M79" s="381"/>
      <c r="N79" s="381"/>
      <c r="O79" s="381"/>
      <c r="P79" s="381"/>
      <c r="Q79" s="381"/>
      <c r="R79" s="381"/>
      <c r="S79" s="381"/>
      <c r="T79" s="381"/>
      <c r="U79" s="381"/>
      <c r="V79" s="381"/>
      <c r="W79" s="381"/>
      <c r="X79" s="381"/>
      <c r="Y79" s="381"/>
      <c r="Z79" s="381"/>
      <c r="AA79" s="381"/>
      <c r="AB79" s="381"/>
      <c r="AC79" s="381"/>
      <c r="AD79" s="381"/>
      <c r="AE79" s="381"/>
      <c r="AF79" s="381"/>
      <c r="AG79" s="381"/>
      <c r="AH79" s="381"/>
      <c r="AI79" s="381"/>
      <c r="AJ79" s="381"/>
      <c r="AK79" s="381"/>
      <c r="AL79" s="381"/>
      <c r="AM79" s="381"/>
      <c r="AN79" s="381"/>
      <c r="AO79" s="381"/>
      <c r="AP79" s="381"/>
      <c r="AQ79" s="381"/>
      <c r="AR79" s="381"/>
      <c r="AS79" s="381"/>
      <c r="AT79" s="381"/>
      <c r="AU79" s="381"/>
      <c r="AV79" s="381"/>
      <c r="AW79" s="381"/>
      <c r="AX79" s="381"/>
      <c r="AY79" s="381"/>
      <c r="AZ79" s="381"/>
      <c r="BA79" s="381"/>
      <c r="BB79" s="381"/>
      <c r="BC79" s="381"/>
      <c r="BD79" s="381"/>
      <c r="BE79" s="381"/>
      <c r="BF79" s="381"/>
      <c r="BG79" s="381"/>
      <c r="BH79" s="381"/>
      <c r="BI79" s="381"/>
      <c r="BJ79" s="381"/>
      <c r="BK79" s="381"/>
      <c r="BL79" s="381"/>
      <c r="BM79" s="381"/>
      <c r="BN79" s="381"/>
      <c r="BO79" s="381"/>
      <c r="BP79" s="381"/>
      <c r="BQ79" s="381"/>
      <c r="BR79" s="381"/>
      <c r="BS79" s="381"/>
      <c r="BT79" s="381"/>
      <c r="BU79" s="381"/>
      <c r="BV79" s="381"/>
      <c r="BW79" s="381"/>
      <c r="BX79" s="381"/>
      <c r="BY79" s="381"/>
      <c r="BZ79" s="381"/>
      <c r="CA79" s="381"/>
      <c r="CB79" s="381"/>
      <c r="CC79" s="381"/>
      <c r="CD79" s="381"/>
      <c r="CE79" s="381"/>
      <c r="CF79" s="381"/>
      <c r="CG79" s="381"/>
      <c r="CH79" s="381"/>
      <c r="CI79" s="381"/>
      <c r="CJ79" s="381"/>
      <c r="CK79" s="381"/>
      <c r="CL79" s="381"/>
      <c r="CM79" s="381"/>
      <c r="CN79" s="381"/>
      <c r="CO79" s="381"/>
      <c r="CP79" s="381"/>
      <c r="CQ79" s="381"/>
      <c r="CR79" s="381"/>
      <c r="CS79" s="381"/>
      <c r="CT79" s="381"/>
      <c r="CU79" s="381"/>
      <c r="CV79" s="381"/>
      <c r="CW79" s="381"/>
      <c r="CX79" s="381"/>
      <c r="CY79" s="381"/>
      <c r="CZ79" s="381"/>
      <c r="DA79" s="381"/>
      <c r="DB79" s="381"/>
      <c r="DC79" s="381"/>
      <c r="DD79" s="381"/>
      <c r="DE79" s="381"/>
      <c r="DF79" s="381"/>
      <c r="DG79" s="381"/>
      <c r="DH79" s="381"/>
      <c r="DI79" s="381"/>
      <c r="DJ79" s="381"/>
      <c r="DK79" s="381"/>
      <c r="DL79" s="381"/>
      <c r="DM79" s="381"/>
      <c r="DN79" s="381"/>
      <c r="DO79" s="381"/>
      <c r="DP79" s="381"/>
      <c r="DQ79" s="381"/>
      <c r="DR79" s="381"/>
      <c r="DS79" s="381"/>
      <c r="DT79" s="381"/>
      <c r="DU79" s="381"/>
      <c r="DV79" s="381"/>
      <c r="DW79" s="381"/>
      <c r="DX79" s="381"/>
      <c r="DY79" s="381"/>
      <c r="DZ79" s="381"/>
      <c r="EA79" s="381"/>
      <c r="EB79" s="381"/>
      <c r="EC79" s="381"/>
      <c r="ED79" s="381"/>
      <c r="EE79" s="381"/>
      <c r="EF79" s="381"/>
      <c r="EG79" s="381"/>
      <c r="EH79" s="381"/>
      <c r="EI79" s="381"/>
      <c r="EJ79" s="381"/>
      <c r="EK79" s="381"/>
      <c r="EL79" s="381"/>
      <c r="EM79" s="381"/>
      <c r="EN79" s="381"/>
      <c r="EO79" s="381"/>
      <c r="EP79" s="381"/>
      <c r="EQ79" s="381"/>
      <c r="ER79" s="381"/>
      <c r="ES79" s="381"/>
      <c r="ET79" s="381"/>
      <c r="EU79" s="381"/>
      <c r="EV79" s="381"/>
      <c r="EW79" s="381"/>
      <c r="EX79" s="381"/>
      <c r="EY79" s="381"/>
      <c r="EZ79" s="381"/>
      <c r="FA79" s="381"/>
      <c r="FB79" s="381"/>
      <c r="FC79" s="381"/>
      <c r="FD79" s="381"/>
      <c r="FE79" s="381"/>
      <c r="FF79" s="381"/>
      <c r="FG79" s="381"/>
      <c r="FH79" s="381"/>
      <c r="FI79" s="381"/>
      <c r="FJ79" s="381"/>
      <c r="FK79" s="381"/>
      <c r="FL79" s="381"/>
      <c r="FM79" s="381"/>
      <c r="FN79" s="381"/>
      <c r="FO79" s="381"/>
      <c r="FP79" s="381"/>
      <c r="FQ79" s="381"/>
      <c r="FR79" s="381"/>
      <c r="FS79" s="381"/>
      <c r="FT79" s="381"/>
      <c r="FU79" s="381"/>
      <c r="FV79" s="381"/>
      <c r="FW79" s="381"/>
      <c r="FX79" s="381"/>
      <c r="FY79" s="381"/>
      <c r="FZ79" s="381"/>
      <c r="GA79" s="381"/>
      <c r="GB79" s="381"/>
      <c r="GC79" s="381"/>
      <c r="GD79" s="381"/>
      <c r="GE79" s="381"/>
      <c r="GF79" s="381"/>
      <c r="GG79" s="381"/>
      <c r="GH79" s="381"/>
      <c r="GI79" s="381"/>
      <c r="GJ79" s="381"/>
      <c r="GK79" s="381"/>
      <c r="GL79" s="381"/>
      <c r="GM79" s="381"/>
      <c r="GN79" s="381"/>
      <c r="GO79" s="381"/>
      <c r="GP79" s="381"/>
      <c r="GQ79" s="381"/>
      <c r="GR79" s="381"/>
      <c r="GS79" s="381"/>
      <c r="GT79" s="381"/>
      <c r="GU79" s="381"/>
      <c r="GV79" s="381"/>
      <c r="GW79" s="381"/>
      <c r="GX79" s="381"/>
      <c r="GY79" s="381"/>
      <c r="GZ79" s="381"/>
      <c r="HA79" s="381"/>
      <c r="HB79" s="381"/>
      <c r="HC79" s="381"/>
      <c r="HD79" s="381"/>
      <c r="HE79" s="381"/>
      <c r="HF79" s="381"/>
      <c r="HG79" s="381"/>
      <c r="HH79" s="381"/>
      <c r="HI79" s="381"/>
      <c r="HJ79" s="381"/>
      <c r="HK79" s="381"/>
      <c r="HL79" s="381"/>
      <c r="HM79" s="381"/>
      <c r="HN79" s="381"/>
      <c r="HO79" s="381"/>
      <c r="HP79" s="381"/>
      <c r="HQ79" s="381"/>
      <c r="HR79" s="381"/>
      <c r="HS79" s="381"/>
      <c r="HT79" s="381"/>
      <c r="HU79" s="381"/>
      <c r="HV79" s="381"/>
      <c r="HW79" s="381"/>
      <c r="HX79" s="381"/>
      <c r="HY79" s="381"/>
      <c r="HZ79" s="381"/>
      <c r="IA79" s="381"/>
      <c r="IB79" s="381"/>
      <c r="IC79" s="381"/>
      <c r="ID79" s="381"/>
      <c r="IE79" s="381"/>
      <c r="IF79" s="381"/>
      <c r="IG79" s="381"/>
      <c r="IH79" s="381"/>
      <c r="II79" s="381"/>
      <c r="IJ79" s="381"/>
      <c r="IK79" s="381"/>
      <c r="IL79" s="381"/>
      <c r="IM79" s="381"/>
      <c r="IN79" s="381"/>
      <c r="IO79" s="381"/>
      <c r="IP79" s="381"/>
    </row>
    <row r="80" spans="1:250" s="387" customFormat="1" ht="13.2">
      <c r="A80" s="405"/>
      <c r="B80" s="400"/>
      <c r="C80" s="396"/>
      <c r="D80" s="406"/>
      <c r="E80" s="35"/>
      <c r="F80" s="402"/>
      <c r="G80" s="381"/>
      <c r="H80" s="381"/>
      <c r="I80" s="381"/>
      <c r="J80" s="381"/>
      <c r="K80" s="381"/>
      <c r="L80" s="381"/>
      <c r="M80" s="381"/>
      <c r="N80" s="381"/>
      <c r="O80" s="381"/>
      <c r="P80" s="381"/>
      <c r="Q80" s="381"/>
      <c r="R80" s="381"/>
      <c r="S80" s="381"/>
      <c r="T80" s="381"/>
      <c r="U80" s="381"/>
      <c r="V80" s="381"/>
      <c r="W80" s="381"/>
      <c r="X80" s="381"/>
      <c r="Y80" s="381"/>
      <c r="Z80" s="381"/>
      <c r="AA80" s="381"/>
      <c r="AB80" s="381"/>
      <c r="AC80" s="381"/>
      <c r="AD80" s="381"/>
      <c r="AE80" s="381"/>
      <c r="AF80" s="381"/>
      <c r="AG80" s="381"/>
      <c r="AH80" s="381"/>
      <c r="AI80" s="381"/>
      <c r="AJ80" s="381"/>
      <c r="AK80" s="381"/>
      <c r="AL80" s="381"/>
      <c r="AM80" s="381"/>
      <c r="AN80" s="381"/>
      <c r="AO80" s="381"/>
      <c r="AP80" s="381"/>
      <c r="AQ80" s="381"/>
      <c r="AR80" s="381"/>
      <c r="AS80" s="381"/>
      <c r="AT80" s="381"/>
      <c r="AU80" s="381"/>
      <c r="AV80" s="381"/>
      <c r="AW80" s="381"/>
      <c r="AX80" s="381"/>
      <c r="AY80" s="381"/>
      <c r="AZ80" s="381"/>
      <c r="BA80" s="381"/>
      <c r="BB80" s="381"/>
      <c r="BC80" s="381"/>
      <c r="BD80" s="381"/>
      <c r="BE80" s="381"/>
      <c r="BF80" s="381"/>
      <c r="BG80" s="381"/>
      <c r="BH80" s="381"/>
      <c r="BI80" s="381"/>
      <c r="BJ80" s="381"/>
      <c r="BK80" s="381"/>
      <c r="BL80" s="381"/>
      <c r="BM80" s="381"/>
      <c r="BN80" s="381"/>
      <c r="BO80" s="381"/>
      <c r="BP80" s="381"/>
      <c r="BQ80" s="381"/>
      <c r="BR80" s="381"/>
      <c r="BS80" s="381"/>
      <c r="BT80" s="381"/>
      <c r="BU80" s="381"/>
      <c r="BV80" s="381"/>
      <c r="BW80" s="381"/>
      <c r="BX80" s="381"/>
      <c r="BY80" s="381"/>
      <c r="BZ80" s="381"/>
      <c r="CA80" s="381"/>
      <c r="CB80" s="381"/>
      <c r="CC80" s="381"/>
      <c r="CD80" s="381"/>
      <c r="CE80" s="381"/>
      <c r="CF80" s="381"/>
      <c r="CG80" s="381"/>
      <c r="CH80" s="381"/>
      <c r="CI80" s="381"/>
      <c r="CJ80" s="381"/>
      <c r="CK80" s="381"/>
      <c r="CL80" s="381"/>
      <c r="CM80" s="381"/>
      <c r="CN80" s="381"/>
      <c r="CO80" s="381"/>
      <c r="CP80" s="381"/>
      <c r="CQ80" s="381"/>
      <c r="CR80" s="381"/>
      <c r="CS80" s="381"/>
      <c r="CT80" s="381"/>
      <c r="CU80" s="381"/>
      <c r="CV80" s="381"/>
      <c r="CW80" s="381"/>
      <c r="CX80" s="381"/>
      <c r="CY80" s="381"/>
      <c r="CZ80" s="381"/>
      <c r="DA80" s="381"/>
      <c r="DB80" s="381"/>
      <c r="DC80" s="381"/>
      <c r="DD80" s="381"/>
      <c r="DE80" s="381"/>
      <c r="DF80" s="381"/>
      <c r="DG80" s="381"/>
      <c r="DH80" s="381"/>
      <c r="DI80" s="381"/>
      <c r="DJ80" s="381"/>
      <c r="DK80" s="381"/>
      <c r="DL80" s="381"/>
      <c r="DM80" s="381"/>
      <c r="DN80" s="381"/>
      <c r="DO80" s="381"/>
      <c r="DP80" s="381"/>
      <c r="DQ80" s="381"/>
      <c r="DR80" s="381"/>
      <c r="DS80" s="381"/>
      <c r="DT80" s="381"/>
      <c r="DU80" s="381"/>
      <c r="DV80" s="381"/>
      <c r="DW80" s="381"/>
      <c r="DX80" s="381"/>
      <c r="DY80" s="381"/>
      <c r="DZ80" s="381"/>
      <c r="EA80" s="381"/>
      <c r="EB80" s="381"/>
      <c r="EC80" s="381"/>
      <c r="ED80" s="381"/>
      <c r="EE80" s="381"/>
      <c r="EF80" s="381"/>
      <c r="EG80" s="381"/>
      <c r="EH80" s="381"/>
      <c r="EI80" s="381"/>
      <c r="EJ80" s="381"/>
      <c r="EK80" s="381"/>
      <c r="EL80" s="381"/>
      <c r="EM80" s="381"/>
      <c r="EN80" s="381"/>
      <c r="EO80" s="381"/>
      <c r="EP80" s="381"/>
      <c r="EQ80" s="381"/>
      <c r="ER80" s="381"/>
      <c r="ES80" s="381"/>
      <c r="ET80" s="381"/>
      <c r="EU80" s="381"/>
      <c r="EV80" s="381"/>
      <c r="EW80" s="381"/>
      <c r="EX80" s="381"/>
      <c r="EY80" s="381"/>
      <c r="EZ80" s="381"/>
      <c r="FA80" s="381"/>
      <c r="FB80" s="381"/>
      <c r="FC80" s="381"/>
      <c r="FD80" s="381"/>
      <c r="FE80" s="381"/>
      <c r="FF80" s="381"/>
      <c r="FG80" s="381"/>
      <c r="FH80" s="381"/>
      <c r="FI80" s="381"/>
      <c r="FJ80" s="381"/>
      <c r="FK80" s="381"/>
      <c r="FL80" s="381"/>
      <c r="FM80" s="381"/>
      <c r="FN80" s="381"/>
      <c r="FO80" s="381"/>
      <c r="FP80" s="381"/>
      <c r="FQ80" s="381"/>
      <c r="FR80" s="381"/>
      <c r="FS80" s="381"/>
      <c r="FT80" s="381"/>
      <c r="FU80" s="381"/>
      <c r="FV80" s="381"/>
      <c r="FW80" s="381"/>
      <c r="FX80" s="381"/>
      <c r="FY80" s="381"/>
      <c r="FZ80" s="381"/>
      <c r="GA80" s="381"/>
      <c r="GB80" s="381"/>
      <c r="GC80" s="381"/>
      <c r="GD80" s="381"/>
      <c r="GE80" s="381"/>
      <c r="GF80" s="381"/>
      <c r="GG80" s="381"/>
      <c r="GH80" s="381"/>
      <c r="GI80" s="381"/>
      <c r="GJ80" s="381"/>
      <c r="GK80" s="381"/>
      <c r="GL80" s="381"/>
      <c r="GM80" s="381"/>
      <c r="GN80" s="381"/>
      <c r="GO80" s="381"/>
      <c r="GP80" s="381"/>
      <c r="GQ80" s="381"/>
      <c r="GR80" s="381"/>
      <c r="GS80" s="381"/>
      <c r="GT80" s="381"/>
      <c r="GU80" s="381"/>
      <c r="GV80" s="381"/>
      <c r="GW80" s="381"/>
      <c r="GX80" s="381"/>
      <c r="GY80" s="381"/>
      <c r="GZ80" s="381"/>
      <c r="HA80" s="381"/>
      <c r="HB80" s="381"/>
      <c r="HC80" s="381"/>
      <c r="HD80" s="381"/>
      <c r="HE80" s="381"/>
      <c r="HF80" s="381"/>
      <c r="HG80" s="381"/>
      <c r="HH80" s="381"/>
      <c r="HI80" s="381"/>
      <c r="HJ80" s="381"/>
      <c r="HK80" s="381"/>
      <c r="HL80" s="381"/>
      <c r="HM80" s="381"/>
      <c r="HN80" s="381"/>
      <c r="HO80" s="381"/>
      <c r="HP80" s="381"/>
      <c r="HQ80" s="381"/>
      <c r="HR80" s="381"/>
      <c r="HS80" s="381"/>
      <c r="HT80" s="381"/>
      <c r="HU80" s="381"/>
      <c r="HV80" s="381"/>
      <c r="HW80" s="381"/>
      <c r="HX80" s="381"/>
      <c r="HY80" s="381"/>
      <c r="HZ80" s="381"/>
      <c r="IA80" s="381"/>
      <c r="IB80" s="381"/>
      <c r="IC80" s="381"/>
      <c r="ID80" s="381"/>
      <c r="IE80" s="381"/>
      <c r="IF80" s="381"/>
      <c r="IG80" s="381"/>
      <c r="IH80" s="381"/>
      <c r="II80" s="381"/>
      <c r="IJ80" s="381"/>
      <c r="IK80" s="381"/>
      <c r="IL80" s="381"/>
      <c r="IM80" s="381"/>
      <c r="IN80" s="381"/>
      <c r="IO80" s="381"/>
      <c r="IP80" s="381"/>
    </row>
    <row r="81" spans="1:250" s="387" customFormat="1" ht="13.2">
      <c r="A81" s="405"/>
      <c r="B81" s="395" t="s">
        <v>227</v>
      </c>
      <c r="E81" s="35"/>
      <c r="F81" s="402"/>
      <c r="G81" s="381"/>
      <c r="H81" s="381"/>
      <c r="I81" s="381"/>
      <c r="J81" s="381"/>
      <c r="K81" s="381"/>
      <c r="L81" s="381"/>
      <c r="M81" s="381"/>
      <c r="N81" s="381"/>
      <c r="O81" s="381"/>
      <c r="P81" s="381"/>
      <c r="Q81" s="381"/>
      <c r="R81" s="381"/>
      <c r="S81" s="381"/>
      <c r="T81" s="381"/>
      <c r="U81" s="381"/>
      <c r="V81" s="381"/>
      <c r="W81" s="381"/>
      <c r="X81" s="381"/>
      <c r="Y81" s="381"/>
      <c r="Z81" s="381"/>
      <c r="AA81" s="381"/>
      <c r="AB81" s="381"/>
      <c r="AC81" s="381"/>
      <c r="AD81" s="381"/>
      <c r="AE81" s="381"/>
      <c r="AF81" s="381"/>
      <c r="AG81" s="381"/>
      <c r="AH81" s="381"/>
      <c r="AI81" s="381"/>
      <c r="AJ81" s="381"/>
      <c r="AK81" s="381"/>
      <c r="AL81" s="381"/>
      <c r="AM81" s="381"/>
      <c r="AN81" s="381"/>
      <c r="AO81" s="381"/>
      <c r="AP81" s="381"/>
      <c r="AQ81" s="381"/>
      <c r="AR81" s="381"/>
      <c r="AS81" s="381"/>
      <c r="AT81" s="381"/>
      <c r="AU81" s="381"/>
      <c r="AV81" s="381"/>
      <c r="AW81" s="381"/>
      <c r="AX81" s="381"/>
      <c r="AY81" s="381"/>
      <c r="AZ81" s="381"/>
      <c r="BA81" s="381"/>
      <c r="BB81" s="381"/>
      <c r="BC81" s="381"/>
      <c r="BD81" s="381"/>
      <c r="BE81" s="381"/>
      <c r="BF81" s="381"/>
      <c r="BG81" s="381"/>
      <c r="BH81" s="381"/>
      <c r="BI81" s="381"/>
      <c r="BJ81" s="381"/>
      <c r="BK81" s="381"/>
      <c r="BL81" s="381"/>
      <c r="BM81" s="381"/>
      <c r="BN81" s="381"/>
      <c r="BO81" s="381"/>
      <c r="BP81" s="381"/>
      <c r="BQ81" s="381"/>
      <c r="BR81" s="381"/>
      <c r="BS81" s="381"/>
      <c r="BT81" s="381"/>
      <c r="BU81" s="381"/>
      <c r="BV81" s="381"/>
      <c r="BW81" s="381"/>
      <c r="BX81" s="381"/>
      <c r="BY81" s="381"/>
      <c r="BZ81" s="381"/>
      <c r="CA81" s="381"/>
      <c r="CB81" s="381"/>
      <c r="CC81" s="381"/>
      <c r="CD81" s="381"/>
      <c r="CE81" s="381"/>
      <c r="CF81" s="381"/>
      <c r="CG81" s="381"/>
      <c r="CH81" s="381"/>
      <c r="CI81" s="381"/>
      <c r="CJ81" s="381"/>
      <c r="CK81" s="381"/>
      <c r="CL81" s="381"/>
      <c r="CM81" s="381"/>
      <c r="CN81" s="381"/>
      <c r="CO81" s="381"/>
      <c r="CP81" s="381"/>
      <c r="CQ81" s="381"/>
      <c r="CR81" s="381"/>
      <c r="CS81" s="381"/>
      <c r="CT81" s="381"/>
      <c r="CU81" s="381"/>
      <c r="CV81" s="381"/>
      <c r="CW81" s="381"/>
      <c r="CX81" s="381"/>
      <c r="CY81" s="381"/>
      <c r="CZ81" s="381"/>
      <c r="DA81" s="381"/>
      <c r="DB81" s="381"/>
      <c r="DC81" s="381"/>
      <c r="DD81" s="381"/>
      <c r="DE81" s="381"/>
      <c r="DF81" s="381"/>
      <c r="DG81" s="381"/>
      <c r="DH81" s="381"/>
      <c r="DI81" s="381"/>
      <c r="DJ81" s="381"/>
      <c r="DK81" s="381"/>
      <c r="DL81" s="381"/>
      <c r="DM81" s="381"/>
      <c r="DN81" s="381"/>
      <c r="DO81" s="381"/>
      <c r="DP81" s="381"/>
      <c r="DQ81" s="381"/>
      <c r="DR81" s="381"/>
      <c r="DS81" s="381"/>
      <c r="DT81" s="381"/>
      <c r="DU81" s="381"/>
      <c r="DV81" s="381"/>
      <c r="DW81" s="381"/>
      <c r="DX81" s="381"/>
      <c r="DY81" s="381"/>
      <c r="DZ81" s="381"/>
      <c r="EA81" s="381"/>
      <c r="EB81" s="381"/>
      <c r="EC81" s="381"/>
      <c r="ED81" s="381"/>
      <c r="EE81" s="381"/>
      <c r="EF81" s="381"/>
      <c r="EG81" s="381"/>
      <c r="EH81" s="381"/>
      <c r="EI81" s="381"/>
      <c r="EJ81" s="381"/>
      <c r="EK81" s="381"/>
      <c r="EL81" s="381"/>
      <c r="EM81" s="381"/>
      <c r="EN81" s="381"/>
      <c r="EO81" s="381"/>
      <c r="EP81" s="381"/>
      <c r="EQ81" s="381"/>
      <c r="ER81" s="381"/>
      <c r="ES81" s="381"/>
      <c r="ET81" s="381"/>
      <c r="EU81" s="381"/>
      <c r="EV81" s="381"/>
      <c r="EW81" s="381"/>
      <c r="EX81" s="381"/>
      <c r="EY81" s="381"/>
      <c r="EZ81" s="381"/>
      <c r="FA81" s="381"/>
      <c r="FB81" s="381"/>
      <c r="FC81" s="381"/>
      <c r="FD81" s="381"/>
      <c r="FE81" s="381"/>
      <c r="FF81" s="381"/>
      <c r="FG81" s="381"/>
      <c r="FH81" s="381"/>
      <c r="FI81" s="381"/>
      <c r="FJ81" s="381"/>
      <c r="FK81" s="381"/>
      <c r="FL81" s="381"/>
      <c r="FM81" s="381"/>
      <c r="FN81" s="381"/>
      <c r="FO81" s="381"/>
      <c r="FP81" s="381"/>
      <c r="FQ81" s="381"/>
      <c r="FR81" s="381"/>
      <c r="FS81" s="381"/>
      <c r="FT81" s="381"/>
      <c r="FU81" s="381"/>
      <c r="FV81" s="381"/>
      <c r="FW81" s="381"/>
      <c r="FX81" s="381"/>
      <c r="FY81" s="381"/>
      <c r="FZ81" s="381"/>
      <c r="GA81" s="381"/>
      <c r="GB81" s="381"/>
      <c r="GC81" s="381"/>
      <c r="GD81" s="381"/>
      <c r="GE81" s="381"/>
      <c r="GF81" s="381"/>
      <c r="GG81" s="381"/>
      <c r="GH81" s="381"/>
      <c r="GI81" s="381"/>
      <c r="GJ81" s="381"/>
      <c r="GK81" s="381"/>
      <c r="GL81" s="381"/>
      <c r="GM81" s="381"/>
      <c r="GN81" s="381"/>
      <c r="GO81" s="381"/>
      <c r="GP81" s="381"/>
      <c r="GQ81" s="381"/>
      <c r="GR81" s="381"/>
      <c r="GS81" s="381"/>
      <c r="GT81" s="381"/>
      <c r="GU81" s="381"/>
      <c r="GV81" s="381"/>
      <c r="GW81" s="381"/>
      <c r="GX81" s="381"/>
      <c r="GY81" s="381"/>
      <c r="GZ81" s="381"/>
      <c r="HA81" s="381"/>
      <c r="HB81" s="381"/>
      <c r="HC81" s="381"/>
      <c r="HD81" s="381"/>
      <c r="HE81" s="381"/>
      <c r="HF81" s="381"/>
      <c r="HG81" s="381"/>
      <c r="HH81" s="381"/>
      <c r="HI81" s="381"/>
      <c r="HJ81" s="381"/>
      <c r="HK81" s="381"/>
      <c r="HL81" s="381"/>
      <c r="HM81" s="381"/>
      <c r="HN81" s="381"/>
      <c r="HO81" s="381"/>
      <c r="HP81" s="381"/>
      <c r="HQ81" s="381"/>
      <c r="HR81" s="381"/>
      <c r="HS81" s="381"/>
      <c r="HT81" s="381"/>
      <c r="HU81" s="381"/>
      <c r="HV81" s="381"/>
      <c r="HW81" s="381"/>
      <c r="HX81" s="381"/>
      <c r="HY81" s="381"/>
      <c r="HZ81" s="381"/>
      <c r="IA81" s="381"/>
      <c r="IB81" s="381"/>
      <c r="IC81" s="381"/>
      <c r="ID81" s="381"/>
      <c r="IE81" s="381"/>
      <c r="IF81" s="381"/>
      <c r="IG81" s="381"/>
      <c r="IH81" s="381"/>
      <c r="II81" s="381"/>
      <c r="IJ81" s="381"/>
      <c r="IK81" s="381"/>
      <c r="IL81" s="381"/>
      <c r="IM81" s="381"/>
      <c r="IN81" s="381"/>
      <c r="IO81" s="381"/>
      <c r="IP81" s="381"/>
    </row>
    <row r="82" spans="1:250" s="355" customFormat="1" ht="66">
      <c r="A82" s="394" t="s">
        <v>228</v>
      </c>
      <c r="B82" s="400" t="s">
        <v>229</v>
      </c>
      <c r="C82" s="401" t="s">
        <v>12</v>
      </c>
      <c r="D82" s="412">
        <f>SUM(D171:D171)-9*22</f>
        <v>580</v>
      </c>
      <c r="E82" s="35"/>
      <c r="F82" s="402"/>
      <c r="G82" s="381"/>
    </row>
    <row r="83" spans="1:250" s="387" customFormat="1" ht="13.2">
      <c r="A83" s="405"/>
      <c r="B83" s="400"/>
      <c r="E83" s="35"/>
      <c r="F83" s="402"/>
      <c r="G83" s="381"/>
      <c r="H83" s="381"/>
      <c r="I83" s="381"/>
      <c r="J83" s="381"/>
      <c r="K83" s="381"/>
      <c r="L83" s="381"/>
      <c r="M83" s="381"/>
      <c r="N83" s="381"/>
      <c r="O83" s="381"/>
      <c r="P83" s="381"/>
      <c r="Q83" s="381"/>
      <c r="R83" s="381"/>
      <c r="S83" s="381"/>
      <c r="T83" s="381"/>
      <c r="U83" s="381"/>
      <c r="V83" s="381"/>
      <c r="W83" s="381"/>
      <c r="X83" s="381"/>
      <c r="Y83" s="381"/>
      <c r="Z83" s="381"/>
      <c r="AA83" s="381"/>
      <c r="AB83" s="381"/>
      <c r="AC83" s="381"/>
      <c r="AD83" s="381"/>
      <c r="AE83" s="381"/>
      <c r="AF83" s="381"/>
      <c r="AG83" s="381"/>
      <c r="AH83" s="381"/>
      <c r="AI83" s="381"/>
      <c r="AJ83" s="381"/>
      <c r="AK83" s="381"/>
      <c r="AL83" s="381"/>
      <c r="AM83" s="381"/>
      <c r="AN83" s="381"/>
      <c r="AO83" s="381"/>
      <c r="AP83" s="381"/>
      <c r="AQ83" s="381"/>
      <c r="AR83" s="381"/>
      <c r="AS83" s="381"/>
      <c r="AT83" s="381"/>
      <c r="AU83" s="381"/>
      <c r="AV83" s="381"/>
      <c r="AW83" s="381"/>
      <c r="AX83" s="381"/>
      <c r="AY83" s="381"/>
      <c r="AZ83" s="381"/>
      <c r="BA83" s="381"/>
      <c r="BB83" s="381"/>
      <c r="BC83" s="381"/>
      <c r="BD83" s="381"/>
      <c r="BE83" s="381"/>
      <c r="BF83" s="381"/>
      <c r="BG83" s="381"/>
      <c r="BH83" s="381"/>
      <c r="BI83" s="381"/>
      <c r="BJ83" s="381"/>
      <c r="BK83" s="381"/>
      <c r="BL83" s="381"/>
      <c r="BM83" s="381"/>
      <c r="BN83" s="381"/>
      <c r="BO83" s="381"/>
      <c r="BP83" s="381"/>
      <c r="BQ83" s="381"/>
      <c r="BR83" s="381"/>
      <c r="BS83" s="381"/>
      <c r="BT83" s="381"/>
      <c r="BU83" s="381"/>
      <c r="BV83" s="381"/>
      <c r="BW83" s="381"/>
      <c r="BX83" s="381"/>
      <c r="BY83" s="381"/>
      <c r="BZ83" s="381"/>
      <c r="CA83" s="381"/>
      <c r="CB83" s="381"/>
      <c r="CC83" s="381"/>
      <c r="CD83" s="381"/>
      <c r="CE83" s="381"/>
      <c r="CF83" s="381"/>
      <c r="CG83" s="381"/>
      <c r="CH83" s="381"/>
      <c r="CI83" s="381"/>
      <c r="CJ83" s="381"/>
      <c r="CK83" s="381"/>
      <c r="CL83" s="381"/>
      <c r="CM83" s="381"/>
      <c r="CN83" s="381"/>
      <c r="CO83" s="381"/>
      <c r="CP83" s="381"/>
      <c r="CQ83" s="381"/>
      <c r="CR83" s="381"/>
      <c r="CS83" s="381"/>
      <c r="CT83" s="381"/>
      <c r="CU83" s="381"/>
      <c r="CV83" s="381"/>
      <c r="CW83" s="381"/>
      <c r="CX83" s="381"/>
      <c r="CY83" s="381"/>
      <c r="CZ83" s="381"/>
      <c r="DA83" s="381"/>
      <c r="DB83" s="381"/>
      <c r="DC83" s="381"/>
      <c r="DD83" s="381"/>
      <c r="DE83" s="381"/>
      <c r="DF83" s="381"/>
      <c r="DG83" s="381"/>
      <c r="DH83" s="381"/>
      <c r="DI83" s="381"/>
      <c r="DJ83" s="381"/>
      <c r="DK83" s="381"/>
      <c r="DL83" s="381"/>
      <c r="DM83" s="381"/>
      <c r="DN83" s="381"/>
      <c r="DO83" s="381"/>
      <c r="DP83" s="381"/>
      <c r="DQ83" s="381"/>
      <c r="DR83" s="381"/>
      <c r="DS83" s="381"/>
      <c r="DT83" s="381"/>
      <c r="DU83" s="381"/>
      <c r="DV83" s="381"/>
      <c r="DW83" s="381"/>
      <c r="DX83" s="381"/>
      <c r="DY83" s="381"/>
      <c r="DZ83" s="381"/>
      <c r="EA83" s="381"/>
      <c r="EB83" s="381"/>
      <c r="EC83" s="381"/>
      <c r="ED83" s="381"/>
      <c r="EE83" s="381"/>
      <c r="EF83" s="381"/>
      <c r="EG83" s="381"/>
      <c r="EH83" s="381"/>
      <c r="EI83" s="381"/>
      <c r="EJ83" s="381"/>
      <c r="EK83" s="381"/>
      <c r="EL83" s="381"/>
      <c r="EM83" s="381"/>
      <c r="EN83" s="381"/>
      <c r="EO83" s="381"/>
      <c r="EP83" s="381"/>
      <c r="EQ83" s="381"/>
      <c r="ER83" s="381"/>
      <c r="ES83" s="381"/>
      <c r="ET83" s="381"/>
      <c r="EU83" s="381"/>
      <c r="EV83" s="381"/>
      <c r="EW83" s="381"/>
      <c r="EX83" s="381"/>
      <c r="EY83" s="381"/>
      <c r="EZ83" s="381"/>
      <c r="FA83" s="381"/>
      <c r="FB83" s="381"/>
      <c r="FC83" s="381"/>
      <c r="FD83" s="381"/>
      <c r="FE83" s="381"/>
      <c r="FF83" s="381"/>
      <c r="FG83" s="381"/>
      <c r="FH83" s="381"/>
      <c r="FI83" s="381"/>
      <c r="FJ83" s="381"/>
      <c r="FK83" s="381"/>
      <c r="FL83" s="381"/>
      <c r="FM83" s="381"/>
      <c r="FN83" s="381"/>
      <c r="FO83" s="381"/>
      <c r="FP83" s="381"/>
      <c r="FQ83" s="381"/>
      <c r="FR83" s="381"/>
      <c r="FS83" s="381"/>
      <c r="FT83" s="381"/>
      <c r="FU83" s="381"/>
      <c r="FV83" s="381"/>
      <c r="FW83" s="381"/>
      <c r="FX83" s="381"/>
      <c r="FY83" s="381"/>
      <c r="FZ83" s="381"/>
      <c r="GA83" s="381"/>
      <c r="GB83" s="381"/>
      <c r="GC83" s="381"/>
      <c r="GD83" s="381"/>
      <c r="GE83" s="381"/>
      <c r="GF83" s="381"/>
      <c r="GG83" s="381"/>
      <c r="GH83" s="381"/>
      <c r="GI83" s="381"/>
      <c r="GJ83" s="381"/>
      <c r="GK83" s="381"/>
      <c r="GL83" s="381"/>
      <c r="GM83" s="381"/>
      <c r="GN83" s="381"/>
      <c r="GO83" s="381"/>
      <c r="GP83" s="381"/>
      <c r="GQ83" s="381"/>
      <c r="GR83" s="381"/>
      <c r="GS83" s="381"/>
      <c r="GT83" s="381"/>
      <c r="GU83" s="381"/>
      <c r="GV83" s="381"/>
      <c r="GW83" s="381"/>
      <c r="GX83" s="381"/>
      <c r="GY83" s="381"/>
      <c r="GZ83" s="381"/>
      <c r="HA83" s="381"/>
      <c r="HB83" s="381"/>
      <c r="HC83" s="381"/>
      <c r="HD83" s="381"/>
      <c r="HE83" s="381"/>
      <c r="HF83" s="381"/>
      <c r="HG83" s="381"/>
      <c r="HH83" s="381"/>
      <c r="HI83" s="381"/>
      <c r="HJ83" s="381"/>
      <c r="HK83" s="381"/>
      <c r="HL83" s="381"/>
      <c r="HM83" s="381"/>
      <c r="HN83" s="381"/>
      <c r="HO83" s="381"/>
      <c r="HP83" s="381"/>
      <c r="HQ83" s="381"/>
      <c r="HR83" s="381"/>
      <c r="HS83" s="381"/>
      <c r="HT83" s="381"/>
      <c r="HU83" s="381"/>
      <c r="HV83" s="381"/>
      <c r="HW83" s="381"/>
      <c r="HX83" s="381"/>
      <c r="HY83" s="381"/>
      <c r="HZ83" s="381"/>
      <c r="IA83" s="381"/>
      <c r="IB83" s="381"/>
      <c r="IC83" s="381"/>
      <c r="ID83" s="381"/>
      <c r="IE83" s="381"/>
      <c r="IF83" s="381"/>
      <c r="IG83" s="381"/>
      <c r="IH83" s="381"/>
      <c r="II83" s="381"/>
      <c r="IJ83" s="381"/>
      <c r="IK83" s="381"/>
      <c r="IL83" s="381"/>
      <c r="IM83" s="381"/>
      <c r="IN83" s="381"/>
      <c r="IO83" s="381"/>
      <c r="IP83" s="381"/>
    </row>
    <row r="84" spans="1:250" s="355" customFormat="1" ht="26.4">
      <c r="A84" s="394" t="s">
        <v>230</v>
      </c>
      <c r="B84" s="400" t="s">
        <v>207</v>
      </c>
      <c r="C84" s="382"/>
      <c r="D84" s="381"/>
      <c r="E84" s="441"/>
      <c r="F84" s="384"/>
      <c r="G84" s="381"/>
    </row>
    <row r="85" spans="1:250" s="387" customFormat="1" ht="13.2">
      <c r="A85" s="405"/>
      <c r="B85" s="400"/>
      <c r="C85" s="396" t="s">
        <v>15</v>
      </c>
      <c r="D85" s="406">
        <f>SUM(D87:D89)</f>
        <v>191.4</v>
      </c>
      <c r="E85" s="35"/>
      <c r="F85" s="402">
        <f>+E85*D85</f>
        <v>0</v>
      </c>
      <c r="G85" s="381"/>
      <c r="H85" s="381"/>
      <c r="I85" s="381"/>
      <c r="J85" s="381"/>
      <c r="K85" s="381"/>
      <c r="L85" s="381"/>
      <c r="M85" s="381"/>
      <c r="N85" s="381"/>
      <c r="O85" s="381"/>
      <c r="P85" s="381"/>
      <c r="Q85" s="381"/>
      <c r="R85" s="381"/>
      <c r="S85" s="381"/>
      <c r="T85" s="381"/>
      <c r="U85" s="381"/>
      <c r="V85" s="381"/>
      <c r="W85" s="381"/>
      <c r="X85" s="381"/>
      <c r="Y85" s="381"/>
      <c r="Z85" s="381"/>
      <c r="AA85" s="381"/>
      <c r="AB85" s="381"/>
      <c r="AC85" s="381"/>
      <c r="AD85" s="381"/>
      <c r="AE85" s="381"/>
      <c r="AF85" s="381"/>
      <c r="AG85" s="381"/>
      <c r="AH85" s="381"/>
      <c r="AI85" s="381"/>
      <c r="AJ85" s="381"/>
      <c r="AK85" s="381"/>
      <c r="AL85" s="381"/>
      <c r="AM85" s="381"/>
      <c r="AN85" s="381"/>
      <c r="AO85" s="381"/>
      <c r="AP85" s="381"/>
      <c r="AQ85" s="381"/>
      <c r="AR85" s="381"/>
      <c r="AS85" s="381"/>
      <c r="AT85" s="381"/>
      <c r="AU85" s="381"/>
      <c r="AV85" s="381"/>
      <c r="AW85" s="381"/>
      <c r="AX85" s="381"/>
      <c r="AY85" s="381"/>
      <c r="AZ85" s="381"/>
      <c r="BA85" s="381"/>
      <c r="BB85" s="381"/>
      <c r="BC85" s="381"/>
      <c r="BD85" s="381"/>
      <c r="BE85" s="381"/>
      <c r="BF85" s="381"/>
      <c r="BG85" s="381"/>
      <c r="BH85" s="381"/>
      <c r="BI85" s="381"/>
      <c r="BJ85" s="381"/>
      <c r="BK85" s="381"/>
      <c r="BL85" s="381"/>
      <c r="BM85" s="381"/>
      <c r="BN85" s="381"/>
      <c r="BO85" s="381"/>
      <c r="BP85" s="381"/>
      <c r="BQ85" s="381"/>
      <c r="BR85" s="381"/>
      <c r="BS85" s="381"/>
      <c r="BT85" s="381"/>
      <c r="BU85" s="381"/>
      <c r="BV85" s="381"/>
      <c r="BW85" s="381"/>
      <c r="BX85" s="381"/>
      <c r="BY85" s="381"/>
      <c r="BZ85" s="381"/>
      <c r="CA85" s="381"/>
      <c r="CB85" s="381"/>
      <c r="CC85" s="381"/>
      <c r="CD85" s="381"/>
      <c r="CE85" s="381"/>
      <c r="CF85" s="381"/>
      <c r="CG85" s="381"/>
      <c r="CH85" s="381"/>
      <c r="CI85" s="381"/>
      <c r="CJ85" s="381"/>
      <c r="CK85" s="381"/>
      <c r="CL85" s="381"/>
      <c r="CM85" s="381"/>
      <c r="CN85" s="381"/>
      <c r="CO85" s="381"/>
      <c r="CP85" s="381"/>
      <c r="CQ85" s="381"/>
      <c r="CR85" s="381"/>
      <c r="CS85" s="381"/>
      <c r="CT85" s="381"/>
      <c r="CU85" s="381"/>
      <c r="CV85" s="381"/>
      <c r="CW85" s="381"/>
      <c r="CX85" s="381"/>
      <c r="CY85" s="381"/>
      <c r="CZ85" s="381"/>
      <c r="DA85" s="381"/>
      <c r="DB85" s="381"/>
      <c r="DC85" s="381"/>
      <c r="DD85" s="381"/>
      <c r="DE85" s="381"/>
      <c r="DF85" s="381"/>
      <c r="DG85" s="381"/>
      <c r="DH85" s="381"/>
      <c r="DI85" s="381"/>
      <c r="DJ85" s="381"/>
      <c r="DK85" s="381"/>
      <c r="DL85" s="381"/>
      <c r="DM85" s="381"/>
      <c r="DN85" s="381"/>
      <c r="DO85" s="381"/>
      <c r="DP85" s="381"/>
      <c r="DQ85" s="381"/>
      <c r="DR85" s="381"/>
      <c r="DS85" s="381"/>
      <c r="DT85" s="381"/>
      <c r="DU85" s="381"/>
      <c r="DV85" s="381"/>
      <c r="DW85" s="381"/>
      <c r="DX85" s="381"/>
      <c r="DY85" s="381"/>
      <c r="DZ85" s="381"/>
      <c r="EA85" s="381"/>
      <c r="EB85" s="381"/>
      <c r="EC85" s="381"/>
      <c r="ED85" s="381"/>
      <c r="EE85" s="381"/>
      <c r="EF85" s="381"/>
      <c r="EG85" s="381"/>
      <c r="EH85" s="381"/>
      <c r="EI85" s="381"/>
      <c r="EJ85" s="381"/>
      <c r="EK85" s="381"/>
      <c r="EL85" s="381"/>
      <c r="EM85" s="381"/>
      <c r="EN85" s="381"/>
      <c r="EO85" s="381"/>
      <c r="EP85" s="381"/>
      <c r="EQ85" s="381"/>
      <c r="ER85" s="381"/>
      <c r="ES85" s="381"/>
      <c r="ET85" s="381"/>
      <c r="EU85" s="381"/>
      <c r="EV85" s="381"/>
      <c r="EW85" s="381"/>
      <c r="EX85" s="381"/>
      <c r="EY85" s="381"/>
      <c r="EZ85" s="381"/>
      <c r="FA85" s="381"/>
      <c r="FB85" s="381"/>
      <c r="FC85" s="381"/>
      <c r="FD85" s="381"/>
      <c r="FE85" s="381"/>
      <c r="FF85" s="381"/>
      <c r="FG85" s="381"/>
      <c r="FH85" s="381"/>
      <c r="FI85" s="381"/>
      <c r="FJ85" s="381"/>
      <c r="FK85" s="381"/>
      <c r="FL85" s="381"/>
      <c r="FM85" s="381"/>
      <c r="FN85" s="381"/>
      <c r="FO85" s="381"/>
      <c r="FP85" s="381"/>
      <c r="FQ85" s="381"/>
      <c r="FR85" s="381"/>
      <c r="FS85" s="381"/>
      <c r="FT85" s="381"/>
      <c r="FU85" s="381"/>
      <c r="FV85" s="381"/>
      <c r="FW85" s="381"/>
      <c r="FX85" s="381"/>
      <c r="FY85" s="381"/>
      <c r="FZ85" s="381"/>
      <c r="GA85" s="381"/>
      <c r="GB85" s="381"/>
      <c r="GC85" s="381"/>
      <c r="GD85" s="381"/>
      <c r="GE85" s="381"/>
      <c r="GF85" s="381"/>
      <c r="GG85" s="381"/>
      <c r="GH85" s="381"/>
      <c r="GI85" s="381"/>
      <c r="GJ85" s="381"/>
      <c r="GK85" s="381"/>
      <c r="GL85" s="381"/>
      <c r="GM85" s="381"/>
      <c r="GN85" s="381"/>
      <c r="GO85" s="381"/>
      <c r="GP85" s="381"/>
      <c r="GQ85" s="381"/>
      <c r="GR85" s="381"/>
      <c r="GS85" s="381"/>
      <c r="GT85" s="381"/>
      <c r="GU85" s="381"/>
      <c r="GV85" s="381"/>
      <c r="GW85" s="381"/>
      <c r="GX85" s="381"/>
      <c r="GY85" s="381"/>
      <c r="GZ85" s="381"/>
      <c r="HA85" s="381"/>
      <c r="HB85" s="381"/>
      <c r="HC85" s="381"/>
      <c r="HD85" s="381"/>
      <c r="HE85" s="381"/>
      <c r="HF85" s="381"/>
      <c r="HG85" s="381"/>
      <c r="HH85" s="381"/>
      <c r="HI85" s="381"/>
      <c r="HJ85" s="381"/>
      <c r="HK85" s="381"/>
      <c r="HL85" s="381"/>
      <c r="HM85" s="381"/>
      <c r="HN85" s="381"/>
      <c r="HO85" s="381"/>
      <c r="HP85" s="381"/>
      <c r="HQ85" s="381"/>
      <c r="HR85" s="381"/>
      <c r="HS85" s="381"/>
      <c r="HT85" s="381"/>
      <c r="HU85" s="381"/>
      <c r="HV85" s="381"/>
      <c r="HW85" s="381"/>
      <c r="HX85" s="381"/>
      <c r="HY85" s="381"/>
      <c r="HZ85" s="381"/>
      <c r="IA85" s="381"/>
      <c r="IB85" s="381"/>
      <c r="IC85" s="381"/>
      <c r="ID85" s="381"/>
      <c r="IE85" s="381"/>
      <c r="IF85" s="381"/>
      <c r="IG85" s="381"/>
      <c r="IH85" s="381"/>
      <c r="II85" s="381"/>
      <c r="IJ85" s="381"/>
      <c r="IK85" s="381"/>
      <c r="IL85" s="381"/>
      <c r="IM85" s="381"/>
      <c r="IN85" s="381"/>
      <c r="IO85" s="381"/>
      <c r="IP85" s="381"/>
    </row>
    <row r="86" spans="1:250" s="355" customFormat="1" ht="26.4">
      <c r="A86" s="394" t="s">
        <v>231</v>
      </c>
      <c r="B86" s="400" t="s">
        <v>232</v>
      </c>
      <c r="C86" s="396"/>
      <c r="D86" s="403"/>
      <c r="E86" s="441"/>
      <c r="F86" s="384"/>
      <c r="G86" s="381"/>
    </row>
    <row r="87" spans="1:250" s="387" customFormat="1" ht="13.2">
      <c r="A87" s="405"/>
      <c r="B87" s="400"/>
      <c r="C87" s="396" t="s">
        <v>15</v>
      </c>
      <c r="D87" s="406">
        <f>+D82*0.15*1.1</f>
        <v>95.7</v>
      </c>
      <c r="E87" s="35"/>
      <c r="F87" s="402">
        <f>+E87*D87</f>
        <v>0</v>
      </c>
      <c r="G87" s="381"/>
      <c r="H87" s="381"/>
      <c r="I87" s="381"/>
      <c r="J87" s="381"/>
      <c r="K87" s="381"/>
      <c r="L87" s="381"/>
      <c r="M87" s="381"/>
      <c r="N87" s="381"/>
      <c r="O87" s="381"/>
      <c r="P87" s="381"/>
      <c r="Q87" s="381"/>
      <c r="R87" s="381"/>
      <c r="S87" s="381"/>
      <c r="T87" s="381"/>
      <c r="U87" s="381"/>
      <c r="V87" s="381"/>
      <c r="W87" s="381"/>
      <c r="X87" s="381"/>
      <c r="Y87" s="381"/>
      <c r="Z87" s="381"/>
      <c r="AA87" s="381"/>
      <c r="AB87" s="381"/>
      <c r="AC87" s="381"/>
      <c r="AD87" s="381"/>
      <c r="AE87" s="381"/>
      <c r="AF87" s="381"/>
      <c r="AG87" s="381"/>
      <c r="AH87" s="381"/>
      <c r="AI87" s="381"/>
      <c r="AJ87" s="381"/>
      <c r="AK87" s="381"/>
      <c r="AL87" s="381"/>
      <c r="AM87" s="381"/>
      <c r="AN87" s="381"/>
      <c r="AO87" s="381"/>
      <c r="AP87" s="381"/>
      <c r="AQ87" s="381"/>
      <c r="AR87" s="381"/>
      <c r="AS87" s="381"/>
      <c r="AT87" s="381"/>
      <c r="AU87" s="381"/>
      <c r="AV87" s="381"/>
      <c r="AW87" s="381"/>
      <c r="AX87" s="381"/>
      <c r="AY87" s="381"/>
      <c r="AZ87" s="381"/>
      <c r="BA87" s="381"/>
      <c r="BB87" s="381"/>
      <c r="BC87" s="381"/>
      <c r="BD87" s="381"/>
      <c r="BE87" s="381"/>
      <c r="BF87" s="381"/>
      <c r="BG87" s="381"/>
      <c r="BH87" s="381"/>
      <c r="BI87" s="381"/>
      <c r="BJ87" s="381"/>
      <c r="BK87" s="381"/>
      <c r="BL87" s="381"/>
      <c r="BM87" s="381"/>
      <c r="BN87" s="381"/>
      <c r="BO87" s="381"/>
      <c r="BP87" s="381"/>
      <c r="BQ87" s="381"/>
      <c r="BR87" s="381"/>
      <c r="BS87" s="381"/>
      <c r="BT87" s="381"/>
      <c r="BU87" s="381"/>
      <c r="BV87" s="381"/>
      <c r="BW87" s="381"/>
      <c r="BX87" s="381"/>
      <c r="BY87" s="381"/>
      <c r="BZ87" s="381"/>
      <c r="CA87" s="381"/>
      <c r="CB87" s="381"/>
      <c r="CC87" s="381"/>
      <c r="CD87" s="381"/>
      <c r="CE87" s="381"/>
      <c r="CF87" s="381"/>
      <c r="CG87" s="381"/>
      <c r="CH87" s="381"/>
      <c r="CI87" s="381"/>
      <c r="CJ87" s="381"/>
      <c r="CK87" s="381"/>
      <c r="CL87" s="381"/>
      <c r="CM87" s="381"/>
      <c r="CN87" s="381"/>
      <c r="CO87" s="381"/>
      <c r="CP87" s="381"/>
      <c r="CQ87" s="381"/>
      <c r="CR87" s="381"/>
      <c r="CS87" s="381"/>
      <c r="CT87" s="381"/>
      <c r="CU87" s="381"/>
      <c r="CV87" s="381"/>
      <c r="CW87" s="381"/>
      <c r="CX87" s="381"/>
      <c r="CY87" s="381"/>
      <c r="CZ87" s="381"/>
      <c r="DA87" s="381"/>
      <c r="DB87" s="381"/>
      <c r="DC87" s="381"/>
      <c r="DD87" s="381"/>
      <c r="DE87" s="381"/>
      <c r="DF87" s="381"/>
      <c r="DG87" s="381"/>
      <c r="DH87" s="381"/>
      <c r="DI87" s="381"/>
      <c r="DJ87" s="381"/>
      <c r="DK87" s="381"/>
      <c r="DL87" s="381"/>
      <c r="DM87" s="381"/>
      <c r="DN87" s="381"/>
      <c r="DO87" s="381"/>
      <c r="DP87" s="381"/>
      <c r="DQ87" s="381"/>
      <c r="DR87" s="381"/>
      <c r="DS87" s="381"/>
      <c r="DT87" s="381"/>
      <c r="DU87" s="381"/>
      <c r="DV87" s="381"/>
      <c r="DW87" s="381"/>
      <c r="DX87" s="381"/>
      <c r="DY87" s="381"/>
      <c r="DZ87" s="381"/>
      <c r="EA87" s="381"/>
      <c r="EB87" s="381"/>
      <c r="EC87" s="381"/>
      <c r="ED87" s="381"/>
      <c r="EE87" s="381"/>
      <c r="EF87" s="381"/>
      <c r="EG87" s="381"/>
      <c r="EH87" s="381"/>
      <c r="EI87" s="381"/>
      <c r="EJ87" s="381"/>
      <c r="EK87" s="381"/>
      <c r="EL87" s="381"/>
      <c r="EM87" s="381"/>
      <c r="EN87" s="381"/>
      <c r="EO87" s="381"/>
      <c r="EP87" s="381"/>
      <c r="EQ87" s="381"/>
      <c r="ER87" s="381"/>
      <c r="ES87" s="381"/>
      <c r="ET87" s="381"/>
      <c r="EU87" s="381"/>
      <c r="EV87" s="381"/>
      <c r="EW87" s="381"/>
      <c r="EX87" s="381"/>
      <c r="EY87" s="381"/>
      <c r="EZ87" s="381"/>
      <c r="FA87" s="381"/>
      <c r="FB87" s="381"/>
      <c r="FC87" s="381"/>
      <c r="FD87" s="381"/>
      <c r="FE87" s="381"/>
      <c r="FF87" s="381"/>
      <c r="FG87" s="381"/>
      <c r="FH87" s="381"/>
      <c r="FI87" s="381"/>
      <c r="FJ87" s="381"/>
      <c r="FK87" s="381"/>
      <c r="FL87" s="381"/>
      <c r="FM87" s="381"/>
      <c r="FN87" s="381"/>
      <c r="FO87" s="381"/>
      <c r="FP87" s="381"/>
      <c r="FQ87" s="381"/>
      <c r="FR87" s="381"/>
      <c r="FS87" s="381"/>
      <c r="FT87" s="381"/>
      <c r="FU87" s="381"/>
      <c r="FV87" s="381"/>
      <c r="FW87" s="381"/>
      <c r="FX87" s="381"/>
      <c r="FY87" s="381"/>
      <c r="FZ87" s="381"/>
      <c r="GA87" s="381"/>
      <c r="GB87" s="381"/>
      <c r="GC87" s="381"/>
      <c r="GD87" s="381"/>
      <c r="GE87" s="381"/>
      <c r="GF87" s="381"/>
      <c r="GG87" s="381"/>
      <c r="GH87" s="381"/>
      <c r="GI87" s="381"/>
      <c r="GJ87" s="381"/>
      <c r="GK87" s="381"/>
      <c r="GL87" s="381"/>
      <c r="GM87" s="381"/>
      <c r="GN87" s="381"/>
      <c r="GO87" s="381"/>
      <c r="GP87" s="381"/>
      <c r="GQ87" s="381"/>
      <c r="GR87" s="381"/>
      <c r="GS87" s="381"/>
      <c r="GT87" s="381"/>
      <c r="GU87" s="381"/>
      <c r="GV87" s="381"/>
      <c r="GW87" s="381"/>
      <c r="GX87" s="381"/>
      <c r="GY87" s="381"/>
      <c r="GZ87" s="381"/>
      <c r="HA87" s="381"/>
      <c r="HB87" s="381"/>
      <c r="HC87" s="381"/>
      <c r="HD87" s="381"/>
      <c r="HE87" s="381"/>
      <c r="HF87" s="381"/>
      <c r="HG87" s="381"/>
      <c r="HH87" s="381"/>
      <c r="HI87" s="381"/>
      <c r="HJ87" s="381"/>
      <c r="HK87" s="381"/>
      <c r="HL87" s="381"/>
      <c r="HM87" s="381"/>
      <c r="HN87" s="381"/>
      <c r="HO87" s="381"/>
      <c r="HP87" s="381"/>
      <c r="HQ87" s="381"/>
      <c r="HR87" s="381"/>
      <c r="HS87" s="381"/>
      <c r="HT87" s="381"/>
      <c r="HU87" s="381"/>
      <c r="HV87" s="381"/>
      <c r="HW87" s="381"/>
      <c r="HX87" s="381"/>
      <c r="HY87" s="381"/>
      <c r="HZ87" s="381"/>
      <c r="IA87" s="381"/>
      <c r="IB87" s="381"/>
      <c r="IC87" s="381"/>
      <c r="ID87" s="381"/>
      <c r="IE87" s="381"/>
      <c r="IF87" s="381"/>
      <c r="IG87" s="381"/>
      <c r="IH87" s="381"/>
      <c r="II87" s="381"/>
      <c r="IJ87" s="381"/>
      <c r="IK87" s="381"/>
      <c r="IL87" s="381"/>
      <c r="IM87" s="381"/>
      <c r="IN87" s="381"/>
      <c r="IO87" s="381"/>
      <c r="IP87" s="381"/>
    </row>
    <row r="88" spans="1:250" s="387" customFormat="1" ht="26.4">
      <c r="A88" s="405" t="s">
        <v>233</v>
      </c>
      <c r="B88" s="400" t="s">
        <v>234</v>
      </c>
      <c r="C88" s="396"/>
      <c r="D88" s="406"/>
      <c r="E88" s="35"/>
      <c r="F88" s="402"/>
      <c r="G88" s="381"/>
      <c r="H88" s="381"/>
      <c r="I88" s="381"/>
      <c r="J88" s="381"/>
      <c r="K88" s="381"/>
      <c r="L88" s="381"/>
      <c r="M88" s="381"/>
      <c r="N88" s="381"/>
      <c r="O88" s="381"/>
      <c r="P88" s="381"/>
      <c r="Q88" s="381"/>
      <c r="R88" s="381"/>
      <c r="S88" s="381"/>
      <c r="T88" s="381"/>
      <c r="U88" s="381"/>
      <c r="V88" s="381"/>
      <c r="W88" s="381"/>
      <c r="X88" s="381"/>
      <c r="Y88" s="381"/>
      <c r="Z88" s="381"/>
      <c r="AA88" s="381"/>
      <c r="AB88" s="381"/>
      <c r="AC88" s="381"/>
      <c r="AD88" s="381"/>
      <c r="AE88" s="381"/>
      <c r="AF88" s="381"/>
      <c r="AG88" s="381"/>
      <c r="AH88" s="381"/>
      <c r="AI88" s="381"/>
      <c r="AJ88" s="381"/>
      <c r="AK88" s="381"/>
      <c r="AL88" s="381"/>
      <c r="AM88" s="381"/>
      <c r="AN88" s="381"/>
      <c r="AO88" s="381"/>
      <c r="AP88" s="381"/>
      <c r="AQ88" s="381"/>
      <c r="AR88" s="381"/>
      <c r="AS88" s="381"/>
      <c r="AT88" s="381"/>
      <c r="AU88" s="381"/>
      <c r="AV88" s="381"/>
      <c r="AW88" s="381"/>
      <c r="AX88" s="381"/>
      <c r="AY88" s="381"/>
      <c r="AZ88" s="381"/>
      <c r="BA88" s="381"/>
      <c r="BB88" s="381"/>
      <c r="BC88" s="381"/>
      <c r="BD88" s="381"/>
      <c r="BE88" s="381"/>
      <c r="BF88" s="381"/>
      <c r="BG88" s="381"/>
      <c r="BH88" s="381"/>
      <c r="BI88" s="381"/>
      <c r="BJ88" s="381"/>
      <c r="BK88" s="381"/>
      <c r="BL88" s="381"/>
      <c r="BM88" s="381"/>
      <c r="BN88" s="381"/>
      <c r="BO88" s="381"/>
      <c r="BP88" s="381"/>
      <c r="BQ88" s="381"/>
      <c r="BR88" s="381"/>
      <c r="BS88" s="381"/>
      <c r="BT88" s="381"/>
      <c r="BU88" s="381"/>
      <c r="BV88" s="381"/>
      <c r="BW88" s="381"/>
      <c r="BX88" s="381"/>
      <c r="BY88" s="381"/>
      <c r="BZ88" s="381"/>
      <c r="CA88" s="381"/>
      <c r="CB88" s="381"/>
      <c r="CC88" s="381"/>
      <c r="CD88" s="381"/>
      <c r="CE88" s="381"/>
      <c r="CF88" s="381"/>
      <c r="CG88" s="381"/>
      <c r="CH88" s="381"/>
      <c r="CI88" s="381"/>
      <c r="CJ88" s="381"/>
      <c r="CK88" s="381"/>
      <c r="CL88" s="381"/>
      <c r="CM88" s="381"/>
      <c r="CN88" s="381"/>
      <c r="CO88" s="381"/>
      <c r="CP88" s="381"/>
      <c r="CQ88" s="381"/>
      <c r="CR88" s="381"/>
      <c r="CS88" s="381"/>
      <c r="CT88" s="381"/>
      <c r="CU88" s="381"/>
      <c r="CV88" s="381"/>
      <c r="CW88" s="381"/>
      <c r="CX88" s="381"/>
      <c r="CY88" s="381"/>
      <c r="CZ88" s="381"/>
      <c r="DA88" s="381"/>
      <c r="DB88" s="381"/>
      <c r="DC88" s="381"/>
      <c r="DD88" s="381"/>
      <c r="DE88" s="381"/>
      <c r="DF88" s="381"/>
      <c r="DG88" s="381"/>
      <c r="DH88" s="381"/>
      <c r="DI88" s="381"/>
      <c r="DJ88" s="381"/>
      <c r="DK88" s="381"/>
      <c r="DL88" s="381"/>
      <c r="DM88" s="381"/>
      <c r="DN88" s="381"/>
      <c r="DO88" s="381"/>
      <c r="DP88" s="381"/>
      <c r="DQ88" s="381"/>
      <c r="DR88" s="381"/>
      <c r="DS88" s="381"/>
      <c r="DT88" s="381"/>
      <c r="DU88" s="381"/>
      <c r="DV88" s="381"/>
      <c r="DW88" s="381"/>
      <c r="DX88" s="381"/>
      <c r="DY88" s="381"/>
      <c r="DZ88" s="381"/>
      <c r="EA88" s="381"/>
      <c r="EB88" s="381"/>
      <c r="EC88" s="381"/>
      <c r="ED88" s="381"/>
      <c r="EE88" s="381"/>
      <c r="EF88" s="381"/>
      <c r="EG88" s="381"/>
      <c r="EH88" s="381"/>
      <c r="EI88" s="381"/>
      <c r="EJ88" s="381"/>
      <c r="EK88" s="381"/>
      <c r="EL88" s="381"/>
      <c r="EM88" s="381"/>
      <c r="EN88" s="381"/>
      <c r="EO88" s="381"/>
      <c r="EP88" s="381"/>
      <c r="EQ88" s="381"/>
      <c r="ER88" s="381"/>
      <c r="ES88" s="381"/>
      <c r="ET88" s="381"/>
      <c r="EU88" s="381"/>
      <c r="EV88" s="381"/>
      <c r="EW88" s="381"/>
      <c r="EX88" s="381"/>
      <c r="EY88" s="381"/>
      <c r="EZ88" s="381"/>
      <c r="FA88" s="381"/>
      <c r="FB88" s="381"/>
      <c r="FC88" s="381"/>
      <c r="FD88" s="381"/>
      <c r="FE88" s="381"/>
      <c r="FF88" s="381"/>
      <c r="FG88" s="381"/>
      <c r="FH88" s="381"/>
      <c r="FI88" s="381"/>
      <c r="FJ88" s="381"/>
      <c r="FK88" s="381"/>
      <c r="FL88" s="381"/>
      <c r="FM88" s="381"/>
      <c r="FN88" s="381"/>
      <c r="FO88" s="381"/>
      <c r="FP88" s="381"/>
      <c r="FQ88" s="381"/>
      <c r="FR88" s="381"/>
      <c r="FS88" s="381"/>
      <c r="FT88" s="381"/>
      <c r="FU88" s="381"/>
      <c r="FV88" s="381"/>
      <c r="FW88" s="381"/>
      <c r="FX88" s="381"/>
      <c r="FY88" s="381"/>
      <c r="FZ88" s="381"/>
      <c r="GA88" s="381"/>
      <c r="GB88" s="381"/>
      <c r="GC88" s="381"/>
      <c r="GD88" s="381"/>
      <c r="GE88" s="381"/>
      <c r="GF88" s="381"/>
      <c r="GG88" s="381"/>
      <c r="GH88" s="381"/>
      <c r="GI88" s="381"/>
      <c r="GJ88" s="381"/>
      <c r="GK88" s="381"/>
      <c r="GL88" s="381"/>
      <c r="GM88" s="381"/>
      <c r="GN88" s="381"/>
      <c r="GO88" s="381"/>
      <c r="GP88" s="381"/>
      <c r="GQ88" s="381"/>
      <c r="GR88" s="381"/>
      <c r="GS88" s="381"/>
      <c r="GT88" s="381"/>
      <c r="GU88" s="381"/>
      <c r="GV88" s="381"/>
      <c r="GW88" s="381"/>
      <c r="GX88" s="381"/>
      <c r="GY88" s="381"/>
      <c r="GZ88" s="381"/>
      <c r="HA88" s="381"/>
      <c r="HB88" s="381"/>
      <c r="HC88" s="381"/>
      <c r="HD88" s="381"/>
      <c r="HE88" s="381"/>
      <c r="HF88" s="381"/>
      <c r="HG88" s="381"/>
      <c r="HH88" s="381"/>
      <c r="HI88" s="381"/>
      <c r="HJ88" s="381"/>
      <c r="HK88" s="381"/>
      <c r="HL88" s="381"/>
      <c r="HM88" s="381"/>
      <c r="HN88" s="381"/>
      <c r="HO88" s="381"/>
      <c r="HP88" s="381"/>
      <c r="HQ88" s="381"/>
      <c r="HR88" s="381"/>
      <c r="HS88" s="381"/>
      <c r="HT88" s="381"/>
      <c r="HU88" s="381"/>
      <c r="HV88" s="381"/>
      <c r="HW88" s="381"/>
      <c r="HX88" s="381"/>
      <c r="HY88" s="381"/>
      <c r="HZ88" s="381"/>
      <c r="IA88" s="381"/>
      <c r="IB88" s="381"/>
      <c r="IC88" s="381"/>
      <c r="ID88" s="381"/>
      <c r="IE88" s="381"/>
      <c r="IF88" s="381"/>
      <c r="IG88" s="381"/>
      <c r="IH88" s="381"/>
      <c r="II88" s="381"/>
      <c r="IJ88" s="381"/>
      <c r="IK88" s="381"/>
      <c r="IL88" s="381"/>
      <c r="IM88" s="381"/>
      <c r="IN88" s="381"/>
      <c r="IO88" s="381"/>
      <c r="IP88" s="381"/>
    </row>
    <row r="89" spans="1:250" s="387" customFormat="1" ht="13.2">
      <c r="A89" s="405"/>
      <c r="B89" s="400"/>
      <c r="C89" s="396" t="s">
        <v>15</v>
      </c>
      <c r="D89" s="406">
        <f>+D82*0.15*1.1</f>
        <v>95.7</v>
      </c>
      <c r="E89" s="35"/>
      <c r="F89" s="402">
        <f>+E89*D89</f>
        <v>0</v>
      </c>
      <c r="G89" s="381"/>
      <c r="H89" s="381"/>
      <c r="I89" s="381"/>
      <c r="J89" s="381"/>
      <c r="K89" s="381"/>
      <c r="L89" s="381"/>
      <c r="M89" s="381"/>
      <c r="N89" s="381"/>
      <c r="O89" s="381"/>
      <c r="P89" s="381"/>
      <c r="Q89" s="381"/>
      <c r="R89" s="381"/>
      <c r="S89" s="381"/>
      <c r="T89" s="381"/>
      <c r="U89" s="381"/>
      <c r="V89" s="381"/>
      <c r="W89" s="381"/>
      <c r="X89" s="381"/>
      <c r="Y89" s="381"/>
      <c r="Z89" s="381"/>
      <c r="AA89" s="381"/>
      <c r="AB89" s="381"/>
      <c r="AC89" s="381"/>
      <c r="AD89" s="381"/>
      <c r="AE89" s="381"/>
      <c r="AF89" s="381"/>
      <c r="AG89" s="381"/>
      <c r="AH89" s="381"/>
      <c r="AI89" s="381"/>
      <c r="AJ89" s="381"/>
      <c r="AK89" s="381"/>
      <c r="AL89" s="381"/>
      <c r="AM89" s="381"/>
      <c r="AN89" s="381"/>
      <c r="AO89" s="381"/>
      <c r="AP89" s="381"/>
      <c r="AQ89" s="381"/>
      <c r="AR89" s="381"/>
      <c r="AS89" s="381"/>
      <c r="AT89" s="381"/>
      <c r="AU89" s="381"/>
      <c r="AV89" s="381"/>
      <c r="AW89" s="381"/>
      <c r="AX89" s="381"/>
      <c r="AY89" s="381"/>
      <c r="AZ89" s="381"/>
      <c r="BA89" s="381"/>
      <c r="BB89" s="381"/>
      <c r="BC89" s="381"/>
      <c r="BD89" s="381"/>
      <c r="BE89" s="381"/>
      <c r="BF89" s="381"/>
      <c r="BG89" s="381"/>
      <c r="BH89" s="381"/>
      <c r="BI89" s="381"/>
      <c r="BJ89" s="381"/>
      <c r="BK89" s="381"/>
      <c r="BL89" s="381"/>
      <c r="BM89" s="381"/>
      <c r="BN89" s="381"/>
      <c r="BO89" s="381"/>
      <c r="BP89" s="381"/>
      <c r="BQ89" s="381"/>
      <c r="BR89" s="381"/>
      <c r="BS89" s="381"/>
      <c r="BT89" s="381"/>
      <c r="BU89" s="381"/>
      <c r="BV89" s="381"/>
      <c r="BW89" s="381"/>
      <c r="BX89" s="381"/>
      <c r="BY89" s="381"/>
      <c r="BZ89" s="381"/>
      <c r="CA89" s="381"/>
      <c r="CB89" s="381"/>
      <c r="CC89" s="381"/>
      <c r="CD89" s="381"/>
      <c r="CE89" s="381"/>
      <c r="CF89" s="381"/>
      <c r="CG89" s="381"/>
      <c r="CH89" s="381"/>
      <c r="CI89" s="381"/>
      <c r="CJ89" s="381"/>
      <c r="CK89" s="381"/>
      <c r="CL89" s="381"/>
      <c r="CM89" s="381"/>
      <c r="CN89" s="381"/>
      <c r="CO89" s="381"/>
      <c r="CP89" s="381"/>
      <c r="CQ89" s="381"/>
      <c r="CR89" s="381"/>
      <c r="CS89" s="381"/>
      <c r="CT89" s="381"/>
      <c r="CU89" s="381"/>
      <c r="CV89" s="381"/>
      <c r="CW89" s="381"/>
      <c r="CX89" s="381"/>
      <c r="CY89" s="381"/>
      <c r="CZ89" s="381"/>
      <c r="DA89" s="381"/>
      <c r="DB89" s="381"/>
      <c r="DC89" s="381"/>
      <c r="DD89" s="381"/>
      <c r="DE89" s="381"/>
      <c r="DF89" s="381"/>
      <c r="DG89" s="381"/>
      <c r="DH89" s="381"/>
      <c r="DI89" s="381"/>
      <c r="DJ89" s="381"/>
      <c r="DK89" s="381"/>
      <c r="DL89" s="381"/>
      <c r="DM89" s="381"/>
      <c r="DN89" s="381"/>
      <c r="DO89" s="381"/>
      <c r="DP89" s="381"/>
      <c r="DQ89" s="381"/>
      <c r="DR89" s="381"/>
      <c r="DS89" s="381"/>
      <c r="DT89" s="381"/>
      <c r="DU89" s="381"/>
      <c r="DV89" s="381"/>
      <c r="DW89" s="381"/>
      <c r="DX89" s="381"/>
      <c r="DY89" s="381"/>
      <c r="DZ89" s="381"/>
      <c r="EA89" s="381"/>
      <c r="EB89" s="381"/>
      <c r="EC89" s="381"/>
      <c r="ED89" s="381"/>
      <c r="EE89" s="381"/>
      <c r="EF89" s="381"/>
      <c r="EG89" s="381"/>
      <c r="EH89" s="381"/>
      <c r="EI89" s="381"/>
      <c r="EJ89" s="381"/>
      <c r="EK89" s="381"/>
      <c r="EL89" s="381"/>
      <c r="EM89" s="381"/>
      <c r="EN89" s="381"/>
      <c r="EO89" s="381"/>
      <c r="EP89" s="381"/>
      <c r="EQ89" s="381"/>
      <c r="ER89" s="381"/>
      <c r="ES89" s="381"/>
      <c r="ET89" s="381"/>
      <c r="EU89" s="381"/>
      <c r="EV89" s="381"/>
      <c r="EW89" s="381"/>
      <c r="EX89" s="381"/>
      <c r="EY89" s="381"/>
      <c r="EZ89" s="381"/>
      <c r="FA89" s="381"/>
      <c r="FB89" s="381"/>
      <c r="FC89" s="381"/>
      <c r="FD89" s="381"/>
      <c r="FE89" s="381"/>
      <c r="FF89" s="381"/>
      <c r="FG89" s="381"/>
      <c r="FH89" s="381"/>
      <c r="FI89" s="381"/>
      <c r="FJ89" s="381"/>
      <c r="FK89" s="381"/>
      <c r="FL89" s="381"/>
      <c r="FM89" s="381"/>
      <c r="FN89" s="381"/>
      <c r="FO89" s="381"/>
      <c r="FP89" s="381"/>
      <c r="FQ89" s="381"/>
      <c r="FR89" s="381"/>
      <c r="FS89" s="381"/>
      <c r="FT89" s="381"/>
      <c r="FU89" s="381"/>
      <c r="FV89" s="381"/>
      <c r="FW89" s="381"/>
      <c r="FX89" s="381"/>
      <c r="FY89" s="381"/>
      <c r="FZ89" s="381"/>
      <c r="GA89" s="381"/>
      <c r="GB89" s="381"/>
      <c r="GC89" s="381"/>
      <c r="GD89" s="381"/>
      <c r="GE89" s="381"/>
      <c r="GF89" s="381"/>
      <c r="GG89" s="381"/>
      <c r="GH89" s="381"/>
      <c r="GI89" s="381"/>
      <c r="GJ89" s="381"/>
      <c r="GK89" s="381"/>
      <c r="GL89" s="381"/>
      <c r="GM89" s="381"/>
      <c r="GN89" s="381"/>
      <c r="GO89" s="381"/>
      <c r="GP89" s="381"/>
      <c r="GQ89" s="381"/>
      <c r="GR89" s="381"/>
      <c r="GS89" s="381"/>
      <c r="GT89" s="381"/>
      <c r="GU89" s="381"/>
      <c r="GV89" s="381"/>
      <c r="GW89" s="381"/>
      <c r="GX89" s="381"/>
      <c r="GY89" s="381"/>
      <c r="GZ89" s="381"/>
      <c r="HA89" s="381"/>
      <c r="HB89" s="381"/>
      <c r="HC89" s="381"/>
      <c r="HD89" s="381"/>
      <c r="HE89" s="381"/>
      <c r="HF89" s="381"/>
      <c r="HG89" s="381"/>
      <c r="HH89" s="381"/>
      <c r="HI89" s="381"/>
      <c r="HJ89" s="381"/>
      <c r="HK89" s="381"/>
      <c r="HL89" s="381"/>
      <c r="HM89" s="381"/>
      <c r="HN89" s="381"/>
      <c r="HO89" s="381"/>
      <c r="HP89" s="381"/>
      <c r="HQ89" s="381"/>
      <c r="HR89" s="381"/>
      <c r="HS89" s="381"/>
      <c r="HT89" s="381"/>
      <c r="HU89" s="381"/>
      <c r="HV89" s="381"/>
      <c r="HW89" s="381"/>
      <c r="HX89" s="381"/>
      <c r="HY89" s="381"/>
      <c r="HZ89" s="381"/>
      <c r="IA89" s="381"/>
      <c r="IB89" s="381"/>
      <c r="IC89" s="381"/>
      <c r="ID89" s="381"/>
      <c r="IE89" s="381"/>
      <c r="IF89" s="381"/>
      <c r="IG89" s="381"/>
      <c r="IH89" s="381"/>
      <c r="II89" s="381"/>
      <c r="IJ89" s="381"/>
      <c r="IK89" s="381"/>
      <c r="IL89" s="381"/>
      <c r="IM89" s="381"/>
      <c r="IN89" s="381"/>
      <c r="IO89" s="381"/>
      <c r="IP89" s="381"/>
    </row>
    <row r="90" spans="1:250" s="387" customFormat="1" ht="13.2">
      <c r="A90" s="405"/>
      <c r="B90" s="400"/>
      <c r="C90" s="396"/>
      <c r="D90" s="406"/>
      <c r="E90" s="35"/>
      <c r="F90" s="402"/>
      <c r="G90" s="381"/>
      <c r="H90" s="381"/>
      <c r="I90" s="381"/>
      <c r="J90" s="381"/>
      <c r="K90" s="381"/>
      <c r="L90" s="381"/>
      <c r="M90" s="381"/>
      <c r="N90" s="381"/>
      <c r="O90" s="381"/>
      <c r="P90" s="381"/>
      <c r="Q90" s="381"/>
      <c r="R90" s="381"/>
      <c r="S90" s="381"/>
      <c r="T90" s="381"/>
      <c r="U90" s="381"/>
      <c r="V90" s="381"/>
      <c r="W90" s="381"/>
      <c r="X90" s="381"/>
      <c r="Y90" s="381"/>
      <c r="Z90" s="381"/>
      <c r="AA90" s="381"/>
      <c r="AB90" s="381"/>
      <c r="AC90" s="381"/>
      <c r="AD90" s="381"/>
      <c r="AE90" s="381"/>
      <c r="AF90" s="381"/>
      <c r="AG90" s="381"/>
      <c r="AH90" s="381"/>
      <c r="AI90" s="381"/>
      <c r="AJ90" s="381"/>
      <c r="AK90" s="381"/>
      <c r="AL90" s="381"/>
      <c r="AM90" s="381"/>
      <c r="AN90" s="381"/>
      <c r="AO90" s="381"/>
      <c r="AP90" s="381"/>
      <c r="AQ90" s="381"/>
      <c r="AR90" s="381"/>
      <c r="AS90" s="381"/>
      <c r="AT90" s="381"/>
      <c r="AU90" s="381"/>
      <c r="AV90" s="381"/>
      <c r="AW90" s="381"/>
      <c r="AX90" s="381"/>
      <c r="AY90" s="381"/>
      <c r="AZ90" s="381"/>
      <c r="BA90" s="381"/>
      <c r="BB90" s="381"/>
      <c r="BC90" s="381"/>
      <c r="BD90" s="381"/>
      <c r="BE90" s="381"/>
      <c r="BF90" s="381"/>
      <c r="BG90" s="381"/>
      <c r="BH90" s="381"/>
      <c r="BI90" s="381"/>
      <c r="BJ90" s="381"/>
      <c r="BK90" s="381"/>
      <c r="BL90" s="381"/>
      <c r="BM90" s="381"/>
      <c r="BN90" s="381"/>
      <c r="BO90" s="381"/>
      <c r="BP90" s="381"/>
      <c r="BQ90" s="381"/>
      <c r="BR90" s="381"/>
      <c r="BS90" s="381"/>
      <c r="BT90" s="381"/>
      <c r="BU90" s="381"/>
      <c r="BV90" s="381"/>
      <c r="BW90" s="381"/>
      <c r="BX90" s="381"/>
      <c r="BY90" s="381"/>
      <c r="BZ90" s="381"/>
      <c r="CA90" s="381"/>
      <c r="CB90" s="381"/>
      <c r="CC90" s="381"/>
      <c r="CD90" s="381"/>
      <c r="CE90" s="381"/>
      <c r="CF90" s="381"/>
      <c r="CG90" s="381"/>
      <c r="CH90" s="381"/>
      <c r="CI90" s="381"/>
      <c r="CJ90" s="381"/>
      <c r="CK90" s="381"/>
      <c r="CL90" s="381"/>
      <c r="CM90" s="381"/>
      <c r="CN90" s="381"/>
      <c r="CO90" s="381"/>
      <c r="CP90" s="381"/>
      <c r="CQ90" s="381"/>
      <c r="CR90" s="381"/>
      <c r="CS90" s="381"/>
      <c r="CT90" s="381"/>
      <c r="CU90" s="381"/>
      <c r="CV90" s="381"/>
      <c r="CW90" s="381"/>
      <c r="CX90" s="381"/>
      <c r="CY90" s="381"/>
      <c r="CZ90" s="381"/>
      <c r="DA90" s="381"/>
      <c r="DB90" s="381"/>
      <c r="DC90" s="381"/>
      <c r="DD90" s="381"/>
      <c r="DE90" s="381"/>
      <c r="DF90" s="381"/>
      <c r="DG90" s="381"/>
      <c r="DH90" s="381"/>
      <c r="DI90" s="381"/>
      <c r="DJ90" s="381"/>
      <c r="DK90" s="381"/>
      <c r="DL90" s="381"/>
      <c r="DM90" s="381"/>
      <c r="DN90" s="381"/>
      <c r="DO90" s="381"/>
      <c r="DP90" s="381"/>
      <c r="DQ90" s="381"/>
      <c r="DR90" s="381"/>
      <c r="DS90" s="381"/>
      <c r="DT90" s="381"/>
      <c r="DU90" s="381"/>
      <c r="DV90" s="381"/>
      <c r="DW90" s="381"/>
      <c r="DX90" s="381"/>
      <c r="DY90" s="381"/>
      <c r="DZ90" s="381"/>
      <c r="EA90" s="381"/>
      <c r="EB90" s="381"/>
      <c r="EC90" s="381"/>
      <c r="ED90" s="381"/>
      <c r="EE90" s="381"/>
      <c r="EF90" s="381"/>
      <c r="EG90" s="381"/>
      <c r="EH90" s="381"/>
      <c r="EI90" s="381"/>
      <c r="EJ90" s="381"/>
      <c r="EK90" s="381"/>
      <c r="EL90" s="381"/>
      <c r="EM90" s="381"/>
      <c r="EN90" s="381"/>
      <c r="EO90" s="381"/>
      <c r="EP90" s="381"/>
      <c r="EQ90" s="381"/>
      <c r="ER90" s="381"/>
      <c r="ES90" s="381"/>
      <c r="ET90" s="381"/>
      <c r="EU90" s="381"/>
      <c r="EV90" s="381"/>
      <c r="EW90" s="381"/>
      <c r="EX90" s="381"/>
      <c r="EY90" s="381"/>
      <c r="EZ90" s="381"/>
      <c r="FA90" s="381"/>
      <c r="FB90" s="381"/>
      <c r="FC90" s="381"/>
      <c r="FD90" s="381"/>
      <c r="FE90" s="381"/>
      <c r="FF90" s="381"/>
      <c r="FG90" s="381"/>
      <c r="FH90" s="381"/>
      <c r="FI90" s="381"/>
      <c r="FJ90" s="381"/>
      <c r="FK90" s="381"/>
      <c r="FL90" s="381"/>
      <c r="FM90" s="381"/>
      <c r="FN90" s="381"/>
      <c r="FO90" s="381"/>
      <c r="FP90" s="381"/>
      <c r="FQ90" s="381"/>
      <c r="FR90" s="381"/>
      <c r="FS90" s="381"/>
      <c r="FT90" s="381"/>
      <c r="FU90" s="381"/>
      <c r="FV90" s="381"/>
      <c r="FW90" s="381"/>
      <c r="FX90" s="381"/>
      <c r="FY90" s="381"/>
      <c r="FZ90" s="381"/>
      <c r="GA90" s="381"/>
      <c r="GB90" s="381"/>
      <c r="GC90" s="381"/>
      <c r="GD90" s="381"/>
      <c r="GE90" s="381"/>
      <c r="GF90" s="381"/>
      <c r="GG90" s="381"/>
      <c r="GH90" s="381"/>
      <c r="GI90" s="381"/>
      <c r="GJ90" s="381"/>
      <c r="GK90" s="381"/>
      <c r="GL90" s="381"/>
      <c r="GM90" s="381"/>
      <c r="GN90" s="381"/>
      <c r="GO90" s="381"/>
      <c r="GP90" s="381"/>
      <c r="GQ90" s="381"/>
      <c r="GR90" s="381"/>
      <c r="GS90" s="381"/>
      <c r="GT90" s="381"/>
      <c r="GU90" s="381"/>
      <c r="GV90" s="381"/>
      <c r="GW90" s="381"/>
      <c r="GX90" s="381"/>
      <c r="GY90" s="381"/>
      <c r="GZ90" s="381"/>
      <c r="HA90" s="381"/>
      <c r="HB90" s="381"/>
      <c r="HC90" s="381"/>
      <c r="HD90" s="381"/>
      <c r="HE90" s="381"/>
      <c r="HF90" s="381"/>
      <c r="HG90" s="381"/>
      <c r="HH90" s="381"/>
      <c r="HI90" s="381"/>
      <c r="HJ90" s="381"/>
      <c r="HK90" s="381"/>
      <c r="HL90" s="381"/>
      <c r="HM90" s="381"/>
      <c r="HN90" s="381"/>
      <c r="HO90" s="381"/>
      <c r="HP90" s="381"/>
      <c r="HQ90" s="381"/>
      <c r="HR90" s="381"/>
      <c r="HS90" s="381"/>
      <c r="HT90" s="381"/>
      <c r="HU90" s="381"/>
      <c r="HV90" s="381"/>
      <c r="HW90" s="381"/>
      <c r="HX90" s="381"/>
      <c r="HY90" s="381"/>
      <c r="HZ90" s="381"/>
      <c r="IA90" s="381"/>
      <c r="IB90" s="381"/>
      <c r="IC90" s="381"/>
      <c r="ID90" s="381"/>
      <c r="IE90" s="381"/>
      <c r="IF90" s="381"/>
      <c r="IG90" s="381"/>
      <c r="IH90" s="381"/>
      <c r="II90" s="381"/>
      <c r="IJ90" s="381"/>
      <c r="IK90" s="381"/>
      <c r="IL90" s="381"/>
      <c r="IM90" s="381"/>
      <c r="IN90" s="381"/>
      <c r="IO90" s="381"/>
      <c r="IP90" s="381"/>
    </row>
    <row r="91" spans="1:250" s="355" customFormat="1" ht="13.8">
      <c r="A91" s="413" t="s">
        <v>235</v>
      </c>
      <c r="B91" s="395" t="s">
        <v>236</v>
      </c>
      <c r="C91" s="396"/>
      <c r="D91" s="406"/>
      <c r="E91" s="35"/>
      <c r="F91" s="384"/>
      <c r="G91" s="381"/>
      <c r="H91" s="379"/>
      <c r="I91" s="379"/>
      <c r="J91" s="379"/>
      <c r="K91" s="379"/>
      <c r="L91" s="379"/>
      <c r="M91" s="379"/>
      <c r="N91" s="379"/>
      <c r="O91" s="379"/>
      <c r="P91" s="379"/>
      <c r="Q91" s="379"/>
      <c r="R91" s="379"/>
      <c r="S91" s="379"/>
      <c r="T91" s="379"/>
      <c r="U91" s="379"/>
      <c r="V91" s="379"/>
      <c r="W91" s="379"/>
      <c r="X91" s="379"/>
      <c r="Y91" s="379"/>
      <c r="Z91" s="379"/>
      <c r="AA91" s="379"/>
      <c r="AB91" s="379"/>
      <c r="AC91" s="379"/>
      <c r="AD91" s="379"/>
      <c r="AE91" s="379"/>
      <c r="AF91" s="379"/>
      <c r="AG91" s="379"/>
      <c r="AH91" s="379"/>
      <c r="AI91" s="379"/>
      <c r="AJ91" s="379"/>
      <c r="AK91" s="379"/>
      <c r="AL91" s="379"/>
      <c r="AM91" s="379"/>
      <c r="AN91" s="379"/>
      <c r="AO91" s="379"/>
      <c r="AP91" s="379"/>
      <c r="AQ91" s="379"/>
      <c r="AR91" s="379"/>
      <c r="AS91" s="379"/>
      <c r="AT91" s="379"/>
      <c r="AU91" s="379"/>
      <c r="AV91" s="379"/>
      <c r="AW91" s="379"/>
      <c r="AX91" s="379"/>
      <c r="AY91" s="379"/>
      <c r="AZ91" s="379"/>
      <c r="BA91" s="379"/>
      <c r="BB91" s="379"/>
      <c r="BC91" s="379"/>
      <c r="BD91" s="379"/>
      <c r="BE91" s="379"/>
      <c r="BF91" s="379"/>
      <c r="BG91" s="379"/>
      <c r="BH91" s="379"/>
      <c r="BI91" s="379"/>
      <c r="BJ91" s="379"/>
      <c r="BK91" s="379"/>
      <c r="BL91" s="379"/>
      <c r="BM91" s="379"/>
      <c r="BN91" s="379"/>
      <c r="BO91" s="379"/>
      <c r="BP91" s="379"/>
      <c r="BQ91" s="379"/>
      <c r="BR91" s="379"/>
      <c r="BS91" s="379"/>
      <c r="BT91" s="379"/>
      <c r="BU91" s="379"/>
      <c r="BV91" s="379"/>
      <c r="BW91" s="379"/>
      <c r="BX91" s="379"/>
      <c r="BY91" s="379"/>
      <c r="BZ91" s="379"/>
      <c r="CA91" s="379"/>
      <c r="CB91" s="379"/>
      <c r="CC91" s="379"/>
      <c r="CD91" s="379"/>
      <c r="CE91" s="379"/>
      <c r="CF91" s="379"/>
      <c r="CG91" s="379"/>
      <c r="CH91" s="379"/>
      <c r="CI91" s="379"/>
      <c r="CJ91" s="379"/>
      <c r="CK91" s="379"/>
      <c r="CL91" s="379"/>
      <c r="CM91" s="379"/>
      <c r="CN91" s="379"/>
      <c r="CO91" s="379"/>
      <c r="CP91" s="379"/>
      <c r="CQ91" s="379"/>
      <c r="CR91" s="379"/>
      <c r="CS91" s="379"/>
      <c r="CT91" s="379"/>
      <c r="CU91" s="379"/>
      <c r="CV91" s="379"/>
      <c r="CW91" s="379"/>
      <c r="CX91" s="379"/>
      <c r="CY91" s="379"/>
      <c r="CZ91" s="379"/>
      <c r="DA91" s="379"/>
      <c r="DB91" s="379"/>
      <c r="DC91" s="379"/>
      <c r="DD91" s="379"/>
      <c r="DE91" s="379"/>
      <c r="DF91" s="379"/>
      <c r="DG91" s="379"/>
      <c r="DH91" s="379"/>
      <c r="DI91" s="379"/>
      <c r="DJ91" s="379"/>
      <c r="DK91" s="379"/>
      <c r="DL91" s="379"/>
      <c r="DM91" s="379"/>
      <c r="DN91" s="379"/>
      <c r="DO91" s="379"/>
      <c r="DP91" s="379"/>
      <c r="DQ91" s="379"/>
      <c r="DR91" s="379"/>
      <c r="DS91" s="379"/>
      <c r="DT91" s="379"/>
      <c r="DU91" s="379"/>
      <c r="DV91" s="379"/>
      <c r="DW91" s="379"/>
      <c r="DX91" s="379"/>
      <c r="DY91" s="379"/>
      <c r="DZ91" s="379"/>
      <c r="EA91" s="379"/>
      <c r="EB91" s="379"/>
      <c r="EC91" s="379"/>
      <c r="ED91" s="379"/>
      <c r="EE91" s="379"/>
      <c r="EF91" s="379"/>
      <c r="EG91" s="379"/>
      <c r="EH91" s="379"/>
      <c r="EI91" s="379"/>
      <c r="EJ91" s="379"/>
      <c r="EK91" s="379"/>
      <c r="EL91" s="379"/>
      <c r="EM91" s="379"/>
      <c r="EN91" s="379"/>
      <c r="EO91" s="379"/>
      <c r="EP91" s="379"/>
      <c r="EQ91" s="379"/>
      <c r="ER91" s="379"/>
      <c r="ES91" s="379"/>
      <c r="ET91" s="379"/>
      <c r="EU91" s="379"/>
      <c r="EV91" s="379"/>
      <c r="EW91" s="379"/>
      <c r="EX91" s="379"/>
      <c r="EY91" s="379"/>
      <c r="EZ91" s="379"/>
      <c r="FA91" s="379"/>
      <c r="FB91" s="379"/>
      <c r="FC91" s="379"/>
      <c r="FD91" s="379"/>
      <c r="FE91" s="379"/>
      <c r="FF91" s="379"/>
      <c r="FG91" s="379"/>
      <c r="FH91" s="379"/>
      <c r="FI91" s="379"/>
      <c r="FJ91" s="379"/>
      <c r="FK91" s="379"/>
      <c r="FL91" s="379"/>
      <c r="FM91" s="379"/>
      <c r="FN91" s="379"/>
      <c r="FO91" s="379"/>
      <c r="FP91" s="379"/>
      <c r="FQ91" s="379"/>
      <c r="FR91" s="379"/>
      <c r="FS91" s="379"/>
      <c r="FT91" s="379"/>
      <c r="FU91" s="379"/>
      <c r="FV91" s="379"/>
      <c r="FW91" s="379"/>
      <c r="FX91" s="379"/>
      <c r="FY91" s="379"/>
      <c r="FZ91" s="379"/>
      <c r="GA91" s="379"/>
      <c r="GB91" s="379"/>
      <c r="GC91" s="379"/>
      <c r="GD91" s="379"/>
      <c r="GE91" s="379"/>
      <c r="GF91" s="379"/>
      <c r="GG91" s="379"/>
      <c r="GH91" s="379"/>
      <c r="GI91" s="379"/>
      <c r="GJ91" s="379"/>
      <c r="GK91" s="379"/>
      <c r="GL91" s="379"/>
      <c r="GM91" s="379"/>
      <c r="GN91" s="379"/>
      <c r="GO91" s="379"/>
      <c r="GP91" s="379"/>
      <c r="GQ91" s="379"/>
      <c r="GR91" s="379"/>
      <c r="GS91" s="379"/>
      <c r="GT91" s="379"/>
      <c r="GU91" s="379"/>
      <c r="GV91" s="379"/>
      <c r="GW91" s="379"/>
      <c r="GX91" s="379"/>
      <c r="GY91" s="379"/>
      <c r="GZ91" s="379"/>
      <c r="HA91" s="379"/>
      <c r="HB91" s="379"/>
      <c r="HC91" s="379"/>
      <c r="HD91" s="379"/>
      <c r="HE91" s="379"/>
      <c r="HF91" s="379"/>
      <c r="HG91" s="379"/>
      <c r="HH91" s="379"/>
      <c r="HI91" s="379"/>
      <c r="HJ91" s="379"/>
      <c r="HK91" s="379"/>
      <c r="HL91" s="379"/>
      <c r="HM91" s="379"/>
      <c r="HN91" s="379"/>
      <c r="HO91" s="379"/>
      <c r="HP91" s="379"/>
      <c r="HQ91" s="379"/>
      <c r="HR91" s="379"/>
      <c r="HS91" s="379"/>
      <c r="HT91" s="379"/>
      <c r="HU91" s="379"/>
      <c r="HV91" s="379"/>
      <c r="HW91" s="379"/>
      <c r="HX91" s="379"/>
      <c r="HY91" s="379"/>
      <c r="HZ91" s="379"/>
      <c r="IA91" s="379"/>
      <c r="IB91" s="379"/>
      <c r="IC91" s="379"/>
      <c r="ID91" s="379"/>
      <c r="IE91" s="379"/>
      <c r="IF91" s="379"/>
      <c r="IG91" s="379"/>
      <c r="IH91" s="379"/>
      <c r="II91" s="379"/>
      <c r="IJ91" s="379"/>
      <c r="IK91" s="379"/>
      <c r="IL91" s="379"/>
      <c r="IM91" s="379"/>
      <c r="IN91" s="379"/>
      <c r="IO91" s="379"/>
      <c r="IP91" s="379"/>
    </row>
    <row r="92" spans="1:250" s="355" customFormat="1" ht="39.6">
      <c r="A92" s="413"/>
      <c r="B92" s="395" t="s">
        <v>237</v>
      </c>
      <c r="C92" s="396"/>
      <c r="D92" s="406"/>
      <c r="E92" s="35"/>
      <c r="F92" s="384"/>
      <c r="G92" s="388"/>
      <c r="H92" s="379"/>
      <c r="I92" s="379"/>
      <c r="J92" s="379"/>
      <c r="K92" s="379"/>
      <c r="L92" s="379"/>
      <c r="M92" s="379"/>
      <c r="N92" s="379"/>
      <c r="O92" s="379"/>
      <c r="P92" s="379"/>
      <c r="Q92" s="379"/>
      <c r="R92" s="379"/>
      <c r="S92" s="379"/>
      <c r="T92" s="379"/>
      <c r="U92" s="379"/>
      <c r="V92" s="379"/>
      <c r="W92" s="379"/>
      <c r="X92" s="379"/>
      <c r="Y92" s="379"/>
      <c r="Z92" s="379"/>
      <c r="AA92" s="379"/>
      <c r="AB92" s="379"/>
      <c r="AC92" s="379"/>
      <c r="AD92" s="379"/>
      <c r="AE92" s="379"/>
      <c r="AF92" s="379"/>
      <c r="AG92" s="379"/>
      <c r="AH92" s="379"/>
      <c r="AI92" s="379"/>
      <c r="AJ92" s="379"/>
      <c r="AK92" s="379"/>
      <c r="AL92" s="379"/>
      <c r="AM92" s="379"/>
      <c r="AN92" s="379"/>
      <c r="AO92" s="379"/>
      <c r="AP92" s="379"/>
      <c r="AQ92" s="379"/>
      <c r="AR92" s="379"/>
      <c r="AS92" s="379"/>
      <c r="AT92" s="379"/>
      <c r="AU92" s="379"/>
      <c r="AV92" s="379"/>
      <c r="AW92" s="379"/>
      <c r="AX92" s="379"/>
      <c r="AY92" s="379"/>
      <c r="AZ92" s="379"/>
      <c r="BA92" s="379"/>
      <c r="BB92" s="379"/>
      <c r="BC92" s="379"/>
      <c r="BD92" s="379"/>
      <c r="BE92" s="379"/>
      <c r="BF92" s="379"/>
      <c r="BG92" s="379"/>
      <c r="BH92" s="379"/>
      <c r="BI92" s="379"/>
      <c r="BJ92" s="379"/>
      <c r="BK92" s="379"/>
      <c r="BL92" s="379"/>
      <c r="BM92" s="379"/>
      <c r="BN92" s="379"/>
      <c r="BO92" s="379"/>
      <c r="BP92" s="379"/>
      <c r="BQ92" s="379"/>
      <c r="BR92" s="379"/>
      <c r="BS92" s="379"/>
      <c r="BT92" s="379"/>
      <c r="BU92" s="379"/>
      <c r="BV92" s="379"/>
      <c r="BW92" s="379"/>
      <c r="BX92" s="379"/>
      <c r="BY92" s="379"/>
      <c r="BZ92" s="379"/>
      <c r="CA92" s="379"/>
      <c r="CB92" s="379"/>
      <c r="CC92" s="379"/>
      <c r="CD92" s="379"/>
      <c r="CE92" s="379"/>
      <c r="CF92" s="379"/>
      <c r="CG92" s="379"/>
      <c r="CH92" s="379"/>
      <c r="CI92" s="379"/>
      <c r="CJ92" s="379"/>
      <c r="CK92" s="379"/>
      <c r="CL92" s="379"/>
      <c r="CM92" s="379"/>
      <c r="CN92" s="379"/>
      <c r="CO92" s="379"/>
      <c r="CP92" s="379"/>
      <c r="CQ92" s="379"/>
      <c r="CR92" s="379"/>
      <c r="CS92" s="379"/>
      <c r="CT92" s="379"/>
      <c r="CU92" s="379"/>
      <c r="CV92" s="379"/>
      <c r="CW92" s="379"/>
      <c r="CX92" s="379"/>
      <c r="CY92" s="379"/>
      <c r="CZ92" s="379"/>
      <c r="DA92" s="379"/>
      <c r="DB92" s="379"/>
      <c r="DC92" s="379"/>
      <c r="DD92" s="379"/>
      <c r="DE92" s="379"/>
      <c r="DF92" s="379"/>
      <c r="DG92" s="379"/>
      <c r="DH92" s="379"/>
      <c r="DI92" s="379"/>
      <c r="DJ92" s="379"/>
      <c r="DK92" s="379"/>
      <c r="DL92" s="379"/>
      <c r="DM92" s="379"/>
      <c r="DN92" s="379"/>
      <c r="DO92" s="379"/>
      <c r="DP92" s="379"/>
      <c r="DQ92" s="379"/>
      <c r="DR92" s="379"/>
      <c r="DS92" s="379"/>
      <c r="DT92" s="379"/>
      <c r="DU92" s="379"/>
      <c r="DV92" s="379"/>
      <c r="DW92" s="379"/>
      <c r="DX92" s="379"/>
      <c r="DY92" s="379"/>
      <c r="DZ92" s="379"/>
      <c r="EA92" s="379"/>
      <c r="EB92" s="379"/>
      <c r="EC92" s="379"/>
      <c r="ED92" s="379"/>
      <c r="EE92" s="379"/>
      <c r="EF92" s="379"/>
      <c r="EG92" s="379"/>
      <c r="EH92" s="379"/>
      <c r="EI92" s="379"/>
      <c r="EJ92" s="379"/>
      <c r="EK92" s="379"/>
      <c r="EL92" s="379"/>
      <c r="EM92" s="379"/>
      <c r="EN92" s="379"/>
      <c r="EO92" s="379"/>
      <c r="EP92" s="379"/>
      <c r="EQ92" s="379"/>
      <c r="ER92" s="379"/>
      <c r="ES92" s="379"/>
      <c r="ET92" s="379"/>
      <c r="EU92" s="379"/>
      <c r="EV92" s="379"/>
      <c r="EW92" s="379"/>
      <c r="EX92" s="379"/>
      <c r="EY92" s="379"/>
      <c r="EZ92" s="379"/>
      <c r="FA92" s="379"/>
      <c r="FB92" s="379"/>
      <c r="FC92" s="379"/>
      <c r="FD92" s="379"/>
      <c r="FE92" s="379"/>
      <c r="FF92" s="379"/>
      <c r="FG92" s="379"/>
      <c r="FH92" s="379"/>
      <c r="FI92" s="379"/>
      <c r="FJ92" s="379"/>
      <c r="FK92" s="379"/>
      <c r="FL92" s="379"/>
      <c r="FM92" s="379"/>
      <c r="FN92" s="379"/>
      <c r="FO92" s="379"/>
      <c r="FP92" s="379"/>
      <c r="FQ92" s="379"/>
      <c r="FR92" s="379"/>
      <c r="FS92" s="379"/>
      <c r="FT92" s="379"/>
      <c r="FU92" s="379"/>
      <c r="FV92" s="379"/>
      <c r="FW92" s="379"/>
      <c r="FX92" s="379"/>
      <c r="FY92" s="379"/>
      <c r="FZ92" s="379"/>
      <c r="GA92" s="379"/>
      <c r="GB92" s="379"/>
      <c r="GC92" s="379"/>
      <c r="GD92" s="379"/>
      <c r="GE92" s="379"/>
      <c r="GF92" s="379"/>
      <c r="GG92" s="379"/>
      <c r="GH92" s="379"/>
      <c r="GI92" s="379"/>
      <c r="GJ92" s="379"/>
      <c r="GK92" s="379"/>
      <c r="GL92" s="379"/>
      <c r="GM92" s="379"/>
      <c r="GN92" s="379"/>
      <c r="GO92" s="379"/>
      <c r="GP92" s="379"/>
      <c r="GQ92" s="379"/>
      <c r="GR92" s="379"/>
      <c r="GS92" s="379"/>
      <c r="GT92" s="379"/>
      <c r="GU92" s="379"/>
      <c r="GV92" s="379"/>
      <c r="GW92" s="379"/>
      <c r="GX92" s="379"/>
      <c r="GY92" s="379"/>
      <c r="GZ92" s="379"/>
      <c r="HA92" s="379"/>
      <c r="HB92" s="379"/>
      <c r="HC92" s="379"/>
      <c r="HD92" s="379"/>
      <c r="HE92" s="379"/>
      <c r="HF92" s="379"/>
      <c r="HG92" s="379"/>
      <c r="HH92" s="379"/>
      <c r="HI92" s="379"/>
      <c r="HJ92" s="379"/>
      <c r="HK92" s="379"/>
      <c r="HL92" s="379"/>
      <c r="HM92" s="379"/>
      <c r="HN92" s="379"/>
      <c r="HO92" s="379"/>
      <c r="HP92" s="379"/>
      <c r="HQ92" s="379"/>
      <c r="HR92" s="379"/>
      <c r="HS92" s="379"/>
      <c r="HT92" s="379"/>
      <c r="HU92" s="379"/>
      <c r="HV92" s="379"/>
      <c r="HW92" s="379"/>
      <c r="HX92" s="379"/>
      <c r="HY92" s="379"/>
      <c r="HZ92" s="379"/>
      <c r="IA92" s="379"/>
      <c r="IB92" s="379"/>
      <c r="IC92" s="379"/>
      <c r="ID92" s="379"/>
      <c r="IE92" s="379"/>
      <c r="IF92" s="379"/>
      <c r="IG92" s="379"/>
      <c r="IH92" s="379"/>
      <c r="II92" s="379"/>
      <c r="IJ92" s="379"/>
      <c r="IK92" s="379"/>
      <c r="IL92" s="379"/>
      <c r="IM92" s="379"/>
      <c r="IN92" s="379"/>
      <c r="IO92" s="379"/>
      <c r="IP92" s="379"/>
    </row>
    <row r="93" spans="1:250" s="355" customFormat="1" ht="26.4">
      <c r="A93" s="413"/>
      <c r="B93" s="400" t="s">
        <v>238</v>
      </c>
      <c r="C93" s="396"/>
      <c r="D93" s="406"/>
      <c r="E93" s="35"/>
      <c r="F93" s="384"/>
      <c r="G93" s="414"/>
      <c r="H93" s="379"/>
      <c r="I93" s="379"/>
      <c r="J93" s="379"/>
      <c r="K93" s="379"/>
      <c r="L93" s="379"/>
      <c r="M93" s="379"/>
      <c r="N93" s="379"/>
      <c r="O93" s="379"/>
      <c r="P93" s="379"/>
      <c r="Q93" s="379"/>
      <c r="R93" s="379"/>
      <c r="S93" s="379"/>
      <c r="T93" s="379"/>
      <c r="U93" s="379"/>
      <c r="V93" s="379"/>
      <c r="W93" s="379"/>
      <c r="X93" s="379"/>
      <c r="Y93" s="379"/>
      <c r="Z93" s="379"/>
      <c r="AA93" s="379"/>
      <c r="AB93" s="379"/>
      <c r="AC93" s="379"/>
      <c r="AD93" s="379"/>
      <c r="AE93" s="379"/>
      <c r="AF93" s="379"/>
      <c r="AG93" s="379"/>
      <c r="AH93" s="379"/>
      <c r="AI93" s="379"/>
      <c r="AJ93" s="379"/>
      <c r="AK93" s="379"/>
      <c r="AL93" s="379"/>
      <c r="AM93" s="379"/>
      <c r="AN93" s="379"/>
      <c r="AO93" s="379"/>
      <c r="AP93" s="379"/>
      <c r="AQ93" s="379"/>
      <c r="AR93" s="379"/>
      <c r="AS93" s="379"/>
      <c r="AT93" s="379"/>
      <c r="AU93" s="379"/>
      <c r="AV93" s="379"/>
      <c r="AW93" s="379"/>
      <c r="AX93" s="379"/>
      <c r="AY93" s="379"/>
      <c r="AZ93" s="379"/>
      <c r="BA93" s="379"/>
      <c r="BB93" s="379"/>
      <c r="BC93" s="379"/>
      <c r="BD93" s="379"/>
      <c r="BE93" s="379"/>
      <c r="BF93" s="379"/>
      <c r="BG93" s="379"/>
      <c r="BH93" s="379"/>
      <c r="BI93" s="379"/>
      <c r="BJ93" s="379"/>
      <c r="BK93" s="379"/>
      <c r="BL93" s="379"/>
      <c r="BM93" s="379"/>
      <c r="BN93" s="379"/>
      <c r="BO93" s="379"/>
      <c r="BP93" s="379"/>
      <c r="BQ93" s="379"/>
      <c r="BR93" s="379"/>
      <c r="BS93" s="379"/>
      <c r="BT93" s="379"/>
      <c r="BU93" s="379"/>
      <c r="BV93" s="379"/>
      <c r="BW93" s="379"/>
      <c r="BX93" s="379"/>
      <c r="BY93" s="379"/>
      <c r="BZ93" s="379"/>
      <c r="CA93" s="379"/>
      <c r="CB93" s="379"/>
      <c r="CC93" s="379"/>
      <c r="CD93" s="379"/>
      <c r="CE93" s="379"/>
      <c r="CF93" s="379"/>
      <c r="CG93" s="379"/>
      <c r="CH93" s="379"/>
      <c r="CI93" s="379"/>
      <c r="CJ93" s="379"/>
      <c r="CK93" s="379"/>
      <c r="CL93" s="379"/>
      <c r="CM93" s="379"/>
      <c r="CN93" s="379"/>
      <c r="CO93" s="379"/>
      <c r="CP93" s="379"/>
      <c r="CQ93" s="379"/>
      <c r="CR93" s="379"/>
      <c r="CS93" s="379"/>
      <c r="CT93" s="379"/>
      <c r="CU93" s="379"/>
      <c r="CV93" s="379"/>
      <c r="CW93" s="379"/>
      <c r="CX93" s="379"/>
      <c r="CY93" s="379"/>
      <c r="CZ93" s="379"/>
      <c r="DA93" s="379"/>
      <c r="DB93" s="379"/>
      <c r="DC93" s="379"/>
      <c r="DD93" s="379"/>
      <c r="DE93" s="379"/>
      <c r="DF93" s="379"/>
      <c r="DG93" s="379"/>
      <c r="DH93" s="379"/>
      <c r="DI93" s="379"/>
      <c r="DJ93" s="379"/>
      <c r="DK93" s="379"/>
      <c r="DL93" s="379"/>
      <c r="DM93" s="379"/>
      <c r="DN93" s="379"/>
      <c r="DO93" s="379"/>
      <c r="DP93" s="379"/>
      <c r="DQ93" s="379"/>
      <c r="DR93" s="379"/>
      <c r="DS93" s="379"/>
      <c r="DT93" s="379"/>
      <c r="DU93" s="379"/>
      <c r="DV93" s="379"/>
      <c r="DW93" s="379"/>
      <c r="DX93" s="379"/>
      <c r="DY93" s="379"/>
      <c r="DZ93" s="379"/>
      <c r="EA93" s="379"/>
      <c r="EB93" s="379"/>
      <c r="EC93" s="379"/>
      <c r="ED93" s="379"/>
      <c r="EE93" s="379"/>
      <c r="EF93" s="379"/>
      <c r="EG93" s="379"/>
      <c r="EH93" s="379"/>
      <c r="EI93" s="379"/>
      <c r="EJ93" s="379"/>
      <c r="EK93" s="379"/>
      <c r="EL93" s="379"/>
      <c r="EM93" s="379"/>
      <c r="EN93" s="379"/>
      <c r="EO93" s="379"/>
      <c r="EP93" s="379"/>
      <c r="EQ93" s="379"/>
      <c r="ER93" s="379"/>
      <c r="ES93" s="379"/>
      <c r="ET93" s="379"/>
      <c r="EU93" s="379"/>
      <c r="EV93" s="379"/>
      <c r="EW93" s="379"/>
      <c r="EX93" s="379"/>
      <c r="EY93" s="379"/>
      <c r="EZ93" s="379"/>
      <c r="FA93" s="379"/>
      <c r="FB93" s="379"/>
      <c r="FC93" s="379"/>
      <c r="FD93" s="379"/>
      <c r="FE93" s="379"/>
      <c r="FF93" s="379"/>
      <c r="FG93" s="379"/>
      <c r="FH93" s="379"/>
      <c r="FI93" s="379"/>
      <c r="FJ93" s="379"/>
      <c r="FK93" s="379"/>
      <c r="FL93" s="379"/>
      <c r="FM93" s="379"/>
      <c r="FN93" s="379"/>
      <c r="FO93" s="379"/>
      <c r="FP93" s="379"/>
      <c r="FQ93" s="379"/>
      <c r="FR93" s="379"/>
      <c r="FS93" s="379"/>
      <c r="FT93" s="379"/>
      <c r="FU93" s="379"/>
      <c r="FV93" s="379"/>
      <c r="FW93" s="379"/>
      <c r="FX93" s="379"/>
      <c r="FY93" s="379"/>
      <c r="FZ93" s="379"/>
      <c r="GA93" s="379"/>
      <c r="GB93" s="379"/>
      <c r="GC93" s="379"/>
      <c r="GD93" s="379"/>
      <c r="GE93" s="379"/>
      <c r="GF93" s="379"/>
      <c r="GG93" s="379"/>
      <c r="GH93" s="379"/>
      <c r="GI93" s="379"/>
      <c r="GJ93" s="379"/>
      <c r="GK93" s="379"/>
      <c r="GL93" s="379"/>
      <c r="GM93" s="379"/>
      <c r="GN93" s="379"/>
      <c r="GO93" s="379"/>
      <c r="GP93" s="379"/>
      <c r="GQ93" s="379"/>
      <c r="GR93" s="379"/>
      <c r="GS93" s="379"/>
      <c r="GT93" s="379"/>
      <c r="GU93" s="379"/>
      <c r="GV93" s="379"/>
      <c r="GW93" s="379"/>
      <c r="GX93" s="379"/>
      <c r="GY93" s="379"/>
      <c r="GZ93" s="379"/>
      <c r="HA93" s="379"/>
      <c r="HB93" s="379"/>
      <c r="HC93" s="379"/>
      <c r="HD93" s="379"/>
      <c r="HE93" s="379"/>
      <c r="HF93" s="379"/>
      <c r="HG93" s="379"/>
      <c r="HH93" s="379"/>
      <c r="HI93" s="379"/>
      <c r="HJ93" s="379"/>
      <c r="HK93" s="379"/>
      <c r="HL93" s="379"/>
      <c r="HM93" s="379"/>
      <c r="HN93" s="379"/>
      <c r="HO93" s="379"/>
      <c r="HP93" s="379"/>
      <c r="HQ93" s="379"/>
      <c r="HR93" s="379"/>
      <c r="HS93" s="379"/>
      <c r="HT93" s="379"/>
      <c r="HU93" s="379"/>
      <c r="HV93" s="379"/>
      <c r="HW93" s="379"/>
      <c r="HX93" s="379"/>
      <c r="HY93" s="379"/>
      <c r="HZ93" s="379"/>
      <c r="IA93" s="379"/>
      <c r="IB93" s="379"/>
      <c r="IC93" s="379"/>
      <c r="ID93" s="379"/>
      <c r="IE93" s="379"/>
      <c r="IF93" s="379"/>
      <c r="IG93" s="379"/>
      <c r="IH93" s="379"/>
      <c r="II93" s="379"/>
      <c r="IJ93" s="379"/>
      <c r="IK93" s="379"/>
      <c r="IL93" s="379"/>
      <c r="IM93" s="379"/>
      <c r="IN93" s="379"/>
      <c r="IO93" s="379"/>
      <c r="IP93" s="379"/>
    </row>
    <row r="94" spans="1:250" s="355" customFormat="1" ht="66">
      <c r="A94" s="413"/>
      <c r="B94" s="400" t="s">
        <v>239</v>
      </c>
      <c r="C94" s="396"/>
      <c r="D94" s="406"/>
      <c r="E94" s="35"/>
      <c r="F94" s="384"/>
      <c r="G94" s="381"/>
      <c r="H94" s="379"/>
      <c r="I94" s="379"/>
      <c r="J94" s="379"/>
      <c r="K94" s="379"/>
      <c r="L94" s="379"/>
      <c r="M94" s="379"/>
      <c r="N94" s="379"/>
      <c r="O94" s="379"/>
      <c r="P94" s="379"/>
      <c r="Q94" s="379"/>
      <c r="R94" s="379"/>
      <c r="S94" s="379"/>
      <c r="T94" s="379"/>
      <c r="U94" s="379"/>
      <c r="V94" s="379"/>
      <c r="W94" s="379"/>
      <c r="X94" s="379"/>
      <c r="Y94" s="379"/>
      <c r="Z94" s="379"/>
      <c r="AA94" s="379"/>
      <c r="AB94" s="379"/>
      <c r="AC94" s="379"/>
      <c r="AD94" s="379"/>
      <c r="AE94" s="379"/>
      <c r="AF94" s="379"/>
      <c r="AG94" s="379"/>
      <c r="AH94" s="379"/>
      <c r="AI94" s="379"/>
      <c r="AJ94" s="379"/>
      <c r="AK94" s="379"/>
      <c r="AL94" s="379"/>
      <c r="AM94" s="379"/>
      <c r="AN94" s="379"/>
      <c r="AO94" s="379"/>
      <c r="AP94" s="379"/>
      <c r="AQ94" s="379"/>
      <c r="AR94" s="379"/>
      <c r="AS94" s="379"/>
      <c r="AT94" s="379"/>
      <c r="AU94" s="379"/>
      <c r="AV94" s="379"/>
      <c r="AW94" s="379"/>
      <c r="AX94" s="379"/>
      <c r="AY94" s="379"/>
      <c r="AZ94" s="379"/>
      <c r="BA94" s="379"/>
      <c r="BB94" s="379"/>
      <c r="BC94" s="379"/>
      <c r="BD94" s="379"/>
      <c r="BE94" s="379"/>
      <c r="BF94" s="379"/>
      <c r="BG94" s="379"/>
      <c r="BH94" s="379"/>
      <c r="BI94" s="379"/>
      <c r="BJ94" s="379"/>
      <c r="BK94" s="379"/>
      <c r="BL94" s="379"/>
      <c r="BM94" s="379"/>
      <c r="BN94" s="379"/>
      <c r="BO94" s="379"/>
      <c r="BP94" s="379"/>
      <c r="BQ94" s="379"/>
      <c r="BR94" s="379"/>
      <c r="BS94" s="379"/>
      <c r="BT94" s="379"/>
      <c r="BU94" s="379"/>
      <c r="BV94" s="379"/>
      <c r="BW94" s="379"/>
      <c r="BX94" s="379"/>
      <c r="BY94" s="379"/>
      <c r="BZ94" s="379"/>
      <c r="CA94" s="379"/>
      <c r="CB94" s="379"/>
      <c r="CC94" s="379"/>
      <c r="CD94" s="379"/>
      <c r="CE94" s="379"/>
      <c r="CF94" s="379"/>
      <c r="CG94" s="379"/>
      <c r="CH94" s="379"/>
      <c r="CI94" s="379"/>
      <c r="CJ94" s="379"/>
      <c r="CK94" s="379"/>
      <c r="CL94" s="379"/>
      <c r="CM94" s="379"/>
      <c r="CN94" s="379"/>
      <c r="CO94" s="379"/>
      <c r="CP94" s="379"/>
      <c r="CQ94" s="379"/>
      <c r="CR94" s="379"/>
      <c r="CS94" s="379"/>
      <c r="CT94" s="379"/>
      <c r="CU94" s="379"/>
      <c r="CV94" s="379"/>
      <c r="CW94" s="379"/>
      <c r="CX94" s="379"/>
      <c r="CY94" s="379"/>
      <c r="CZ94" s="379"/>
      <c r="DA94" s="379"/>
      <c r="DB94" s="379"/>
      <c r="DC94" s="379"/>
      <c r="DD94" s="379"/>
      <c r="DE94" s="379"/>
      <c r="DF94" s="379"/>
      <c r="DG94" s="379"/>
      <c r="DH94" s="379"/>
      <c r="DI94" s="379"/>
      <c r="DJ94" s="379"/>
      <c r="DK94" s="379"/>
      <c r="DL94" s="379"/>
      <c r="DM94" s="379"/>
      <c r="DN94" s="379"/>
      <c r="DO94" s="379"/>
      <c r="DP94" s="379"/>
      <c r="DQ94" s="379"/>
      <c r="DR94" s="379"/>
      <c r="DS94" s="379"/>
      <c r="DT94" s="379"/>
      <c r="DU94" s="379"/>
      <c r="DV94" s="379"/>
      <c r="DW94" s="379"/>
      <c r="DX94" s="379"/>
      <c r="DY94" s="379"/>
      <c r="DZ94" s="379"/>
      <c r="EA94" s="379"/>
      <c r="EB94" s="379"/>
      <c r="EC94" s="379"/>
      <c r="ED94" s="379"/>
      <c r="EE94" s="379"/>
      <c r="EF94" s="379"/>
      <c r="EG94" s="379"/>
      <c r="EH94" s="379"/>
      <c r="EI94" s="379"/>
      <c r="EJ94" s="379"/>
      <c r="EK94" s="379"/>
      <c r="EL94" s="379"/>
      <c r="EM94" s="379"/>
      <c r="EN94" s="379"/>
      <c r="EO94" s="379"/>
      <c r="EP94" s="379"/>
      <c r="EQ94" s="379"/>
      <c r="ER94" s="379"/>
      <c r="ES94" s="379"/>
      <c r="ET94" s="379"/>
      <c r="EU94" s="379"/>
      <c r="EV94" s="379"/>
      <c r="EW94" s="379"/>
      <c r="EX94" s="379"/>
      <c r="EY94" s="379"/>
      <c r="EZ94" s="379"/>
      <c r="FA94" s="379"/>
      <c r="FB94" s="379"/>
      <c r="FC94" s="379"/>
      <c r="FD94" s="379"/>
      <c r="FE94" s="379"/>
      <c r="FF94" s="379"/>
      <c r="FG94" s="379"/>
      <c r="FH94" s="379"/>
      <c r="FI94" s="379"/>
      <c r="FJ94" s="379"/>
      <c r="FK94" s="379"/>
      <c r="FL94" s="379"/>
      <c r="FM94" s="379"/>
      <c r="FN94" s="379"/>
      <c r="FO94" s="379"/>
      <c r="FP94" s="379"/>
      <c r="FQ94" s="379"/>
      <c r="FR94" s="379"/>
      <c r="FS94" s="379"/>
      <c r="FT94" s="379"/>
      <c r="FU94" s="379"/>
      <c r="FV94" s="379"/>
      <c r="FW94" s="379"/>
      <c r="FX94" s="379"/>
      <c r="FY94" s="379"/>
      <c r="FZ94" s="379"/>
      <c r="GA94" s="379"/>
      <c r="GB94" s="379"/>
      <c r="GC94" s="379"/>
      <c r="GD94" s="379"/>
      <c r="GE94" s="379"/>
      <c r="GF94" s="379"/>
      <c r="GG94" s="379"/>
      <c r="GH94" s="379"/>
      <c r="GI94" s="379"/>
      <c r="GJ94" s="379"/>
      <c r="GK94" s="379"/>
      <c r="GL94" s="379"/>
      <c r="GM94" s="379"/>
      <c r="GN94" s="379"/>
      <c r="GO94" s="379"/>
      <c r="GP94" s="379"/>
      <c r="GQ94" s="379"/>
      <c r="GR94" s="379"/>
      <c r="GS94" s="379"/>
      <c r="GT94" s="379"/>
      <c r="GU94" s="379"/>
      <c r="GV94" s="379"/>
      <c r="GW94" s="379"/>
      <c r="GX94" s="379"/>
      <c r="GY94" s="379"/>
      <c r="GZ94" s="379"/>
      <c r="HA94" s="379"/>
      <c r="HB94" s="379"/>
      <c r="HC94" s="379"/>
      <c r="HD94" s="379"/>
      <c r="HE94" s="379"/>
      <c r="HF94" s="379"/>
      <c r="HG94" s="379"/>
      <c r="HH94" s="379"/>
      <c r="HI94" s="379"/>
      <c r="HJ94" s="379"/>
      <c r="HK94" s="379"/>
      <c r="HL94" s="379"/>
      <c r="HM94" s="379"/>
      <c r="HN94" s="379"/>
      <c r="HO94" s="379"/>
      <c r="HP94" s="379"/>
      <c r="HQ94" s="379"/>
      <c r="HR94" s="379"/>
      <c r="HS94" s="379"/>
      <c r="HT94" s="379"/>
      <c r="HU94" s="379"/>
      <c r="HV94" s="379"/>
      <c r="HW94" s="379"/>
      <c r="HX94" s="379"/>
      <c r="HY94" s="379"/>
      <c r="HZ94" s="379"/>
      <c r="IA94" s="379"/>
      <c r="IB94" s="379"/>
      <c r="IC94" s="379"/>
      <c r="ID94" s="379"/>
      <c r="IE94" s="379"/>
      <c r="IF94" s="379"/>
      <c r="IG94" s="379"/>
      <c r="IH94" s="379"/>
      <c r="II94" s="379"/>
      <c r="IJ94" s="379"/>
      <c r="IK94" s="379"/>
      <c r="IL94" s="379"/>
      <c r="IM94" s="379"/>
      <c r="IN94" s="379"/>
      <c r="IO94" s="379"/>
      <c r="IP94" s="379"/>
    </row>
    <row r="95" spans="1:250" s="355" customFormat="1" ht="213" customHeight="1">
      <c r="A95" s="405"/>
      <c r="B95" s="400" t="s">
        <v>240</v>
      </c>
      <c r="C95" s="396"/>
      <c r="D95" s="406"/>
      <c r="E95" s="35"/>
      <c r="F95" s="384"/>
      <c r="G95" s="381"/>
    </row>
    <row r="96" spans="1:250" s="420" customFormat="1" ht="26.4">
      <c r="A96" s="415"/>
      <c r="B96" s="400" t="s">
        <v>241</v>
      </c>
      <c r="C96" s="416"/>
      <c r="D96" s="417"/>
      <c r="E96" s="444"/>
      <c r="F96" s="418"/>
      <c r="G96" s="419"/>
      <c r="H96" s="419"/>
      <c r="I96" s="419"/>
      <c r="J96" s="419"/>
      <c r="K96" s="419"/>
      <c r="L96" s="419"/>
      <c r="M96" s="419"/>
      <c r="N96" s="419"/>
      <c r="O96" s="419"/>
      <c r="P96" s="419"/>
      <c r="Q96" s="419"/>
      <c r="R96" s="419"/>
      <c r="S96" s="419"/>
      <c r="T96" s="419"/>
      <c r="U96" s="419"/>
      <c r="V96" s="419"/>
      <c r="W96" s="419"/>
      <c r="X96" s="419"/>
      <c r="Y96" s="419"/>
      <c r="Z96" s="419"/>
      <c r="AA96" s="419"/>
      <c r="AB96" s="419"/>
      <c r="AC96" s="419"/>
      <c r="AD96" s="419"/>
      <c r="AE96" s="419"/>
      <c r="AF96" s="419"/>
      <c r="AG96" s="419"/>
      <c r="AH96" s="419"/>
      <c r="AI96" s="419"/>
      <c r="AJ96" s="419"/>
      <c r="AK96" s="419"/>
      <c r="AL96" s="419"/>
      <c r="AM96" s="419"/>
      <c r="AN96" s="419"/>
      <c r="AO96" s="419"/>
      <c r="AP96" s="419"/>
      <c r="AQ96" s="419"/>
      <c r="AR96" s="419"/>
      <c r="AS96" s="419"/>
      <c r="AT96" s="419"/>
      <c r="AU96" s="419"/>
      <c r="AV96" s="419"/>
      <c r="AW96" s="419"/>
      <c r="AX96" s="419"/>
      <c r="AY96" s="419"/>
      <c r="AZ96" s="419"/>
      <c r="BA96" s="419"/>
      <c r="BB96" s="419"/>
      <c r="BC96" s="419"/>
      <c r="BD96" s="419"/>
      <c r="BE96" s="419"/>
      <c r="BF96" s="419"/>
      <c r="BG96" s="419"/>
      <c r="BH96" s="419"/>
      <c r="BI96" s="419"/>
      <c r="BJ96" s="419"/>
      <c r="BK96" s="419"/>
      <c r="BL96" s="419"/>
      <c r="BM96" s="419"/>
      <c r="BN96" s="419"/>
      <c r="BO96" s="419"/>
      <c r="BP96" s="419"/>
      <c r="BQ96" s="419"/>
      <c r="BR96" s="419"/>
      <c r="BS96" s="419"/>
      <c r="BT96" s="419"/>
      <c r="BU96" s="419"/>
      <c r="BV96" s="419"/>
      <c r="BW96" s="419"/>
      <c r="BX96" s="419"/>
      <c r="BY96" s="419"/>
      <c r="BZ96" s="419"/>
      <c r="CA96" s="419"/>
      <c r="CB96" s="419"/>
      <c r="CC96" s="419"/>
      <c r="CD96" s="419"/>
      <c r="CE96" s="419"/>
      <c r="CF96" s="419"/>
      <c r="CG96" s="419"/>
      <c r="CH96" s="419"/>
      <c r="CI96" s="419"/>
      <c r="CJ96" s="419"/>
      <c r="CK96" s="419"/>
      <c r="CL96" s="419"/>
      <c r="CM96" s="419"/>
      <c r="CN96" s="419"/>
      <c r="CO96" s="419"/>
      <c r="CP96" s="419"/>
      <c r="CQ96" s="419"/>
      <c r="CR96" s="419"/>
      <c r="CS96" s="419"/>
      <c r="CT96" s="419"/>
      <c r="CU96" s="419"/>
      <c r="CV96" s="419"/>
      <c r="CW96" s="419"/>
      <c r="CX96" s="419"/>
      <c r="CY96" s="419"/>
      <c r="CZ96" s="419"/>
      <c r="DA96" s="419"/>
      <c r="DB96" s="419"/>
      <c r="DC96" s="419"/>
      <c r="DD96" s="419"/>
      <c r="DE96" s="419"/>
      <c r="DF96" s="419"/>
      <c r="DG96" s="419"/>
      <c r="DH96" s="419"/>
      <c r="DI96" s="419"/>
      <c r="DJ96" s="419"/>
      <c r="DK96" s="419"/>
      <c r="DL96" s="419"/>
      <c r="DM96" s="419"/>
      <c r="DN96" s="419"/>
      <c r="DO96" s="419"/>
      <c r="DP96" s="419"/>
      <c r="DQ96" s="419"/>
      <c r="DR96" s="419"/>
      <c r="DS96" s="419"/>
      <c r="DT96" s="419"/>
      <c r="DU96" s="419"/>
      <c r="DV96" s="419"/>
      <c r="DW96" s="419"/>
      <c r="DX96" s="419"/>
      <c r="DY96" s="419"/>
      <c r="DZ96" s="419"/>
      <c r="EA96" s="419"/>
      <c r="EB96" s="419"/>
      <c r="EC96" s="419"/>
      <c r="ED96" s="419"/>
      <c r="EE96" s="419"/>
      <c r="EF96" s="419"/>
      <c r="EG96" s="419"/>
      <c r="EH96" s="419"/>
      <c r="EI96" s="419"/>
      <c r="EJ96" s="419"/>
      <c r="EK96" s="419"/>
      <c r="EL96" s="419"/>
      <c r="EM96" s="419"/>
      <c r="EN96" s="419"/>
      <c r="EO96" s="419"/>
      <c r="EP96" s="419"/>
      <c r="EQ96" s="419"/>
      <c r="ER96" s="419"/>
      <c r="ES96" s="419"/>
      <c r="ET96" s="419"/>
      <c r="EU96" s="419"/>
      <c r="EV96" s="419"/>
      <c r="EW96" s="419"/>
      <c r="EX96" s="419"/>
      <c r="EY96" s="419"/>
      <c r="EZ96" s="419"/>
      <c r="FA96" s="419"/>
      <c r="FB96" s="419"/>
      <c r="FC96" s="419"/>
      <c r="FD96" s="419"/>
      <c r="FE96" s="419"/>
      <c r="FF96" s="419"/>
      <c r="FG96" s="419"/>
      <c r="FH96" s="419"/>
      <c r="FI96" s="419"/>
      <c r="FJ96" s="419"/>
      <c r="FK96" s="419"/>
      <c r="FL96" s="419"/>
      <c r="FM96" s="419"/>
      <c r="FN96" s="419"/>
      <c r="FO96" s="419"/>
      <c r="FP96" s="419"/>
      <c r="FQ96" s="419"/>
      <c r="FR96" s="419"/>
      <c r="FS96" s="419"/>
      <c r="FT96" s="419"/>
      <c r="FU96" s="419"/>
      <c r="FV96" s="419"/>
      <c r="FW96" s="419"/>
      <c r="FX96" s="419"/>
      <c r="FY96" s="419"/>
      <c r="FZ96" s="419"/>
      <c r="GA96" s="419"/>
      <c r="GB96" s="419"/>
      <c r="GC96" s="419"/>
      <c r="GD96" s="419"/>
      <c r="GE96" s="419"/>
      <c r="GF96" s="419"/>
      <c r="GG96" s="419"/>
      <c r="GH96" s="419"/>
      <c r="GI96" s="419"/>
      <c r="GJ96" s="419"/>
      <c r="GK96" s="419"/>
      <c r="GL96" s="419"/>
      <c r="GM96" s="419"/>
      <c r="GN96" s="419"/>
      <c r="GO96" s="419"/>
      <c r="GP96" s="419"/>
      <c r="GQ96" s="419"/>
      <c r="GR96" s="419"/>
      <c r="GS96" s="419"/>
      <c r="GT96" s="419"/>
      <c r="GU96" s="419"/>
      <c r="GV96" s="419"/>
      <c r="GW96" s="419"/>
      <c r="GX96" s="419"/>
      <c r="GY96" s="419"/>
      <c r="GZ96" s="419"/>
      <c r="HA96" s="419"/>
      <c r="HB96" s="419"/>
      <c r="HC96" s="419"/>
      <c r="HD96" s="419"/>
      <c r="HE96" s="419"/>
      <c r="HF96" s="419"/>
      <c r="HG96" s="419"/>
      <c r="HH96" s="419"/>
      <c r="HI96" s="419"/>
      <c r="HJ96" s="419"/>
      <c r="HK96" s="419"/>
      <c r="HL96" s="419"/>
      <c r="HM96" s="419"/>
      <c r="HN96" s="419"/>
      <c r="HO96" s="419"/>
      <c r="HP96" s="419"/>
      <c r="HQ96" s="419"/>
      <c r="HR96" s="419"/>
      <c r="HS96" s="419"/>
      <c r="HT96" s="419"/>
      <c r="HU96" s="419"/>
      <c r="HV96" s="419"/>
      <c r="HW96" s="419"/>
      <c r="HX96" s="419"/>
      <c r="HY96" s="419"/>
      <c r="HZ96" s="419"/>
      <c r="IA96" s="419"/>
      <c r="IB96" s="419"/>
      <c r="IC96" s="419"/>
      <c r="ID96" s="419"/>
      <c r="IE96" s="419"/>
      <c r="IF96" s="419"/>
      <c r="IG96" s="419"/>
      <c r="IH96" s="419"/>
      <c r="II96" s="419"/>
      <c r="IJ96" s="419"/>
      <c r="IK96" s="419"/>
      <c r="IL96" s="419"/>
      <c r="IM96" s="419"/>
      <c r="IN96" s="419"/>
      <c r="IO96" s="419"/>
      <c r="IP96" s="419"/>
    </row>
    <row r="97" spans="1:250" s="355" customFormat="1" ht="52.8">
      <c r="A97" s="413" t="s">
        <v>242</v>
      </c>
      <c r="B97" s="400" t="s">
        <v>243</v>
      </c>
      <c r="C97" s="396"/>
      <c r="D97" s="406"/>
      <c r="E97" s="35"/>
      <c r="F97" s="384"/>
      <c r="G97" s="381"/>
    </row>
    <row r="98" spans="1:250" s="355" customFormat="1" ht="79.2">
      <c r="A98" s="405"/>
      <c r="B98" s="400" t="s">
        <v>244</v>
      </c>
      <c r="C98" s="396"/>
      <c r="D98" s="406"/>
      <c r="E98" s="35"/>
      <c r="F98" s="384"/>
    </row>
    <row r="99" spans="1:250" ht="26.4">
      <c r="A99" s="405"/>
      <c r="B99" s="400" t="s">
        <v>245</v>
      </c>
      <c r="C99" s="396"/>
      <c r="D99" s="406"/>
      <c r="E99" s="35"/>
      <c r="G99" s="381"/>
      <c r="H99" s="355"/>
      <c r="I99" s="355"/>
      <c r="J99" s="355"/>
      <c r="K99" s="355"/>
      <c r="L99" s="355"/>
      <c r="M99" s="355"/>
      <c r="N99" s="355"/>
      <c r="O99" s="355"/>
      <c r="P99" s="355"/>
      <c r="Q99" s="355"/>
      <c r="R99" s="355"/>
      <c r="S99" s="355"/>
      <c r="T99" s="355"/>
      <c r="U99" s="355"/>
      <c r="V99" s="355"/>
      <c r="W99" s="355"/>
      <c r="X99" s="355"/>
      <c r="Y99" s="355"/>
      <c r="Z99" s="355"/>
      <c r="AA99" s="355"/>
      <c r="AB99" s="355"/>
      <c r="AC99" s="355"/>
      <c r="AD99" s="355"/>
      <c r="AE99" s="355"/>
      <c r="AF99" s="355"/>
      <c r="AG99" s="355"/>
      <c r="AH99" s="355"/>
      <c r="AI99" s="355"/>
      <c r="AJ99" s="355"/>
      <c r="AK99" s="355"/>
      <c r="AL99" s="355"/>
      <c r="AM99" s="355"/>
      <c r="AN99" s="355"/>
      <c r="AO99" s="355"/>
      <c r="AP99" s="355"/>
      <c r="AQ99" s="355"/>
      <c r="AR99" s="355"/>
      <c r="AS99" s="355"/>
      <c r="AT99" s="355"/>
      <c r="AU99" s="355"/>
      <c r="AV99" s="355"/>
      <c r="AW99" s="355"/>
      <c r="AX99" s="355"/>
      <c r="AY99" s="355"/>
      <c r="AZ99" s="355"/>
      <c r="BA99" s="355"/>
      <c r="BB99" s="355"/>
      <c r="BC99" s="355"/>
      <c r="BD99" s="355"/>
      <c r="BE99" s="355"/>
      <c r="BF99" s="355"/>
      <c r="BG99" s="355"/>
      <c r="BH99" s="355"/>
      <c r="BI99" s="355"/>
      <c r="BJ99" s="355"/>
      <c r="BK99" s="355"/>
      <c r="BL99" s="355"/>
      <c r="BM99" s="355"/>
      <c r="BN99" s="355"/>
      <c r="BO99" s="355"/>
      <c r="BP99" s="355"/>
      <c r="BQ99" s="355"/>
      <c r="BR99" s="355"/>
      <c r="BS99" s="355"/>
      <c r="BT99" s="355"/>
      <c r="BU99" s="355"/>
      <c r="BV99" s="355"/>
      <c r="BW99" s="355"/>
      <c r="BX99" s="355"/>
      <c r="BY99" s="355"/>
      <c r="BZ99" s="355"/>
      <c r="CA99" s="355"/>
      <c r="CB99" s="355"/>
      <c r="CC99" s="355"/>
      <c r="CD99" s="355"/>
      <c r="CE99" s="355"/>
      <c r="CF99" s="355"/>
      <c r="CG99" s="355"/>
      <c r="CH99" s="355"/>
      <c r="CI99" s="355"/>
      <c r="CJ99" s="355"/>
      <c r="CK99" s="355"/>
      <c r="CL99" s="355"/>
      <c r="CM99" s="355"/>
      <c r="CN99" s="355"/>
      <c r="CO99" s="355"/>
      <c r="CP99" s="355"/>
      <c r="CQ99" s="355"/>
      <c r="CR99" s="355"/>
      <c r="CS99" s="355"/>
      <c r="CT99" s="355"/>
      <c r="CU99" s="355"/>
      <c r="CV99" s="355"/>
      <c r="CW99" s="355"/>
      <c r="CX99" s="355"/>
      <c r="CY99" s="355"/>
      <c r="CZ99" s="355"/>
      <c r="DA99" s="355"/>
      <c r="DB99" s="355"/>
      <c r="DC99" s="355"/>
      <c r="DD99" s="355"/>
      <c r="DE99" s="355"/>
      <c r="DF99" s="355"/>
      <c r="DG99" s="355"/>
      <c r="DH99" s="355"/>
      <c r="DI99" s="355"/>
      <c r="DJ99" s="355"/>
      <c r="DK99" s="355"/>
      <c r="DL99" s="355"/>
      <c r="DM99" s="355"/>
      <c r="DN99" s="355"/>
      <c r="DO99" s="355"/>
      <c r="DP99" s="355"/>
      <c r="DQ99" s="355"/>
      <c r="DR99" s="355"/>
      <c r="DS99" s="355"/>
      <c r="DT99" s="355"/>
      <c r="DU99" s="355"/>
      <c r="DV99" s="355"/>
      <c r="DW99" s="355"/>
      <c r="DX99" s="355"/>
      <c r="DY99" s="355"/>
      <c r="DZ99" s="355"/>
      <c r="EA99" s="355"/>
      <c r="EB99" s="355"/>
      <c r="EC99" s="355"/>
      <c r="ED99" s="355"/>
      <c r="EE99" s="355"/>
      <c r="EF99" s="355"/>
      <c r="EG99" s="355"/>
      <c r="EH99" s="355"/>
      <c r="EI99" s="355"/>
      <c r="EJ99" s="355"/>
      <c r="EK99" s="355"/>
      <c r="EL99" s="355"/>
      <c r="EM99" s="355"/>
      <c r="EN99" s="355"/>
      <c r="EO99" s="355"/>
      <c r="EP99" s="355"/>
      <c r="EQ99" s="355"/>
      <c r="ER99" s="355"/>
      <c r="ES99" s="355"/>
      <c r="ET99" s="355"/>
      <c r="EU99" s="355"/>
      <c r="EV99" s="355"/>
      <c r="EW99" s="355"/>
      <c r="EX99" s="355"/>
      <c r="EY99" s="355"/>
      <c r="EZ99" s="355"/>
      <c r="FA99" s="355"/>
      <c r="FB99" s="355"/>
      <c r="FC99" s="355"/>
      <c r="FD99" s="355"/>
      <c r="FE99" s="355"/>
      <c r="FF99" s="355"/>
      <c r="FG99" s="355"/>
      <c r="FH99" s="355"/>
      <c r="FI99" s="355"/>
      <c r="FJ99" s="355"/>
      <c r="FK99" s="355"/>
      <c r="FL99" s="355"/>
      <c r="FM99" s="355"/>
      <c r="FN99" s="355"/>
      <c r="FO99" s="355"/>
      <c r="FP99" s="355"/>
      <c r="FQ99" s="355"/>
      <c r="FR99" s="355"/>
      <c r="FS99" s="355"/>
      <c r="FT99" s="355"/>
      <c r="FU99" s="355"/>
      <c r="FV99" s="355"/>
      <c r="FW99" s="355"/>
      <c r="FX99" s="355"/>
      <c r="FY99" s="355"/>
      <c r="FZ99" s="355"/>
      <c r="GA99" s="355"/>
      <c r="GB99" s="355"/>
      <c r="GC99" s="355"/>
      <c r="GD99" s="355"/>
      <c r="GE99" s="355"/>
      <c r="GF99" s="355"/>
      <c r="GG99" s="355"/>
      <c r="GH99" s="355"/>
      <c r="GI99" s="355"/>
      <c r="GJ99" s="355"/>
      <c r="GK99" s="355"/>
      <c r="GL99" s="355"/>
      <c r="GM99" s="355"/>
      <c r="GN99" s="355"/>
      <c r="GO99" s="355"/>
      <c r="GP99" s="355"/>
      <c r="GQ99" s="355"/>
      <c r="GR99" s="355"/>
      <c r="GS99" s="355"/>
      <c r="GT99" s="355"/>
      <c r="GU99" s="355"/>
      <c r="GV99" s="355"/>
      <c r="GW99" s="355"/>
      <c r="GX99" s="355"/>
      <c r="GY99" s="355"/>
      <c r="GZ99" s="355"/>
      <c r="HA99" s="355"/>
      <c r="HB99" s="355"/>
      <c r="HC99" s="355"/>
      <c r="HD99" s="355"/>
      <c r="HE99" s="355"/>
      <c r="HF99" s="355"/>
      <c r="HG99" s="355"/>
      <c r="HH99" s="355"/>
      <c r="HI99" s="355"/>
      <c r="HJ99" s="355"/>
      <c r="HK99" s="355"/>
      <c r="HL99" s="355"/>
      <c r="HM99" s="355"/>
      <c r="HN99" s="355"/>
      <c r="HO99" s="355"/>
      <c r="HP99" s="355"/>
      <c r="HQ99" s="355"/>
      <c r="HR99" s="355"/>
      <c r="HS99" s="355"/>
      <c r="HT99" s="355"/>
      <c r="HU99" s="355"/>
      <c r="HV99" s="355"/>
      <c r="HW99" s="355"/>
      <c r="HX99" s="355"/>
      <c r="HY99" s="355"/>
      <c r="HZ99" s="355"/>
      <c r="IA99" s="355"/>
      <c r="IB99" s="355"/>
      <c r="IC99" s="355"/>
      <c r="ID99" s="355"/>
      <c r="IE99" s="355"/>
      <c r="IF99" s="355"/>
      <c r="IG99" s="355"/>
      <c r="IH99" s="355"/>
      <c r="II99" s="355"/>
      <c r="IJ99" s="355"/>
      <c r="IK99" s="355"/>
      <c r="IL99" s="355"/>
      <c r="IM99" s="355"/>
      <c r="IN99" s="355"/>
      <c r="IO99" s="355"/>
      <c r="IP99" s="355"/>
    </row>
    <row r="100" spans="1:250" s="387" customFormat="1" ht="13.2">
      <c r="A100" s="405"/>
      <c r="B100" s="400"/>
      <c r="C100" s="396"/>
      <c r="D100" s="406"/>
      <c r="E100" s="35"/>
      <c r="F100" s="402"/>
      <c r="G100" s="381"/>
      <c r="H100" s="381"/>
      <c r="I100" s="381"/>
      <c r="J100" s="381"/>
      <c r="K100" s="381"/>
      <c r="L100" s="381"/>
      <c r="M100" s="381"/>
      <c r="N100" s="381"/>
      <c r="O100" s="381"/>
      <c r="P100" s="381"/>
      <c r="Q100" s="381"/>
      <c r="R100" s="381"/>
      <c r="S100" s="381"/>
      <c r="T100" s="381"/>
      <c r="U100" s="381"/>
      <c r="V100" s="381"/>
      <c r="W100" s="381"/>
      <c r="X100" s="381"/>
      <c r="Y100" s="381"/>
      <c r="Z100" s="381"/>
      <c r="AA100" s="381"/>
      <c r="AB100" s="381"/>
      <c r="AC100" s="381"/>
      <c r="AD100" s="381"/>
      <c r="AE100" s="381"/>
      <c r="AF100" s="381"/>
      <c r="AG100" s="381"/>
      <c r="AH100" s="381"/>
      <c r="AI100" s="381"/>
      <c r="AJ100" s="381"/>
      <c r="AK100" s="381"/>
      <c r="AL100" s="381"/>
      <c r="AM100" s="381"/>
      <c r="AN100" s="381"/>
      <c r="AO100" s="381"/>
      <c r="AP100" s="381"/>
      <c r="AQ100" s="381"/>
      <c r="AR100" s="381"/>
      <c r="AS100" s="381"/>
      <c r="AT100" s="381"/>
      <c r="AU100" s="381"/>
      <c r="AV100" s="381"/>
      <c r="AW100" s="381"/>
      <c r="AX100" s="381"/>
      <c r="AY100" s="381"/>
      <c r="AZ100" s="381"/>
      <c r="BA100" s="381"/>
      <c r="BB100" s="381"/>
      <c r="BC100" s="381"/>
      <c r="BD100" s="381"/>
      <c r="BE100" s="381"/>
      <c r="BF100" s="381"/>
      <c r="BG100" s="381"/>
      <c r="BH100" s="381"/>
      <c r="BI100" s="381"/>
      <c r="BJ100" s="381"/>
      <c r="BK100" s="381"/>
      <c r="BL100" s="381"/>
      <c r="BM100" s="381"/>
      <c r="BN100" s="381"/>
      <c r="BO100" s="381"/>
      <c r="BP100" s="381"/>
      <c r="BQ100" s="381"/>
      <c r="BR100" s="381"/>
      <c r="BS100" s="381"/>
      <c r="BT100" s="381"/>
      <c r="BU100" s="381"/>
      <c r="BV100" s="381"/>
      <c r="BW100" s="381"/>
      <c r="BX100" s="381"/>
      <c r="BY100" s="381"/>
      <c r="BZ100" s="381"/>
      <c r="CA100" s="381"/>
      <c r="CB100" s="381"/>
      <c r="CC100" s="381"/>
      <c r="CD100" s="381"/>
      <c r="CE100" s="381"/>
      <c r="CF100" s="381"/>
      <c r="CG100" s="381"/>
      <c r="CH100" s="381"/>
      <c r="CI100" s="381"/>
      <c r="CJ100" s="381"/>
      <c r="CK100" s="381"/>
      <c r="CL100" s="381"/>
      <c r="CM100" s="381"/>
      <c r="CN100" s="381"/>
      <c r="CO100" s="381"/>
      <c r="CP100" s="381"/>
      <c r="CQ100" s="381"/>
      <c r="CR100" s="381"/>
      <c r="CS100" s="381"/>
      <c r="CT100" s="381"/>
      <c r="CU100" s="381"/>
      <c r="CV100" s="381"/>
      <c r="CW100" s="381"/>
      <c r="CX100" s="381"/>
      <c r="CY100" s="381"/>
      <c r="CZ100" s="381"/>
      <c r="DA100" s="381"/>
      <c r="DB100" s="381"/>
      <c r="DC100" s="381"/>
      <c r="DD100" s="381"/>
      <c r="DE100" s="381"/>
      <c r="DF100" s="381"/>
      <c r="DG100" s="381"/>
      <c r="DH100" s="381"/>
      <c r="DI100" s="381"/>
      <c r="DJ100" s="381"/>
      <c r="DK100" s="381"/>
      <c r="DL100" s="381"/>
      <c r="DM100" s="381"/>
      <c r="DN100" s="381"/>
      <c r="DO100" s="381"/>
      <c r="DP100" s="381"/>
      <c r="DQ100" s="381"/>
      <c r="DR100" s="381"/>
      <c r="DS100" s="381"/>
      <c r="DT100" s="381"/>
      <c r="DU100" s="381"/>
      <c r="DV100" s="381"/>
      <c r="DW100" s="381"/>
      <c r="DX100" s="381"/>
      <c r="DY100" s="381"/>
      <c r="DZ100" s="381"/>
      <c r="EA100" s="381"/>
      <c r="EB100" s="381"/>
      <c r="EC100" s="381"/>
      <c r="ED100" s="381"/>
      <c r="EE100" s="381"/>
      <c r="EF100" s="381"/>
      <c r="EG100" s="381"/>
      <c r="EH100" s="381"/>
      <c r="EI100" s="381"/>
      <c r="EJ100" s="381"/>
      <c r="EK100" s="381"/>
      <c r="EL100" s="381"/>
      <c r="EM100" s="381"/>
      <c r="EN100" s="381"/>
      <c r="EO100" s="381"/>
      <c r="EP100" s="381"/>
      <c r="EQ100" s="381"/>
      <c r="ER100" s="381"/>
      <c r="ES100" s="381"/>
      <c r="ET100" s="381"/>
      <c r="EU100" s="381"/>
      <c r="EV100" s="381"/>
      <c r="EW100" s="381"/>
      <c r="EX100" s="381"/>
      <c r="EY100" s="381"/>
      <c r="EZ100" s="381"/>
      <c r="FA100" s="381"/>
      <c r="FB100" s="381"/>
      <c r="FC100" s="381"/>
      <c r="FD100" s="381"/>
      <c r="FE100" s="381"/>
      <c r="FF100" s="381"/>
      <c r="FG100" s="381"/>
      <c r="FH100" s="381"/>
      <c r="FI100" s="381"/>
      <c r="FJ100" s="381"/>
      <c r="FK100" s="381"/>
      <c r="FL100" s="381"/>
      <c r="FM100" s="381"/>
      <c r="FN100" s="381"/>
      <c r="FO100" s="381"/>
      <c r="FP100" s="381"/>
      <c r="FQ100" s="381"/>
      <c r="FR100" s="381"/>
      <c r="FS100" s="381"/>
      <c r="FT100" s="381"/>
      <c r="FU100" s="381"/>
      <c r="FV100" s="381"/>
      <c r="FW100" s="381"/>
      <c r="FX100" s="381"/>
      <c r="FY100" s="381"/>
      <c r="FZ100" s="381"/>
      <c r="GA100" s="381"/>
      <c r="GB100" s="381"/>
      <c r="GC100" s="381"/>
      <c r="GD100" s="381"/>
      <c r="GE100" s="381"/>
      <c r="GF100" s="381"/>
      <c r="GG100" s="381"/>
      <c r="GH100" s="381"/>
      <c r="GI100" s="381"/>
      <c r="GJ100" s="381"/>
      <c r="GK100" s="381"/>
      <c r="GL100" s="381"/>
      <c r="GM100" s="381"/>
      <c r="GN100" s="381"/>
      <c r="GO100" s="381"/>
      <c r="GP100" s="381"/>
      <c r="GQ100" s="381"/>
      <c r="GR100" s="381"/>
      <c r="GS100" s="381"/>
      <c r="GT100" s="381"/>
      <c r="GU100" s="381"/>
      <c r="GV100" s="381"/>
      <c r="GW100" s="381"/>
      <c r="GX100" s="381"/>
      <c r="GY100" s="381"/>
      <c r="GZ100" s="381"/>
      <c r="HA100" s="381"/>
      <c r="HB100" s="381"/>
      <c r="HC100" s="381"/>
      <c r="HD100" s="381"/>
      <c r="HE100" s="381"/>
      <c r="HF100" s="381"/>
      <c r="HG100" s="381"/>
      <c r="HH100" s="381"/>
      <c r="HI100" s="381"/>
      <c r="HJ100" s="381"/>
      <c r="HK100" s="381"/>
      <c r="HL100" s="381"/>
      <c r="HM100" s="381"/>
      <c r="HN100" s="381"/>
      <c r="HO100" s="381"/>
      <c r="HP100" s="381"/>
      <c r="HQ100" s="381"/>
      <c r="HR100" s="381"/>
      <c r="HS100" s="381"/>
      <c r="HT100" s="381"/>
      <c r="HU100" s="381"/>
      <c r="HV100" s="381"/>
      <c r="HW100" s="381"/>
      <c r="HX100" s="381"/>
      <c r="HY100" s="381"/>
      <c r="HZ100" s="381"/>
      <c r="IA100" s="381"/>
      <c r="IB100" s="381"/>
      <c r="IC100" s="381"/>
      <c r="ID100" s="381"/>
      <c r="IE100" s="381"/>
      <c r="IF100" s="381"/>
      <c r="IG100" s="381"/>
      <c r="IH100" s="381"/>
      <c r="II100" s="381"/>
      <c r="IJ100" s="381"/>
      <c r="IK100" s="381"/>
      <c r="IL100" s="381"/>
      <c r="IM100" s="381"/>
      <c r="IN100" s="381"/>
      <c r="IO100" s="381"/>
      <c r="IP100" s="381"/>
    </row>
    <row r="101" spans="1:250" s="387" customFormat="1" ht="13.2">
      <c r="A101" s="421" t="s">
        <v>246</v>
      </c>
      <c r="B101" s="371" t="s">
        <v>247</v>
      </c>
      <c r="C101" s="396"/>
      <c r="D101" s="406"/>
      <c r="E101" s="73"/>
      <c r="F101" s="402"/>
      <c r="G101" s="381"/>
      <c r="H101" s="381"/>
      <c r="I101" s="381"/>
      <c r="J101" s="381"/>
      <c r="K101" s="381"/>
      <c r="L101" s="381"/>
      <c r="M101" s="381"/>
      <c r="N101" s="381"/>
      <c r="O101" s="381"/>
      <c r="P101" s="381"/>
      <c r="Q101" s="381"/>
      <c r="R101" s="381"/>
      <c r="S101" s="381"/>
      <c r="T101" s="381"/>
      <c r="U101" s="381"/>
      <c r="V101" s="381"/>
      <c r="W101" s="381"/>
      <c r="X101" s="381"/>
      <c r="Y101" s="381"/>
      <c r="Z101" s="381"/>
      <c r="AA101" s="381"/>
      <c r="AB101" s="381"/>
      <c r="AC101" s="381"/>
      <c r="AD101" s="381"/>
      <c r="AE101" s="381"/>
      <c r="AF101" s="381"/>
      <c r="AG101" s="381"/>
      <c r="AH101" s="381"/>
      <c r="AI101" s="381"/>
      <c r="AJ101" s="381"/>
      <c r="AK101" s="381"/>
      <c r="AL101" s="381"/>
      <c r="AM101" s="381"/>
      <c r="AN101" s="381"/>
      <c r="AO101" s="381"/>
      <c r="AP101" s="381"/>
      <c r="AQ101" s="381"/>
      <c r="AR101" s="381"/>
      <c r="AS101" s="381"/>
      <c r="AT101" s="381"/>
      <c r="AU101" s="381"/>
      <c r="AV101" s="381"/>
      <c r="AW101" s="381"/>
      <c r="AX101" s="381"/>
      <c r="AY101" s="381"/>
      <c r="AZ101" s="381"/>
      <c r="BA101" s="381"/>
      <c r="BB101" s="381"/>
      <c r="BC101" s="381"/>
      <c r="BD101" s="381"/>
      <c r="BE101" s="381"/>
      <c r="BF101" s="381"/>
      <c r="BG101" s="381"/>
      <c r="BH101" s="381"/>
      <c r="BI101" s="381"/>
      <c r="BJ101" s="381"/>
      <c r="BK101" s="381"/>
      <c r="BL101" s="381"/>
      <c r="BM101" s="381"/>
      <c r="BN101" s="381"/>
      <c r="BO101" s="381"/>
      <c r="BP101" s="381"/>
      <c r="BQ101" s="381"/>
      <c r="BR101" s="381"/>
      <c r="BS101" s="381"/>
      <c r="BT101" s="381"/>
      <c r="BU101" s="381"/>
      <c r="BV101" s="381"/>
      <c r="BW101" s="381"/>
      <c r="BX101" s="381"/>
      <c r="BY101" s="381"/>
      <c r="BZ101" s="381"/>
      <c r="CA101" s="381"/>
      <c r="CB101" s="381"/>
      <c r="CC101" s="381"/>
      <c r="CD101" s="381"/>
      <c r="CE101" s="381"/>
      <c r="CF101" s="381"/>
      <c r="CG101" s="381"/>
      <c r="CH101" s="381"/>
      <c r="CI101" s="381"/>
      <c r="CJ101" s="381"/>
      <c r="CK101" s="381"/>
      <c r="CL101" s="381"/>
      <c r="CM101" s="381"/>
      <c r="CN101" s="381"/>
      <c r="CO101" s="381"/>
      <c r="CP101" s="381"/>
      <c r="CQ101" s="381"/>
      <c r="CR101" s="381"/>
      <c r="CS101" s="381"/>
      <c r="CT101" s="381"/>
      <c r="CU101" s="381"/>
      <c r="CV101" s="381"/>
      <c r="CW101" s="381"/>
      <c r="CX101" s="381"/>
      <c r="CY101" s="381"/>
      <c r="CZ101" s="381"/>
      <c r="DA101" s="381"/>
      <c r="DB101" s="381"/>
      <c r="DC101" s="381"/>
      <c r="DD101" s="381"/>
      <c r="DE101" s="381"/>
      <c r="DF101" s="381"/>
      <c r="DG101" s="381"/>
      <c r="DH101" s="381"/>
      <c r="DI101" s="381"/>
      <c r="DJ101" s="381"/>
      <c r="DK101" s="381"/>
      <c r="DL101" s="381"/>
      <c r="DM101" s="381"/>
      <c r="DN101" s="381"/>
      <c r="DO101" s="381"/>
      <c r="DP101" s="381"/>
      <c r="DQ101" s="381"/>
      <c r="DR101" s="381"/>
      <c r="DS101" s="381"/>
      <c r="DT101" s="381"/>
      <c r="DU101" s="381"/>
      <c r="DV101" s="381"/>
      <c r="DW101" s="381"/>
      <c r="DX101" s="381"/>
      <c r="DY101" s="381"/>
      <c r="DZ101" s="381"/>
      <c r="EA101" s="381"/>
      <c r="EB101" s="381"/>
      <c r="EC101" s="381"/>
      <c r="ED101" s="381"/>
      <c r="EE101" s="381"/>
      <c r="EF101" s="381"/>
      <c r="EG101" s="381"/>
      <c r="EH101" s="381"/>
      <c r="EI101" s="381"/>
      <c r="EJ101" s="381"/>
      <c r="EK101" s="381"/>
      <c r="EL101" s="381"/>
      <c r="EM101" s="381"/>
      <c r="EN101" s="381"/>
      <c r="EO101" s="381"/>
      <c r="EP101" s="381"/>
      <c r="EQ101" s="381"/>
      <c r="ER101" s="381"/>
      <c r="ES101" s="381"/>
      <c r="ET101" s="381"/>
      <c r="EU101" s="381"/>
      <c r="EV101" s="381"/>
      <c r="EW101" s="381"/>
      <c r="EX101" s="381"/>
      <c r="EY101" s="381"/>
      <c r="EZ101" s="381"/>
      <c r="FA101" s="381"/>
      <c r="FB101" s="381"/>
      <c r="FC101" s="381"/>
      <c r="FD101" s="381"/>
      <c r="FE101" s="381"/>
      <c r="FF101" s="381"/>
      <c r="FG101" s="381"/>
      <c r="FH101" s="381"/>
      <c r="FI101" s="381"/>
      <c r="FJ101" s="381"/>
      <c r="FK101" s="381"/>
      <c r="FL101" s="381"/>
      <c r="FM101" s="381"/>
      <c r="FN101" s="381"/>
      <c r="FO101" s="381"/>
      <c r="FP101" s="381"/>
      <c r="FQ101" s="381"/>
      <c r="FR101" s="381"/>
      <c r="FS101" s="381"/>
      <c r="FT101" s="381"/>
      <c r="FU101" s="381"/>
      <c r="FV101" s="381"/>
      <c r="FW101" s="381"/>
      <c r="FX101" s="381"/>
      <c r="FY101" s="381"/>
      <c r="FZ101" s="381"/>
      <c r="GA101" s="381"/>
      <c r="GB101" s="381"/>
      <c r="GC101" s="381"/>
      <c r="GD101" s="381"/>
      <c r="GE101" s="381"/>
      <c r="GF101" s="381"/>
      <c r="GG101" s="381"/>
      <c r="GH101" s="381"/>
      <c r="GI101" s="381"/>
      <c r="GJ101" s="381"/>
      <c r="GK101" s="381"/>
      <c r="GL101" s="381"/>
      <c r="GM101" s="381"/>
      <c r="GN101" s="381"/>
      <c r="GO101" s="381"/>
      <c r="GP101" s="381"/>
      <c r="GQ101" s="381"/>
      <c r="GR101" s="381"/>
      <c r="GS101" s="381"/>
      <c r="GT101" s="381"/>
      <c r="GU101" s="381"/>
      <c r="GV101" s="381"/>
      <c r="GW101" s="381"/>
      <c r="GX101" s="381"/>
      <c r="GY101" s="381"/>
      <c r="GZ101" s="381"/>
      <c r="HA101" s="381"/>
      <c r="HB101" s="381"/>
      <c r="HC101" s="381"/>
      <c r="HD101" s="381"/>
      <c r="HE101" s="381"/>
      <c r="HF101" s="381"/>
      <c r="HG101" s="381"/>
      <c r="HH101" s="381"/>
      <c r="HI101" s="381"/>
      <c r="HJ101" s="381"/>
      <c r="HK101" s="381"/>
      <c r="HL101" s="381"/>
      <c r="HM101" s="381"/>
      <c r="HN101" s="381"/>
      <c r="HO101" s="381"/>
      <c r="HP101" s="381"/>
      <c r="HQ101" s="381"/>
      <c r="HR101" s="381"/>
      <c r="HS101" s="381"/>
      <c r="HT101" s="381"/>
      <c r="HU101" s="381"/>
      <c r="HV101" s="381"/>
      <c r="HW101" s="381"/>
      <c r="HX101" s="381"/>
      <c r="HY101" s="381"/>
      <c r="HZ101" s="381"/>
      <c r="IA101" s="381"/>
      <c r="IB101" s="381"/>
      <c r="IC101" s="381"/>
      <c r="ID101" s="381"/>
      <c r="IE101" s="381"/>
      <c r="IF101" s="381"/>
      <c r="IG101" s="381"/>
      <c r="IH101" s="381"/>
      <c r="II101" s="381"/>
      <c r="IJ101" s="381"/>
      <c r="IK101" s="381"/>
      <c r="IL101" s="381"/>
      <c r="IM101" s="381"/>
      <c r="IN101" s="381"/>
      <c r="IO101" s="381"/>
      <c r="IP101" s="381"/>
    </row>
    <row r="102" spans="1:250" s="387" customFormat="1" ht="13.2">
      <c r="A102" s="422"/>
      <c r="B102" s="400" t="s">
        <v>248</v>
      </c>
      <c r="C102" s="396" t="s">
        <v>14</v>
      </c>
      <c r="D102" s="406">
        <v>15</v>
      </c>
      <c r="E102" s="73"/>
      <c r="F102" s="402">
        <f>+E102*D102</f>
        <v>0</v>
      </c>
      <c r="G102" s="381"/>
      <c r="H102" s="381"/>
      <c r="I102" s="381"/>
      <c r="J102" s="381"/>
      <c r="K102" s="381"/>
      <c r="L102" s="381"/>
      <c r="M102" s="381"/>
      <c r="N102" s="381"/>
      <c r="O102" s="381"/>
      <c r="P102" s="381"/>
      <c r="Q102" s="381"/>
      <c r="R102" s="381"/>
      <c r="S102" s="381"/>
      <c r="T102" s="381"/>
      <c r="U102" s="381"/>
      <c r="V102" s="381"/>
      <c r="W102" s="381"/>
      <c r="X102" s="381"/>
      <c r="Y102" s="381"/>
      <c r="Z102" s="381"/>
      <c r="AA102" s="381"/>
      <c r="AB102" s="381"/>
      <c r="AC102" s="381"/>
      <c r="AD102" s="381"/>
      <c r="AE102" s="381"/>
      <c r="AF102" s="381"/>
      <c r="AG102" s="381"/>
      <c r="AH102" s="381"/>
      <c r="AI102" s="381"/>
      <c r="AJ102" s="381"/>
      <c r="AK102" s="381"/>
      <c r="AL102" s="381"/>
      <c r="AM102" s="381"/>
      <c r="AN102" s="381"/>
      <c r="AO102" s="381"/>
      <c r="AP102" s="381"/>
      <c r="AQ102" s="381"/>
      <c r="AR102" s="381"/>
      <c r="AS102" s="381"/>
      <c r="AT102" s="381"/>
      <c r="AU102" s="381"/>
      <c r="AV102" s="381"/>
      <c r="AW102" s="381"/>
      <c r="AX102" s="381"/>
      <c r="AY102" s="381"/>
      <c r="AZ102" s="381"/>
      <c r="BA102" s="381"/>
      <c r="BB102" s="381"/>
      <c r="BC102" s="381"/>
      <c r="BD102" s="381"/>
      <c r="BE102" s="381"/>
      <c r="BF102" s="381"/>
      <c r="BG102" s="381"/>
      <c r="BH102" s="381"/>
      <c r="BI102" s="381"/>
      <c r="BJ102" s="381"/>
      <c r="BK102" s="381"/>
      <c r="BL102" s="381"/>
      <c r="BM102" s="381"/>
      <c r="BN102" s="381"/>
      <c r="BO102" s="381"/>
      <c r="BP102" s="381"/>
      <c r="BQ102" s="381"/>
      <c r="BR102" s="381"/>
      <c r="BS102" s="381"/>
      <c r="BT102" s="381"/>
      <c r="BU102" s="381"/>
      <c r="BV102" s="381"/>
      <c r="BW102" s="381"/>
      <c r="BX102" s="381"/>
      <c r="BY102" s="381"/>
      <c r="BZ102" s="381"/>
      <c r="CA102" s="381"/>
      <c r="CB102" s="381"/>
      <c r="CC102" s="381"/>
      <c r="CD102" s="381"/>
      <c r="CE102" s="381"/>
      <c r="CF102" s="381"/>
      <c r="CG102" s="381"/>
      <c r="CH102" s="381"/>
      <c r="CI102" s="381"/>
      <c r="CJ102" s="381"/>
      <c r="CK102" s="381"/>
      <c r="CL102" s="381"/>
      <c r="CM102" s="381"/>
      <c r="CN102" s="381"/>
      <c r="CO102" s="381"/>
      <c r="CP102" s="381"/>
      <c r="CQ102" s="381"/>
      <c r="CR102" s="381"/>
      <c r="CS102" s="381"/>
      <c r="CT102" s="381"/>
      <c r="CU102" s="381"/>
      <c r="CV102" s="381"/>
      <c r="CW102" s="381"/>
      <c r="CX102" s="381"/>
      <c r="CY102" s="381"/>
      <c r="CZ102" s="381"/>
      <c r="DA102" s="381"/>
      <c r="DB102" s="381"/>
      <c r="DC102" s="381"/>
      <c r="DD102" s="381"/>
      <c r="DE102" s="381"/>
      <c r="DF102" s="381"/>
      <c r="DG102" s="381"/>
      <c r="DH102" s="381"/>
      <c r="DI102" s="381"/>
      <c r="DJ102" s="381"/>
      <c r="DK102" s="381"/>
      <c r="DL102" s="381"/>
      <c r="DM102" s="381"/>
      <c r="DN102" s="381"/>
      <c r="DO102" s="381"/>
      <c r="DP102" s="381"/>
      <c r="DQ102" s="381"/>
      <c r="DR102" s="381"/>
      <c r="DS102" s="381"/>
      <c r="DT102" s="381"/>
      <c r="DU102" s="381"/>
      <c r="DV102" s="381"/>
      <c r="DW102" s="381"/>
      <c r="DX102" s="381"/>
      <c r="DY102" s="381"/>
      <c r="DZ102" s="381"/>
      <c r="EA102" s="381"/>
      <c r="EB102" s="381"/>
      <c r="EC102" s="381"/>
      <c r="ED102" s="381"/>
      <c r="EE102" s="381"/>
      <c r="EF102" s="381"/>
      <c r="EG102" s="381"/>
      <c r="EH102" s="381"/>
      <c r="EI102" s="381"/>
      <c r="EJ102" s="381"/>
      <c r="EK102" s="381"/>
      <c r="EL102" s="381"/>
      <c r="EM102" s="381"/>
      <c r="EN102" s="381"/>
      <c r="EO102" s="381"/>
      <c r="EP102" s="381"/>
      <c r="EQ102" s="381"/>
      <c r="ER102" s="381"/>
      <c r="ES102" s="381"/>
      <c r="ET102" s="381"/>
      <c r="EU102" s="381"/>
      <c r="EV102" s="381"/>
      <c r="EW102" s="381"/>
      <c r="EX102" s="381"/>
      <c r="EY102" s="381"/>
      <c r="EZ102" s="381"/>
      <c r="FA102" s="381"/>
      <c r="FB102" s="381"/>
      <c r="FC102" s="381"/>
      <c r="FD102" s="381"/>
      <c r="FE102" s="381"/>
      <c r="FF102" s="381"/>
      <c r="FG102" s="381"/>
      <c r="FH102" s="381"/>
      <c r="FI102" s="381"/>
      <c r="FJ102" s="381"/>
      <c r="FK102" s="381"/>
      <c r="FL102" s="381"/>
      <c r="FM102" s="381"/>
      <c r="FN102" s="381"/>
      <c r="FO102" s="381"/>
      <c r="FP102" s="381"/>
      <c r="FQ102" s="381"/>
      <c r="FR102" s="381"/>
      <c r="FS102" s="381"/>
      <c r="FT102" s="381"/>
      <c r="FU102" s="381"/>
      <c r="FV102" s="381"/>
      <c r="FW102" s="381"/>
      <c r="FX102" s="381"/>
      <c r="FY102" s="381"/>
      <c r="FZ102" s="381"/>
      <c r="GA102" s="381"/>
      <c r="GB102" s="381"/>
      <c r="GC102" s="381"/>
      <c r="GD102" s="381"/>
      <c r="GE102" s="381"/>
      <c r="GF102" s="381"/>
      <c r="GG102" s="381"/>
      <c r="GH102" s="381"/>
      <c r="GI102" s="381"/>
      <c r="GJ102" s="381"/>
      <c r="GK102" s="381"/>
      <c r="GL102" s="381"/>
      <c r="GM102" s="381"/>
      <c r="GN102" s="381"/>
      <c r="GO102" s="381"/>
      <c r="GP102" s="381"/>
      <c r="GQ102" s="381"/>
      <c r="GR102" s="381"/>
      <c r="GS102" s="381"/>
      <c r="GT102" s="381"/>
      <c r="GU102" s="381"/>
      <c r="GV102" s="381"/>
      <c r="GW102" s="381"/>
      <c r="GX102" s="381"/>
      <c r="GY102" s="381"/>
      <c r="GZ102" s="381"/>
      <c r="HA102" s="381"/>
      <c r="HB102" s="381"/>
      <c r="HC102" s="381"/>
      <c r="HD102" s="381"/>
      <c r="HE102" s="381"/>
      <c r="HF102" s="381"/>
      <c r="HG102" s="381"/>
      <c r="HH102" s="381"/>
      <c r="HI102" s="381"/>
      <c r="HJ102" s="381"/>
      <c r="HK102" s="381"/>
      <c r="HL102" s="381"/>
      <c r="HM102" s="381"/>
      <c r="HN102" s="381"/>
      <c r="HO102" s="381"/>
      <c r="HP102" s="381"/>
      <c r="HQ102" s="381"/>
      <c r="HR102" s="381"/>
      <c r="HS102" s="381"/>
      <c r="HT102" s="381"/>
      <c r="HU102" s="381"/>
      <c r="HV102" s="381"/>
      <c r="HW102" s="381"/>
      <c r="HX102" s="381"/>
      <c r="HY102" s="381"/>
      <c r="HZ102" s="381"/>
      <c r="IA102" s="381"/>
      <c r="IB102" s="381"/>
      <c r="IC102" s="381"/>
      <c r="ID102" s="381"/>
      <c r="IE102" s="381"/>
      <c r="IF102" s="381"/>
      <c r="IG102" s="381"/>
      <c r="IH102" s="381"/>
      <c r="II102" s="381"/>
      <c r="IJ102" s="381"/>
      <c r="IK102" s="381"/>
      <c r="IL102" s="381"/>
      <c r="IM102" s="381"/>
      <c r="IN102" s="381"/>
      <c r="IO102" s="381"/>
      <c r="IP102" s="381"/>
    </row>
    <row r="103" spans="1:250" s="387" customFormat="1" ht="13.2">
      <c r="A103" s="421" t="s">
        <v>249</v>
      </c>
      <c r="B103" s="371" t="s">
        <v>250</v>
      </c>
      <c r="C103" s="396"/>
      <c r="D103" s="406"/>
      <c r="E103" s="73"/>
      <c r="F103" s="402"/>
      <c r="G103" s="381"/>
      <c r="H103" s="381"/>
      <c r="I103" s="381"/>
      <c r="J103" s="381"/>
      <c r="K103" s="381"/>
      <c r="L103" s="381"/>
      <c r="M103" s="381"/>
      <c r="N103" s="381"/>
      <c r="O103" s="381"/>
      <c r="P103" s="381"/>
      <c r="Q103" s="381"/>
      <c r="R103" s="381"/>
      <c r="S103" s="381"/>
      <c r="T103" s="381"/>
      <c r="U103" s="381"/>
      <c r="V103" s="381"/>
      <c r="W103" s="381"/>
      <c r="X103" s="381"/>
      <c r="Y103" s="381"/>
      <c r="Z103" s="381"/>
      <c r="AA103" s="381"/>
      <c r="AB103" s="381"/>
      <c r="AC103" s="381"/>
      <c r="AD103" s="381"/>
      <c r="AE103" s="381"/>
      <c r="AF103" s="381"/>
      <c r="AG103" s="381"/>
      <c r="AH103" s="381"/>
      <c r="AI103" s="381"/>
      <c r="AJ103" s="381"/>
      <c r="AK103" s="381"/>
      <c r="AL103" s="381"/>
      <c r="AM103" s="381"/>
      <c r="AN103" s="381"/>
      <c r="AO103" s="381"/>
      <c r="AP103" s="381"/>
      <c r="AQ103" s="381"/>
      <c r="AR103" s="381"/>
      <c r="AS103" s="381"/>
      <c r="AT103" s="381"/>
      <c r="AU103" s="381"/>
      <c r="AV103" s="381"/>
      <c r="AW103" s="381"/>
      <c r="AX103" s="381"/>
      <c r="AY103" s="381"/>
      <c r="AZ103" s="381"/>
      <c r="BA103" s="381"/>
      <c r="BB103" s="381"/>
      <c r="BC103" s="381"/>
      <c r="BD103" s="381"/>
      <c r="BE103" s="381"/>
      <c r="BF103" s="381"/>
      <c r="BG103" s="381"/>
      <c r="BH103" s="381"/>
      <c r="BI103" s="381"/>
      <c r="BJ103" s="381"/>
      <c r="BK103" s="381"/>
      <c r="BL103" s="381"/>
      <c r="BM103" s="381"/>
      <c r="BN103" s="381"/>
      <c r="BO103" s="381"/>
      <c r="BP103" s="381"/>
      <c r="BQ103" s="381"/>
      <c r="BR103" s="381"/>
      <c r="BS103" s="381"/>
      <c r="BT103" s="381"/>
      <c r="BU103" s="381"/>
      <c r="BV103" s="381"/>
      <c r="BW103" s="381"/>
      <c r="BX103" s="381"/>
      <c r="BY103" s="381"/>
      <c r="BZ103" s="381"/>
      <c r="CA103" s="381"/>
      <c r="CB103" s="381"/>
      <c r="CC103" s="381"/>
      <c r="CD103" s="381"/>
      <c r="CE103" s="381"/>
      <c r="CF103" s="381"/>
      <c r="CG103" s="381"/>
      <c r="CH103" s="381"/>
      <c r="CI103" s="381"/>
      <c r="CJ103" s="381"/>
      <c r="CK103" s="381"/>
      <c r="CL103" s="381"/>
      <c r="CM103" s="381"/>
      <c r="CN103" s="381"/>
      <c r="CO103" s="381"/>
      <c r="CP103" s="381"/>
      <c r="CQ103" s="381"/>
      <c r="CR103" s="381"/>
      <c r="CS103" s="381"/>
      <c r="CT103" s="381"/>
      <c r="CU103" s="381"/>
      <c r="CV103" s="381"/>
      <c r="CW103" s="381"/>
      <c r="CX103" s="381"/>
      <c r="CY103" s="381"/>
      <c r="CZ103" s="381"/>
      <c r="DA103" s="381"/>
      <c r="DB103" s="381"/>
      <c r="DC103" s="381"/>
      <c r="DD103" s="381"/>
      <c r="DE103" s="381"/>
      <c r="DF103" s="381"/>
      <c r="DG103" s="381"/>
      <c r="DH103" s="381"/>
      <c r="DI103" s="381"/>
      <c r="DJ103" s="381"/>
      <c r="DK103" s="381"/>
      <c r="DL103" s="381"/>
      <c r="DM103" s="381"/>
      <c r="DN103" s="381"/>
      <c r="DO103" s="381"/>
      <c r="DP103" s="381"/>
      <c r="DQ103" s="381"/>
      <c r="DR103" s="381"/>
      <c r="DS103" s="381"/>
      <c r="DT103" s="381"/>
      <c r="DU103" s="381"/>
      <c r="DV103" s="381"/>
      <c r="DW103" s="381"/>
      <c r="DX103" s="381"/>
      <c r="DY103" s="381"/>
      <c r="DZ103" s="381"/>
      <c r="EA103" s="381"/>
      <c r="EB103" s="381"/>
      <c r="EC103" s="381"/>
      <c r="ED103" s="381"/>
      <c r="EE103" s="381"/>
      <c r="EF103" s="381"/>
      <c r="EG103" s="381"/>
      <c r="EH103" s="381"/>
      <c r="EI103" s="381"/>
      <c r="EJ103" s="381"/>
      <c r="EK103" s="381"/>
      <c r="EL103" s="381"/>
      <c r="EM103" s="381"/>
      <c r="EN103" s="381"/>
      <c r="EO103" s="381"/>
      <c r="EP103" s="381"/>
      <c r="EQ103" s="381"/>
      <c r="ER103" s="381"/>
      <c r="ES103" s="381"/>
      <c r="ET103" s="381"/>
      <c r="EU103" s="381"/>
      <c r="EV103" s="381"/>
      <c r="EW103" s="381"/>
      <c r="EX103" s="381"/>
      <c r="EY103" s="381"/>
      <c r="EZ103" s="381"/>
      <c r="FA103" s="381"/>
      <c r="FB103" s="381"/>
      <c r="FC103" s="381"/>
      <c r="FD103" s="381"/>
      <c r="FE103" s="381"/>
      <c r="FF103" s="381"/>
      <c r="FG103" s="381"/>
      <c r="FH103" s="381"/>
      <c r="FI103" s="381"/>
      <c r="FJ103" s="381"/>
      <c r="FK103" s="381"/>
      <c r="FL103" s="381"/>
      <c r="FM103" s="381"/>
      <c r="FN103" s="381"/>
      <c r="FO103" s="381"/>
      <c r="FP103" s="381"/>
      <c r="FQ103" s="381"/>
      <c r="FR103" s="381"/>
      <c r="FS103" s="381"/>
      <c r="FT103" s="381"/>
      <c r="FU103" s="381"/>
      <c r="FV103" s="381"/>
      <c r="FW103" s="381"/>
      <c r="FX103" s="381"/>
      <c r="FY103" s="381"/>
      <c r="FZ103" s="381"/>
      <c r="GA103" s="381"/>
      <c r="GB103" s="381"/>
      <c r="GC103" s="381"/>
      <c r="GD103" s="381"/>
      <c r="GE103" s="381"/>
      <c r="GF103" s="381"/>
      <c r="GG103" s="381"/>
      <c r="GH103" s="381"/>
      <c r="GI103" s="381"/>
      <c r="GJ103" s="381"/>
      <c r="GK103" s="381"/>
      <c r="GL103" s="381"/>
      <c r="GM103" s="381"/>
      <c r="GN103" s="381"/>
      <c r="GO103" s="381"/>
      <c r="GP103" s="381"/>
      <c r="GQ103" s="381"/>
      <c r="GR103" s="381"/>
      <c r="GS103" s="381"/>
      <c r="GT103" s="381"/>
      <c r="GU103" s="381"/>
      <c r="GV103" s="381"/>
      <c r="GW103" s="381"/>
      <c r="GX103" s="381"/>
      <c r="GY103" s="381"/>
      <c r="GZ103" s="381"/>
      <c r="HA103" s="381"/>
      <c r="HB103" s="381"/>
      <c r="HC103" s="381"/>
      <c r="HD103" s="381"/>
      <c r="HE103" s="381"/>
      <c r="HF103" s="381"/>
      <c r="HG103" s="381"/>
      <c r="HH103" s="381"/>
      <c r="HI103" s="381"/>
      <c r="HJ103" s="381"/>
      <c r="HK103" s="381"/>
      <c r="HL103" s="381"/>
      <c r="HM103" s="381"/>
      <c r="HN103" s="381"/>
      <c r="HO103" s="381"/>
      <c r="HP103" s="381"/>
      <c r="HQ103" s="381"/>
      <c r="HR103" s="381"/>
      <c r="HS103" s="381"/>
      <c r="HT103" s="381"/>
      <c r="HU103" s="381"/>
      <c r="HV103" s="381"/>
      <c r="HW103" s="381"/>
      <c r="HX103" s="381"/>
      <c r="HY103" s="381"/>
      <c r="HZ103" s="381"/>
      <c r="IA103" s="381"/>
      <c r="IB103" s="381"/>
      <c r="IC103" s="381"/>
      <c r="ID103" s="381"/>
      <c r="IE103" s="381"/>
      <c r="IF103" s="381"/>
      <c r="IG103" s="381"/>
      <c r="IH103" s="381"/>
      <c r="II103" s="381"/>
      <c r="IJ103" s="381"/>
      <c r="IK103" s="381"/>
      <c r="IL103" s="381"/>
      <c r="IM103" s="381"/>
      <c r="IN103" s="381"/>
      <c r="IO103" s="381"/>
      <c r="IP103" s="381"/>
    </row>
    <row r="104" spans="1:250" s="387" customFormat="1" ht="13.2">
      <c r="A104" s="422"/>
      <c r="B104" s="400" t="s">
        <v>251</v>
      </c>
      <c r="C104" s="396" t="s">
        <v>14</v>
      </c>
      <c r="D104" s="406">
        <v>16</v>
      </c>
      <c r="E104" s="73"/>
      <c r="F104" s="402">
        <f>+E104*D104</f>
        <v>0</v>
      </c>
      <c r="G104" s="381"/>
      <c r="H104" s="381"/>
      <c r="I104" s="381"/>
      <c r="J104" s="381"/>
      <c r="K104" s="381"/>
      <c r="L104" s="381"/>
      <c r="M104" s="381"/>
      <c r="N104" s="381"/>
      <c r="O104" s="381"/>
      <c r="P104" s="381"/>
      <c r="Q104" s="381"/>
      <c r="R104" s="381"/>
      <c r="S104" s="381"/>
      <c r="T104" s="381"/>
      <c r="U104" s="381"/>
      <c r="V104" s="381"/>
      <c r="W104" s="381"/>
      <c r="X104" s="381"/>
      <c r="Y104" s="381"/>
      <c r="Z104" s="381"/>
      <c r="AA104" s="381"/>
      <c r="AB104" s="381"/>
      <c r="AC104" s="381"/>
      <c r="AD104" s="381"/>
      <c r="AE104" s="381"/>
      <c r="AF104" s="381"/>
      <c r="AG104" s="381"/>
      <c r="AH104" s="381"/>
      <c r="AI104" s="381"/>
      <c r="AJ104" s="381"/>
      <c r="AK104" s="381"/>
      <c r="AL104" s="381"/>
      <c r="AM104" s="381"/>
      <c r="AN104" s="381"/>
      <c r="AO104" s="381"/>
      <c r="AP104" s="381"/>
      <c r="AQ104" s="381"/>
      <c r="AR104" s="381"/>
      <c r="AS104" s="381"/>
      <c r="AT104" s="381"/>
      <c r="AU104" s="381"/>
      <c r="AV104" s="381"/>
      <c r="AW104" s="381"/>
      <c r="AX104" s="381"/>
      <c r="AY104" s="381"/>
      <c r="AZ104" s="381"/>
      <c r="BA104" s="381"/>
      <c r="BB104" s="381"/>
      <c r="BC104" s="381"/>
      <c r="BD104" s="381"/>
      <c r="BE104" s="381"/>
      <c r="BF104" s="381"/>
      <c r="BG104" s="381"/>
      <c r="BH104" s="381"/>
      <c r="BI104" s="381"/>
      <c r="BJ104" s="381"/>
      <c r="BK104" s="381"/>
      <c r="BL104" s="381"/>
      <c r="BM104" s="381"/>
      <c r="BN104" s="381"/>
      <c r="BO104" s="381"/>
      <c r="BP104" s="381"/>
      <c r="BQ104" s="381"/>
      <c r="BR104" s="381"/>
      <c r="BS104" s="381"/>
      <c r="BT104" s="381"/>
      <c r="BU104" s="381"/>
      <c r="BV104" s="381"/>
      <c r="BW104" s="381"/>
      <c r="BX104" s="381"/>
      <c r="BY104" s="381"/>
      <c r="BZ104" s="381"/>
      <c r="CA104" s="381"/>
      <c r="CB104" s="381"/>
      <c r="CC104" s="381"/>
      <c r="CD104" s="381"/>
      <c r="CE104" s="381"/>
      <c r="CF104" s="381"/>
      <c r="CG104" s="381"/>
      <c r="CH104" s="381"/>
      <c r="CI104" s="381"/>
      <c r="CJ104" s="381"/>
      <c r="CK104" s="381"/>
      <c r="CL104" s="381"/>
      <c r="CM104" s="381"/>
      <c r="CN104" s="381"/>
      <c r="CO104" s="381"/>
      <c r="CP104" s="381"/>
      <c r="CQ104" s="381"/>
      <c r="CR104" s="381"/>
      <c r="CS104" s="381"/>
      <c r="CT104" s="381"/>
      <c r="CU104" s="381"/>
      <c r="CV104" s="381"/>
      <c r="CW104" s="381"/>
      <c r="CX104" s="381"/>
      <c r="CY104" s="381"/>
      <c r="CZ104" s="381"/>
      <c r="DA104" s="381"/>
      <c r="DB104" s="381"/>
      <c r="DC104" s="381"/>
      <c r="DD104" s="381"/>
      <c r="DE104" s="381"/>
      <c r="DF104" s="381"/>
      <c r="DG104" s="381"/>
      <c r="DH104" s="381"/>
      <c r="DI104" s="381"/>
      <c r="DJ104" s="381"/>
      <c r="DK104" s="381"/>
      <c r="DL104" s="381"/>
      <c r="DM104" s="381"/>
      <c r="DN104" s="381"/>
      <c r="DO104" s="381"/>
      <c r="DP104" s="381"/>
      <c r="DQ104" s="381"/>
      <c r="DR104" s="381"/>
      <c r="DS104" s="381"/>
      <c r="DT104" s="381"/>
      <c r="DU104" s="381"/>
      <c r="DV104" s="381"/>
      <c r="DW104" s="381"/>
      <c r="DX104" s="381"/>
      <c r="DY104" s="381"/>
      <c r="DZ104" s="381"/>
      <c r="EA104" s="381"/>
      <c r="EB104" s="381"/>
      <c r="EC104" s="381"/>
      <c r="ED104" s="381"/>
      <c r="EE104" s="381"/>
      <c r="EF104" s="381"/>
      <c r="EG104" s="381"/>
      <c r="EH104" s="381"/>
      <c r="EI104" s="381"/>
      <c r="EJ104" s="381"/>
      <c r="EK104" s="381"/>
      <c r="EL104" s="381"/>
      <c r="EM104" s="381"/>
      <c r="EN104" s="381"/>
      <c r="EO104" s="381"/>
      <c r="EP104" s="381"/>
      <c r="EQ104" s="381"/>
      <c r="ER104" s="381"/>
      <c r="ES104" s="381"/>
      <c r="ET104" s="381"/>
      <c r="EU104" s="381"/>
      <c r="EV104" s="381"/>
      <c r="EW104" s="381"/>
      <c r="EX104" s="381"/>
      <c r="EY104" s="381"/>
      <c r="EZ104" s="381"/>
      <c r="FA104" s="381"/>
      <c r="FB104" s="381"/>
      <c r="FC104" s="381"/>
      <c r="FD104" s="381"/>
      <c r="FE104" s="381"/>
      <c r="FF104" s="381"/>
      <c r="FG104" s="381"/>
      <c r="FH104" s="381"/>
      <c r="FI104" s="381"/>
      <c r="FJ104" s="381"/>
      <c r="FK104" s="381"/>
      <c r="FL104" s="381"/>
      <c r="FM104" s="381"/>
      <c r="FN104" s="381"/>
      <c r="FO104" s="381"/>
      <c r="FP104" s="381"/>
      <c r="FQ104" s="381"/>
      <c r="FR104" s="381"/>
      <c r="FS104" s="381"/>
      <c r="FT104" s="381"/>
      <c r="FU104" s="381"/>
      <c r="FV104" s="381"/>
      <c r="FW104" s="381"/>
      <c r="FX104" s="381"/>
      <c r="FY104" s="381"/>
      <c r="FZ104" s="381"/>
      <c r="GA104" s="381"/>
      <c r="GB104" s="381"/>
      <c r="GC104" s="381"/>
      <c r="GD104" s="381"/>
      <c r="GE104" s="381"/>
      <c r="GF104" s="381"/>
      <c r="GG104" s="381"/>
      <c r="GH104" s="381"/>
      <c r="GI104" s="381"/>
      <c r="GJ104" s="381"/>
      <c r="GK104" s="381"/>
      <c r="GL104" s="381"/>
      <c r="GM104" s="381"/>
      <c r="GN104" s="381"/>
      <c r="GO104" s="381"/>
      <c r="GP104" s="381"/>
      <c r="GQ104" s="381"/>
      <c r="GR104" s="381"/>
      <c r="GS104" s="381"/>
      <c r="GT104" s="381"/>
      <c r="GU104" s="381"/>
      <c r="GV104" s="381"/>
      <c r="GW104" s="381"/>
      <c r="GX104" s="381"/>
      <c r="GY104" s="381"/>
      <c r="GZ104" s="381"/>
      <c r="HA104" s="381"/>
      <c r="HB104" s="381"/>
      <c r="HC104" s="381"/>
      <c r="HD104" s="381"/>
      <c r="HE104" s="381"/>
      <c r="HF104" s="381"/>
      <c r="HG104" s="381"/>
      <c r="HH104" s="381"/>
      <c r="HI104" s="381"/>
      <c r="HJ104" s="381"/>
      <c r="HK104" s="381"/>
      <c r="HL104" s="381"/>
      <c r="HM104" s="381"/>
      <c r="HN104" s="381"/>
      <c r="HO104" s="381"/>
      <c r="HP104" s="381"/>
      <c r="HQ104" s="381"/>
      <c r="HR104" s="381"/>
      <c r="HS104" s="381"/>
      <c r="HT104" s="381"/>
      <c r="HU104" s="381"/>
      <c r="HV104" s="381"/>
      <c r="HW104" s="381"/>
      <c r="HX104" s="381"/>
      <c r="HY104" s="381"/>
      <c r="HZ104" s="381"/>
      <c r="IA104" s="381"/>
      <c r="IB104" s="381"/>
      <c r="IC104" s="381"/>
      <c r="ID104" s="381"/>
      <c r="IE104" s="381"/>
      <c r="IF104" s="381"/>
      <c r="IG104" s="381"/>
      <c r="IH104" s="381"/>
      <c r="II104" s="381"/>
      <c r="IJ104" s="381"/>
      <c r="IK104" s="381"/>
      <c r="IL104" s="381"/>
      <c r="IM104" s="381"/>
      <c r="IN104" s="381"/>
      <c r="IO104" s="381"/>
      <c r="IP104" s="381"/>
    </row>
    <row r="105" spans="1:250" s="387" customFormat="1" ht="13.2">
      <c r="A105" s="405"/>
      <c r="B105" s="400"/>
      <c r="C105" s="396"/>
      <c r="D105" s="406">
        <f>SUM(D101:D104)</f>
        <v>31</v>
      </c>
      <c r="E105" s="35"/>
      <c r="F105" s="402"/>
      <c r="G105" s="381"/>
      <c r="H105" s="381"/>
      <c r="I105" s="381"/>
      <c r="J105" s="381"/>
      <c r="K105" s="381"/>
      <c r="L105" s="381"/>
      <c r="M105" s="381"/>
      <c r="N105" s="381"/>
      <c r="O105" s="381"/>
      <c r="P105" s="381"/>
      <c r="Q105" s="381"/>
      <c r="R105" s="381"/>
      <c r="S105" s="381"/>
      <c r="T105" s="381"/>
      <c r="U105" s="381"/>
      <c r="V105" s="381"/>
      <c r="W105" s="381"/>
      <c r="X105" s="381"/>
      <c r="Y105" s="381"/>
      <c r="Z105" s="381"/>
      <c r="AA105" s="381"/>
      <c r="AB105" s="381"/>
      <c r="AC105" s="381"/>
      <c r="AD105" s="381"/>
      <c r="AE105" s="381"/>
      <c r="AF105" s="381"/>
      <c r="AG105" s="381"/>
      <c r="AH105" s="381"/>
      <c r="AI105" s="381"/>
      <c r="AJ105" s="381"/>
      <c r="AK105" s="381"/>
      <c r="AL105" s="381"/>
      <c r="AM105" s="381"/>
      <c r="AN105" s="381"/>
      <c r="AO105" s="381"/>
      <c r="AP105" s="381"/>
      <c r="AQ105" s="381"/>
      <c r="AR105" s="381"/>
      <c r="AS105" s="381"/>
      <c r="AT105" s="381"/>
      <c r="AU105" s="381"/>
      <c r="AV105" s="381"/>
      <c r="AW105" s="381"/>
      <c r="AX105" s="381"/>
      <c r="AY105" s="381"/>
      <c r="AZ105" s="381"/>
      <c r="BA105" s="381"/>
      <c r="BB105" s="381"/>
      <c r="BC105" s="381"/>
      <c r="BD105" s="381"/>
      <c r="BE105" s="381"/>
      <c r="BF105" s="381"/>
      <c r="BG105" s="381"/>
      <c r="BH105" s="381"/>
      <c r="BI105" s="381"/>
      <c r="BJ105" s="381"/>
      <c r="BK105" s="381"/>
      <c r="BL105" s="381"/>
      <c r="BM105" s="381"/>
      <c r="BN105" s="381"/>
      <c r="BO105" s="381"/>
      <c r="BP105" s="381"/>
      <c r="BQ105" s="381"/>
      <c r="BR105" s="381"/>
      <c r="BS105" s="381"/>
      <c r="BT105" s="381"/>
      <c r="BU105" s="381"/>
      <c r="BV105" s="381"/>
      <c r="BW105" s="381"/>
      <c r="BX105" s="381"/>
      <c r="BY105" s="381"/>
      <c r="BZ105" s="381"/>
      <c r="CA105" s="381"/>
      <c r="CB105" s="381"/>
      <c r="CC105" s="381"/>
      <c r="CD105" s="381"/>
      <c r="CE105" s="381"/>
      <c r="CF105" s="381"/>
      <c r="CG105" s="381"/>
      <c r="CH105" s="381"/>
      <c r="CI105" s="381"/>
      <c r="CJ105" s="381"/>
      <c r="CK105" s="381"/>
      <c r="CL105" s="381"/>
      <c r="CM105" s="381"/>
      <c r="CN105" s="381"/>
      <c r="CO105" s="381"/>
      <c r="CP105" s="381"/>
      <c r="CQ105" s="381"/>
      <c r="CR105" s="381"/>
      <c r="CS105" s="381"/>
      <c r="CT105" s="381"/>
      <c r="CU105" s="381"/>
      <c r="CV105" s="381"/>
      <c r="CW105" s="381"/>
      <c r="CX105" s="381"/>
      <c r="CY105" s="381"/>
      <c r="CZ105" s="381"/>
      <c r="DA105" s="381"/>
      <c r="DB105" s="381"/>
      <c r="DC105" s="381"/>
      <c r="DD105" s="381"/>
      <c r="DE105" s="381"/>
      <c r="DF105" s="381"/>
      <c r="DG105" s="381"/>
      <c r="DH105" s="381"/>
      <c r="DI105" s="381"/>
      <c r="DJ105" s="381"/>
      <c r="DK105" s="381"/>
      <c r="DL105" s="381"/>
      <c r="DM105" s="381"/>
      <c r="DN105" s="381"/>
      <c r="DO105" s="381"/>
      <c r="DP105" s="381"/>
      <c r="DQ105" s="381"/>
      <c r="DR105" s="381"/>
      <c r="DS105" s="381"/>
      <c r="DT105" s="381"/>
      <c r="DU105" s="381"/>
      <c r="DV105" s="381"/>
      <c r="DW105" s="381"/>
      <c r="DX105" s="381"/>
      <c r="DY105" s="381"/>
      <c r="DZ105" s="381"/>
      <c r="EA105" s="381"/>
      <c r="EB105" s="381"/>
      <c r="EC105" s="381"/>
      <c r="ED105" s="381"/>
      <c r="EE105" s="381"/>
      <c r="EF105" s="381"/>
      <c r="EG105" s="381"/>
      <c r="EH105" s="381"/>
      <c r="EI105" s="381"/>
      <c r="EJ105" s="381"/>
      <c r="EK105" s="381"/>
      <c r="EL105" s="381"/>
      <c r="EM105" s="381"/>
      <c r="EN105" s="381"/>
      <c r="EO105" s="381"/>
      <c r="EP105" s="381"/>
      <c r="EQ105" s="381"/>
      <c r="ER105" s="381"/>
      <c r="ES105" s="381"/>
      <c r="ET105" s="381"/>
      <c r="EU105" s="381"/>
      <c r="EV105" s="381"/>
      <c r="EW105" s="381"/>
      <c r="EX105" s="381"/>
      <c r="EY105" s="381"/>
      <c r="EZ105" s="381"/>
      <c r="FA105" s="381"/>
      <c r="FB105" s="381"/>
      <c r="FC105" s="381"/>
      <c r="FD105" s="381"/>
      <c r="FE105" s="381"/>
      <c r="FF105" s="381"/>
      <c r="FG105" s="381"/>
      <c r="FH105" s="381"/>
      <c r="FI105" s="381"/>
      <c r="FJ105" s="381"/>
      <c r="FK105" s="381"/>
      <c r="FL105" s="381"/>
      <c r="FM105" s="381"/>
      <c r="FN105" s="381"/>
      <c r="FO105" s="381"/>
      <c r="FP105" s="381"/>
      <c r="FQ105" s="381"/>
      <c r="FR105" s="381"/>
      <c r="FS105" s="381"/>
      <c r="FT105" s="381"/>
      <c r="FU105" s="381"/>
      <c r="FV105" s="381"/>
      <c r="FW105" s="381"/>
      <c r="FX105" s="381"/>
      <c r="FY105" s="381"/>
      <c r="FZ105" s="381"/>
      <c r="GA105" s="381"/>
      <c r="GB105" s="381"/>
      <c r="GC105" s="381"/>
      <c r="GD105" s="381"/>
      <c r="GE105" s="381"/>
      <c r="GF105" s="381"/>
      <c r="GG105" s="381"/>
      <c r="GH105" s="381"/>
      <c r="GI105" s="381"/>
      <c r="GJ105" s="381"/>
      <c r="GK105" s="381"/>
      <c r="GL105" s="381"/>
      <c r="GM105" s="381"/>
      <c r="GN105" s="381"/>
      <c r="GO105" s="381"/>
      <c r="GP105" s="381"/>
      <c r="GQ105" s="381"/>
      <c r="GR105" s="381"/>
      <c r="GS105" s="381"/>
      <c r="GT105" s="381"/>
      <c r="GU105" s="381"/>
      <c r="GV105" s="381"/>
      <c r="GW105" s="381"/>
      <c r="GX105" s="381"/>
      <c r="GY105" s="381"/>
      <c r="GZ105" s="381"/>
      <c r="HA105" s="381"/>
      <c r="HB105" s="381"/>
      <c r="HC105" s="381"/>
      <c r="HD105" s="381"/>
      <c r="HE105" s="381"/>
      <c r="HF105" s="381"/>
      <c r="HG105" s="381"/>
      <c r="HH105" s="381"/>
      <c r="HI105" s="381"/>
      <c r="HJ105" s="381"/>
      <c r="HK105" s="381"/>
      <c r="HL105" s="381"/>
      <c r="HM105" s="381"/>
      <c r="HN105" s="381"/>
      <c r="HO105" s="381"/>
      <c r="HP105" s="381"/>
      <c r="HQ105" s="381"/>
      <c r="HR105" s="381"/>
      <c r="HS105" s="381"/>
      <c r="HT105" s="381"/>
      <c r="HU105" s="381"/>
      <c r="HV105" s="381"/>
      <c r="HW105" s="381"/>
      <c r="HX105" s="381"/>
      <c r="HY105" s="381"/>
      <c r="HZ105" s="381"/>
      <c r="IA105" s="381"/>
      <c r="IB105" s="381"/>
      <c r="IC105" s="381"/>
      <c r="ID105" s="381"/>
      <c r="IE105" s="381"/>
      <c r="IF105" s="381"/>
      <c r="IG105" s="381"/>
      <c r="IH105" s="381"/>
      <c r="II105" s="381"/>
      <c r="IJ105" s="381"/>
      <c r="IK105" s="381"/>
      <c r="IL105" s="381"/>
      <c r="IM105" s="381"/>
      <c r="IN105" s="381"/>
      <c r="IO105" s="381"/>
      <c r="IP105" s="381"/>
    </row>
    <row r="106" spans="1:250" ht="177" customHeight="1">
      <c r="A106" s="413" t="s">
        <v>252</v>
      </c>
      <c r="B106" s="400" t="s">
        <v>253</v>
      </c>
      <c r="C106" s="396"/>
      <c r="D106" s="406"/>
      <c r="E106" s="35"/>
      <c r="G106" s="355"/>
      <c r="H106" s="373"/>
      <c r="I106" s="373"/>
      <c r="J106" s="373"/>
      <c r="K106" s="373"/>
      <c r="L106" s="373"/>
      <c r="M106" s="373"/>
      <c r="N106" s="373"/>
      <c r="O106" s="373"/>
      <c r="P106" s="373"/>
      <c r="Q106" s="373"/>
      <c r="R106" s="373"/>
      <c r="S106" s="373"/>
      <c r="T106" s="373"/>
      <c r="U106" s="373"/>
      <c r="V106" s="373"/>
      <c r="W106" s="373"/>
      <c r="X106" s="373"/>
      <c r="Y106" s="373"/>
      <c r="Z106" s="373"/>
      <c r="AA106" s="373"/>
      <c r="AB106" s="373"/>
      <c r="AC106" s="373"/>
      <c r="AD106" s="373"/>
      <c r="AE106" s="373"/>
      <c r="AF106" s="373"/>
      <c r="AG106" s="373"/>
      <c r="AH106" s="373"/>
      <c r="AI106" s="373"/>
      <c r="AJ106" s="373"/>
      <c r="AK106" s="373"/>
      <c r="AL106" s="373"/>
      <c r="AM106" s="373"/>
      <c r="AN106" s="373"/>
      <c r="AO106" s="373"/>
      <c r="AP106" s="373"/>
      <c r="AQ106" s="373"/>
      <c r="AR106" s="373"/>
      <c r="AS106" s="373"/>
      <c r="AT106" s="373"/>
      <c r="AU106" s="373"/>
      <c r="AV106" s="373"/>
      <c r="AW106" s="373"/>
      <c r="AX106" s="373"/>
      <c r="AY106" s="373"/>
      <c r="AZ106" s="373"/>
      <c r="BA106" s="373"/>
      <c r="BB106" s="373"/>
      <c r="BC106" s="373"/>
      <c r="BD106" s="373"/>
      <c r="BE106" s="373"/>
      <c r="BF106" s="373"/>
      <c r="BG106" s="373"/>
      <c r="BH106" s="373"/>
      <c r="BI106" s="373"/>
      <c r="BJ106" s="373"/>
      <c r="BK106" s="373"/>
      <c r="BL106" s="373"/>
      <c r="BM106" s="373"/>
      <c r="BN106" s="373"/>
      <c r="BO106" s="373"/>
      <c r="BP106" s="373"/>
      <c r="BQ106" s="373"/>
      <c r="BR106" s="373"/>
      <c r="BS106" s="373"/>
      <c r="BT106" s="373"/>
      <c r="BU106" s="373"/>
      <c r="BV106" s="373"/>
      <c r="BW106" s="373"/>
      <c r="BX106" s="373"/>
      <c r="BY106" s="373"/>
      <c r="BZ106" s="373"/>
      <c r="CA106" s="373"/>
      <c r="CB106" s="373"/>
      <c r="CC106" s="373"/>
      <c r="CD106" s="373"/>
      <c r="CE106" s="373"/>
      <c r="CF106" s="373"/>
      <c r="CG106" s="373"/>
      <c r="CH106" s="373"/>
      <c r="CI106" s="373"/>
      <c r="CJ106" s="373"/>
      <c r="CK106" s="373"/>
      <c r="CL106" s="373"/>
      <c r="CM106" s="373"/>
      <c r="CN106" s="373"/>
      <c r="CO106" s="373"/>
      <c r="CP106" s="373"/>
      <c r="CQ106" s="373"/>
      <c r="CR106" s="373"/>
      <c r="CS106" s="373"/>
      <c r="CT106" s="373"/>
      <c r="CU106" s="373"/>
      <c r="CV106" s="373"/>
      <c r="CW106" s="373"/>
      <c r="CX106" s="373"/>
      <c r="CY106" s="373"/>
      <c r="CZ106" s="373"/>
      <c r="DA106" s="373"/>
      <c r="DB106" s="373"/>
      <c r="DC106" s="373"/>
      <c r="DD106" s="373"/>
      <c r="DE106" s="373"/>
      <c r="DF106" s="373"/>
      <c r="DG106" s="373"/>
      <c r="DH106" s="373"/>
      <c r="DI106" s="373"/>
      <c r="DJ106" s="373"/>
      <c r="DK106" s="373"/>
      <c r="DL106" s="373"/>
      <c r="DM106" s="373"/>
      <c r="DN106" s="373"/>
      <c r="DO106" s="373"/>
      <c r="DP106" s="373"/>
      <c r="DQ106" s="373"/>
      <c r="DR106" s="373"/>
      <c r="DS106" s="373"/>
      <c r="DT106" s="373"/>
      <c r="DU106" s="373"/>
      <c r="DV106" s="373"/>
      <c r="DW106" s="373"/>
      <c r="DX106" s="373"/>
      <c r="DY106" s="373"/>
      <c r="DZ106" s="373"/>
      <c r="EA106" s="373"/>
      <c r="EB106" s="373"/>
      <c r="EC106" s="373"/>
      <c r="ED106" s="373"/>
      <c r="EE106" s="373"/>
      <c r="EF106" s="373"/>
      <c r="EG106" s="373"/>
      <c r="EH106" s="373"/>
      <c r="EI106" s="373"/>
      <c r="EJ106" s="373"/>
      <c r="EK106" s="373"/>
      <c r="EL106" s="373"/>
      <c r="EM106" s="373"/>
      <c r="EN106" s="373"/>
      <c r="EO106" s="373"/>
      <c r="EP106" s="373"/>
      <c r="EQ106" s="373"/>
      <c r="ER106" s="373"/>
      <c r="ES106" s="373"/>
      <c r="ET106" s="373"/>
      <c r="EU106" s="373"/>
      <c r="EV106" s="373"/>
      <c r="EW106" s="373"/>
      <c r="EX106" s="373"/>
      <c r="EY106" s="373"/>
      <c r="EZ106" s="373"/>
      <c r="FA106" s="373"/>
      <c r="FB106" s="373"/>
      <c r="FC106" s="373"/>
      <c r="FD106" s="373"/>
      <c r="FE106" s="373"/>
      <c r="FF106" s="373"/>
      <c r="FG106" s="373"/>
      <c r="FH106" s="373"/>
      <c r="FI106" s="373"/>
      <c r="FJ106" s="373"/>
      <c r="FK106" s="373"/>
      <c r="FL106" s="373"/>
      <c r="FM106" s="373"/>
      <c r="FN106" s="373"/>
      <c r="FO106" s="373"/>
      <c r="FP106" s="373"/>
      <c r="FQ106" s="373"/>
      <c r="FR106" s="373"/>
      <c r="FS106" s="373"/>
      <c r="FT106" s="373"/>
      <c r="FU106" s="373"/>
      <c r="FV106" s="373"/>
      <c r="FW106" s="373"/>
      <c r="FX106" s="373"/>
      <c r="FY106" s="373"/>
      <c r="FZ106" s="373"/>
      <c r="GA106" s="373"/>
      <c r="GB106" s="373"/>
      <c r="GC106" s="373"/>
      <c r="GD106" s="373"/>
      <c r="GE106" s="373"/>
      <c r="GF106" s="373"/>
      <c r="GG106" s="373"/>
      <c r="GH106" s="373"/>
      <c r="GI106" s="373"/>
      <c r="GJ106" s="373"/>
      <c r="GK106" s="373"/>
      <c r="GL106" s="373"/>
      <c r="GM106" s="373"/>
      <c r="GN106" s="373"/>
      <c r="GO106" s="373"/>
      <c r="GP106" s="373"/>
      <c r="GQ106" s="373"/>
      <c r="GR106" s="373"/>
      <c r="GS106" s="373"/>
      <c r="GT106" s="373"/>
      <c r="GU106" s="373"/>
      <c r="GV106" s="373"/>
      <c r="GW106" s="373"/>
      <c r="GX106" s="373"/>
      <c r="GY106" s="373"/>
      <c r="GZ106" s="373"/>
      <c r="HA106" s="373"/>
      <c r="HB106" s="373"/>
      <c r="HC106" s="373"/>
      <c r="HD106" s="373"/>
      <c r="HE106" s="373"/>
      <c r="HF106" s="373"/>
      <c r="HG106" s="373"/>
      <c r="HH106" s="373"/>
      <c r="HI106" s="373"/>
      <c r="HJ106" s="373"/>
      <c r="HK106" s="373"/>
      <c r="HL106" s="373"/>
      <c r="HM106" s="373"/>
      <c r="HN106" s="373"/>
      <c r="HO106" s="373"/>
      <c r="HP106" s="373"/>
      <c r="HQ106" s="373"/>
      <c r="HR106" s="373"/>
      <c r="HS106" s="373"/>
      <c r="HT106" s="373"/>
      <c r="HU106" s="373"/>
      <c r="HV106" s="373"/>
      <c r="HW106" s="373"/>
      <c r="HX106" s="373"/>
      <c r="HY106" s="373"/>
      <c r="HZ106" s="373"/>
      <c r="IA106" s="373"/>
      <c r="IB106" s="373"/>
      <c r="IC106" s="373"/>
      <c r="ID106" s="373"/>
      <c r="IE106" s="373"/>
      <c r="IF106" s="373"/>
      <c r="IG106" s="373"/>
      <c r="IH106" s="373"/>
      <c r="II106" s="373"/>
      <c r="IJ106" s="373"/>
      <c r="IK106" s="373"/>
      <c r="IL106" s="373"/>
      <c r="IM106" s="373"/>
      <c r="IN106" s="373"/>
      <c r="IO106" s="373"/>
      <c r="IP106" s="373"/>
    </row>
    <row r="107" spans="1:250" s="387" customFormat="1" ht="13.2">
      <c r="A107" s="405"/>
      <c r="B107" s="400" t="s">
        <v>254</v>
      </c>
      <c r="C107" s="396"/>
      <c r="D107" s="406"/>
      <c r="E107" s="35"/>
      <c r="F107" s="402"/>
      <c r="G107" s="381"/>
      <c r="H107" s="381"/>
      <c r="I107" s="381"/>
      <c r="J107" s="381"/>
      <c r="K107" s="381"/>
      <c r="L107" s="381"/>
      <c r="M107" s="381"/>
      <c r="N107" s="381"/>
      <c r="O107" s="381"/>
      <c r="P107" s="381"/>
      <c r="Q107" s="381"/>
      <c r="R107" s="381"/>
      <c r="S107" s="381"/>
      <c r="T107" s="381"/>
      <c r="U107" s="381"/>
      <c r="V107" s="381"/>
      <c r="W107" s="381"/>
      <c r="X107" s="381"/>
      <c r="Y107" s="381"/>
      <c r="Z107" s="381"/>
      <c r="AA107" s="381"/>
      <c r="AB107" s="381"/>
      <c r="AC107" s="381"/>
      <c r="AD107" s="381"/>
      <c r="AE107" s="381"/>
      <c r="AF107" s="381"/>
      <c r="AG107" s="381"/>
      <c r="AH107" s="381"/>
      <c r="AI107" s="381"/>
      <c r="AJ107" s="381"/>
      <c r="AK107" s="381"/>
      <c r="AL107" s="381"/>
      <c r="AM107" s="381"/>
      <c r="AN107" s="381"/>
      <c r="AO107" s="381"/>
      <c r="AP107" s="381"/>
      <c r="AQ107" s="381"/>
      <c r="AR107" s="381"/>
      <c r="AS107" s="381"/>
      <c r="AT107" s="381"/>
      <c r="AU107" s="381"/>
      <c r="AV107" s="381"/>
      <c r="AW107" s="381"/>
      <c r="AX107" s="381"/>
      <c r="AY107" s="381"/>
      <c r="AZ107" s="381"/>
      <c r="BA107" s="381"/>
      <c r="BB107" s="381"/>
      <c r="BC107" s="381"/>
      <c r="BD107" s="381"/>
      <c r="BE107" s="381"/>
      <c r="BF107" s="381"/>
      <c r="BG107" s="381"/>
      <c r="BH107" s="381"/>
      <c r="BI107" s="381"/>
      <c r="BJ107" s="381"/>
      <c r="BK107" s="381"/>
      <c r="BL107" s="381"/>
      <c r="BM107" s="381"/>
      <c r="BN107" s="381"/>
      <c r="BO107" s="381"/>
      <c r="BP107" s="381"/>
      <c r="BQ107" s="381"/>
      <c r="BR107" s="381"/>
      <c r="BS107" s="381"/>
      <c r="BT107" s="381"/>
      <c r="BU107" s="381"/>
      <c r="BV107" s="381"/>
      <c r="BW107" s="381"/>
      <c r="BX107" s="381"/>
      <c r="BY107" s="381"/>
      <c r="BZ107" s="381"/>
      <c r="CA107" s="381"/>
      <c r="CB107" s="381"/>
      <c r="CC107" s="381"/>
      <c r="CD107" s="381"/>
      <c r="CE107" s="381"/>
      <c r="CF107" s="381"/>
      <c r="CG107" s="381"/>
      <c r="CH107" s="381"/>
      <c r="CI107" s="381"/>
      <c r="CJ107" s="381"/>
      <c r="CK107" s="381"/>
      <c r="CL107" s="381"/>
      <c r="CM107" s="381"/>
      <c r="CN107" s="381"/>
      <c r="CO107" s="381"/>
      <c r="CP107" s="381"/>
      <c r="CQ107" s="381"/>
      <c r="CR107" s="381"/>
      <c r="CS107" s="381"/>
      <c r="CT107" s="381"/>
      <c r="CU107" s="381"/>
      <c r="CV107" s="381"/>
      <c r="CW107" s="381"/>
      <c r="CX107" s="381"/>
      <c r="CY107" s="381"/>
      <c r="CZ107" s="381"/>
      <c r="DA107" s="381"/>
      <c r="DB107" s="381"/>
      <c r="DC107" s="381"/>
      <c r="DD107" s="381"/>
      <c r="DE107" s="381"/>
      <c r="DF107" s="381"/>
      <c r="DG107" s="381"/>
      <c r="DH107" s="381"/>
      <c r="DI107" s="381"/>
      <c r="DJ107" s="381"/>
      <c r="DK107" s="381"/>
      <c r="DL107" s="381"/>
      <c r="DM107" s="381"/>
      <c r="DN107" s="381"/>
      <c r="DO107" s="381"/>
      <c r="DP107" s="381"/>
      <c r="DQ107" s="381"/>
      <c r="DR107" s="381"/>
      <c r="DS107" s="381"/>
      <c r="DT107" s="381"/>
      <c r="DU107" s="381"/>
      <c r="DV107" s="381"/>
      <c r="DW107" s="381"/>
      <c r="DX107" s="381"/>
      <c r="DY107" s="381"/>
      <c r="DZ107" s="381"/>
      <c r="EA107" s="381"/>
      <c r="EB107" s="381"/>
      <c r="EC107" s="381"/>
      <c r="ED107" s="381"/>
      <c r="EE107" s="381"/>
      <c r="EF107" s="381"/>
      <c r="EG107" s="381"/>
      <c r="EH107" s="381"/>
      <c r="EI107" s="381"/>
      <c r="EJ107" s="381"/>
      <c r="EK107" s="381"/>
      <c r="EL107" s="381"/>
      <c r="EM107" s="381"/>
      <c r="EN107" s="381"/>
      <c r="EO107" s="381"/>
      <c r="EP107" s="381"/>
      <c r="EQ107" s="381"/>
      <c r="ER107" s="381"/>
      <c r="ES107" s="381"/>
      <c r="ET107" s="381"/>
      <c r="EU107" s="381"/>
      <c r="EV107" s="381"/>
      <c r="EW107" s="381"/>
      <c r="EX107" s="381"/>
      <c r="EY107" s="381"/>
      <c r="EZ107" s="381"/>
      <c r="FA107" s="381"/>
      <c r="FB107" s="381"/>
      <c r="FC107" s="381"/>
      <c r="FD107" s="381"/>
      <c r="FE107" s="381"/>
      <c r="FF107" s="381"/>
      <c r="FG107" s="381"/>
      <c r="FH107" s="381"/>
      <c r="FI107" s="381"/>
      <c r="FJ107" s="381"/>
      <c r="FK107" s="381"/>
      <c r="FL107" s="381"/>
      <c r="FM107" s="381"/>
      <c r="FN107" s="381"/>
      <c r="FO107" s="381"/>
      <c r="FP107" s="381"/>
      <c r="FQ107" s="381"/>
      <c r="FR107" s="381"/>
      <c r="FS107" s="381"/>
      <c r="FT107" s="381"/>
      <c r="FU107" s="381"/>
      <c r="FV107" s="381"/>
      <c r="FW107" s="381"/>
      <c r="FX107" s="381"/>
      <c r="FY107" s="381"/>
      <c r="FZ107" s="381"/>
      <c r="GA107" s="381"/>
      <c r="GB107" s="381"/>
      <c r="GC107" s="381"/>
      <c r="GD107" s="381"/>
      <c r="GE107" s="381"/>
      <c r="GF107" s="381"/>
      <c r="GG107" s="381"/>
      <c r="GH107" s="381"/>
      <c r="GI107" s="381"/>
      <c r="GJ107" s="381"/>
      <c r="GK107" s="381"/>
      <c r="GL107" s="381"/>
      <c r="GM107" s="381"/>
      <c r="GN107" s="381"/>
      <c r="GO107" s="381"/>
      <c r="GP107" s="381"/>
      <c r="GQ107" s="381"/>
      <c r="GR107" s="381"/>
      <c r="GS107" s="381"/>
      <c r="GT107" s="381"/>
      <c r="GU107" s="381"/>
      <c r="GV107" s="381"/>
      <c r="GW107" s="381"/>
      <c r="GX107" s="381"/>
      <c r="GY107" s="381"/>
      <c r="GZ107" s="381"/>
      <c r="HA107" s="381"/>
      <c r="HB107" s="381"/>
      <c r="HC107" s="381"/>
      <c r="HD107" s="381"/>
      <c r="HE107" s="381"/>
      <c r="HF107" s="381"/>
      <c r="HG107" s="381"/>
      <c r="HH107" s="381"/>
      <c r="HI107" s="381"/>
      <c r="HJ107" s="381"/>
      <c r="HK107" s="381"/>
      <c r="HL107" s="381"/>
      <c r="HM107" s="381"/>
      <c r="HN107" s="381"/>
      <c r="HO107" s="381"/>
      <c r="HP107" s="381"/>
      <c r="HQ107" s="381"/>
      <c r="HR107" s="381"/>
      <c r="HS107" s="381"/>
      <c r="HT107" s="381"/>
      <c r="HU107" s="381"/>
      <c r="HV107" s="381"/>
      <c r="HW107" s="381"/>
      <c r="HX107" s="381"/>
      <c r="HY107" s="381"/>
      <c r="HZ107" s="381"/>
      <c r="IA107" s="381"/>
      <c r="IB107" s="381"/>
      <c r="IC107" s="381"/>
      <c r="ID107" s="381"/>
      <c r="IE107" s="381"/>
      <c r="IF107" s="381"/>
      <c r="IG107" s="381"/>
      <c r="IH107" s="381"/>
      <c r="II107" s="381"/>
      <c r="IJ107" s="381"/>
      <c r="IK107" s="381"/>
      <c r="IL107" s="381"/>
      <c r="IM107" s="381"/>
      <c r="IN107" s="381"/>
      <c r="IO107" s="381"/>
      <c r="IP107" s="381"/>
    </row>
    <row r="108" spans="1:250" s="387" customFormat="1" ht="13.2">
      <c r="A108" s="405"/>
      <c r="B108" s="400"/>
      <c r="C108" s="396"/>
      <c r="D108" s="406"/>
      <c r="E108" s="35"/>
      <c r="F108" s="402"/>
      <c r="G108" s="381"/>
      <c r="H108" s="381"/>
      <c r="I108" s="381"/>
      <c r="J108" s="381"/>
      <c r="K108" s="381"/>
      <c r="L108" s="381"/>
      <c r="M108" s="381"/>
      <c r="N108" s="381"/>
      <c r="O108" s="381"/>
      <c r="P108" s="381"/>
      <c r="Q108" s="381"/>
      <c r="R108" s="381"/>
      <c r="S108" s="381"/>
      <c r="T108" s="381"/>
      <c r="U108" s="381"/>
      <c r="V108" s="381"/>
      <c r="W108" s="381"/>
      <c r="X108" s="381"/>
      <c r="Y108" s="381"/>
      <c r="Z108" s="381"/>
      <c r="AA108" s="381"/>
      <c r="AB108" s="381"/>
      <c r="AC108" s="381"/>
      <c r="AD108" s="381"/>
      <c r="AE108" s="381"/>
      <c r="AF108" s="381"/>
      <c r="AG108" s="381"/>
      <c r="AH108" s="381"/>
      <c r="AI108" s="381"/>
      <c r="AJ108" s="381"/>
      <c r="AK108" s="381"/>
      <c r="AL108" s="381"/>
      <c r="AM108" s="381"/>
      <c r="AN108" s="381"/>
      <c r="AO108" s="381"/>
      <c r="AP108" s="381"/>
      <c r="AQ108" s="381"/>
      <c r="AR108" s="381"/>
      <c r="AS108" s="381"/>
      <c r="AT108" s="381"/>
      <c r="AU108" s="381"/>
      <c r="AV108" s="381"/>
      <c r="AW108" s="381"/>
      <c r="AX108" s="381"/>
      <c r="AY108" s="381"/>
      <c r="AZ108" s="381"/>
      <c r="BA108" s="381"/>
      <c r="BB108" s="381"/>
      <c r="BC108" s="381"/>
      <c r="BD108" s="381"/>
      <c r="BE108" s="381"/>
      <c r="BF108" s="381"/>
      <c r="BG108" s="381"/>
      <c r="BH108" s="381"/>
      <c r="BI108" s="381"/>
      <c r="BJ108" s="381"/>
      <c r="BK108" s="381"/>
      <c r="BL108" s="381"/>
      <c r="BM108" s="381"/>
      <c r="BN108" s="381"/>
      <c r="BO108" s="381"/>
      <c r="BP108" s="381"/>
      <c r="BQ108" s="381"/>
      <c r="BR108" s="381"/>
      <c r="BS108" s="381"/>
      <c r="BT108" s="381"/>
      <c r="BU108" s="381"/>
      <c r="BV108" s="381"/>
      <c r="BW108" s="381"/>
      <c r="BX108" s="381"/>
      <c r="BY108" s="381"/>
      <c r="BZ108" s="381"/>
      <c r="CA108" s="381"/>
      <c r="CB108" s="381"/>
      <c r="CC108" s="381"/>
      <c r="CD108" s="381"/>
      <c r="CE108" s="381"/>
      <c r="CF108" s="381"/>
      <c r="CG108" s="381"/>
      <c r="CH108" s="381"/>
      <c r="CI108" s="381"/>
      <c r="CJ108" s="381"/>
      <c r="CK108" s="381"/>
      <c r="CL108" s="381"/>
      <c r="CM108" s="381"/>
      <c r="CN108" s="381"/>
      <c r="CO108" s="381"/>
      <c r="CP108" s="381"/>
      <c r="CQ108" s="381"/>
      <c r="CR108" s="381"/>
      <c r="CS108" s="381"/>
      <c r="CT108" s="381"/>
      <c r="CU108" s="381"/>
      <c r="CV108" s="381"/>
      <c r="CW108" s="381"/>
      <c r="CX108" s="381"/>
      <c r="CY108" s="381"/>
      <c r="CZ108" s="381"/>
      <c r="DA108" s="381"/>
      <c r="DB108" s="381"/>
      <c r="DC108" s="381"/>
      <c r="DD108" s="381"/>
      <c r="DE108" s="381"/>
      <c r="DF108" s="381"/>
      <c r="DG108" s="381"/>
      <c r="DH108" s="381"/>
      <c r="DI108" s="381"/>
      <c r="DJ108" s="381"/>
      <c r="DK108" s="381"/>
      <c r="DL108" s="381"/>
      <c r="DM108" s="381"/>
      <c r="DN108" s="381"/>
      <c r="DO108" s="381"/>
      <c r="DP108" s="381"/>
      <c r="DQ108" s="381"/>
      <c r="DR108" s="381"/>
      <c r="DS108" s="381"/>
      <c r="DT108" s="381"/>
      <c r="DU108" s="381"/>
      <c r="DV108" s="381"/>
      <c r="DW108" s="381"/>
      <c r="DX108" s="381"/>
      <c r="DY108" s="381"/>
      <c r="DZ108" s="381"/>
      <c r="EA108" s="381"/>
      <c r="EB108" s="381"/>
      <c r="EC108" s="381"/>
      <c r="ED108" s="381"/>
      <c r="EE108" s="381"/>
      <c r="EF108" s="381"/>
      <c r="EG108" s="381"/>
      <c r="EH108" s="381"/>
      <c r="EI108" s="381"/>
      <c r="EJ108" s="381"/>
      <c r="EK108" s="381"/>
      <c r="EL108" s="381"/>
      <c r="EM108" s="381"/>
      <c r="EN108" s="381"/>
      <c r="EO108" s="381"/>
      <c r="EP108" s="381"/>
      <c r="EQ108" s="381"/>
      <c r="ER108" s="381"/>
      <c r="ES108" s="381"/>
      <c r="ET108" s="381"/>
      <c r="EU108" s="381"/>
      <c r="EV108" s="381"/>
      <c r="EW108" s="381"/>
      <c r="EX108" s="381"/>
      <c r="EY108" s="381"/>
      <c r="EZ108" s="381"/>
      <c r="FA108" s="381"/>
      <c r="FB108" s="381"/>
      <c r="FC108" s="381"/>
      <c r="FD108" s="381"/>
      <c r="FE108" s="381"/>
      <c r="FF108" s="381"/>
      <c r="FG108" s="381"/>
      <c r="FH108" s="381"/>
      <c r="FI108" s="381"/>
      <c r="FJ108" s="381"/>
      <c r="FK108" s="381"/>
      <c r="FL108" s="381"/>
      <c r="FM108" s="381"/>
      <c r="FN108" s="381"/>
      <c r="FO108" s="381"/>
      <c r="FP108" s="381"/>
      <c r="FQ108" s="381"/>
      <c r="FR108" s="381"/>
      <c r="FS108" s="381"/>
      <c r="FT108" s="381"/>
      <c r="FU108" s="381"/>
      <c r="FV108" s="381"/>
      <c r="FW108" s="381"/>
      <c r="FX108" s="381"/>
      <c r="FY108" s="381"/>
      <c r="FZ108" s="381"/>
      <c r="GA108" s="381"/>
      <c r="GB108" s="381"/>
      <c r="GC108" s="381"/>
      <c r="GD108" s="381"/>
      <c r="GE108" s="381"/>
      <c r="GF108" s="381"/>
      <c r="GG108" s="381"/>
      <c r="GH108" s="381"/>
      <c r="GI108" s="381"/>
      <c r="GJ108" s="381"/>
      <c r="GK108" s="381"/>
      <c r="GL108" s="381"/>
      <c r="GM108" s="381"/>
      <c r="GN108" s="381"/>
      <c r="GO108" s="381"/>
      <c r="GP108" s="381"/>
      <c r="GQ108" s="381"/>
      <c r="GR108" s="381"/>
      <c r="GS108" s="381"/>
      <c r="GT108" s="381"/>
      <c r="GU108" s="381"/>
      <c r="GV108" s="381"/>
      <c r="GW108" s="381"/>
      <c r="GX108" s="381"/>
      <c r="GY108" s="381"/>
      <c r="GZ108" s="381"/>
      <c r="HA108" s="381"/>
      <c r="HB108" s="381"/>
      <c r="HC108" s="381"/>
      <c r="HD108" s="381"/>
      <c r="HE108" s="381"/>
      <c r="HF108" s="381"/>
      <c r="HG108" s="381"/>
      <c r="HH108" s="381"/>
      <c r="HI108" s="381"/>
      <c r="HJ108" s="381"/>
      <c r="HK108" s="381"/>
      <c r="HL108" s="381"/>
      <c r="HM108" s="381"/>
      <c r="HN108" s="381"/>
      <c r="HO108" s="381"/>
      <c r="HP108" s="381"/>
      <c r="HQ108" s="381"/>
      <c r="HR108" s="381"/>
      <c r="HS108" s="381"/>
      <c r="HT108" s="381"/>
      <c r="HU108" s="381"/>
      <c r="HV108" s="381"/>
      <c r="HW108" s="381"/>
      <c r="HX108" s="381"/>
      <c r="HY108" s="381"/>
      <c r="HZ108" s="381"/>
      <c r="IA108" s="381"/>
      <c r="IB108" s="381"/>
      <c r="IC108" s="381"/>
      <c r="ID108" s="381"/>
      <c r="IE108" s="381"/>
      <c r="IF108" s="381"/>
      <c r="IG108" s="381"/>
      <c r="IH108" s="381"/>
      <c r="II108" s="381"/>
      <c r="IJ108" s="381"/>
      <c r="IK108" s="381"/>
      <c r="IL108" s="381"/>
      <c r="IM108" s="381"/>
      <c r="IN108" s="381"/>
      <c r="IO108" s="381"/>
      <c r="IP108" s="381"/>
    </row>
    <row r="109" spans="1:250" s="387" customFormat="1" ht="13.2">
      <c r="A109" s="405"/>
      <c r="B109" s="400" t="s">
        <v>248</v>
      </c>
      <c r="C109" s="396" t="s">
        <v>14</v>
      </c>
      <c r="D109" s="406">
        <f>+D102</f>
        <v>15</v>
      </c>
      <c r="E109" s="35"/>
      <c r="F109" s="402">
        <f t="shared" ref="F109" si="0">+E109*D109</f>
        <v>0</v>
      </c>
      <c r="G109" s="381"/>
      <c r="H109" s="381"/>
      <c r="I109" s="381"/>
      <c r="J109" s="381"/>
      <c r="K109" s="381"/>
      <c r="L109" s="381"/>
      <c r="M109" s="381"/>
      <c r="N109" s="381"/>
      <c r="O109" s="381"/>
      <c r="P109" s="381"/>
      <c r="Q109" s="381"/>
      <c r="R109" s="381"/>
      <c r="S109" s="381"/>
      <c r="T109" s="381"/>
      <c r="U109" s="381"/>
      <c r="V109" s="381"/>
      <c r="W109" s="381"/>
      <c r="X109" s="381"/>
      <c r="Y109" s="381"/>
      <c r="Z109" s="381"/>
      <c r="AA109" s="381"/>
      <c r="AB109" s="381"/>
      <c r="AC109" s="381"/>
      <c r="AD109" s="381"/>
      <c r="AE109" s="381"/>
      <c r="AF109" s="381"/>
      <c r="AG109" s="381"/>
      <c r="AH109" s="381"/>
      <c r="AI109" s="381"/>
      <c r="AJ109" s="381"/>
      <c r="AK109" s="381"/>
      <c r="AL109" s="381"/>
      <c r="AM109" s="381"/>
      <c r="AN109" s="381"/>
      <c r="AO109" s="381"/>
      <c r="AP109" s="381"/>
      <c r="AQ109" s="381"/>
      <c r="AR109" s="381"/>
      <c r="AS109" s="381"/>
      <c r="AT109" s="381"/>
      <c r="AU109" s="381"/>
      <c r="AV109" s="381"/>
      <c r="AW109" s="381"/>
      <c r="AX109" s="381"/>
      <c r="AY109" s="381"/>
      <c r="AZ109" s="381"/>
      <c r="BA109" s="381"/>
      <c r="BB109" s="381"/>
      <c r="BC109" s="381"/>
      <c r="BD109" s="381"/>
      <c r="BE109" s="381"/>
      <c r="BF109" s="381"/>
      <c r="BG109" s="381"/>
      <c r="BH109" s="381"/>
      <c r="BI109" s="381"/>
      <c r="BJ109" s="381"/>
      <c r="BK109" s="381"/>
      <c r="BL109" s="381"/>
      <c r="BM109" s="381"/>
      <c r="BN109" s="381"/>
      <c r="BO109" s="381"/>
      <c r="BP109" s="381"/>
      <c r="BQ109" s="381"/>
      <c r="BR109" s="381"/>
      <c r="BS109" s="381"/>
      <c r="BT109" s="381"/>
      <c r="BU109" s="381"/>
      <c r="BV109" s="381"/>
      <c r="BW109" s="381"/>
      <c r="BX109" s="381"/>
      <c r="BY109" s="381"/>
      <c r="BZ109" s="381"/>
      <c r="CA109" s="381"/>
      <c r="CB109" s="381"/>
      <c r="CC109" s="381"/>
      <c r="CD109" s="381"/>
      <c r="CE109" s="381"/>
      <c r="CF109" s="381"/>
      <c r="CG109" s="381"/>
      <c r="CH109" s="381"/>
      <c r="CI109" s="381"/>
      <c r="CJ109" s="381"/>
      <c r="CK109" s="381"/>
      <c r="CL109" s="381"/>
      <c r="CM109" s="381"/>
      <c r="CN109" s="381"/>
      <c r="CO109" s="381"/>
      <c r="CP109" s="381"/>
      <c r="CQ109" s="381"/>
      <c r="CR109" s="381"/>
      <c r="CS109" s="381"/>
      <c r="CT109" s="381"/>
      <c r="CU109" s="381"/>
      <c r="CV109" s="381"/>
      <c r="CW109" s="381"/>
      <c r="CX109" s="381"/>
      <c r="CY109" s="381"/>
      <c r="CZ109" s="381"/>
      <c r="DA109" s="381"/>
      <c r="DB109" s="381"/>
      <c r="DC109" s="381"/>
      <c r="DD109" s="381"/>
      <c r="DE109" s="381"/>
      <c r="DF109" s="381"/>
      <c r="DG109" s="381"/>
      <c r="DH109" s="381"/>
      <c r="DI109" s="381"/>
      <c r="DJ109" s="381"/>
      <c r="DK109" s="381"/>
      <c r="DL109" s="381"/>
      <c r="DM109" s="381"/>
      <c r="DN109" s="381"/>
      <c r="DO109" s="381"/>
      <c r="DP109" s="381"/>
      <c r="DQ109" s="381"/>
      <c r="DR109" s="381"/>
      <c r="DS109" s="381"/>
      <c r="DT109" s="381"/>
      <c r="DU109" s="381"/>
      <c r="DV109" s="381"/>
      <c r="DW109" s="381"/>
      <c r="DX109" s="381"/>
      <c r="DY109" s="381"/>
      <c r="DZ109" s="381"/>
      <c r="EA109" s="381"/>
      <c r="EB109" s="381"/>
      <c r="EC109" s="381"/>
      <c r="ED109" s="381"/>
      <c r="EE109" s="381"/>
      <c r="EF109" s="381"/>
      <c r="EG109" s="381"/>
      <c r="EH109" s="381"/>
      <c r="EI109" s="381"/>
      <c r="EJ109" s="381"/>
      <c r="EK109" s="381"/>
      <c r="EL109" s="381"/>
      <c r="EM109" s="381"/>
      <c r="EN109" s="381"/>
      <c r="EO109" s="381"/>
      <c r="EP109" s="381"/>
      <c r="EQ109" s="381"/>
      <c r="ER109" s="381"/>
      <c r="ES109" s="381"/>
      <c r="ET109" s="381"/>
      <c r="EU109" s="381"/>
      <c r="EV109" s="381"/>
      <c r="EW109" s="381"/>
      <c r="EX109" s="381"/>
      <c r="EY109" s="381"/>
      <c r="EZ109" s="381"/>
      <c r="FA109" s="381"/>
      <c r="FB109" s="381"/>
      <c r="FC109" s="381"/>
      <c r="FD109" s="381"/>
      <c r="FE109" s="381"/>
      <c r="FF109" s="381"/>
      <c r="FG109" s="381"/>
      <c r="FH109" s="381"/>
      <c r="FI109" s="381"/>
      <c r="FJ109" s="381"/>
      <c r="FK109" s="381"/>
      <c r="FL109" s="381"/>
      <c r="FM109" s="381"/>
      <c r="FN109" s="381"/>
      <c r="FO109" s="381"/>
      <c r="FP109" s="381"/>
      <c r="FQ109" s="381"/>
      <c r="FR109" s="381"/>
      <c r="FS109" s="381"/>
      <c r="FT109" s="381"/>
      <c r="FU109" s="381"/>
      <c r="FV109" s="381"/>
      <c r="FW109" s="381"/>
      <c r="FX109" s="381"/>
      <c r="FY109" s="381"/>
      <c r="FZ109" s="381"/>
      <c r="GA109" s="381"/>
      <c r="GB109" s="381"/>
      <c r="GC109" s="381"/>
      <c r="GD109" s="381"/>
      <c r="GE109" s="381"/>
      <c r="GF109" s="381"/>
      <c r="GG109" s="381"/>
      <c r="GH109" s="381"/>
      <c r="GI109" s="381"/>
      <c r="GJ109" s="381"/>
      <c r="GK109" s="381"/>
      <c r="GL109" s="381"/>
      <c r="GM109" s="381"/>
      <c r="GN109" s="381"/>
      <c r="GO109" s="381"/>
      <c r="GP109" s="381"/>
      <c r="GQ109" s="381"/>
      <c r="GR109" s="381"/>
      <c r="GS109" s="381"/>
      <c r="GT109" s="381"/>
      <c r="GU109" s="381"/>
      <c r="GV109" s="381"/>
      <c r="GW109" s="381"/>
      <c r="GX109" s="381"/>
      <c r="GY109" s="381"/>
      <c r="GZ109" s="381"/>
      <c r="HA109" s="381"/>
      <c r="HB109" s="381"/>
      <c r="HC109" s="381"/>
      <c r="HD109" s="381"/>
      <c r="HE109" s="381"/>
      <c r="HF109" s="381"/>
      <c r="HG109" s="381"/>
      <c r="HH109" s="381"/>
      <c r="HI109" s="381"/>
      <c r="HJ109" s="381"/>
      <c r="HK109" s="381"/>
      <c r="HL109" s="381"/>
      <c r="HM109" s="381"/>
      <c r="HN109" s="381"/>
      <c r="HO109" s="381"/>
      <c r="HP109" s="381"/>
      <c r="HQ109" s="381"/>
      <c r="HR109" s="381"/>
      <c r="HS109" s="381"/>
      <c r="HT109" s="381"/>
      <c r="HU109" s="381"/>
      <c r="HV109" s="381"/>
      <c r="HW109" s="381"/>
      <c r="HX109" s="381"/>
      <c r="HY109" s="381"/>
      <c r="HZ109" s="381"/>
      <c r="IA109" s="381"/>
      <c r="IB109" s="381"/>
      <c r="IC109" s="381"/>
      <c r="ID109" s="381"/>
      <c r="IE109" s="381"/>
      <c r="IF109" s="381"/>
      <c r="IG109" s="381"/>
      <c r="IH109" s="381"/>
      <c r="II109" s="381"/>
      <c r="IJ109" s="381"/>
      <c r="IK109" s="381"/>
      <c r="IL109" s="381"/>
      <c r="IM109" s="381"/>
      <c r="IN109" s="381"/>
      <c r="IO109" s="381"/>
      <c r="IP109" s="381"/>
    </row>
    <row r="110" spans="1:250" s="387" customFormat="1" ht="13.2">
      <c r="A110" s="405"/>
      <c r="B110" s="400"/>
      <c r="C110" s="396"/>
      <c r="D110" s="406">
        <f>SUM(D109:D109)</f>
        <v>15</v>
      </c>
      <c r="E110" s="35"/>
      <c r="F110" s="402"/>
      <c r="G110" s="381"/>
      <c r="H110" s="381"/>
      <c r="I110" s="381"/>
      <c r="J110" s="381"/>
      <c r="K110" s="381"/>
      <c r="L110" s="381"/>
      <c r="M110" s="381"/>
      <c r="N110" s="381"/>
      <c r="O110" s="381"/>
      <c r="P110" s="381"/>
      <c r="Q110" s="381"/>
      <c r="R110" s="381"/>
      <c r="S110" s="381"/>
      <c r="T110" s="381"/>
      <c r="U110" s="381"/>
      <c r="V110" s="381"/>
      <c r="W110" s="381"/>
      <c r="X110" s="381"/>
      <c r="Y110" s="381"/>
      <c r="Z110" s="381"/>
      <c r="AA110" s="381"/>
      <c r="AB110" s="381"/>
      <c r="AC110" s="381"/>
      <c r="AD110" s="381"/>
      <c r="AE110" s="381"/>
      <c r="AF110" s="381"/>
      <c r="AG110" s="381"/>
      <c r="AH110" s="381"/>
      <c r="AI110" s="381"/>
      <c r="AJ110" s="381"/>
      <c r="AK110" s="381"/>
      <c r="AL110" s="381"/>
      <c r="AM110" s="381"/>
      <c r="AN110" s="381"/>
      <c r="AO110" s="381"/>
      <c r="AP110" s="381"/>
      <c r="AQ110" s="381"/>
      <c r="AR110" s="381"/>
      <c r="AS110" s="381"/>
      <c r="AT110" s="381"/>
      <c r="AU110" s="381"/>
      <c r="AV110" s="381"/>
      <c r="AW110" s="381"/>
      <c r="AX110" s="381"/>
      <c r="AY110" s="381"/>
      <c r="AZ110" s="381"/>
      <c r="BA110" s="381"/>
      <c r="BB110" s="381"/>
      <c r="BC110" s="381"/>
      <c r="BD110" s="381"/>
      <c r="BE110" s="381"/>
      <c r="BF110" s="381"/>
      <c r="BG110" s="381"/>
      <c r="BH110" s="381"/>
      <c r="BI110" s="381"/>
      <c r="BJ110" s="381"/>
      <c r="BK110" s="381"/>
      <c r="BL110" s="381"/>
      <c r="BM110" s="381"/>
      <c r="BN110" s="381"/>
      <c r="BO110" s="381"/>
      <c r="BP110" s="381"/>
      <c r="BQ110" s="381"/>
      <c r="BR110" s="381"/>
      <c r="BS110" s="381"/>
      <c r="BT110" s="381"/>
      <c r="BU110" s="381"/>
      <c r="BV110" s="381"/>
      <c r="BW110" s="381"/>
      <c r="BX110" s="381"/>
      <c r="BY110" s="381"/>
      <c r="BZ110" s="381"/>
      <c r="CA110" s="381"/>
      <c r="CB110" s="381"/>
      <c r="CC110" s="381"/>
      <c r="CD110" s="381"/>
      <c r="CE110" s="381"/>
      <c r="CF110" s="381"/>
      <c r="CG110" s="381"/>
      <c r="CH110" s="381"/>
      <c r="CI110" s="381"/>
      <c r="CJ110" s="381"/>
      <c r="CK110" s="381"/>
      <c r="CL110" s="381"/>
      <c r="CM110" s="381"/>
      <c r="CN110" s="381"/>
      <c r="CO110" s="381"/>
      <c r="CP110" s="381"/>
      <c r="CQ110" s="381"/>
      <c r="CR110" s="381"/>
      <c r="CS110" s="381"/>
      <c r="CT110" s="381"/>
      <c r="CU110" s="381"/>
      <c r="CV110" s="381"/>
      <c r="CW110" s="381"/>
      <c r="CX110" s="381"/>
      <c r="CY110" s="381"/>
      <c r="CZ110" s="381"/>
      <c r="DA110" s="381"/>
      <c r="DB110" s="381"/>
      <c r="DC110" s="381"/>
      <c r="DD110" s="381"/>
      <c r="DE110" s="381"/>
      <c r="DF110" s="381"/>
      <c r="DG110" s="381"/>
      <c r="DH110" s="381"/>
      <c r="DI110" s="381"/>
      <c r="DJ110" s="381"/>
      <c r="DK110" s="381"/>
      <c r="DL110" s="381"/>
      <c r="DM110" s="381"/>
      <c r="DN110" s="381"/>
      <c r="DO110" s="381"/>
      <c r="DP110" s="381"/>
      <c r="DQ110" s="381"/>
      <c r="DR110" s="381"/>
      <c r="DS110" s="381"/>
      <c r="DT110" s="381"/>
      <c r="DU110" s="381"/>
      <c r="DV110" s="381"/>
      <c r="DW110" s="381"/>
      <c r="DX110" s="381"/>
      <c r="DY110" s="381"/>
      <c r="DZ110" s="381"/>
      <c r="EA110" s="381"/>
      <c r="EB110" s="381"/>
      <c r="EC110" s="381"/>
      <c r="ED110" s="381"/>
      <c r="EE110" s="381"/>
      <c r="EF110" s="381"/>
      <c r="EG110" s="381"/>
      <c r="EH110" s="381"/>
      <c r="EI110" s="381"/>
      <c r="EJ110" s="381"/>
      <c r="EK110" s="381"/>
      <c r="EL110" s="381"/>
      <c r="EM110" s="381"/>
      <c r="EN110" s="381"/>
      <c r="EO110" s="381"/>
      <c r="EP110" s="381"/>
      <c r="EQ110" s="381"/>
      <c r="ER110" s="381"/>
      <c r="ES110" s="381"/>
      <c r="ET110" s="381"/>
      <c r="EU110" s="381"/>
      <c r="EV110" s="381"/>
      <c r="EW110" s="381"/>
      <c r="EX110" s="381"/>
      <c r="EY110" s="381"/>
      <c r="EZ110" s="381"/>
      <c r="FA110" s="381"/>
      <c r="FB110" s="381"/>
      <c r="FC110" s="381"/>
      <c r="FD110" s="381"/>
      <c r="FE110" s="381"/>
      <c r="FF110" s="381"/>
      <c r="FG110" s="381"/>
      <c r="FH110" s="381"/>
      <c r="FI110" s="381"/>
      <c r="FJ110" s="381"/>
      <c r="FK110" s="381"/>
      <c r="FL110" s="381"/>
      <c r="FM110" s="381"/>
      <c r="FN110" s="381"/>
      <c r="FO110" s="381"/>
      <c r="FP110" s="381"/>
      <c r="FQ110" s="381"/>
      <c r="FR110" s="381"/>
      <c r="FS110" s="381"/>
      <c r="FT110" s="381"/>
      <c r="FU110" s="381"/>
      <c r="FV110" s="381"/>
      <c r="FW110" s="381"/>
      <c r="FX110" s="381"/>
      <c r="FY110" s="381"/>
      <c r="FZ110" s="381"/>
      <c r="GA110" s="381"/>
      <c r="GB110" s="381"/>
      <c r="GC110" s="381"/>
      <c r="GD110" s="381"/>
      <c r="GE110" s="381"/>
      <c r="GF110" s="381"/>
      <c r="GG110" s="381"/>
      <c r="GH110" s="381"/>
      <c r="GI110" s="381"/>
      <c r="GJ110" s="381"/>
      <c r="GK110" s="381"/>
      <c r="GL110" s="381"/>
      <c r="GM110" s="381"/>
      <c r="GN110" s="381"/>
      <c r="GO110" s="381"/>
      <c r="GP110" s="381"/>
      <c r="GQ110" s="381"/>
      <c r="GR110" s="381"/>
      <c r="GS110" s="381"/>
      <c r="GT110" s="381"/>
      <c r="GU110" s="381"/>
      <c r="GV110" s="381"/>
      <c r="GW110" s="381"/>
      <c r="GX110" s="381"/>
      <c r="GY110" s="381"/>
      <c r="GZ110" s="381"/>
      <c r="HA110" s="381"/>
      <c r="HB110" s="381"/>
      <c r="HC110" s="381"/>
      <c r="HD110" s="381"/>
      <c r="HE110" s="381"/>
      <c r="HF110" s="381"/>
      <c r="HG110" s="381"/>
      <c r="HH110" s="381"/>
      <c r="HI110" s="381"/>
      <c r="HJ110" s="381"/>
      <c r="HK110" s="381"/>
      <c r="HL110" s="381"/>
      <c r="HM110" s="381"/>
      <c r="HN110" s="381"/>
      <c r="HO110" s="381"/>
      <c r="HP110" s="381"/>
      <c r="HQ110" s="381"/>
      <c r="HR110" s="381"/>
      <c r="HS110" s="381"/>
      <c r="HT110" s="381"/>
      <c r="HU110" s="381"/>
      <c r="HV110" s="381"/>
      <c r="HW110" s="381"/>
      <c r="HX110" s="381"/>
      <c r="HY110" s="381"/>
      <c r="HZ110" s="381"/>
      <c r="IA110" s="381"/>
      <c r="IB110" s="381"/>
      <c r="IC110" s="381"/>
      <c r="ID110" s="381"/>
      <c r="IE110" s="381"/>
      <c r="IF110" s="381"/>
      <c r="IG110" s="381"/>
      <c r="IH110" s="381"/>
      <c r="II110" s="381"/>
      <c r="IJ110" s="381"/>
      <c r="IK110" s="381"/>
      <c r="IL110" s="381"/>
      <c r="IM110" s="381"/>
      <c r="IN110" s="381"/>
      <c r="IO110" s="381"/>
      <c r="IP110" s="381"/>
    </row>
    <row r="111" spans="1:250" ht="66">
      <c r="A111" s="405" t="s">
        <v>255</v>
      </c>
      <c r="B111" s="400" t="s">
        <v>256</v>
      </c>
      <c r="C111" s="396"/>
      <c r="D111" s="423"/>
      <c r="E111" s="74"/>
      <c r="F111" s="399"/>
      <c r="G111" s="355"/>
    </row>
    <row r="112" spans="1:250" s="387" customFormat="1" ht="13.2">
      <c r="A112" s="405"/>
      <c r="B112" s="400"/>
      <c r="C112" s="396"/>
      <c r="D112" s="406"/>
      <c r="E112" s="35"/>
      <c r="F112" s="402"/>
      <c r="G112" s="381"/>
      <c r="H112" s="381"/>
      <c r="I112" s="381"/>
      <c r="J112" s="381"/>
      <c r="K112" s="381"/>
      <c r="L112" s="381"/>
      <c r="M112" s="381"/>
      <c r="N112" s="381"/>
      <c r="O112" s="381"/>
      <c r="P112" s="381"/>
      <c r="Q112" s="381"/>
      <c r="R112" s="381"/>
      <c r="S112" s="381"/>
      <c r="T112" s="381"/>
      <c r="U112" s="381"/>
      <c r="V112" s="381"/>
      <c r="W112" s="381"/>
      <c r="X112" s="381"/>
      <c r="Y112" s="381"/>
      <c r="Z112" s="381"/>
      <c r="AA112" s="381"/>
      <c r="AB112" s="381"/>
      <c r="AC112" s="381"/>
      <c r="AD112" s="381"/>
      <c r="AE112" s="381"/>
      <c r="AF112" s="381"/>
      <c r="AG112" s="381"/>
      <c r="AH112" s="381"/>
      <c r="AI112" s="381"/>
      <c r="AJ112" s="381"/>
      <c r="AK112" s="381"/>
      <c r="AL112" s="381"/>
      <c r="AM112" s="381"/>
      <c r="AN112" s="381"/>
      <c r="AO112" s="381"/>
      <c r="AP112" s="381"/>
      <c r="AQ112" s="381"/>
      <c r="AR112" s="381"/>
      <c r="AS112" s="381"/>
      <c r="AT112" s="381"/>
      <c r="AU112" s="381"/>
      <c r="AV112" s="381"/>
      <c r="AW112" s="381"/>
      <c r="AX112" s="381"/>
      <c r="AY112" s="381"/>
      <c r="AZ112" s="381"/>
      <c r="BA112" s="381"/>
      <c r="BB112" s="381"/>
      <c r="BC112" s="381"/>
      <c r="BD112" s="381"/>
      <c r="BE112" s="381"/>
      <c r="BF112" s="381"/>
      <c r="BG112" s="381"/>
      <c r="BH112" s="381"/>
      <c r="BI112" s="381"/>
      <c r="BJ112" s="381"/>
      <c r="BK112" s="381"/>
      <c r="BL112" s="381"/>
      <c r="BM112" s="381"/>
      <c r="BN112" s="381"/>
      <c r="BO112" s="381"/>
      <c r="BP112" s="381"/>
      <c r="BQ112" s="381"/>
      <c r="BR112" s="381"/>
      <c r="BS112" s="381"/>
      <c r="BT112" s="381"/>
      <c r="BU112" s="381"/>
      <c r="BV112" s="381"/>
      <c r="BW112" s="381"/>
      <c r="BX112" s="381"/>
      <c r="BY112" s="381"/>
      <c r="BZ112" s="381"/>
      <c r="CA112" s="381"/>
      <c r="CB112" s="381"/>
      <c r="CC112" s="381"/>
      <c r="CD112" s="381"/>
      <c r="CE112" s="381"/>
      <c r="CF112" s="381"/>
      <c r="CG112" s="381"/>
      <c r="CH112" s="381"/>
      <c r="CI112" s="381"/>
      <c r="CJ112" s="381"/>
      <c r="CK112" s="381"/>
      <c r="CL112" s="381"/>
      <c r="CM112" s="381"/>
      <c r="CN112" s="381"/>
      <c r="CO112" s="381"/>
      <c r="CP112" s="381"/>
      <c r="CQ112" s="381"/>
      <c r="CR112" s="381"/>
      <c r="CS112" s="381"/>
      <c r="CT112" s="381"/>
      <c r="CU112" s="381"/>
      <c r="CV112" s="381"/>
      <c r="CW112" s="381"/>
      <c r="CX112" s="381"/>
      <c r="CY112" s="381"/>
      <c r="CZ112" s="381"/>
      <c r="DA112" s="381"/>
      <c r="DB112" s="381"/>
      <c r="DC112" s="381"/>
      <c r="DD112" s="381"/>
      <c r="DE112" s="381"/>
      <c r="DF112" s="381"/>
      <c r="DG112" s="381"/>
      <c r="DH112" s="381"/>
      <c r="DI112" s="381"/>
      <c r="DJ112" s="381"/>
      <c r="DK112" s="381"/>
      <c r="DL112" s="381"/>
      <c r="DM112" s="381"/>
      <c r="DN112" s="381"/>
      <c r="DO112" s="381"/>
      <c r="DP112" s="381"/>
      <c r="DQ112" s="381"/>
      <c r="DR112" s="381"/>
      <c r="DS112" s="381"/>
      <c r="DT112" s="381"/>
      <c r="DU112" s="381"/>
      <c r="DV112" s="381"/>
      <c r="DW112" s="381"/>
      <c r="DX112" s="381"/>
      <c r="DY112" s="381"/>
      <c r="DZ112" s="381"/>
      <c r="EA112" s="381"/>
      <c r="EB112" s="381"/>
      <c r="EC112" s="381"/>
      <c r="ED112" s="381"/>
      <c r="EE112" s="381"/>
      <c r="EF112" s="381"/>
      <c r="EG112" s="381"/>
      <c r="EH112" s="381"/>
      <c r="EI112" s="381"/>
      <c r="EJ112" s="381"/>
      <c r="EK112" s="381"/>
      <c r="EL112" s="381"/>
      <c r="EM112" s="381"/>
      <c r="EN112" s="381"/>
      <c r="EO112" s="381"/>
      <c r="EP112" s="381"/>
      <c r="EQ112" s="381"/>
      <c r="ER112" s="381"/>
      <c r="ES112" s="381"/>
      <c r="ET112" s="381"/>
      <c r="EU112" s="381"/>
      <c r="EV112" s="381"/>
      <c r="EW112" s="381"/>
      <c r="EX112" s="381"/>
      <c r="EY112" s="381"/>
      <c r="EZ112" s="381"/>
      <c r="FA112" s="381"/>
      <c r="FB112" s="381"/>
      <c r="FC112" s="381"/>
      <c r="FD112" s="381"/>
      <c r="FE112" s="381"/>
      <c r="FF112" s="381"/>
      <c r="FG112" s="381"/>
      <c r="FH112" s="381"/>
      <c r="FI112" s="381"/>
      <c r="FJ112" s="381"/>
      <c r="FK112" s="381"/>
      <c r="FL112" s="381"/>
      <c r="FM112" s="381"/>
      <c r="FN112" s="381"/>
      <c r="FO112" s="381"/>
      <c r="FP112" s="381"/>
      <c r="FQ112" s="381"/>
      <c r="FR112" s="381"/>
      <c r="FS112" s="381"/>
      <c r="FT112" s="381"/>
      <c r="FU112" s="381"/>
      <c r="FV112" s="381"/>
      <c r="FW112" s="381"/>
      <c r="FX112" s="381"/>
      <c r="FY112" s="381"/>
      <c r="FZ112" s="381"/>
      <c r="GA112" s="381"/>
      <c r="GB112" s="381"/>
      <c r="GC112" s="381"/>
      <c r="GD112" s="381"/>
      <c r="GE112" s="381"/>
      <c r="GF112" s="381"/>
      <c r="GG112" s="381"/>
      <c r="GH112" s="381"/>
      <c r="GI112" s="381"/>
      <c r="GJ112" s="381"/>
      <c r="GK112" s="381"/>
      <c r="GL112" s="381"/>
      <c r="GM112" s="381"/>
      <c r="GN112" s="381"/>
      <c r="GO112" s="381"/>
      <c r="GP112" s="381"/>
      <c r="GQ112" s="381"/>
      <c r="GR112" s="381"/>
      <c r="GS112" s="381"/>
      <c r="GT112" s="381"/>
      <c r="GU112" s="381"/>
      <c r="GV112" s="381"/>
      <c r="GW112" s="381"/>
      <c r="GX112" s="381"/>
      <c r="GY112" s="381"/>
      <c r="GZ112" s="381"/>
      <c r="HA112" s="381"/>
      <c r="HB112" s="381"/>
      <c r="HC112" s="381"/>
      <c r="HD112" s="381"/>
      <c r="HE112" s="381"/>
      <c r="HF112" s="381"/>
      <c r="HG112" s="381"/>
      <c r="HH112" s="381"/>
      <c r="HI112" s="381"/>
      <c r="HJ112" s="381"/>
      <c r="HK112" s="381"/>
      <c r="HL112" s="381"/>
      <c r="HM112" s="381"/>
      <c r="HN112" s="381"/>
      <c r="HO112" s="381"/>
      <c r="HP112" s="381"/>
      <c r="HQ112" s="381"/>
      <c r="HR112" s="381"/>
      <c r="HS112" s="381"/>
      <c r="HT112" s="381"/>
      <c r="HU112" s="381"/>
      <c r="HV112" s="381"/>
      <c r="HW112" s="381"/>
      <c r="HX112" s="381"/>
      <c r="HY112" s="381"/>
      <c r="HZ112" s="381"/>
      <c r="IA112" s="381"/>
      <c r="IB112" s="381"/>
      <c r="IC112" s="381"/>
      <c r="ID112" s="381"/>
      <c r="IE112" s="381"/>
      <c r="IF112" s="381"/>
      <c r="IG112" s="381"/>
      <c r="IH112" s="381"/>
      <c r="II112" s="381"/>
      <c r="IJ112" s="381"/>
      <c r="IK112" s="381"/>
      <c r="IL112" s="381"/>
      <c r="IM112" s="381"/>
      <c r="IN112" s="381"/>
      <c r="IO112" s="381"/>
      <c r="IP112" s="381"/>
    </row>
    <row r="113" spans="1:250" s="387" customFormat="1" ht="13.2">
      <c r="A113" s="405"/>
      <c r="B113" s="400"/>
      <c r="C113" s="396" t="s">
        <v>14</v>
      </c>
      <c r="D113" s="406">
        <f>SUM(D109:D109)</f>
        <v>15</v>
      </c>
      <c r="E113" s="35"/>
      <c r="F113" s="402">
        <f t="shared" ref="F113" si="1">+E113*D113</f>
        <v>0</v>
      </c>
      <c r="G113" s="381"/>
      <c r="H113" s="381"/>
      <c r="I113" s="381"/>
      <c r="J113" s="381"/>
      <c r="K113" s="381"/>
      <c r="L113" s="381"/>
      <c r="M113" s="381"/>
      <c r="N113" s="381"/>
      <c r="O113" s="381"/>
      <c r="P113" s="381"/>
      <c r="Q113" s="381"/>
      <c r="R113" s="381"/>
      <c r="S113" s="381"/>
      <c r="T113" s="381"/>
      <c r="U113" s="381"/>
      <c r="V113" s="381"/>
      <c r="W113" s="381"/>
      <c r="X113" s="381"/>
      <c r="Y113" s="381"/>
      <c r="Z113" s="381"/>
      <c r="AA113" s="381"/>
      <c r="AB113" s="381"/>
      <c r="AC113" s="381"/>
      <c r="AD113" s="381"/>
      <c r="AE113" s="381"/>
      <c r="AF113" s="381"/>
      <c r="AG113" s="381"/>
      <c r="AH113" s="381"/>
      <c r="AI113" s="381"/>
      <c r="AJ113" s="381"/>
      <c r="AK113" s="381"/>
      <c r="AL113" s="381"/>
      <c r="AM113" s="381"/>
      <c r="AN113" s="381"/>
      <c r="AO113" s="381"/>
      <c r="AP113" s="381"/>
      <c r="AQ113" s="381"/>
      <c r="AR113" s="381"/>
      <c r="AS113" s="381"/>
      <c r="AT113" s="381"/>
      <c r="AU113" s="381"/>
      <c r="AV113" s="381"/>
      <c r="AW113" s="381"/>
      <c r="AX113" s="381"/>
      <c r="AY113" s="381"/>
      <c r="AZ113" s="381"/>
      <c r="BA113" s="381"/>
      <c r="BB113" s="381"/>
      <c r="BC113" s="381"/>
      <c r="BD113" s="381"/>
      <c r="BE113" s="381"/>
      <c r="BF113" s="381"/>
      <c r="BG113" s="381"/>
      <c r="BH113" s="381"/>
      <c r="BI113" s="381"/>
      <c r="BJ113" s="381"/>
      <c r="BK113" s="381"/>
      <c r="BL113" s="381"/>
      <c r="BM113" s="381"/>
      <c r="BN113" s="381"/>
      <c r="BO113" s="381"/>
      <c r="BP113" s="381"/>
      <c r="BQ113" s="381"/>
      <c r="BR113" s="381"/>
      <c r="BS113" s="381"/>
      <c r="BT113" s="381"/>
      <c r="BU113" s="381"/>
      <c r="BV113" s="381"/>
      <c r="BW113" s="381"/>
      <c r="BX113" s="381"/>
      <c r="BY113" s="381"/>
      <c r="BZ113" s="381"/>
      <c r="CA113" s="381"/>
      <c r="CB113" s="381"/>
      <c r="CC113" s="381"/>
      <c r="CD113" s="381"/>
      <c r="CE113" s="381"/>
      <c r="CF113" s="381"/>
      <c r="CG113" s="381"/>
      <c r="CH113" s="381"/>
      <c r="CI113" s="381"/>
      <c r="CJ113" s="381"/>
      <c r="CK113" s="381"/>
      <c r="CL113" s="381"/>
      <c r="CM113" s="381"/>
      <c r="CN113" s="381"/>
      <c r="CO113" s="381"/>
      <c r="CP113" s="381"/>
      <c r="CQ113" s="381"/>
      <c r="CR113" s="381"/>
      <c r="CS113" s="381"/>
      <c r="CT113" s="381"/>
      <c r="CU113" s="381"/>
      <c r="CV113" s="381"/>
      <c r="CW113" s="381"/>
      <c r="CX113" s="381"/>
      <c r="CY113" s="381"/>
      <c r="CZ113" s="381"/>
      <c r="DA113" s="381"/>
      <c r="DB113" s="381"/>
      <c r="DC113" s="381"/>
      <c r="DD113" s="381"/>
      <c r="DE113" s="381"/>
      <c r="DF113" s="381"/>
      <c r="DG113" s="381"/>
      <c r="DH113" s="381"/>
      <c r="DI113" s="381"/>
      <c r="DJ113" s="381"/>
      <c r="DK113" s="381"/>
      <c r="DL113" s="381"/>
      <c r="DM113" s="381"/>
      <c r="DN113" s="381"/>
      <c r="DO113" s="381"/>
      <c r="DP113" s="381"/>
      <c r="DQ113" s="381"/>
      <c r="DR113" s="381"/>
      <c r="DS113" s="381"/>
      <c r="DT113" s="381"/>
      <c r="DU113" s="381"/>
      <c r="DV113" s="381"/>
      <c r="DW113" s="381"/>
      <c r="DX113" s="381"/>
      <c r="DY113" s="381"/>
      <c r="DZ113" s="381"/>
      <c r="EA113" s="381"/>
      <c r="EB113" s="381"/>
      <c r="EC113" s="381"/>
      <c r="ED113" s="381"/>
      <c r="EE113" s="381"/>
      <c r="EF113" s="381"/>
      <c r="EG113" s="381"/>
      <c r="EH113" s="381"/>
      <c r="EI113" s="381"/>
      <c r="EJ113" s="381"/>
      <c r="EK113" s="381"/>
      <c r="EL113" s="381"/>
      <c r="EM113" s="381"/>
      <c r="EN113" s="381"/>
      <c r="EO113" s="381"/>
      <c r="EP113" s="381"/>
      <c r="EQ113" s="381"/>
      <c r="ER113" s="381"/>
      <c r="ES113" s="381"/>
      <c r="ET113" s="381"/>
      <c r="EU113" s="381"/>
      <c r="EV113" s="381"/>
      <c r="EW113" s="381"/>
      <c r="EX113" s="381"/>
      <c r="EY113" s="381"/>
      <c r="EZ113" s="381"/>
      <c r="FA113" s="381"/>
      <c r="FB113" s="381"/>
      <c r="FC113" s="381"/>
      <c r="FD113" s="381"/>
      <c r="FE113" s="381"/>
      <c r="FF113" s="381"/>
      <c r="FG113" s="381"/>
      <c r="FH113" s="381"/>
      <c r="FI113" s="381"/>
      <c r="FJ113" s="381"/>
      <c r="FK113" s="381"/>
      <c r="FL113" s="381"/>
      <c r="FM113" s="381"/>
      <c r="FN113" s="381"/>
      <c r="FO113" s="381"/>
      <c r="FP113" s="381"/>
      <c r="FQ113" s="381"/>
      <c r="FR113" s="381"/>
      <c r="FS113" s="381"/>
      <c r="FT113" s="381"/>
      <c r="FU113" s="381"/>
      <c r="FV113" s="381"/>
      <c r="FW113" s="381"/>
      <c r="FX113" s="381"/>
      <c r="FY113" s="381"/>
      <c r="FZ113" s="381"/>
      <c r="GA113" s="381"/>
      <c r="GB113" s="381"/>
      <c r="GC113" s="381"/>
      <c r="GD113" s="381"/>
      <c r="GE113" s="381"/>
      <c r="GF113" s="381"/>
      <c r="GG113" s="381"/>
      <c r="GH113" s="381"/>
      <c r="GI113" s="381"/>
      <c r="GJ113" s="381"/>
      <c r="GK113" s="381"/>
      <c r="GL113" s="381"/>
      <c r="GM113" s="381"/>
      <c r="GN113" s="381"/>
      <c r="GO113" s="381"/>
      <c r="GP113" s="381"/>
      <c r="GQ113" s="381"/>
      <c r="GR113" s="381"/>
      <c r="GS113" s="381"/>
      <c r="GT113" s="381"/>
      <c r="GU113" s="381"/>
      <c r="GV113" s="381"/>
      <c r="GW113" s="381"/>
      <c r="GX113" s="381"/>
      <c r="GY113" s="381"/>
      <c r="GZ113" s="381"/>
      <c r="HA113" s="381"/>
      <c r="HB113" s="381"/>
      <c r="HC113" s="381"/>
      <c r="HD113" s="381"/>
      <c r="HE113" s="381"/>
      <c r="HF113" s="381"/>
      <c r="HG113" s="381"/>
      <c r="HH113" s="381"/>
      <c r="HI113" s="381"/>
      <c r="HJ113" s="381"/>
      <c r="HK113" s="381"/>
      <c r="HL113" s="381"/>
      <c r="HM113" s="381"/>
      <c r="HN113" s="381"/>
      <c r="HO113" s="381"/>
      <c r="HP113" s="381"/>
      <c r="HQ113" s="381"/>
      <c r="HR113" s="381"/>
      <c r="HS113" s="381"/>
      <c r="HT113" s="381"/>
      <c r="HU113" s="381"/>
      <c r="HV113" s="381"/>
      <c r="HW113" s="381"/>
      <c r="HX113" s="381"/>
      <c r="HY113" s="381"/>
      <c r="HZ113" s="381"/>
      <c r="IA113" s="381"/>
      <c r="IB113" s="381"/>
      <c r="IC113" s="381"/>
      <c r="ID113" s="381"/>
      <c r="IE113" s="381"/>
      <c r="IF113" s="381"/>
      <c r="IG113" s="381"/>
      <c r="IH113" s="381"/>
      <c r="II113" s="381"/>
      <c r="IJ113" s="381"/>
      <c r="IK113" s="381"/>
      <c r="IL113" s="381"/>
      <c r="IM113" s="381"/>
      <c r="IN113" s="381"/>
      <c r="IO113" s="381"/>
      <c r="IP113" s="381"/>
    </row>
    <row r="114" spans="1:250" s="387" customFormat="1" ht="13.2">
      <c r="A114" s="405"/>
      <c r="B114" s="400"/>
      <c r="C114" s="396"/>
      <c r="D114" s="406"/>
      <c r="E114" s="35"/>
      <c r="F114" s="402"/>
      <c r="G114" s="381"/>
      <c r="H114" s="381"/>
      <c r="I114" s="381"/>
      <c r="J114" s="381"/>
      <c r="K114" s="381"/>
      <c r="L114" s="381"/>
      <c r="M114" s="381"/>
      <c r="N114" s="381"/>
      <c r="O114" s="381"/>
      <c r="P114" s="381"/>
      <c r="Q114" s="381"/>
      <c r="R114" s="381"/>
      <c r="S114" s="381"/>
      <c r="T114" s="381"/>
      <c r="U114" s="381"/>
      <c r="V114" s="381"/>
      <c r="W114" s="381"/>
      <c r="X114" s="381"/>
      <c r="Y114" s="381"/>
      <c r="Z114" s="381"/>
      <c r="AA114" s="381"/>
      <c r="AB114" s="381"/>
      <c r="AC114" s="381"/>
      <c r="AD114" s="381"/>
      <c r="AE114" s="381"/>
      <c r="AF114" s="381"/>
      <c r="AG114" s="381"/>
      <c r="AH114" s="381"/>
      <c r="AI114" s="381"/>
      <c r="AJ114" s="381"/>
      <c r="AK114" s="381"/>
      <c r="AL114" s="381"/>
      <c r="AM114" s="381"/>
      <c r="AN114" s="381"/>
      <c r="AO114" s="381"/>
      <c r="AP114" s="381"/>
      <c r="AQ114" s="381"/>
      <c r="AR114" s="381"/>
      <c r="AS114" s="381"/>
      <c r="AT114" s="381"/>
      <c r="AU114" s="381"/>
      <c r="AV114" s="381"/>
      <c r="AW114" s="381"/>
      <c r="AX114" s="381"/>
      <c r="AY114" s="381"/>
      <c r="AZ114" s="381"/>
      <c r="BA114" s="381"/>
      <c r="BB114" s="381"/>
      <c r="BC114" s="381"/>
      <c r="BD114" s="381"/>
      <c r="BE114" s="381"/>
      <c r="BF114" s="381"/>
      <c r="BG114" s="381"/>
      <c r="BH114" s="381"/>
      <c r="BI114" s="381"/>
      <c r="BJ114" s="381"/>
      <c r="BK114" s="381"/>
      <c r="BL114" s="381"/>
      <c r="BM114" s="381"/>
      <c r="BN114" s="381"/>
      <c r="BO114" s="381"/>
      <c r="BP114" s="381"/>
      <c r="BQ114" s="381"/>
      <c r="BR114" s="381"/>
      <c r="BS114" s="381"/>
      <c r="BT114" s="381"/>
      <c r="BU114" s="381"/>
      <c r="BV114" s="381"/>
      <c r="BW114" s="381"/>
      <c r="BX114" s="381"/>
      <c r="BY114" s="381"/>
      <c r="BZ114" s="381"/>
      <c r="CA114" s="381"/>
      <c r="CB114" s="381"/>
      <c r="CC114" s="381"/>
      <c r="CD114" s="381"/>
      <c r="CE114" s="381"/>
      <c r="CF114" s="381"/>
      <c r="CG114" s="381"/>
      <c r="CH114" s="381"/>
      <c r="CI114" s="381"/>
      <c r="CJ114" s="381"/>
      <c r="CK114" s="381"/>
      <c r="CL114" s="381"/>
      <c r="CM114" s="381"/>
      <c r="CN114" s="381"/>
      <c r="CO114" s="381"/>
      <c r="CP114" s="381"/>
      <c r="CQ114" s="381"/>
      <c r="CR114" s="381"/>
      <c r="CS114" s="381"/>
      <c r="CT114" s="381"/>
      <c r="CU114" s="381"/>
      <c r="CV114" s="381"/>
      <c r="CW114" s="381"/>
      <c r="CX114" s="381"/>
      <c r="CY114" s="381"/>
      <c r="CZ114" s="381"/>
      <c r="DA114" s="381"/>
      <c r="DB114" s="381"/>
      <c r="DC114" s="381"/>
      <c r="DD114" s="381"/>
      <c r="DE114" s="381"/>
      <c r="DF114" s="381"/>
      <c r="DG114" s="381"/>
      <c r="DH114" s="381"/>
      <c r="DI114" s="381"/>
      <c r="DJ114" s="381"/>
      <c r="DK114" s="381"/>
      <c r="DL114" s="381"/>
      <c r="DM114" s="381"/>
      <c r="DN114" s="381"/>
      <c r="DO114" s="381"/>
      <c r="DP114" s="381"/>
      <c r="DQ114" s="381"/>
      <c r="DR114" s="381"/>
      <c r="DS114" s="381"/>
      <c r="DT114" s="381"/>
      <c r="DU114" s="381"/>
      <c r="DV114" s="381"/>
      <c r="DW114" s="381"/>
      <c r="DX114" s="381"/>
      <c r="DY114" s="381"/>
      <c r="DZ114" s="381"/>
      <c r="EA114" s="381"/>
      <c r="EB114" s="381"/>
      <c r="EC114" s="381"/>
      <c r="ED114" s="381"/>
      <c r="EE114" s="381"/>
      <c r="EF114" s="381"/>
      <c r="EG114" s="381"/>
      <c r="EH114" s="381"/>
      <c r="EI114" s="381"/>
      <c r="EJ114" s="381"/>
      <c r="EK114" s="381"/>
      <c r="EL114" s="381"/>
      <c r="EM114" s="381"/>
      <c r="EN114" s="381"/>
      <c r="EO114" s="381"/>
      <c r="EP114" s="381"/>
      <c r="EQ114" s="381"/>
      <c r="ER114" s="381"/>
      <c r="ES114" s="381"/>
      <c r="ET114" s="381"/>
      <c r="EU114" s="381"/>
      <c r="EV114" s="381"/>
      <c r="EW114" s="381"/>
      <c r="EX114" s="381"/>
      <c r="EY114" s="381"/>
      <c r="EZ114" s="381"/>
      <c r="FA114" s="381"/>
      <c r="FB114" s="381"/>
      <c r="FC114" s="381"/>
      <c r="FD114" s="381"/>
      <c r="FE114" s="381"/>
      <c r="FF114" s="381"/>
      <c r="FG114" s="381"/>
      <c r="FH114" s="381"/>
      <c r="FI114" s="381"/>
      <c r="FJ114" s="381"/>
      <c r="FK114" s="381"/>
      <c r="FL114" s="381"/>
      <c r="FM114" s="381"/>
      <c r="FN114" s="381"/>
      <c r="FO114" s="381"/>
      <c r="FP114" s="381"/>
      <c r="FQ114" s="381"/>
      <c r="FR114" s="381"/>
      <c r="FS114" s="381"/>
      <c r="FT114" s="381"/>
      <c r="FU114" s="381"/>
      <c r="FV114" s="381"/>
      <c r="FW114" s="381"/>
      <c r="FX114" s="381"/>
      <c r="FY114" s="381"/>
      <c r="FZ114" s="381"/>
      <c r="GA114" s="381"/>
      <c r="GB114" s="381"/>
      <c r="GC114" s="381"/>
      <c r="GD114" s="381"/>
      <c r="GE114" s="381"/>
      <c r="GF114" s="381"/>
      <c r="GG114" s="381"/>
      <c r="GH114" s="381"/>
      <c r="GI114" s="381"/>
      <c r="GJ114" s="381"/>
      <c r="GK114" s="381"/>
      <c r="GL114" s="381"/>
      <c r="GM114" s="381"/>
      <c r="GN114" s="381"/>
      <c r="GO114" s="381"/>
      <c r="GP114" s="381"/>
      <c r="GQ114" s="381"/>
      <c r="GR114" s="381"/>
      <c r="GS114" s="381"/>
      <c r="GT114" s="381"/>
      <c r="GU114" s="381"/>
      <c r="GV114" s="381"/>
      <c r="GW114" s="381"/>
      <c r="GX114" s="381"/>
      <c r="GY114" s="381"/>
      <c r="GZ114" s="381"/>
      <c r="HA114" s="381"/>
      <c r="HB114" s="381"/>
      <c r="HC114" s="381"/>
      <c r="HD114" s="381"/>
      <c r="HE114" s="381"/>
      <c r="HF114" s="381"/>
      <c r="HG114" s="381"/>
      <c r="HH114" s="381"/>
      <c r="HI114" s="381"/>
      <c r="HJ114" s="381"/>
      <c r="HK114" s="381"/>
      <c r="HL114" s="381"/>
      <c r="HM114" s="381"/>
      <c r="HN114" s="381"/>
      <c r="HO114" s="381"/>
      <c r="HP114" s="381"/>
      <c r="HQ114" s="381"/>
      <c r="HR114" s="381"/>
      <c r="HS114" s="381"/>
      <c r="HT114" s="381"/>
      <c r="HU114" s="381"/>
      <c r="HV114" s="381"/>
      <c r="HW114" s="381"/>
      <c r="HX114" s="381"/>
      <c r="HY114" s="381"/>
      <c r="HZ114" s="381"/>
      <c r="IA114" s="381"/>
      <c r="IB114" s="381"/>
      <c r="IC114" s="381"/>
      <c r="ID114" s="381"/>
      <c r="IE114" s="381"/>
      <c r="IF114" s="381"/>
      <c r="IG114" s="381"/>
      <c r="IH114" s="381"/>
      <c r="II114" s="381"/>
      <c r="IJ114" s="381"/>
      <c r="IK114" s="381"/>
      <c r="IL114" s="381"/>
      <c r="IM114" s="381"/>
      <c r="IN114" s="381"/>
      <c r="IO114" s="381"/>
      <c r="IP114" s="381"/>
    </row>
    <row r="115" spans="1:250" ht="39.6">
      <c r="A115" s="405" t="s">
        <v>257</v>
      </c>
      <c r="B115" s="400" t="s">
        <v>258</v>
      </c>
      <c r="C115" s="396"/>
      <c r="D115" s="423"/>
      <c r="E115" s="74"/>
      <c r="F115" s="399"/>
      <c r="G115" s="355"/>
    </row>
    <row r="116" spans="1:250" s="387" customFormat="1" ht="13.2">
      <c r="A116" s="405"/>
      <c r="B116" s="400"/>
      <c r="C116" s="396"/>
      <c r="D116" s="406"/>
      <c r="E116" s="35"/>
      <c r="F116" s="402"/>
      <c r="G116" s="381"/>
      <c r="H116" s="381"/>
      <c r="I116" s="381"/>
      <c r="J116" s="381"/>
      <c r="K116" s="381"/>
      <c r="L116" s="381"/>
      <c r="M116" s="381"/>
      <c r="N116" s="381"/>
      <c r="O116" s="381"/>
      <c r="P116" s="381"/>
      <c r="Q116" s="381"/>
      <c r="R116" s="381"/>
      <c r="S116" s="381"/>
      <c r="T116" s="381"/>
      <c r="U116" s="381"/>
      <c r="V116" s="381"/>
      <c r="W116" s="381"/>
      <c r="X116" s="381"/>
      <c r="Y116" s="381"/>
      <c r="Z116" s="381"/>
      <c r="AA116" s="381"/>
      <c r="AB116" s="381"/>
      <c r="AC116" s="381"/>
      <c r="AD116" s="381"/>
      <c r="AE116" s="381"/>
      <c r="AF116" s="381"/>
      <c r="AG116" s="381"/>
      <c r="AH116" s="381"/>
      <c r="AI116" s="381"/>
      <c r="AJ116" s="381"/>
      <c r="AK116" s="381"/>
      <c r="AL116" s="381"/>
      <c r="AM116" s="381"/>
      <c r="AN116" s="381"/>
      <c r="AO116" s="381"/>
      <c r="AP116" s="381"/>
      <c r="AQ116" s="381"/>
      <c r="AR116" s="381"/>
      <c r="AS116" s="381"/>
      <c r="AT116" s="381"/>
      <c r="AU116" s="381"/>
      <c r="AV116" s="381"/>
      <c r="AW116" s="381"/>
      <c r="AX116" s="381"/>
      <c r="AY116" s="381"/>
      <c r="AZ116" s="381"/>
      <c r="BA116" s="381"/>
      <c r="BB116" s="381"/>
      <c r="BC116" s="381"/>
      <c r="BD116" s="381"/>
      <c r="BE116" s="381"/>
      <c r="BF116" s="381"/>
      <c r="BG116" s="381"/>
      <c r="BH116" s="381"/>
      <c r="BI116" s="381"/>
      <c r="BJ116" s="381"/>
      <c r="BK116" s="381"/>
      <c r="BL116" s="381"/>
      <c r="BM116" s="381"/>
      <c r="BN116" s="381"/>
      <c r="BO116" s="381"/>
      <c r="BP116" s="381"/>
      <c r="BQ116" s="381"/>
      <c r="BR116" s="381"/>
      <c r="BS116" s="381"/>
      <c r="BT116" s="381"/>
      <c r="BU116" s="381"/>
      <c r="BV116" s="381"/>
      <c r="BW116" s="381"/>
      <c r="BX116" s="381"/>
      <c r="BY116" s="381"/>
      <c r="BZ116" s="381"/>
      <c r="CA116" s="381"/>
      <c r="CB116" s="381"/>
      <c r="CC116" s="381"/>
      <c r="CD116" s="381"/>
      <c r="CE116" s="381"/>
      <c r="CF116" s="381"/>
      <c r="CG116" s="381"/>
      <c r="CH116" s="381"/>
      <c r="CI116" s="381"/>
      <c r="CJ116" s="381"/>
      <c r="CK116" s="381"/>
      <c r="CL116" s="381"/>
      <c r="CM116" s="381"/>
      <c r="CN116" s="381"/>
      <c r="CO116" s="381"/>
      <c r="CP116" s="381"/>
      <c r="CQ116" s="381"/>
      <c r="CR116" s="381"/>
      <c r="CS116" s="381"/>
      <c r="CT116" s="381"/>
      <c r="CU116" s="381"/>
      <c r="CV116" s="381"/>
      <c r="CW116" s="381"/>
      <c r="CX116" s="381"/>
      <c r="CY116" s="381"/>
      <c r="CZ116" s="381"/>
      <c r="DA116" s="381"/>
      <c r="DB116" s="381"/>
      <c r="DC116" s="381"/>
      <c r="DD116" s="381"/>
      <c r="DE116" s="381"/>
      <c r="DF116" s="381"/>
      <c r="DG116" s="381"/>
      <c r="DH116" s="381"/>
      <c r="DI116" s="381"/>
      <c r="DJ116" s="381"/>
      <c r="DK116" s="381"/>
      <c r="DL116" s="381"/>
      <c r="DM116" s="381"/>
      <c r="DN116" s="381"/>
      <c r="DO116" s="381"/>
      <c r="DP116" s="381"/>
      <c r="DQ116" s="381"/>
      <c r="DR116" s="381"/>
      <c r="DS116" s="381"/>
      <c r="DT116" s="381"/>
      <c r="DU116" s="381"/>
      <c r="DV116" s="381"/>
      <c r="DW116" s="381"/>
      <c r="DX116" s="381"/>
      <c r="DY116" s="381"/>
      <c r="DZ116" s="381"/>
      <c r="EA116" s="381"/>
      <c r="EB116" s="381"/>
      <c r="EC116" s="381"/>
      <c r="ED116" s="381"/>
      <c r="EE116" s="381"/>
      <c r="EF116" s="381"/>
      <c r="EG116" s="381"/>
      <c r="EH116" s="381"/>
      <c r="EI116" s="381"/>
      <c r="EJ116" s="381"/>
      <c r="EK116" s="381"/>
      <c r="EL116" s="381"/>
      <c r="EM116" s="381"/>
      <c r="EN116" s="381"/>
      <c r="EO116" s="381"/>
      <c r="EP116" s="381"/>
      <c r="EQ116" s="381"/>
      <c r="ER116" s="381"/>
      <c r="ES116" s="381"/>
      <c r="ET116" s="381"/>
      <c r="EU116" s="381"/>
      <c r="EV116" s="381"/>
      <c r="EW116" s="381"/>
      <c r="EX116" s="381"/>
      <c r="EY116" s="381"/>
      <c r="EZ116" s="381"/>
      <c r="FA116" s="381"/>
      <c r="FB116" s="381"/>
      <c r="FC116" s="381"/>
      <c r="FD116" s="381"/>
      <c r="FE116" s="381"/>
      <c r="FF116" s="381"/>
      <c r="FG116" s="381"/>
      <c r="FH116" s="381"/>
      <c r="FI116" s="381"/>
      <c r="FJ116" s="381"/>
      <c r="FK116" s="381"/>
      <c r="FL116" s="381"/>
      <c r="FM116" s="381"/>
      <c r="FN116" s="381"/>
      <c r="FO116" s="381"/>
      <c r="FP116" s="381"/>
      <c r="FQ116" s="381"/>
      <c r="FR116" s="381"/>
      <c r="FS116" s="381"/>
      <c r="FT116" s="381"/>
      <c r="FU116" s="381"/>
      <c r="FV116" s="381"/>
      <c r="FW116" s="381"/>
      <c r="FX116" s="381"/>
      <c r="FY116" s="381"/>
      <c r="FZ116" s="381"/>
      <c r="GA116" s="381"/>
      <c r="GB116" s="381"/>
      <c r="GC116" s="381"/>
      <c r="GD116" s="381"/>
      <c r="GE116" s="381"/>
      <c r="GF116" s="381"/>
      <c r="GG116" s="381"/>
      <c r="GH116" s="381"/>
      <c r="GI116" s="381"/>
      <c r="GJ116" s="381"/>
      <c r="GK116" s="381"/>
      <c r="GL116" s="381"/>
      <c r="GM116" s="381"/>
      <c r="GN116" s="381"/>
      <c r="GO116" s="381"/>
      <c r="GP116" s="381"/>
      <c r="GQ116" s="381"/>
      <c r="GR116" s="381"/>
      <c r="GS116" s="381"/>
      <c r="GT116" s="381"/>
      <c r="GU116" s="381"/>
      <c r="GV116" s="381"/>
      <c r="GW116" s="381"/>
      <c r="GX116" s="381"/>
      <c r="GY116" s="381"/>
      <c r="GZ116" s="381"/>
      <c r="HA116" s="381"/>
      <c r="HB116" s="381"/>
      <c r="HC116" s="381"/>
      <c r="HD116" s="381"/>
      <c r="HE116" s="381"/>
      <c r="HF116" s="381"/>
      <c r="HG116" s="381"/>
      <c r="HH116" s="381"/>
      <c r="HI116" s="381"/>
      <c r="HJ116" s="381"/>
      <c r="HK116" s="381"/>
      <c r="HL116" s="381"/>
      <c r="HM116" s="381"/>
      <c r="HN116" s="381"/>
      <c r="HO116" s="381"/>
      <c r="HP116" s="381"/>
      <c r="HQ116" s="381"/>
      <c r="HR116" s="381"/>
      <c r="HS116" s="381"/>
      <c r="HT116" s="381"/>
      <c r="HU116" s="381"/>
      <c r="HV116" s="381"/>
      <c r="HW116" s="381"/>
      <c r="HX116" s="381"/>
      <c r="HY116" s="381"/>
      <c r="HZ116" s="381"/>
      <c r="IA116" s="381"/>
      <c r="IB116" s="381"/>
      <c r="IC116" s="381"/>
      <c r="ID116" s="381"/>
      <c r="IE116" s="381"/>
      <c r="IF116" s="381"/>
      <c r="IG116" s="381"/>
      <c r="IH116" s="381"/>
      <c r="II116" s="381"/>
      <c r="IJ116" s="381"/>
      <c r="IK116" s="381"/>
      <c r="IL116" s="381"/>
      <c r="IM116" s="381"/>
      <c r="IN116" s="381"/>
      <c r="IO116" s="381"/>
      <c r="IP116" s="381"/>
    </row>
    <row r="117" spans="1:250" s="387" customFormat="1" ht="13.2">
      <c r="A117" s="405"/>
      <c r="B117" s="400"/>
      <c r="C117" s="396" t="s">
        <v>14</v>
      </c>
      <c r="D117" s="406">
        <f>SUM(D109:D109)*3</f>
        <v>45</v>
      </c>
      <c r="E117" s="35"/>
      <c r="F117" s="402">
        <f t="shared" ref="F117" si="2">+E117*D117</f>
        <v>0</v>
      </c>
      <c r="G117" s="381"/>
      <c r="H117" s="381"/>
      <c r="I117" s="381"/>
      <c r="J117" s="381"/>
      <c r="K117" s="381"/>
      <c r="L117" s="381"/>
      <c r="M117" s="381"/>
      <c r="N117" s="381"/>
      <c r="O117" s="381"/>
      <c r="P117" s="381"/>
      <c r="Q117" s="381"/>
      <c r="R117" s="381"/>
      <c r="S117" s="381"/>
      <c r="T117" s="381"/>
      <c r="U117" s="381"/>
      <c r="V117" s="381"/>
      <c r="W117" s="381"/>
      <c r="X117" s="381"/>
      <c r="Y117" s="381"/>
      <c r="Z117" s="381"/>
      <c r="AA117" s="381"/>
      <c r="AB117" s="381"/>
      <c r="AC117" s="381"/>
      <c r="AD117" s="381"/>
      <c r="AE117" s="381"/>
      <c r="AF117" s="381"/>
      <c r="AG117" s="381"/>
      <c r="AH117" s="381"/>
      <c r="AI117" s="381"/>
      <c r="AJ117" s="381"/>
      <c r="AK117" s="381"/>
      <c r="AL117" s="381"/>
      <c r="AM117" s="381"/>
      <c r="AN117" s="381"/>
      <c r="AO117" s="381"/>
      <c r="AP117" s="381"/>
      <c r="AQ117" s="381"/>
      <c r="AR117" s="381"/>
      <c r="AS117" s="381"/>
      <c r="AT117" s="381"/>
      <c r="AU117" s="381"/>
      <c r="AV117" s="381"/>
      <c r="AW117" s="381"/>
      <c r="AX117" s="381"/>
      <c r="AY117" s="381"/>
      <c r="AZ117" s="381"/>
      <c r="BA117" s="381"/>
      <c r="BB117" s="381"/>
      <c r="BC117" s="381"/>
      <c r="BD117" s="381"/>
      <c r="BE117" s="381"/>
      <c r="BF117" s="381"/>
      <c r="BG117" s="381"/>
      <c r="BH117" s="381"/>
      <c r="BI117" s="381"/>
      <c r="BJ117" s="381"/>
      <c r="BK117" s="381"/>
      <c r="BL117" s="381"/>
      <c r="BM117" s="381"/>
      <c r="BN117" s="381"/>
      <c r="BO117" s="381"/>
      <c r="BP117" s="381"/>
      <c r="BQ117" s="381"/>
      <c r="BR117" s="381"/>
      <c r="BS117" s="381"/>
      <c r="BT117" s="381"/>
      <c r="BU117" s="381"/>
      <c r="BV117" s="381"/>
      <c r="BW117" s="381"/>
      <c r="BX117" s="381"/>
      <c r="BY117" s="381"/>
      <c r="BZ117" s="381"/>
      <c r="CA117" s="381"/>
      <c r="CB117" s="381"/>
      <c r="CC117" s="381"/>
      <c r="CD117" s="381"/>
      <c r="CE117" s="381"/>
      <c r="CF117" s="381"/>
      <c r="CG117" s="381"/>
      <c r="CH117" s="381"/>
      <c r="CI117" s="381"/>
      <c r="CJ117" s="381"/>
      <c r="CK117" s="381"/>
      <c r="CL117" s="381"/>
      <c r="CM117" s="381"/>
      <c r="CN117" s="381"/>
      <c r="CO117" s="381"/>
      <c r="CP117" s="381"/>
      <c r="CQ117" s="381"/>
      <c r="CR117" s="381"/>
      <c r="CS117" s="381"/>
      <c r="CT117" s="381"/>
      <c r="CU117" s="381"/>
      <c r="CV117" s="381"/>
      <c r="CW117" s="381"/>
      <c r="CX117" s="381"/>
      <c r="CY117" s="381"/>
      <c r="CZ117" s="381"/>
      <c r="DA117" s="381"/>
      <c r="DB117" s="381"/>
      <c r="DC117" s="381"/>
      <c r="DD117" s="381"/>
      <c r="DE117" s="381"/>
      <c r="DF117" s="381"/>
      <c r="DG117" s="381"/>
      <c r="DH117" s="381"/>
      <c r="DI117" s="381"/>
      <c r="DJ117" s="381"/>
      <c r="DK117" s="381"/>
      <c r="DL117" s="381"/>
      <c r="DM117" s="381"/>
      <c r="DN117" s="381"/>
      <c r="DO117" s="381"/>
      <c r="DP117" s="381"/>
      <c r="DQ117" s="381"/>
      <c r="DR117" s="381"/>
      <c r="DS117" s="381"/>
      <c r="DT117" s="381"/>
      <c r="DU117" s="381"/>
      <c r="DV117" s="381"/>
      <c r="DW117" s="381"/>
      <c r="DX117" s="381"/>
      <c r="DY117" s="381"/>
      <c r="DZ117" s="381"/>
      <c r="EA117" s="381"/>
      <c r="EB117" s="381"/>
      <c r="EC117" s="381"/>
      <c r="ED117" s="381"/>
      <c r="EE117" s="381"/>
      <c r="EF117" s="381"/>
      <c r="EG117" s="381"/>
      <c r="EH117" s="381"/>
      <c r="EI117" s="381"/>
      <c r="EJ117" s="381"/>
      <c r="EK117" s="381"/>
      <c r="EL117" s="381"/>
      <c r="EM117" s="381"/>
      <c r="EN117" s="381"/>
      <c r="EO117" s="381"/>
      <c r="EP117" s="381"/>
      <c r="EQ117" s="381"/>
      <c r="ER117" s="381"/>
      <c r="ES117" s="381"/>
      <c r="ET117" s="381"/>
      <c r="EU117" s="381"/>
      <c r="EV117" s="381"/>
      <c r="EW117" s="381"/>
      <c r="EX117" s="381"/>
      <c r="EY117" s="381"/>
      <c r="EZ117" s="381"/>
      <c r="FA117" s="381"/>
      <c r="FB117" s="381"/>
      <c r="FC117" s="381"/>
      <c r="FD117" s="381"/>
      <c r="FE117" s="381"/>
      <c r="FF117" s="381"/>
      <c r="FG117" s="381"/>
      <c r="FH117" s="381"/>
      <c r="FI117" s="381"/>
      <c r="FJ117" s="381"/>
      <c r="FK117" s="381"/>
      <c r="FL117" s="381"/>
      <c r="FM117" s="381"/>
      <c r="FN117" s="381"/>
      <c r="FO117" s="381"/>
      <c r="FP117" s="381"/>
      <c r="FQ117" s="381"/>
      <c r="FR117" s="381"/>
      <c r="FS117" s="381"/>
      <c r="FT117" s="381"/>
      <c r="FU117" s="381"/>
      <c r="FV117" s="381"/>
      <c r="FW117" s="381"/>
      <c r="FX117" s="381"/>
      <c r="FY117" s="381"/>
      <c r="FZ117" s="381"/>
      <c r="GA117" s="381"/>
      <c r="GB117" s="381"/>
      <c r="GC117" s="381"/>
      <c r="GD117" s="381"/>
      <c r="GE117" s="381"/>
      <c r="GF117" s="381"/>
      <c r="GG117" s="381"/>
      <c r="GH117" s="381"/>
      <c r="GI117" s="381"/>
      <c r="GJ117" s="381"/>
      <c r="GK117" s="381"/>
      <c r="GL117" s="381"/>
      <c r="GM117" s="381"/>
      <c r="GN117" s="381"/>
      <c r="GO117" s="381"/>
      <c r="GP117" s="381"/>
      <c r="GQ117" s="381"/>
      <c r="GR117" s="381"/>
      <c r="GS117" s="381"/>
      <c r="GT117" s="381"/>
      <c r="GU117" s="381"/>
      <c r="GV117" s="381"/>
      <c r="GW117" s="381"/>
      <c r="GX117" s="381"/>
      <c r="GY117" s="381"/>
      <c r="GZ117" s="381"/>
      <c r="HA117" s="381"/>
      <c r="HB117" s="381"/>
      <c r="HC117" s="381"/>
      <c r="HD117" s="381"/>
      <c r="HE117" s="381"/>
      <c r="HF117" s="381"/>
      <c r="HG117" s="381"/>
      <c r="HH117" s="381"/>
      <c r="HI117" s="381"/>
      <c r="HJ117" s="381"/>
      <c r="HK117" s="381"/>
      <c r="HL117" s="381"/>
      <c r="HM117" s="381"/>
      <c r="HN117" s="381"/>
      <c r="HO117" s="381"/>
      <c r="HP117" s="381"/>
      <c r="HQ117" s="381"/>
      <c r="HR117" s="381"/>
      <c r="HS117" s="381"/>
      <c r="HT117" s="381"/>
      <c r="HU117" s="381"/>
      <c r="HV117" s="381"/>
      <c r="HW117" s="381"/>
      <c r="HX117" s="381"/>
      <c r="HY117" s="381"/>
      <c r="HZ117" s="381"/>
      <c r="IA117" s="381"/>
      <c r="IB117" s="381"/>
      <c r="IC117" s="381"/>
      <c r="ID117" s="381"/>
      <c r="IE117" s="381"/>
      <c r="IF117" s="381"/>
      <c r="IG117" s="381"/>
      <c r="IH117" s="381"/>
      <c r="II117" s="381"/>
      <c r="IJ117" s="381"/>
      <c r="IK117" s="381"/>
      <c r="IL117" s="381"/>
      <c r="IM117" s="381"/>
      <c r="IN117" s="381"/>
      <c r="IO117" s="381"/>
      <c r="IP117" s="381"/>
    </row>
    <row r="118" spans="1:250" s="387" customFormat="1" ht="13.2">
      <c r="A118" s="405"/>
      <c r="B118" s="400"/>
      <c r="C118" s="396"/>
      <c r="D118" s="406"/>
      <c r="E118" s="35"/>
      <c r="F118" s="402"/>
      <c r="G118" s="381"/>
      <c r="H118" s="381"/>
      <c r="I118" s="381"/>
      <c r="J118" s="381"/>
      <c r="K118" s="381"/>
      <c r="L118" s="381"/>
      <c r="M118" s="381"/>
      <c r="N118" s="381"/>
      <c r="O118" s="381"/>
      <c r="P118" s="381"/>
      <c r="Q118" s="381"/>
      <c r="R118" s="381"/>
      <c r="S118" s="381"/>
      <c r="T118" s="381"/>
      <c r="U118" s="381"/>
      <c r="V118" s="381"/>
      <c r="W118" s="381"/>
      <c r="X118" s="381"/>
      <c r="Y118" s="381"/>
      <c r="Z118" s="381"/>
      <c r="AA118" s="381"/>
      <c r="AB118" s="381"/>
      <c r="AC118" s="381"/>
      <c r="AD118" s="381"/>
      <c r="AE118" s="381"/>
      <c r="AF118" s="381"/>
      <c r="AG118" s="381"/>
      <c r="AH118" s="381"/>
      <c r="AI118" s="381"/>
      <c r="AJ118" s="381"/>
      <c r="AK118" s="381"/>
      <c r="AL118" s="381"/>
      <c r="AM118" s="381"/>
      <c r="AN118" s="381"/>
      <c r="AO118" s="381"/>
      <c r="AP118" s="381"/>
      <c r="AQ118" s="381"/>
      <c r="AR118" s="381"/>
      <c r="AS118" s="381"/>
      <c r="AT118" s="381"/>
      <c r="AU118" s="381"/>
      <c r="AV118" s="381"/>
      <c r="AW118" s="381"/>
      <c r="AX118" s="381"/>
      <c r="AY118" s="381"/>
      <c r="AZ118" s="381"/>
      <c r="BA118" s="381"/>
      <c r="BB118" s="381"/>
      <c r="BC118" s="381"/>
      <c r="BD118" s="381"/>
      <c r="BE118" s="381"/>
      <c r="BF118" s="381"/>
      <c r="BG118" s="381"/>
      <c r="BH118" s="381"/>
      <c r="BI118" s="381"/>
      <c r="BJ118" s="381"/>
      <c r="BK118" s="381"/>
      <c r="BL118" s="381"/>
      <c r="BM118" s="381"/>
      <c r="BN118" s="381"/>
      <c r="BO118" s="381"/>
      <c r="BP118" s="381"/>
      <c r="BQ118" s="381"/>
      <c r="BR118" s="381"/>
      <c r="BS118" s="381"/>
      <c r="BT118" s="381"/>
      <c r="BU118" s="381"/>
      <c r="BV118" s="381"/>
      <c r="BW118" s="381"/>
      <c r="BX118" s="381"/>
      <c r="BY118" s="381"/>
      <c r="BZ118" s="381"/>
      <c r="CA118" s="381"/>
      <c r="CB118" s="381"/>
      <c r="CC118" s="381"/>
      <c r="CD118" s="381"/>
      <c r="CE118" s="381"/>
      <c r="CF118" s="381"/>
      <c r="CG118" s="381"/>
      <c r="CH118" s="381"/>
      <c r="CI118" s="381"/>
      <c r="CJ118" s="381"/>
      <c r="CK118" s="381"/>
      <c r="CL118" s="381"/>
      <c r="CM118" s="381"/>
      <c r="CN118" s="381"/>
      <c r="CO118" s="381"/>
      <c r="CP118" s="381"/>
      <c r="CQ118" s="381"/>
      <c r="CR118" s="381"/>
      <c r="CS118" s="381"/>
      <c r="CT118" s="381"/>
      <c r="CU118" s="381"/>
      <c r="CV118" s="381"/>
      <c r="CW118" s="381"/>
      <c r="CX118" s="381"/>
      <c r="CY118" s="381"/>
      <c r="CZ118" s="381"/>
      <c r="DA118" s="381"/>
      <c r="DB118" s="381"/>
      <c r="DC118" s="381"/>
      <c r="DD118" s="381"/>
      <c r="DE118" s="381"/>
      <c r="DF118" s="381"/>
      <c r="DG118" s="381"/>
      <c r="DH118" s="381"/>
      <c r="DI118" s="381"/>
      <c r="DJ118" s="381"/>
      <c r="DK118" s="381"/>
      <c r="DL118" s="381"/>
      <c r="DM118" s="381"/>
      <c r="DN118" s="381"/>
      <c r="DO118" s="381"/>
      <c r="DP118" s="381"/>
      <c r="DQ118" s="381"/>
      <c r="DR118" s="381"/>
      <c r="DS118" s="381"/>
      <c r="DT118" s="381"/>
      <c r="DU118" s="381"/>
      <c r="DV118" s="381"/>
      <c r="DW118" s="381"/>
      <c r="DX118" s="381"/>
      <c r="DY118" s="381"/>
      <c r="DZ118" s="381"/>
      <c r="EA118" s="381"/>
      <c r="EB118" s="381"/>
      <c r="EC118" s="381"/>
      <c r="ED118" s="381"/>
      <c r="EE118" s="381"/>
      <c r="EF118" s="381"/>
      <c r="EG118" s="381"/>
      <c r="EH118" s="381"/>
      <c r="EI118" s="381"/>
      <c r="EJ118" s="381"/>
      <c r="EK118" s="381"/>
      <c r="EL118" s="381"/>
      <c r="EM118" s="381"/>
      <c r="EN118" s="381"/>
      <c r="EO118" s="381"/>
      <c r="EP118" s="381"/>
      <c r="EQ118" s="381"/>
      <c r="ER118" s="381"/>
      <c r="ES118" s="381"/>
      <c r="ET118" s="381"/>
      <c r="EU118" s="381"/>
      <c r="EV118" s="381"/>
      <c r="EW118" s="381"/>
      <c r="EX118" s="381"/>
      <c r="EY118" s="381"/>
      <c r="EZ118" s="381"/>
      <c r="FA118" s="381"/>
      <c r="FB118" s="381"/>
      <c r="FC118" s="381"/>
      <c r="FD118" s="381"/>
      <c r="FE118" s="381"/>
      <c r="FF118" s="381"/>
      <c r="FG118" s="381"/>
      <c r="FH118" s="381"/>
      <c r="FI118" s="381"/>
      <c r="FJ118" s="381"/>
      <c r="FK118" s="381"/>
      <c r="FL118" s="381"/>
      <c r="FM118" s="381"/>
      <c r="FN118" s="381"/>
      <c r="FO118" s="381"/>
      <c r="FP118" s="381"/>
      <c r="FQ118" s="381"/>
      <c r="FR118" s="381"/>
      <c r="FS118" s="381"/>
      <c r="FT118" s="381"/>
      <c r="FU118" s="381"/>
      <c r="FV118" s="381"/>
      <c r="FW118" s="381"/>
      <c r="FX118" s="381"/>
      <c r="FY118" s="381"/>
      <c r="FZ118" s="381"/>
      <c r="GA118" s="381"/>
      <c r="GB118" s="381"/>
      <c r="GC118" s="381"/>
      <c r="GD118" s="381"/>
      <c r="GE118" s="381"/>
      <c r="GF118" s="381"/>
      <c r="GG118" s="381"/>
      <c r="GH118" s="381"/>
      <c r="GI118" s="381"/>
      <c r="GJ118" s="381"/>
      <c r="GK118" s="381"/>
      <c r="GL118" s="381"/>
      <c r="GM118" s="381"/>
      <c r="GN118" s="381"/>
      <c r="GO118" s="381"/>
      <c r="GP118" s="381"/>
      <c r="GQ118" s="381"/>
      <c r="GR118" s="381"/>
      <c r="GS118" s="381"/>
      <c r="GT118" s="381"/>
      <c r="GU118" s="381"/>
      <c r="GV118" s="381"/>
      <c r="GW118" s="381"/>
      <c r="GX118" s="381"/>
      <c r="GY118" s="381"/>
      <c r="GZ118" s="381"/>
      <c r="HA118" s="381"/>
      <c r="HB118" s="381"/>
      <c r="HC118" s="381"/>
      <c r="HD118" s="381"/>
      <c r="HE118" s="381"/>
      <c r="HF118" s="381"/>
      <c r="HG118" s="381"/>
      <c r="HH118" s="381"/>
      <c r="HI118" s="381"/>
      <c r="HJ118" s="381"/>
      <c r="HK118" s="381"/>
      <c r="HL118" s="381"/>
      <c r="HM118" s="381"/>
      <c r="HN118" s="381"/>
      <c r="HO118" s="381"/>
      <c r="HP118" s="381"/>
      <c r="HQ118" s="381"/>
      <c r="HR118" s="381"/>
      <c r="HS118" s="381"/>
      <c r="HT118" s="381"/>
      <c r="HU118" s="381"/>
      <c r="HV118" s="381"/>
      <c r="HW118" s="381"/>
      <c r="HX118" s="381"/>
      <c r="HY118" s="381"/>
      <c r="HZ118" s="381"/>
      <c r="IA118" s="381"/>
      <c r="IB118" s="381"/>
      <c r="IC118" s="381"/>
      <c r="ID118" s="381"/>
      <c r="IE118" s="381"/>
      <c r="IF118" s="381"/>
      <c r="IG118" s="381"/>
      <c r="IH118" s="381"/>
      <c r="II118" s="381"/>
      <c r="IJ118" s="381"/>
      <c r="IK118" s="381"/>
      <c r="IL118" s="381"/>
      <c r="IM118" s="381"/>
      <c r="IN118" s="381"/>
      <c r="IO118" s="381"/>
      <c r="IP118" s="381"/>
    </row>
    <row r="119" spans="1:250" ht="13.8">
      <c r="A119" s="413" t="s">
        <v>259</v>
      </c>
      <c r="B119" s="395" t="s">
        <v>260</v>
      </c>
      <c r="C119" s="396"/>
      <c r="D119" s="406"/>
      <c r="E119" s="35"/>
      <c r="G119" s="355"/>
      <c r="H119" s="388"/>
      <c r="I119" s="388"/>
      <c r="J119" s="388"/>
      <c r="K119" s="388"/>
      <c r="L119" s="388"/>
      <c r="M119" s="388"/>
      <c r="N119" s="388"/>
      <c r="O119" s="388"/>
      <c r="P119" s="388"/>
      <c r="Q119" s="388"/>
      <c r="R119" s="388"/>
      <c r="S119" s="388"/>
      <c r="T119" s="388"/>
      <c r="U119" s="388"/>
      <c r="V119" s="388"/>
      <c r="W119" s="388"/>
      <c r="X119" s="388"/>
      <c r="Y119" s="388"/>
      <c r="Z119" s="388"/>
      <c r="AA119" s="388"/>
      <c r="AB119" s="388"/>
      <c r="AC119" s="388"/>
      <c r="AD119" s="388"/>
      <c r="AE119" s="388"/>
      <c r="AF119" s="388"/>
      <c r="AG119" s="388"/>
      <c r="AH119" s="388"/>
      <c r="AI119" s="388"/>
      <c r="AJ119" s="388"/>
      <c r="AK119" s="388"/>
      <c r="AL119" s="388"/>
      <c r="AM119" s="388"/>
      <c r="AN119" s="388"/>
      <c r="AO119" s="388"/>
      <c r="AP119" s="388"/>
      <c r="AQ119" s="388"/>
      <c r="AR119" s="388"/>
      <c r="AS119" s="388"/>
      <c r="AT119" s="388"/>
      <c r="AU119" s="388"/>
      <c r="AV119" s="388"/>
      <c r="AW119" s="388"/>
      <c r="AX119" s="388"/>
      <c r="AY119" s="388"/>
      <c r="AZ119" s="388"/>
      <c r="BA119" s="388"/>
      <c r="BB119" s="388"/>
      <c r="BC119" s="388"/>
      <c r="BD119" s="388"/>
      <c r="BE119" s="388"/>
      <c r="BF119" s="388"/>
      <c r="BG119" s="388"/>
      <c r="BH119" s="388"/>
      <c r="BI119" s="388"/>
      <c r="BJ119" s="388"/>
      <c r="BK119" s="388"/>
      <c r="BL119" s="388"/>
      <c r="BM119" s="388"/>
      <c r="BN119" s="388"/>
      <c r="BO119" s="388"/>
      <c r="BP119" s="388"/>
      <c r="BQ119" s="388"/>
      <c r="BR119" s="388"/>
      <c r="BS119" s="388"/>
      <c r="BT119" s="388"/>
      <c r="BU119" s="388"/>
      <c r="BV119" s="388"/>
      <c r="BW119" s="388"/>
      <c r="BX119" s="388"/>
      <c r="BY119" s="388"/>
      <c r="BZ119" s="388"/>
      <c r="CA119" s="388"/>
      <c r="CB119" s="388"/>
      <c r="CC119" s="388"/>
      <c r="CD119" s="388"/>
      <c r="CE119" s="388"/>
      <c r="CF119" s="388"/>
      <c r="CG119" s="388"/>
      <c r="CH119" s="388"/>
      <c r="CI119" s="388"/>
      <c r="CJ119" s="388"/>
      <c r="CK119" s="388"/>
      <c r="CL119" s="388"/>
      <c r="CM119" s="388"/>
      <c r="CN119" s="388"/>
      <c r="CO119" s="388"/>
      <c r="CP119" s="388"/>
      <c r="CQ119" s="388"/>
      <c r="CR119" s="388"/>
      <c r="CS119" s="388"/>
      <c r="CT119" s="388"/>
      <c r="CU119" s="388"/>
      <c r="CV119" s="388"/>
      <c r="CW119" s="388"/>
      <c r="CX119" s="388"/>
      <c r="CY119" s="388"/>
      <c r="CZ119" s="388"/>
      <c r="DA119" s="388"/>
      <c r="DB119" s="388"/>
      <c r="DC119" s="388"/>
      <c r="DD119" s="388"/>
      <c r="DE119" s="388"/>
      <c r="DF119" s="388"/>
      <c r="DG119" s="388"/>
      <c r="DH119" s="388"/>
      <c r="DI119" s="388"/>
      <c r="DJ119" s="388"/>
      <c r="DK119" s="388"/>
      <c r="DL119" s="388"/>
      <c r="DM119" s="388"/>
      <c r="DN119" s="388"/>
      <c r="DO119" s="388"/>
      <c r="DP119" s="388"/>
      <c r="DQ119" s="388"/>
      <c r="DR119" s="388"/>
      <c r="DS119" s="388"/>
      <c r="DT119" s="388"/>
      <c r="DU119" s="388"/>
      <c r="DV119" s="388"/>
      <c r="DW119" s="388"/>
      <c r="DX119" s="388"/>
      <c r="DY119" s="388"/>
      <c r="DZ119" s="388"/>
      <c r="EA119" s="388"/>
      <c r="EB119" s="388"/>
      <c r="EC119" s="388"/>
      <c r="ED119" s="388"/>
      <c r="EE119" s="388"/>
      <c r="EF119" s="388"/>
      <c r="EG119" s="388"/>
      <c r="EH119" s="388"/>
      <c r="EI119" s="388"/>
      <c r="EJ119" s="388"/>
      <c r="EK119" s="388"/>
      <c r="EL119" s="388"/>
      <c r="EM119" s="388"/>
      <c r="EN119" s="388"/>
      <c r="EO119" s="388"/>
      <c r="EP119" s="388"/>
      <c r="EQ119" s="388"/>
      <c r="ER119" s="388"/>
      <c r="ES119" s="388"/>
      <c r="ET119" s="388"/>
      <c r="EU119" s="388"/>
      <c r="EV119" s="388"/>
      <c r="EW119" s="388"/>
      <c r="EX119" s="388"/>
      <c r="EY119" s="388"/>
      <c r="EZ119" s="388"/>
      <c r="FA119" s="388"/>
      <c r="FB119" s="388"/>
      <c r="FC119" s="388"/>
      <c r="FD119" s="388"/>
      <c r="FE119" s="388"/>
      <c r="FF119" s="388"/>
      <c r="FG119" s="388"/>
      <c r="FH119" s="388"/>
      <c r="FI119" s="388"/>
      <c r="FJ119" s="388"/>
      <c r="FK119" s="388"/>
      <c r="FL119" s="388"/>
      <c r="FM119" s="388"/>
      <c r="FN119" s="388"/>
      <c r="FO119" s="388"/>
      <c r="FP119" s="388"/>
      <c r="FQ119" s="388"/>
      <c r="FR119" s="388"/>
      <c r="FS119" s="388"/>
      <c r="FT119" s="388"/>
      <c r="FU119" s="388"/>
      <c r="FV119" s="388"/>
      <c r="FW119" s="388"/>
      <c r="FX119" s="388"/>
      <c r="FY119" s="388"/>
      <c r="FZ119" s="388"/>
      <c r="GA119" s="388"/>
      <c r="GB119" s="388"/>
      <c r="GC119" s="388"/>
      <c r="GD119" s="388"/>
      <c r="GE119" s="388"/>
      <c r="GF119" s="388"/>
      <c r="GG119" s="388"/>
      <c r="GH119" s="388"/>
      <c r="GI119" s="388"/>
      <c r="GJ119" s="388"/>
      <c r="GK119" s="388"/>
      <c r="GL119" s="388"/>
      <c r="GM119" s="388"/>
      <c r="GN119" s="388"/>
      <c r="GO119" s="388"/>
      <c r="GP119" s="388"/>
      <c r="GQ119" s="388"/>
      <c r="GR119" s="388"/>
      <c r="GS119" s="388"/>
      <c r="GT119" s="388"/>
      <c r="GU119" s="388"/>
      <c r="GV119" s="388"/>
      <c r="GW119" s="388"/>
      <c r="GX119" s="388"/>
      <c r="GY119" s="388"/>
      <c r="GZ119" s="388"/>
      <c r="HA119" s="388"/>
      <c r="HB119" s="388"/>
      <c r="HC119" s="388"/>
      <c r="HD119" s="388"/>
      <c r="HE119" s="388"/>
      <c r="HF119" s="388"/>
      <c r="HG119" s="388"/>
      <c r="HH119" s="388"/>
      <c r="HI119" s="388"/>
      <c r="HJ119" s="388"/>
      <c r="HK119" s="388"/>
      <c r="HL119" s="388"/>
      <c r="HM119" s="388"/>
      <c r="HN119" s="388"/>
      <c r="HO119" s="388"/>
      <c r="HP119" s="388"/>
      <c r="HQ119" s="388"/>
      <c r="HR119" s="388"/>
      <c r="HS119" s="388"/>
      <c r="HT119" s="388"/>
      <c r="HU119" s="388"/>
      <c r="HV119" s="388"/>
      <c r="HW119" s="388"/>
      <c r="HX119" s="388"/>
      <c r="HY119" s="388"/>
      <c r="HZ119" s="388"/>
      <c r="IA119" s="388"/>
      <c r="IB119" s="388"/>
      <c r="IC119" s="388"/>
      <c r="ID119" s="388"/>
      <c r="IE119" s="388"/>
      <c r="IF119" s="388"/>
      <c r="IG119" s="388"/>
      <c r="IH119" s="388"/>
      <c r="II119" s="388"/>
      <c r="IJ119" s="388"/>
      <c r="IK119" s="388"/>
      <c r="IL119" s="388"/>
      <c r="IM119" s="388"/>
      <c r="IN119" s="388"/>
      <c r="IO119" s="388"/>
      <c r="IP119" s="388"/>
    </row>
    <row r="120" spans="1:250" ht="39.6">
      <c r="A120" s="413"/>
      <c r="B120" s="395" t="s">
        <v>261</v>
      </c>
      <c r="C120" s="396"/>
      <c r="D120" s="406"/>
      <c r="E120" s="35"/>
      <c r="G120" s="388"/>
    </row>
    <row r="121" spans="1:250" s="355" customFormat="1" ht="26.4">
      <c r="A121" s="413"/>
      <c r="B121" s="400" t="s">
        <v>238</v>
      </c>
      <c r="C121" s="396"/>
      <c r="D121" s="406"/>
      <c r="E121" s="35"/>
      <c r="F121" s="384"/>
      <c r="G121" s="414"/>
      <c r="H121" s="379"/>
      <c r="I121" s="379"/>
      <c r="J121" s="379"/>
      <c r="K121" s="379"/>
      <c r="L121" s="379"/>
      <c r="M121" s="379"/>
      <c r="N121" s="379"/>
      <c r="O121" s="379"/>
      <c r="P121" s="379"/>
      <c r="Q121" s="379"/>
      <c r="R121" s="379"/>
      <c r="S121" s="379"/>
      <c r="T121" s="379"/>
      <c r="U121" s="379"/>
      <c r="V121" s="379"/>
      <c r="W121" s="379"/>
      <c r="X121" s="379"/>
      <c r="Y121" s="379"/>
      <c r="Z121" s="379"/>
      <c r="AA121" s="379"/>
      <c r="AB121" s="379"/>
      <c r="AC121" s="379"/>
      <c r="AD121" s="379"/>
      <c r="AE121" s="379"/>
      <c r="AF121" s="379"/>
      <c r="AG121" s="379"/>
      <c r="AH121" s="379"/>
      <c r="AI121" s="379"/>
      <c r="AJ121" s="379"/>
      <c r="AK121" s="379"/>
      <c r="AL121" s="379"/>
      <c r="AM121" s="379"/>
      <c r="AN121" s="379"/>
      <c r="AO121" s="379"/>
      <c r="AP121" s="379"/>
      <c r="AQ121" s="379"/>
      <c r="AR121" s="379"/>
      <c r="AS121" s="379"/>
      <c r="AT121" s="379"/>
      <c r="AU121" s="379"/>
      <c r="AV121" s="379"/>
      <c r="AW121" s="379"/>
      <c r="AX121" s="379"/>
      <c r="AY121" s="379"/>
      <c r="AZ121" s="379"/>
      <c r="BA121" s="379"/>
      <c r="BB121" s="379"/>
      <c r="BC121" s="379"/>
      <c r="BD121" s="379"/>
      <c r="BE121" s="379"/>
      <c r="BF121" s="379"/>
      <c r="BG121" s="379"/>
      <c r="BH121" s="379"/>
      <c r="BI121" s="379"/>
      <c r="BJ121" s="379"/>
      <c r="BK121" s="379"/>
      <c r="BL121" s="379"/>
      <c r="BM121" s="379"/>
      <c r="BN121" s="379"/>
      <c r="BO121" s="379"/>
      <c r="BP121" s="379"/>
      <c r="BQ121" s="379"/>
      <c r="BR121" s="379"/>
      <c r="BS121" s="379"/>
      <c r="BT121" s="379"/>
      <c r="BU121" s="379"/>
      <c r="BV121" s="379"/>
      <c r="BW121" s="379"/>
      <c r="BX121" s="379"/>
      <c r="BY121" s="379"/>
      <c r="BZ121" s="379"/>
      <c r="CA121" s="379"/>
      <c r="CB121" s="379"/>
      <c r="CC121" s="379"/>
      <c r="CD121" s="379"/>
      <c r="CE121" s="379"/>
      <c r="CF121" s="379"/>
      <c r="CG121" s="379"/>
      <c r="CH121" s="379"/>
      <c r="CI121" s="379"/>
      <c r="CJ121" s="379"/>
      <c r="CK121" s="379"/>
      <c r="CL121" s="379"/>
      <c r="CM121" s="379"/>
      <c r="CN121" s="379"/>
      <c r="CO121" s="379"/>
      <c r="CP121" s="379"/>
      <c r="CQ121" s="379"/>
      <c r="CR121" s="379"/>
      <c r="CS121" s="379"/>
      <c r="CT121" s="379"/>
      <c r="CU121" s="379"/>
      <c r="CV121" s="379"/>
      <c r="CW121" s="379"/>
      <c r="CX121" s="379"/>
      <c r="CY121" s="379"/>
      <c r="CZ121" s="379"/>
      <c r="DA121" s="379"/>
      <c r="DB121" s="379"/>
      <c r="DC121" s="379"/>
      <c r="DD121" s="379"/>
      <c r="DE121" s="379"/>
      <c r="DF121" s="379"/>
      <c r="DG121" s="379"/>
      <c r="DH121" s="379"/>
      <c r="DI121" s="379"/>
      <c r="DJ121" s="379"/>
      <c r="DK121" s="379"/>
      <c r="DL121" s="379"/>
      <c r="DM121" s="379"/>
      <c r="DN121" s="379"/>
      <c r="DO121" s="379"/>
      <c r="DP121" s="379"/>
      <c r="DQ121" s="379"/>
      <c r="DR121" s="379"/>
      <c r="DS121" s="379"/>
      <c r="DT121" s="379"/>
      <c r="DU121" s="379"/>
      <c r="DV121" s="379"/>
      <c r="DW121" s="379"/>
      <c r="DX121" s="379"/>
      <c r="DY121" s="379"/>
      <c r="DZ121" s="379"/>
      <c r="EA121" s="379"/>
      <c r="EB121" s="379"/>
      <c r="EC121" s="379"/>
      <c r="ED121" s="379"/>
      <c r="EE121" s="379"/>
      <c r="EF121" s="379"/>
      <c r="EG121" s="379"/>
      <c r="EH121" s="379"/>
      <c r="EI121" s="379"/>
      <c r="EJ121" s="379"/>
      <c r="EK121" s="379"/>
      <c r="EL121" s="379"/>
      <c r="EM121" s="379"/>
      <c r="EN121" s="379"/>
      <c r="EO121" s="379"/>
      <c r="EP121" s="379"/>
      <c r="EQ121" s="379"/>
      <c r="ER121" s="379"/>
      <c r="ES121" s="379"/>
      <c r="ET121" s="379"/>
      <c r="EU121" s="379"/>
      <c r="EV121" s="379"/>
      <c r="EW121" s="379"/>
      <c r="EX121" s="379"/>
      <c r="EY121" s="379"/>
      <c r="EZ121" s="379"/>
      <c r="FA121" s="379"/>
      <c r="FB121" s="379"/>
      <c r="FC121" s="379"/>
      <c r="FD121" s="379"/>
      <c r="FE121" s="379"/>
      <c r="FF121" s="379"/>
      <c r="FG121" s="379"/>
      <c r="FH121" s="379"/>
      <c r="FI121" s="379"/>
      <c r="FJ121" s="379"/>
      <c r="FK121" s="379"/>
      <c r="FL121" s="379"/>
      <c r="FM121" s="379"/>
      <c r="FN121" s="379"/>
      <c r="FO121" s="379"/>
      <c r="FP121" s="379"/>
      <c r="FQ121" s="379"/>
      <c r="FR121" s="379"/>
      <c r="FS121" s="379"/>
      <c r="FT121" s="379"/>
      <c r="FU121" s="379"/>
      <c r="FV121" s="379"/>
      <c r="FW121" s="379"/>
      <c r="FX121" s="379"/>
      <c r="FY121" s="379"/>
      <c r="FZ121" s="379"/>
      <c r="GA121" s="379"/>
      <c r="GB121" s="379"/>
      <c r="GC121" s="379"/>
      <c r="GD121" s="379"/>
      <c r="GE121" s="379"/>
      <c r="GF121" s="379"/>
      <c r="GG121" s="379"/>
      <c r="GH121" s="379"/>
      <c r="GI121" s="379"/>
      <c r="GJ121" s="379"/>
      <c r="GK121" s="379"/>
      <c r="GL121" s="379"/>
      <c r="GM121" s="379"/>
      <c r="GN121" s="379"/>
      <c r="GO121" s="379"/>
      <c r="GP121" s="379"/>
      <c r="GQ121" s="379"/>
      <c r="GR121" s="379"/>
      <c r="GS121" s="379"/>
      <c r="GT121" s="379"/>
      <c r="GU121" s="379"/>
      <c r="GV121" s="379"/>
      <c r="GW121" s="379"/>
      <c r="GX121" s="379"/>
      <c r="GY121" s="379"/>
      <c r="GZ121" s="379"/>
      <c r="HA121" s="379"/>
      <c r="HB121" s="379"/>
      <c r="HC121" s="379"/>
      <c r="HD121" s="379"/>
      <c r="HE121" s="379"/>
      <c r="HF121" s="379"/>
      <c r="HG121" s="379"/>
      <c r="HH121" s="379"/>
      <c r="HI121" s="379"/>
      <c r="HJ121" s="379"/>
      <c r="HK121" s="379"/>
      <c r="HL121" s="379"/>
      <c r="HM121" s="379"/>
      <c r="HN121" s="379"/>
      <c r="HO121" s="379"/>
      <c r="HP121" s="379"/>
      <c r="HQ121" s="379"/>
      <c r="HR121" s="379"/>
      <c r="HS121" s="379"/>
      <c r="HT121" s="379"/>
      <c r="HU121" s="379"/>
      <c r="HV121" s="379"/>
      <c r="HW121" s="379"/>
      <c r="HX121" s="379"/>
      <c r="HY121" s="379"/>
      <c r="HZ121" s="379"/>
      <c r="IA121" s="379"/>
      <c r="IB121" s="379"/>
      <c r="IC121" s="379"/>
      <c r="ID121" s="379"/>
      <c r="IE121" s="379"/>
      <c r="IF121" s="379"/>
      <c r="IG121" s="379"/>
      <c r="IH121" s="379"/>
      <c r="II121" s="379"/>
      <c r="IJ121" s="379"/>
      <c r="IK121" s="379"/>
      <c r="IL121" s="379"/>
      <c r="IM121" s="379"/>
      <c r="IN121" s="379"/>
      <c r="IO121" s="379"/>
      <c r="IP121" s="379"/>
    </row>
    <row r="122" spans="1:250" ht="66">
      <c r="A122" s="413"/>
      <c r="B122" s="400" t="s">
        <v>262</v>
      </c>
      <c r="C122" s="396"/>
      <c r="D122" s="406"/>
      <c r="E122" s="35"/>
      <c r="G122" s="355"/>
    </row>
    <row r="123" spans="1:250" ht="165" customHeight="1">
      <c r="A123" s="424"/>
      <c r="B123" s="400" t="s">
        <v>263</v>
      </c>
      <c r="C123" s="396"/>
      <c r="D123" s="406"/>
      <c r="E123" s="35"/>
      <c r="G123" s="355"/>
    </row>
    <row r="124" spans="1:250" ht="26.4">
      <c r="A124" s="424"/>
      <c r="B124" s="400" t="s">
        <v>264</v>
      </c>
      <c r="C124" s="396"/>
      <c r="D124" s="406"/>
      <c r="E124" s="35"/>
      <c r="G124" s="355"/>
    </row>
    <row r="125" spans="1:250" s="381" customFormat="1" ht="52.8">
      <c r="A125" s="405" t="s">
        <v>265</v>
      </c>
      <c r="B125" s="400" t="s">
        <v>266</v>
      </c>
      <c r="C125" s="396"/>
      <c r="D125" s="412"/>
      <c r="E125" s="35"/>
      <c r="F125" s="425"/>
      <c r="G125" s="373"/>
      <c r="H125" s="379"/>
      <c r="I125" s="379"/>
      <c r="J125" s="379"/>
      <c r="K125" s="379"/>
      <c r="L125" s="379"/>
      <c r="M125" s="379"/>
      <c r="N125" s="379"/>
      <c r="O125" s="379"/>
      <c r="P125" s="379"/>
      <c r="Q125" s="379"/>
      <c r="R125" s="379"/>
      <c r="S125" s="379"/>
      <c r="T125" s="379"/>
      <c r="U125" s="379"/>
      <c r="V125" s="379"/>
      <c r="W125" s="379"/>
      <c r="X125" s="379"/>
      <c r="Y125" s="379"/>
      <c r="Z125" s="379"/>
      <c r="AA125" s="379"/>
      <c r="AB125" s="379"/>
      <c r="AC125" s="379"/>
      <c r="AD125" s="379"/>
      <c r="AE125" s="379"/>
      <c r="AF125" s="379"/>
      <c r="AG125" s="379"/>
      <c r="AH125" s="379"/>
      <c r="AI125" s="379"/>
      <c r="AJ125" s="379"/>
      <c r="AK125" s="379"/>
      <c r="AL125" s="379"/>
      <c r="AM125" s="379"/>
      <c r="AN125" s="379"/>
      <c r="AO125" s="379"/>
      <c r="AP125" s="379"/>
      <c r="AQ125" s="379"/>
      <c r="AR125" s="379"/>
      <c r="AS125" s="379"/>
      <c r="AT125" s="379"/>
      <c r="AU125" s="379"/>
      <c r="AV125" s="379"/>
      <c r="AW125" s="379"/>
      <c r="AX125" s="379"/>
      <c r="AY125" s="379"/>
      <c r="AZ125" s="379"/>
      <c r="BA125" s="379"/>
      <c r="BB125" s="379"/>
      <c r="BC125" s="379"/>
      <c r="BD125" s="379"/>
      <c r="BE125" s="379"/>
      <c r="BF125" s="379"/>
      <c r="BG125" s="379"/>
      <c r="BH125" s="379"/>
      <c r="BI125" s="379"/>
      <c r="BJ125" s="379"/>
      <c r="BK125" s="379"/>
      <c r="BL125" s="379"/>
      <c r="BM125" s="379"/>
      <c r="BN125" s="379"/>
      <c r="BO125" s="379"/>
      <c r="BP125" s="379"/>
      <c r="BQ125" s="379"/>
      <c r="BR125" s="379"/>
      <c r="BS125" s="379"/>
      <c r="BT125" s="379"/>
      <c r="BU125" s="379"/>
      <c r="BV125" s="379"/>
      <c r="BW125" s="379"/>
      <c r="BX125" s="379"/>
      <c r="BY125" s="379"/>
      <c r="BZ125" s="379"/>
      <c r="CA125" s="379"/>
      <c r="CB125" s="379"/>
      <c r="CC125" s="379"/>
      <c r="CD125" s="379"/>
      <c r="CE125" s="379"/>
      <c r="CF125" s="379"/>
      <c r="CG125" s="379"/>
      <c r="CH125" s="379"/>
      <c r="CI125" s="379"/>
      <c r="CJ125" s="379"/>
      <c r="CK125" s="379"/>
      <c r="CL125" s="379"/>
      <c r="CM125" s="379"/>
      <c r="CN125" s="379"/>
      <c r="CO125" s="379"/>
      <c r="CP125" s="379"/>
      <c r="CQ125" s="379"/>
      <c r="CR125" s="379"/>
      <c r="CS125" s="379"/>
      <c r="CT125" s="379"/>
      <c r="CU125" s="379"/>
      <c r="CV125" s="379"/>
      <c r="CW125" s="379"/>
      <c r="CX125" s="379"/>
      <c r="CY125" s="379"/>
      <c r="CZ125" s="379"/>
      <c r="DA125" s="379"/>
      <c r="DB125" s="379"/>
      <c r="DC125" s="379"/>
      <c r="DD125" s="379"/>
      <c r="DE125" s="379"/>
      <c r="DF125" s="379"/>
      <c r="DG125" s="379"/>
      <c r="DH125" s="379"/>
      <c r="DI125" s="379"/>
      <c r="DJ125" s="379"/>
      <c r="DK125" s="379"/>
      <c r="DL125" s="379"/>
      <c r="DM125" s="379"/>
      <c r="DN125" s="379"/>
      <c r="DO125" s="379"/>
      <c r="DP125" s="379"/>
      <c r="DQ125" s="379"/>
      <c r="DR125" s="379"/>
      <c r="DS125" s="379"/>
      <c r="DT125" s="379"/>
      <c r="DU125" s="379"/>
      <c r="DV125" s="379"/>
      <c r="DW125" s="379"/>
      <c r="DX125" s="379"/>
      <c r="DY125" s="379"/>
      <c r="DZ125" s="379"/>
      <c r="EA125" s="379"/>
      <c r="EB125" s="379"/>
      <c r="EC125" s="379"/>
      <c r="ED125" s="379"/>
      <c r="EE125" s="379"/>
      <c r="EF125" s="379"/>
      <c r="EG125" s="379"/>
      <c r="EH125" s="379"/>
      <c r="EI125" s="379"/>
      <c r="EJ125" s="379"/>
      <c r="EK125" s="379"/>
      <c r="EL125" s="379"/>
      <c r="EM125" s="379"/>
      <c r="EN125" s="379"/>
      <c r="EO125" s="379"/>
      <c r="EP125" s="379"/>
      <c r="EQ125" s="379"/>
      <c r="ER125" s="379"/>
      <c r="ES125" s="379"/>
      <c r="ET125" s="379"/>
      <c r="EU125" s="379"/>
      <c r="EV125" s="379"/>
      <c r="EW125" s="379"/>
      <c r="EX125" s="379"/>
      <c r="EY125" s="379"/>
      <c r="EZ125" s="379"/>
      <c r="FA125" s="379"/>
      <c r="FB125" s="379"/>
      <c r="FC125" s="379"/>
      <c r="FD125" s="379"/>
      <c r="FE125" s="379"/>
      <c r="FF125" s="379"/>
      <c r="FG125" s="379"/>
      <c r="FH125" s="379"/>
      <c r="FI125" s="379"/>
      <c r="FJ125" s="379"/>
      <c r="FK125" s="379"/>
      <c r="FL125" s="379"/>
      <c r="FM125" s="379"/>
      <c r="FN125" s="379"/>
      <c r="FO125" s="379"/>
      <c r="FP125" s="379"/>
      <c r="FQ125" s="379"/>
      <c r="FR125" s="379"/>
      <c r="FS125" s="379"/>
      <c r="FT125" s="379"/>
      <c r="FU125" s="379"/>
      <c r="FV125" s="379"/>
      <c r="FW125" s="379"/>
      <c r="FX125" s="379"/>
      <c r="FY125" s="379"/>
      <c r="FZ125" s="379"/>
      <c r="GA125" s="379"/>
      <c r="GB125" s="379"/>
      <c r="GC125" s="379"/>
      <c r="GD125" s="379"/>
      <c r="GE125" s="379"/>
      <c r="GF125" s="379"/>
      <c r="GG125" s="379"/>
      <c r="GH125" s="379"/>
      <c r="GI125" s="379"/>
      <c r="GJ125" s="379"/>
      <c r="GK125" s="379"/>
      <c r="GL125" s="379"/>
      <c r="GM125" s="379"/>
      <c r="GN125" s="379"/>
      <c r="GO125" s="379"/>
      <c r="GP125" s="379"/>
      <c r="GQ125" s="379"/>
      <c r="GR125" s="379"/>
      <c r="GS125" s="379"/>
      <c r="GT125" s="379"/>
      <c r="GU125" s="379"/>
      <c r="GV125" s="379"/>
      <c r="GW125" s="379"/>
      <c r="GX125" s="379"/>
      <c r="GY125" s="379"/>
      <c r="GZ125" s="379"/>
      <c r="HA125" s="379"/>
      <c r="HB125" s="379"/>
      <c r="HC125" s="379"/>
      <c r="HD125" s="379"/>
      <c r="HE125" s="379"/>
      <c r="HF125" s="379"/>
      <c r="HG125" s="379"/>
      <c r="HH125" s="379"/>
      <c r="HI125" s="379"/>
      <c r="HJ125" s="379"/>
      <c r="HK125" s="379"/>
      <c r="HL125" s="379"/>
      <c r="HM125" s="379"/>
      <c r="HN125" s="379"/>
      <c r="HO125" s="379"/>
      <c r="HP125" s="379"/>
      <c r="HQ125" s="379"/>
      <c r="HR125" s="379"/>
      <c r="HS125" s="379"/>
      <c r="HT125" s="379"/>
      <c r="HU125" s="379"/>
      <c r="HV125" s="379"/>
      <c r="HW125" s="379"/>
      <c r="HX125" s="379"/>
      <c r="HY125" s="379"/>
      <c r="HZ125" s="379"/>
      <c r="IA125" s="379"/>
      <c r="IB125" s="379"/>
      <c r="IC125" s="379"/>
      <c r="ID125" s="379"/>
      <c r="IE125" s="379"/>
      <c r="IF125" s="379"/>
      <c r="IG125" s="379"/>
      <c r="IH125" s="379"/>
      <c r="II125" s="379"/>
      <c r="IJ125" s="379"/>
      <c r="IK125" s="379"/>
      <c r="IL125" s="379"/>
      <c r="IM125" s="379"/>
      <c r="IN125" s="379"/>
      <c r="IO125" s="379"/>
      <c r="IP125" s="379"/>
    </row>
    <row r="126" spans="1:250" s="387" customFormat="1" ht="13.2">
      <c r="A126" s="426" t="s">
        <v>267</v>
      </c>
      <c r="B126" s="371" t="s">
        <v>268</v>
      </c>
      <c r="C126" s="396"/>
      <c r="D126" s="406"/>
      <c r="E126" s="35"/>
      <c r="F126" s="402"/>
      <c r="G126" s="381"/>
      <c r="H126" s="381"/>
      <c r="I126" s="381"/>
      <c r="J126" s="381"/>
      <c r="K126" s="381"/>
      <c r="L126" s="381"/>
      <c r="M126" s="381"/>
      <c r="N126" s="381"/>
      <c r="O126" s="381"/>
      <c r="P126" s="381"/>
      <c r="Q126" s="381"/>
      <c r="R126" s="381"/>
      <c r="S126" s="381"/>
      <c r="T126" s="381"/>
      <c r="U126" s="381"/>
      <c r="V126" s="381"/>
      <c r="W126" s="381"/>
      <c r="X126" s="381"/>
      <c r="Y126" s="381"/>
      <c r="Z126" s="381"/>
      <c r="AA126" s="381"/>
      <c r="AB126" s="381"/>
      <c r="AC126" s="381"/>
      <c r="AD126" s="381"/>
      <c r="AE126" s="381"/>
      <c r="AF126" s="381"/>
      <c r="AG126" s="381"/>
      <c r="AH126" s="381"/>
      <c r="AI126" s="381"/>
      <c r="AJ126" s="381"/>
      <c r="AK126" s="381"/>
      <c r="AL126" s="381"/>
      <c r="AM126" s="381"/>
      <c r="AN126" s="381"/>
      <c r="AO126" s="381"/>
      <c r="AP126" s="381"/>
      <c r="AQ126" s="381"/>
      <c r="AR126" s="381"/>
      <c r="AS126" s="381"/>
      <c r="AT126" s="381"/>
      <c r="AU126" s="381"/>
      <c r="AV126" s="381"/>
      <c r="AW126" s="381"/>
      <c r="AX126" s="381"/>
      <c r="AY126" s="381"/>
      <c r="AZ126" s="381"/>
      <c r="BA126" s="381"/>
      <c r="BB126" s="381"/>
      <c r="BC126" s="381"/>
      <c r="BD126" s="381"/>
      <c r="BE126" s="381"/>
      <c r="BF126" s="381"/>
      <c r="BG126" s="381"/>
      <c r="BH126" s="381"/>
      <c r="BI126" s="381"/>
      <c r="BJ126" s="381"/>
      <c r="BK126" s="381"/>
      <c r="BL126" s="381"/>
      <c r="BM126" s="381"/>
      <c r="BN126" s="381"/>
      <c r="BO126" s="381"/>
      <c r="BP126" s="381"/>
      <c r="BQ126" s="381"/>
      <c r="BR126" s="381"/>
      <c r="BS126" s="381"/>
      <c r="BT126" s="381"/>
      <c r="BU126" s="381"/>
      <c r="BV126" s="381"/>
      <c r="BW126" s="381"/>
      <c r="BX126" s="381"/>
      <c r="BY126" s="381"/>
      <c r="BZ126" s="381"/>
      <c r="CA126" s="381"/>
      <c r="CB126" s="381"/>
      <c r="CC126" s="381"/>
      <c r="CD126" s="381"/>
      <c r="CE126" s="381"/>
      <c r="CF126" s="381"/>
      <c r="CG126" s="381"/>
      <c r="CH126" s="381"/>
      <c r="CI126" s="381"/>
      <c r="CJ126" s="381"/>
      <c r="CK126" s="381"/>
      <c r="CL126" s="381"/>
      <c r="CM126" s="381"/>
      <c r="CN126" s="381"/>
      <c r="CO126" s="381"/>
      <c r="CP126" s="381"/>
      <c r="CQ126" s="381"/>
      <c r="CR126" s="381"/>
      <c r="CS126" s="381"/>
      <c r="CT126" s="381"/>
      <c r="CU126" s="381"/>
      <c r="CV126" s="381"/>
      <c r="CW126" s="381"/>
      <c r="CX126" s="381"/>
      <c r="CY126" s="381"/>
      <c r="CZ126" s="381"/>
      <c r="DA126" s="381"/>
      <c r="DB126" s="381"/>
      <c r="DC126" s="381"/>
      <c r="DD126" s="381"/>
      <c r="DE126" s="381"/>
      <c r="DF126" s="381"/>
      <c r="DG126" s="381"/>
      <c r="DH126" s="381"/>
      <c r="DI126" s="381"/>
      <c r="DJ126" s="381"/>
      <c r="DK126" s="381"/>
      <c r="DL126" s="381"/>
      <c r="DM126" s="381"/>
      <c r="DN126" s="381"/>
      <c r="DO126" s="381"/>
      <c r="DP126" s="381"/>
      <c r="DQ126" s="381"/>
      <c r="DR126" s="381"/>
      <c r="DS126" s="381"/>
      <c r="DT126" s="381"/>
      <c r="DU126" s="381"/>
      <c r="DV126" s="381"/>
      <c r="DW126" s="381"/>
      <c r="DX126" s="381"/>
      <c r="DY126" s="381"/>
      <c r="DZ126" s="381"/>
      <c r="EA126" s="381"/>
      <c r="EB126" s="381"/>
      <c r="EC126" s="381"/>
      <c r="ED126" s="381"/>
      <c r="EE126" s="381"/>
      <c r="EF126" s="381"/>
      <c r="EG126" s="381"/>
      <c r="EH126" s="381"/>
      <c r="EI126" s="381"/>
      <c r="EJ126" s="381"/>
      <c r="EK126" s="381"/>
      <c r="EL126" s="381"/>
      <c r="EM126" s="381"/>
      <c r="EN126" s="381"/>
      <c r="EO126" s="381"/>
      <c r="EP126" s="381"/>
      <c r="EQ126" s="381"/>
      <c r="ER126" s="381"/>
      <c r="ES126" s="381"/>
      <c r="ET126" s="381"/>
      <c r="EU126" s="381"/>
      <c r="EV126" s="381"/>
      <c r="EW126" s="381"/>
      <c r="EX126" s="381"/>
      <c r="EY126" s="381"/>
      <c r="EZ126" s="381"/>
      <c r="FA126" s="381"/>
      <c r="FB126" s="381"/>
      <c r="FC126" s="381"/>
      <c r="FD126" s="381"/>
      <c r="FE126" s="381"/>
      <c r="FF126" s="381"/>
      <c r="FG126" s="381"/>
      <c r="FH126" s="381"/>
      <c r="FI126" s="381"/>
      <c r="FJ126" s="381"/>
      <c r="FK126" s="381"/>
      <c r="FL126" s="381"/>
      <c r="FM126" s="381"/>
      <c r="FN126" s="381"/>
      <c r="FO126" s="381"/>
      <c r="FP126" s="381"/>
      <c r="FQ126" s="381"/>
      <c r="FR126" s="381"/>
      <c r="FS126" s="381"/>
      <c r="FT126" s="381"/>
      <c r="FU126" s="381"/>
      <c r="FV126" s="381"/>
      <c r="FW126" s="381"/>
      <c r="FX126" s="381"/>
      <c r="FY126" s="381"/>
      <c r="FZ126" s="381"/>
      <c r="GA126" s="381"/>
      <c r="GB126" s="381"/>
      <c r="GC126" s="381"/>
      <c r="GD126" s="381"/>
      <c r="GE126" s="381"/>
      <c r="GF126" s="381"/>
      <c r="GG126" s="381"/>
      <c r="GH126" s="381"/>
      <c r="GI126" s="381"/>
      <c r="GJ126" s="381"/>
      <c r="GK126" s="381"/>
      <c r="GL126" s="381"/>
      <c r="GM126" s="381"/>
      <c r="GN126" s="381"/>
      <c r="GO126" s="381"/>
      <c r="GP126" s="381"/>
      <c r="GQ126" s="381"/>
      <c r="GR126" s="381"/>
      <c r="GS126" s="381"/>
      <c r="GT126" s="381"/>
      <c r="GU126" s="381"/>
      <c r="GV126" s="381"/>
      <c r="GW126" s="381"/>
      <c r="GX126" s="381"/>
      <c r="GY126" s="381"/>
      <c r="GZ126" s="381"/>
      <c r="HA126" s="381"/>
      <c r="HB126" s="381"/>
      <c r="HC126" s="381"/>
      <c r="HD126" s="381"/>
      <c r="HE126" s="381"/>
      <c r="HF126" s="381"/>
      <c r="HG126" s="381"/>
      <c r="HH126" s="381"/>
      <c r="HI126" s="381"/>
      <c r="HJ126" s="381"/>
      <c r="HK126" s="381"/>
      <c r="HL126" s="381"/>
      <c r="HM126" s="381"/>
      <c r="HN126" s="381"/>
      <c r="HO126" s="381"/>
      <c r="HP126" s="381"/>
      <c r="HQ126" s="381"/>
      <c r="HR126" s="381"/>
      <c r="HS126" s="381"/>
      <c r="HT126" s="381"/>
      <c r="HU126" s="381"/>
      <c r="HV126" s="381"/>
      <c r="HW126" s="381"/>
      <c r="HX126" s="381"/>
      <c r="HY126" s="381"/>
      <c r="HZ126" s="381"/>
      <c r="IA126" s="381"/>
      <c r="IB126" s="381"/>
      <c r="IC126" s="381"/>
      <c r="ID126" s="381"/>
      <c r="IE126" s="381"/>
      <c r="IF126" s="381"/>
      <c r="IG126" s="381"/>
      <c r="IH126" s="381"/>
      <c r="II126" s="381"/>
      <c r="IJ126" s="381"/>
      <c r="IK126" s="381"/>
      <c r="IL126" s="381"/>
      <c r="IM126" s="381"/>
      <c r="IN126" s="381"/>
      <c r="IO126" s="381"/>
      <c r="IP126" s="381"/>
    </row>
    <row r="127" spans="1:250" s="387" customFormat="1" ht="13.2">
      <c r="A127" s="405"/>
      <c r="B127" s="400" t="s">
        <v>269</v>
      </c>
      <c r="C127" s="396" t="s">
        <v>14</v>
      </c>
      <c r="D127" s="406">
        <v>520</v>
      </c>
      <c r="E127" s="35"/>
      <c r="F127" s="402">
        <f>+E127*D127</f>
        <v>0</v>
      </c>
      <c r="G127" s="381"/>
      <c r="H127" s="381"/>
      <c r="I127" s="381"/>
      <c r="J127" s="381"/>
      <c r="K127" s="381"/>
      <c r="L127" s="381"/>
      <c r="M127" s="381"/>
      <c r="N127" s="381"/>
      <c r="O127" s="381"/>
      <c r="P127" s="381"/>
      <c r="Q127" s="381"/>
      <c r="R127" s="381"/>
      <c r="S127" s="381"/>
      <c r="T127" s="381"/>
      <c r="U127" s="381"/>
      <c r="V127" s="381"/>
      <c r="W127" s="381"/>
      <c r="X127" s="381"/>
      <c r="Y127" s="381"/>
      <c r="Z127" s="381"/>
      <c r="AA127" s="381"/>
      <c r="AB127" s="381"/>
      <c r="AC127" s="381"/>
      <c r="AD127" s="381"/>
      <c r="AE127" s="381"/>
      <c r="AF127" s="381"/>
      <c r="AG127" s="381"/>
      <c r="AH127" s="381"/>
      <c r="AI127" s="381"/>
      <c r="AJ127" s="381"/>
      <c r="AK127" s="381"/>
      <c r="AL127" s="381"/>
      <c r="AM127" s="381"/>
      <c r="AN127" s="381"/>
      <c r="AO127" s="381"/>
      <c r="AP127" s="381"/>
      <c r="AQ127" s="381"/>
      <c r="AR127" s="381"/>
      <c r="AS127" s="381"/>
      <c r="AT127" s="381"/>
      <c r="AU127" s="381"/>
      <c r="AV127" s="381"/>
      <c r="AW127" s="381"/>
      <c r="AX127" s="381"/>
      <c r="AY127" s="381"/>
      <c r="AZ127" s="381"/>
      <c r="BA127" s="381"/>
      <c r="BB127" s="381"/>
      <c r="BC127" s="381"/>
      <c r="BD127" s="381"/>
      <c r="BE127" s="381"/>
      <c r="BF127" s="381"/>
      <c r="BG127" s="381"/>
      <c r="BH127" s="381"/>
      <c r="BI127" s="381"/>
      <c r="BJ127" s="381"/>
      <c r="BK127" s="381"/>
      <c r="BL127" s="381"/>
      <c r="BM127" s="381"/>
      <c r="BN127" s="381"/>
      <c r="BO127" s="381"/>
      <c r="BP127" s="381"/>
      <c r="BQ127" s="381"/>
      <c r="BR127" s="381"/>
      <c r="BS127" s="381"/>
      <c r="BT127" s="381"/>
      <c r="BU127" s="381"/>
      <c r="BV127" s="381"/>
      <c r="BW127" s="381"/>
      <c r="BX127" s="381"/>
      <c r="BY127" s="381"/>
      <c r="BZ127" s="381"/>
      <c r="CA127" s="381"/>
      <c r="CB127" s="381"/>
      <c r="CC127" s="381"/>
      <c r="CD127" s="381"/>
      <c r="CE127" s="381"/>
      <c r="CF127" s="381"/>
      <c r="CG127" s="381"/>
      <c r="CH127" s="381"/>
      <c r="CI127" s="381"/>
      <c r="CJ127" s="381"/>
      <c r="CK127" s="381"/>
      <c r="CL127" s="381"/>
      <c r="CM127" s="381"/>
      <c r="CN127" s="381"/>
      <c r="CO127" s="381"/>
      <c r="CP127" s="381"/>
      <c r="CQ127" s="381"/>
      <c r="CR127" s="381"/>
      <c r="CS127" s="381"/>
      <c r="CT127" s="381"/>
      <c r="CU127" s="381"/>
      <c r="CV127" s="381"/>
      <c r="CW127" s="381"/>
      <c r="CX127" s="381"/>
      <c r="CY127" s="381"/>
      <c r="CZ127" s="381"/>
      <c r="DA127" s="381"/>
      <c r="DB127" s="381"/>
      <c r="DC127" s="381"/>
      <c r="DD127" s="381"/>
      <c r="DE127" s="381"/>
      <c r="DF127" s="381"/>
      <c r="DG127" s="381"/>
      <c r="DH127" s="381"/>
      <c r="DI127" s="381"/>
      <c r="DJ127" s="381"/>
      <c r="DK127" s="381"/>
      <c r="DL127" s="381"/>
      <c r="DM127" s="381"/>
      <c r="DN127" s="381"/>
      <c r="DO127" s="381"/>
      <c r="DP127" s="381"/>
      <c r="DQ127" s="381"/>
      <c r="DR127" s="381"/>
      <c r="DS127" s="381"/>
      <c r="DT127" s="381"/>
      <c r="DU127" s="381"/>
      <c r="DV127" s="381"/>
      <c r="DW127" s="381"/>
      <c r="DX127" s="381"/>
      <c r="DY127" s="381"/>
      <c r="DZ127" s="381"/>
      <c r="EA127" s="381"/>
      <c r="EB127" s="381"/>
      <c r="EC127" s="381"/>
      <c r="ED127" s="381"/>
      <c r="EE127" s="381"/>
      <c r="EF127" s="381"/>
      <c r="EG127" s="381"/>
      <c r="EH127" s="381"/>
      <c r="EI127" s="381"/>
      <c r="EJ127" s="381"/>
      <c r="EK127" s="381"/>
      <c r="EL127" s="381"/>
      <c r="EM127" s="381"/>
      <c r="EN127" s="381"/>
      <c r="EO127" s="381"/>
      <c r="EP127" s="381"/>
      <c r="EQ127" s="381"/>
      <c r="ER127" s="381"/>
      <c r="ES127" s="381"/>
      <c r="ET127" s="381"/>
      <c r="EU127" s="381"/>
      <c r="EV127" s="381"/>
      <c r="EW127" s="381"/>
      <c r="EX127" s="381"/>
      <c r="EY127" s="381"/>
      <c r="EZ127" s="381"/>
      <c r="FA127" s="381"/>
      <c r="FB127" s="381"/>
      <c r="FC127" s="381"/>
      <c r="FD127" s="381"/>
      <c r="FE127" s="381"/>
      <c r="FF127" s="381"/>
      <c r="FG127" s="381"/>
      <c r="FH127" s="381"/>
      <c r="FI127" s="381"/>
      <c r="FJ127" s="381"/>
      <c r="FK127" s="381"/>
      <c r="FL127" s="381"/>
      <c r="FM127" s="381"/>
      <c r="FN127" s="381"/>
      <c r="FO127" s="381"/>
      <c r="FP127" s="381"/>
      <c r="FQ127" s="381"/>
      <c r="FR127" s="381"/>
      <c r="FS127" s="381"/>
      <c r="FT127" s="381"/>
      <c r="FU127" s="381"/>
      <c r="FV127" s="381"/>
      <c r="FW127" s="381"/>
      <c r="FX127" s="381"/>
      <c r="FY127" s="381"/>
      <c r="FZ127" s="381"/>
      <c r="GA127" s="381"/>
      <c r="GB127" s="381"/>
      <c r="GC127" s="381"/>
      <c r="GD127" s="381"/>
      <c r="GE127" s="381"/>
      <c r="GF127" s="381"/>
      <c r="GG127" s="381"/>
      <c r="GH127" s="381"/>
      <c r="GI127" s="381"/>
      <c r="GJ127" s="381"/>
      <c r="GK127" s="381"/>
      <c r="GL127" s="381"/>
      <c r="GM127" s="381"/>
      <c r="GN127" s="381"/>
      <c r="GO127" s="381"/>
      <c r="GP127" s="381"/>
      <c r="GQ127" s="381"/>
      <c r="GR127" s="381"/>
      <c r="GS127" s="381"/>
      <c r="GT127" s="381"/>
      <c r="GU127" s="381"/>
      <c r="GV127" s="381"/>
      <c r="GW127" s="381"/>
      <c r="GX127" s="381"/>
      <c r="GY127" s="381"/>
      <c r="GZ127" s="381"/>
      <c r="HA127" s="381"/>
      <c r="HB127" s="381"/>
      <c r="HC127" s="381"/>
      <c r="HD127" s="381"/>
      <c r="HE127" s="381"/>
      <c r="HF127" s="381"/>
      <c r="HG127" s="381"/>
      <c r="HH127" s="381"/>
      <c r="HI127" s="381"/>
      <c r="HJ127" s="381"/>
      <c r="HK127" s="381"/>
      <c r="HL127" s="381"/>
      <c r="HM127" s="381"/>
      <c r="HN127" s="381"/>
      <c r="HO127" s="381"/>
      <c r="HP127" s="381"/>
      <c r="HQ127" s="381"/>
      <c r="HR127" s="381"/>
      <c r="HS127" s="381"/>
      <c r="HT127" s="381"/>
      <c r="HU127" s="381"/>
      <c r="HV127" s="381"/>
      <c r="HW127" s="381"/>
      <c r="HX127" s="381"/>
      <c r="HY127" s="381"/>
      <c r="HZ127" s="381"/>
      <c r="IA127" s="381"/>
      <c r="IB127" s="381"/>
      <c r="IC127" s="381"/>
      <c r="ID127" s="381"/>
      <c r="IE127" s="381"/>
      <c r="IF127" s="381"/>
      <c r="IG127" s="381"/>
      <c r="IH127" s="381"/>
      <c r="II127" s="381"/>
      <c r="IJ127" s="381"/>
      <c r="IK127" s="381"/>
      <c r="IL127" s="381"/>
      <c r="IM127" s="381"/>
      <c r="IN127" s="381"/>
      <c r="IO127" s="381"/>
      <c r="IP127" s="381"/>
    </row>
    <row r="128" spans="1:250" s="387" customFormat="1" ht="13.2">
      <c r="A128" s="405"/>
      <c r="B128" s="400"/>
      <c r="C128" s="396"/>
      <c r="D128" s="406">
        <f>SUM(D126:D127)</f>
        <v>520</v>
      </c>
      <c r="E128" s="35"/>
      <c r="F128" s="402"/>
      <c r="G128" s="381"/>
      <c r="H128" s="381"/>
      <c r="I128" s="381"/>
      <c r="J128" s="381"/>
      <c r="K128" s="381"/>
      <c r="L128" s="381"/>
      <c r="M128" s="381"/>
      <c r="N128" s="381"/>
      <c r="O128" s="381"/>
      <c r="P128" s="381"/>
      <c r="Q128" s="381"/>
      <c r="R128" s="381"/>
      <c r="S128" s="381"/>
      <c r="T128" s="381"/>
      <c r="U128" s="381"/>
      <c r="V128" s="381"/>
      <c r="W128" s="381"/>
      <c r="X128" s="381"/>
      <c r="Y128" s="381"/>
      <c r="Z128" s="381"/>
      <c r="AA128" s="381"/>
      <c r="AB128" s="381"/>
      <c r="AC128" s="381"/>
      <c r="AD128" s="381"/>
      <c r="AE128" s="381"/>
      <c r="AF128" s="381"/>
      <c r="AG128" s="381"/>
      <c r="AH128" s="381"/>
      <c r="AI128" s="381"/>
      <c r="AJ128" s="381"/>
      <c r="AK128" s="381"/>
      <c r="AL128" s="381"/>
      <c r="AM128" s="381"/>
      <c r="AN128" s="381"/>
      <c r="AO128" s="381"/>
      <c r="AP128" s="381"/>
      <c r="AQ128" s="381"/>
      <c r="AR128" s="381"/>
      <c r="AS128" s="381"/>
      <c r="AT128" s="381"/>
      <c r="AU128" s="381"/>
      <c r="AV128" s="381"/>
      <c r="AW128" s="381"/>
      <c r="AX128" s="381"/>
      <c r="AY128" s="381"/>
      <c r="AZ128" s="381"/>
      <c r="BA128" s="381"/>
      <c r="BB128" s="381"/>
      <c r="BC128" s="381"/>
      <c r="BD128" s="381"/>
      <c r="BE128" s="381"/>
      <c r="BF128" s="381"/>
      <c r="BG128" s="381"/>
      <c r="BH128" s="381"/>
      <c r="BI128" s="381"/>
      <c r="BJ128" s="381"/>
      <c r="BK128" s="381"/>
      <c r="BL128" s="381"/>
      <c r="BM128" s="381"/>
      <c r="BN128" s="381"/>
      <c r="BO128" s="381"/>
      <c r="BP128" s="381"/>
      <c r="BQ128" s="381"/>
      <c r="BR128" s="381"/>
      <c r="BS128" s="381"/>
      <c r="BT128" s="381"/>
      <c r="BU128" s="381"/>
      <c r="BV128" s="381"/>
      <c r="BW128" s="381"/>
      <c r="BX128" s="381"/>
      <c r="BY128" s="381"/>
      <c r="BZ128" s="381"/>
      <c r="CA128" s="381"/>
      <c r="CB128" s="381"/>
      <c r="CC128" s="381"/>
      <c r="CD128" s="381"/>
      <c r="CE128" s="381"/>
      <c r="CF128" s="381"/>
      <c r="CG128" s="381"/>
      <c r="CH128" s="381"/>
      <c r="CI128" s="381"/>
      <c r="CJ128" s="381"/>
      <c r="CK128" s="381"/>
      <c r="CL128" s="381"/>
      <c r="CM128" s="381"/>
      <c r="CN128" s="381"/>
      <c r="CO128" s="381"/>
      <c r="CP128" s="381"/>
      <c r="CQ128" s="381"/>
      <c r="CR128" s="381"/>
      <c r="CS128" s="381"/>
      <c r="CT128" s="381"/>
      <c r="CU128" s="381"/>
      <c r="CV128" s="381"/>
      <c r="CW128" s="381"/>
      <c r="CX128" s="381"/>
      <c r="CY128" s="381"/>
      <c r="CZ128" s="381"/>
      <c r="DA128" s="381"/>
      <c r="DB128" s="381"/>
      <c r="DC128" s="381"/>
      <c r="DD128" s="381"/>
      <c r="DE128" s="381"/>
      <c r="DF128" s="381"/>
      <c r="DG128" s="381"/>
      <c r="DH128" s="381"/>
      <c r="DI128" s="381"/>
      <c r="DJ128" s="381"/>
      <c r="DK128" s="381"/>
      <c r="DL128" s="381"/>
      <c r="DM128" s="381"/>
      <c r="DN128" s="381"/>
      <c r="DO128" s="381"/>
      <c r="DP128" s="381"/>
      <c r="DQ128" s="381"/>
      <c r="DR128" s="381"/>
      <c r="DS128" s="381"/>
      <c r="DT128" s="381"/>
      <c r="DU128" s="381"/>
      <c r="DV128" s="381"/>
      <c r="DW128" s="381"/>
      <c r="DX128" s="381"/>
      <c r="DY128" s="381"/>
      <c r="DZ128" s="381"/>
      <c r="EA128" s="381"/>
      <c r="EB128" s="381"/>
      <c r="EC128" s="381"/>
      <c r="ED128" s="381"/>
      <c r="EE128" s="381"/>
      <c r="EF128" s="381"/>
      <c r="EG128" s="381"/>
      <c r="EH128" s="381"/>
      <c r="EI128" s="381"/>
      <c r="EJ128" s="381"/>
      <c r="EK128" s="381"/>
      <c r="EL128" s="381"/>
      <c r="EM128" s="381"/>
      <c r="EN128" s="381"/>
      <c r="EO128" s="381"/>
      <c r="EP128" s="381"/>
      <c r="EQ128" s="381"/>
      <c r="ER128" s="381"/>
      <c r="ES128" s="381"/>
      <c r="ET128" s="381"/>
      <c r="EU128" s="381"/>
      <c r="EV128" s="381"/>
      <c r="EW128" s="381"/>
      <c r="EX128" s="381"/>
      <c r="EY128" s="381"/>
      <c r="EZ128" s="381"/>
      <c r="FA128" s="381"/>
      <c r="FB128" s="381"/>
      <c r="FC128" s="381"/>
      <c r="FD128" s="381"/>
      <c r="FE128" s="381"/>
      <c r="FF128" s="381"/>
      <c r="FG128" s="381"/>
      <c r="FH128" s="381"/>
      <c r="FI128" s="381"/>
      <c r="FJ128" s="381"/>
      <c r="FK128" s="381"/>
      <c r="FL128" s="381"/>
      <c r="FM128" s="381"/>
      <c r="FN128" s="381"/>
      <c r="FO128" s="381"/>
      <c r="FP128" s="381"/>
      <c r="FQ128" s="381"/>
      <c r="FR128" s="381"/>
      <c r="FS128" s="381"/>
      <c r="FT128" s="381"/>
      <c r="FU128" s="381"/>
      <c r="FV128" s="381"/>
      <c r="FW128" s="381"/>
      <c r="FX128" s="381"/>
      <c r="FY128" s="381"/>
      <c r="FZ128" s="381"/>
      <c r="GA128" s="381"/>
      <c r="GB128" s="381"/>
      <c r="GC128" s="381"/>
      <c r="GD128" s="381"/>
      <c r="GE128" s="381"/>
      <c r="GF128" s="381"/>
      <c r="GG128" s="381"/>
      <c r="GH128" s="381"/>
      <c r="GI128" s="381"/>
      <c r="GJ128" s="381"/>
      <c r="GK128" s="381"/>
      <c r="GL128" s="381"/>
      <c r="GM128" s="381"/>
      <c r="GN128" s="381"/>
      <c r="GO128" s="381"/>
      <c r="GP128" s="381"/>
      <c r="GQ128" s="381"/>
      <c r="GR128" s="381"/>
      <c r="GS128" s="381"/>
      <c r="GT128" s="381"/>
      <c r="GU128" s="381"/>
      <c r="GV128" s="381"/>
      <c r="GW128" s="381"/>
      <c r="GX128" s="381"/>
      <c r="GY128" s="381"/>
      <c r="GZ128" s="381"/>
      <c r="HA128" s="381"/>
      <c r="HB128" s="381"/>
      <c r="HC128" s="381"/>
      <c r="HD128" s="381"/>
      <c r="HE128" s="381"/>
      <c r="HF128" s="381"/>
      <c r="HG128" s="381"/>
      <c r="HH128" s="381"/>
      <c r="HI128" s="381"/>
      <c r="HJ128" s="381"/>
      <c r="HK128" s="381"/>
      <c r="HL128" s="381"/>
      <c r="HM128" s="381"/>
      <c r="HN128" s="381"/>
      <c r="HO128" s="381"/>
      <c r="HP128" s="381"/>
      <c r="HQ128" s="381"/>
      <c r="HR128" s="381"/>
      <c r="HS128" s="381"/>
      <c r="HT128" s="381"/>
      <c r="HU128" s="381"/>
      <c r="HV128" s="381"/>
      <c r="HW128" s="381"/>
      <c r="HX128" s="381"/>
      <c r="HY128" s="381"/>
      <c r="HZ128" s="381"/>
      <c r="IA128" s="381"/>
      <c r="IB128" s="381"/>
      <c r="IC128" s="381"/>
      <c r="ID128" s="381"/>
      <c r="IE128" s="381"/>
      <c r="IF128" s="381"/>
      <c r="IG128" s="381"/>
      <c r="IH128" s="381"/>
      <c r="II128" s="381"/>
      <c r="IJ128" s="381"/>
      <c r="IK128" s="381"/>
      <c r="IL128" s="381"/>
      <c r="IM128" s="381"/>
      <c r="IN128" s="381"/>
      <c r="IO128" s="381"/>
      <c r="IP128" s="381"/>
    </row>
    <row r="129" spans="1:250" s="381" customFormat="1" ht="157.5" customHeight="1">
      <c r="A129" s="405" t="s">
        <v>270</v>
      </c>
      <c r="B129" s="427" t="s">
        <v>271</v>
      </c>
      <c r="C129" s="396"/>
      <c r="D129" s="412">
        <f>SUM(D131:D132)</f>
        <v>520</v>
      </c>
      <c r="E129" s="35"/>
      <c r="F129" s="399"/>
    </row>
    <row r="130" spans="1:250" s="387" customFormat="1" ht="13.2">
      <c r="A130" s="405"/>
      <c r="B130" s="400" t="s">
        <v>272</v>
      </c>
      <c r="C130" s="396"/>
      <c r="D130" s="406"/>
      <c r="E130" s="35"/>
      <c r="F130" s="402"/>
      <c r="G130" s="381"/>
      <c r="H130" s="381"/>
      <c r="I130" s="381"/>
      <c r="J130" s="381"/>
      <c r="K130" s="381"/>
      <c r="L130" s="381"/>
      <c r="M130" s="381"/>
      <c r="N130" s="381"/>
      <c r="O130" s="381"/>
      <c r="P130" s="381"/>
      <c r="Q130" s="381"/>
      <c r="R130" s="381"/>
      <c r="S130" s="381"/>
      <c r="T130" s="381"/>
      <c r="U130" s="381"/>
      <c r="V130" s="381"/>
      <c r="W130" s="381"/>
      <c r="X130" s="381"/>
      <c r="Y130" s="381"/>
      <c r="Z130" s="381"/>
      <c r="AA130" s="381"/>
      <c r="AB130" s="381"/>
      <c r="AC130" s="381"/>
      <c r="AD130" s="381"/>
      <c r="AE130" s="381"/>
      <c r="AF130" s="381"/>
      <c r="AG130" s="381"/>
      <c r="AH130" s="381"/>
      <c r="AI130" s="381"/>
      <c r="AJ130" s="381"/>
      <c r="AK130" s="381"/>
      <c r="AL130" s="381"/>
      <c r="AM130" s="381"/>
      <c r="AN130" s="381"/>
      <c r="AO130" s="381"/>
      <c r="AP130" s="381"/>
      <c r="AQ130" s="381"/>
      <c r="AR130" s="381"/>
      <c r="AS130" s="381"/>
      <c r="AT130" s="381"/>
      <c r="AU130" s="381"/>
      <c r="AV130" s="381"/>
      <c r="AW130" s="381"/>
      <c r="AX130" s="381"/>
      <c r="AY130" s="381"/>
      <c r="AZ130" s="381"/>
      <c r="BA130" s="381"/>
      <c r="BB130" s="381"/>
      <c r="BC130" s="381"/>
      <c r="BD130" s="381"/>
      <c r="BE130" s="381"/>
      <c r="BF130" s="381"/>
      <c r="BG130" s="381"/>
      <c r="BH130" s="381"/>
      <c r="BI130" s="381"/>
      <c r="BJ130" s="381"/>
      <c r="BK130" s="381"/>
      <c r="BL130" s="381"/>
      <c r="BM130" s="381"/>
      <c r="BN130" s="381"/>
      <c r="BO130" s="381"/>
      <c r="BP130" s="381"/>
      <c r="BQ130" s="381"/>
      <c r="BR130" s="381"/>
      <c r="BS130" s="381"/>
      <c r="BT130" s="381"/>
      <c r="BU130" s="381"/>
      <c r="BV130" s="381"/>
      <c r="BW130" s="381"/>
      <c r="BX130" s="381"/>
      <c r="BY130" s="381"/>
      <c r="BZ130" s="381"/>
      <c r="CA130" s="381"/>
      <c r="CB130" s="381"/>
      <c r="CC130" s="381"/>
      <c r="CD130" s="381"/>
      <c r="CE130" s="381"/>
      <c r="CF130" s="381"/>
      <c r="CG130" s="381"/>
      <c r="CH130" s="381"/>
      <c r="CI130" s="381"/>
      <c r="CJ130" s="381"/>
      <c r="CK130" s="381"/>
      <c r="CL130" s="381"/>
      <c r="CM130" s="381"/>
      <c r="CN130" s="381"/>
      <c r="CO130" s="381"/>
      <c r="CP130" s="381"/>
      <c r="CQ130" s="381"/>
      <c r="CR130" s="381"/>
      <c r="CS130" s="381"/>
      <c r="CT130" s="381"/>
      <c r="CU130" s="381"/>
      <c r="CV130" s="381"/>
      <c r="CW130" s="381"/>
      <c r="CX130" s="381"/>
      <c r="CY130" s="381"/>
      <c r="CZ130" s="381"/>
      <c r="DA130" s="381"/>
      <c r="DB130" s="381"/>
      <c r="DC130" s="381"/>
      <c r="DD130" s="381"/>
      <c r="DE130" s="381"/>
      <c r="DF130" s="381"/>
      <c r="DG130" s="381"/>
      <c r="DH130" s="381"/>
      <c r="DI130" s="381"/>
      <c r="DJ130" s="381"/>
      <c r="DK130" s="381"/>
      <c r="DL130" s="381"/>
      <c r="DM130" s="381"/>
      <c r="DN130" s="381"/>
      <c r="DO130" s="381"/>
      <c r="DP130" s="381"/>
      <c r="DQ130" s="381"/>
      <c r="DR130" s="381"/>
      <c r="DS130" s="381"/>
      <c r="DT130" s="381"/>
      <c r="DU130" s="381"/>
      <c r="DV130" s="381"/>
      <c r="DW130" s="381"/>
      <c r="DX130" s="381"/>
      <c r="DY130" s="381"/>
      <c r="DZ130" s="381"/>
      <c r="EA130" s="381"/>
      <c r="EB130" s="381"/>
      <c r="EC130" s="381"/>
      <c r="ED130" s="381"/>
      <c r="EE130" s="381"/>
      <c r="EF130" s="381"/>
      <c r="EG130" s="381"/>
      <c r="EH130" s="381"/>
      <c r="EI130" s="381"/>
      <c r="EJ130" s="381"/>
      <c r="EK130" s="381"/>
      <c r="EL130" s="381"/>
      <c r="EM130" s="381"/>
      <c r="EN130" s="381"/>
      <c r="EO130" s="381"/>
      <c r="EP130" s="381"/>
      <c r="EQ130" s="381"/>
      <c r="ER130" s="381"/>
      <c r="ES130" s="381"/>
      <c r="ET130" s="381"/>
      <c r="EU130" s="381"/>
      <c r="EV130" s="381"/>
      <c r="EW130" s="381"/>
      <c r="EX130" s="381"/>
      <c r="EY130" s="381"/>
      <c r="EZ130" s="381"/>
      <c r="FA130" s="381"/>
      <c r="FB130" s="381"/>
      <c r="FC130" s="381"/>
      <c r="FD130" s="381"/>
      <c r="FE130" s="381"/>
      <c r="FF130" s="381"/>
      <c r="FG130" s="381"/>
      <c r="FH130" s="381"/>
      <c r="FI130" s="381"/>
      <c r="FJ130" s="381"/>
      <c r="FK130" s="381"/>
      <c r="FL130" s="381"/>
      <c r="FM130" s="381"/>
      <c r="FN130" s="381"/>
      <c r="FO130" s="381"/>
      <c r="FP130" s="381"/>
      <c r="FQ130" s="381"/>
      <c r="FR130" s="381"/>
      <c r="FS130" s="381"/>
      <c r="FT130" s="381"/>
      <c r="FU130" s="381"/>
      <c r="FV130" s="381"/>
      <c r="FW130" s="381"/>
      <c r="FX130" s="381"/>
      <c r="FY130" s="381"/>
      <c r="FZ130" s="381"/>
      <c r="GA130" s="381"/>
      <c r="GB130" s="381"/>
      <c r="GC130" s="381"/>
      <c r="GD130" s="381"/>
      <c r="GE130" s="381"/>
      <c r="GF130" s="381"/>
      <c r="GG130" s="381"/>
      <c r="GH130" s="381"/>
      <c r="GI130" s="381"/>
      <c r="GJ130" s="381"/>
      <c r="GK130" s="381"/>
      <c r="GL130" s="381"/>
      <c r="GM130" s="381"/>
      <c r="GN130" s="381"/>
      <c r="GO130" s="381"/>
      <c r="GP130" s="381"/>
      <c r="GQ130" s="381"/>
      <c r="GR130" s="381"/>
      <c r="GS130" s="381"/>
      <c r="GT130" s="381"/>
      <c r="GU130" s="381"/>
      <c r="GV130" s="381"/>
      <c r="GW130" s="381"/>
      <c r="GX130" s="381"/>
      <c r="GY130" s="381"/>
      <c r="GZ130" s="381"/>
      <c r="HA130" s="381"/>
      <c r="HB130" s="381"/>
      <c r="HC130" s="381"/>
      <c r="HD130" s="381"/>
      <c r="HE130" s="381"/>
      <c r="HF130" s="381"/>
      <c r="HG130" s="381"/>
      <c r="HH130" s="381"/>
      <c r="HI130" s="381"/>
      <c r="HJ130" s="381"/>
      <c r="HK130" s="381"/>
      <c r="HL130" s="381"/>
      <c r="HM130" s="381"/>
      <c r="HN130" s="381"/>
      <c r="HO130" s="381"/>
      <c r="HP130" s="381"/>
      <c r="HQ130" s="381"/>
      <c r="HR130" s="381"/>
      <c r="HS130" s="381"/>
      <c r="HT130" s="381"/>
      <c r="HU130" s="381"/>
      <c r="HV130" s="381"/>
      <c r="HW130" s="381"/>
      <c r="HX130" s="381"/>
      <c r="HY130" s="381"/>
      <c r="HZ130" s="381"/>
      <c r="IA130" s="381"/>
      <c r="IB130" s="381"/>
      <c r="IC130" s="381"/>
      <c r="ID130" s="381"/>
      <c r="IE130" s="381"/>
      <c r="IF130" s="381"/>
      <c r="IG130" s="381"/>
      <c r="IH130" s="381"/>
      <c r="II130" s="381"/>
      <c r="IJ130" s="381"/>
      <c r="IK130" s="381"/>
      <c r="IL130" s="381"/>
      <c r="IM130" s="381"/>
      <c r="IN130" s="381"/>
      <c r="IO130" s="381"/>
      <c r="IP130" s="381"/>
    </row>
    <row r="131" spans="1:250" s="387" customFormat="1" ht="13.2">
      <c r="A131" s="405"/>
      <c r="B131" s="395"/>
      <c r="C131" s="396"/>
      <c r="D131" s="406"/>
      <c r="E131" s="35"/>
      <c r="F131" s="402"/>
      <c r="G131" s="381"/>
      <c r="H131" s="381"/>
      <c r="I131" s="381"/>
      <c r="J131" s="381"/>
      <c r="K131" s="381"/>
      <c r="L131" s="381"/>
      <c r="M131" s="381"/>
      <c r="N131" s="381"/>
      <c r="O131" s="381"/>
      <c r="P131" s="381"/>
      <c r="Q131" s="381"/>
      <c r="R131" s="381"/>
      <c r="S131" s="381"/>
      <c r="T131" s="381"/>
      <c r="U131" s="381"/>
      <c r="V131" s="381"/>
      <c r="W131" s="381"/>
      <c r="X131" s="381"/>
      <c r="Y131" s="381"/>
      <c r="Z131" s="381"/>
      <c r="AA131" s="381"/>
      <c r="AB131" s="381"/>
      <c r="AC131" s="381"/>
      <c r="AD131" s="381"/>
      <c r="AE131" s="381"/>
      <c r="AF131" s="381"/>
      <c r="AG131" s="381"/>
      <c r="AH131" s="381"/>
      <c r="AI131" s="381"/>
      <c r="AJ131" s="381"/>
      <c r="AK131" s="381"/>
      <c r="AL131" s="381"/>
      <c r="AM131" s="381"/>
      <c r="AN131" s="381"/>
      <c r="AO131" s="381"/>
      <c r="AP131" s="381"/>
      <c r="AQ131" s="381"/>
      <c r="AR131" s="381"/>
      <c r="AS131" s="381"/>
      <c r="AT131" s="381"/>
      <c r="AU131" s="381"/>
      <c r="AV131" s="381"/>
      <c r="AW131" s="381"/>
      <c r="AX131" s="381"/>
      <c r="AY131" s="381"/>
      <c r="AZ131" s="381"/>
      <c r="BA131" s="381"/>
      <c r="BB131" s="381"/>
      <c r="BC131" s="381"/>
      <c r="BD131" s="381"/>
      <c r="BE131" s="381"/>
      <c r="BF131" s="381"/>
      <c r="BG131" s="381"/>
      <c r="BH131" s="381"/>
      <c r="BI131" s="381"/>
      <c r="BJ131" s="381"/>
      <c r="BK131" s="381"/>
      <c r="BL131" s="381"/>
      <c r="BM131" s="381"/>
      <c r="BN131" s="381"/>
      <c r="BO131" s="381"/>
      <c r="BP131" s="381"/>
      <c r="BQ131" s="381"/>
      <c r="BR131" s="381"/>
      <c r="BS131" s="381"/>
      <c r="BT131" s="381"/>
      <c r="BU131" s="381"/>
      <c r="BV131" s="381"/>
      <c r="BW131" s="381"/>
      <c r="BX131" s="381"/>
      <c r="BY131" s="381"/>
      <c r="BZ131" s="381"/>
      <c r="CA131" s="381"/>
      <c r="CB131" s="381"/>
      <c r="CC131" s="381"/>
      <c r="CD131" s="381"/>
      <c r="CE131" s="381"/>
      <c r="CF131" s="381"/>
      <c r="CG131" s="381"/>
      <c r="CH131" s="381"/>
      <c r="CI131" s="381"/>
      <c r="CJ131" s="381"/>
      <c r="CK131" s="381"/>
      <c r="CL131" s="381"/>
      <c r="CM131" s="381"/>
      <c r="CN131" s="381"/>
      <c r="CO131" s="381"/>
      <c r="CP131" s="381"/>
      <c r="CQ131" s="381"/>
      <c r="CR131" s="381"/>
      <c r="CS131" s="381"/>
      <c r="CT131" s="381"/>
      <c r="CU131" s="381"/>
      <c r="CV131" s="381"/>
      <c r="CW131" s="381"/>
      <c r="CX131" s="381"/>
      <c r="CY131" s="381"/>
      <c r="CZ131" s="381"/>
      <c r="DA131" s="381"/>
      <c r="DB131" s="381"/>
      <c r="DC131" s="381"/>
      <c r="DD131" s="381"/>
      <c r="DE131" s="381"/>
      <c r="DF131" s="381"/>
      <c r="DG131" s="381"/>
      <c r="DH131" s="381"/>
      <c r="DI131" s="381"/>
      <c r="DJ131" s="381"/>
      <c r="DK131" s="381"/>
      <c r="DL131" s="381"/>
      <c r="DM131" s="381"/>
      <c r="DN131" s="381"/>
      <c r="DO131" s="381"/>
      <c r="DP131" s="381"/>
      <c r="DQ131" s="381"/>
      <c r="DR131" s="381"/>
      <c r="DS131" s="381"/>
      <c r="DT131" s="381"/>
      <c r="DU131" s="381"/>
      <c r="DV131" s="381"/>
      <c r="DW131" s="381"/>
      <c r="DX131" s="381"/>
      <c r="DY131" s="381"/>
      <c r="DZ131" s="381"/>
      <c r="EA131" s="381"/>
      <c r="EB131" s="381"/>
      <c r="EC131" s="381"/>
      <c r="ED131" s="381"/>
      <c r="EE131" s="381"/>
      <c r="EF131" s="381"/>
      <c r="EG131" s="381"/>
      <c r="EH131" s="381"/>
      <c r="EI131" s="381"/>
      <c r="EJ131" s="381"/>
      <c r="EK131" s="381"/>
      <c r="EL131" s="381"/>
      <c r="EM131" s="381"/>
      <c r="EN131" s="381"/>
      <c r="EO131" s="381"/>
      <c r="EP131" s="381"/>
      <c r="EQ131" s="381"/>
      <c r="ER131" s="381"/>
      <c r="ES131" s="381"/>
      <c r="ET131" s="381"/>
      <c r="EU131" s="381"/>
      <c r="EV131" s="381"/>
      <c r="EW131" s="381"/>
      <c r="EX131" s="381"/>
      <c r="EY131" s="381"/>
      <c r="EZ131" s="381"/>
      <c r="FA131" s="381"/>
      <c r="FB131" s="381"/>
      <c r="FC131" s="381"/>
      <c r="FD131" s="381"/>
      <c r="FE131" s="381"/>
      <c r="FF131" s="381"/>
      <c r="FG131" s="381"/>
      <c r="FH131" s="381"/>
      <c r="FI131" s="381"/>
      <c r="FJ131" s="381"/>
      <c r="FK131" s="381"/>
      <c r="FL131" s="381"/>
      <c r="FM131" s="381"/>
      <c r="FN131" s="381"/>
      <c r="FO131" s="381"/>
      <c r="FP131" s="381"/>
      <c r="FQ131" s="381"/>
      <c r="FR131" s="381"/>
      <c r="FS131" s="381"/>
      <c r="FT131" s="381"/>
      <c r="FU131" s="381"/>
      <c r="FV131" s="381"/>
      <c r="FW131" s="381"/>
      <c r="FX131" s="381"/>
      <c r="FY131" s="381"/>
      <c r="FZ131" s="381"/>
      <c r="GA131" s="381"/>
      <c r="GB131" s="381"/>
      <c r="GC131" s="381"/>
      <c r="GD131" s="381"/>
      <c r="GE131" s="381"/>
      <c r="GF131" s="381"/>
      <c r="GG131" s="381"/>
      <c r="GH131" s="381"/>
      <c r="GI131" s="381"/>
      <c r="GJ131" s="381"/>
      <c r="GK131" s="381"/>
      <c r="GL131" s="381"/>
      <c r="GM131" s="381"/>
      <c r="GN131" s="381"/>
      <c r="GO131" s="381"/>
      <c r="GP131" s="381"/>
      <c r="GQ131" s="381"/>
      <c r="GR131" s="381"/>
      <c r="GS131" s="381"/>
      <c r="GT131" s="381"/>
      <c r="GU131" s="381"/>
      <c r="GV131" s="381"/>
      <c r="GW131" s="381"/>
      <c r="GX131" s="381"/>
      <c r="GY131" s="381"/>
      <c r="GZ131" s="381"/>
      <c r="HA131" s="381"/>
      <c r="HB131" s="381"/>
      <c r="HC131" s="381"/>
      <c r="HD131" s="381"/>
      <c r="HE131" s="381"/>
      <c r="HF131" s="381"/>
      <c r="HG131" s="381"/>
      <c r="HH131" s="381"/>
      <c r="HI131" s="381"/>
      <c r="HJ131" s="381"/>
      <c r="HK131" s="381"/>
      <c r="HL131" s="381"/>
      <c r="HM131" s="381"/>
      <c r="HN131" s="381"/>
      <c r="HO131" s="381"/>
      <c r="HP131" s="381"/>
      <c r="HQ131" s="381"/>
      <c r="HR131" s="381"/>
      <c r="HS131" s="381"/>
      <c r="HT131" s="381"/>
      <c r="HU131" s="381"/>
      <c r="HV131" s="381"/>
      <c r="HW131" s="381"/>
      <c r="HX131" s="381"/>
      <c r="HY131" s="381"/>
      <c r="HZ131" s="381"/>
      <c r="IA131" s="381"/>
      <c r="IB131" s="381"/>
      <c r="IC131" s="381"/>
      <c r="ID131" s="381"/>
      <c r="IE131" s="381"/>
      <c r="IF131" s="381"/>
      <c r="IG131" s="381"/>
      <c r="IH131" s="381"/>
      <c r="II131" s="381"/>
      <c r="IJ131" s="381"/>
      <c r="IK131" s="381"/>
      <c r="IL131" s="381"/>
      <c r="IM131" s="381"/>
      <c r="IN131" s="381"/>
      <c r="IO131" s="381"/>
      <c r="IP131" s="381"/>
    </row>
    <row r="132" spans="1:250" s="387" customFormat="1" ht="13.2">
      <c r="A132" s="405"/>
      <c r="B132" s="400" t="s">
        <v>269</v>
      </c>
      <c r="C132" s="396" t="s">
        <v>14</v>
      </c>
      <c r="D132" s="406">
        <f>+D127</f>
        <v>520</v>
      </c>
      <c r="E132" s="35"/>
      <c r="F132" s="402">
        <f>+E132*D132</f>
        <v>0</v>
      </c>
      <c r="G132" s="381"/>
      <c r="H132" s="381"/>
      <c r="I132" s="381"/>
      <c r="J132" s="381"/>
      <c r="K132" s="381"/>
      <c r="L132" s="381"/>
      <c r="M132" s="381"/>
      <c r="N132" s="381"/>
      <c r="O132" s="381"/>
      <c r="P132" s="381"/>
      <c r="Q132" s="381"/>
      <c r="R132" s="381"/>
      <c r="S132" s="381"/>
      <c r="T132" s="381"/>
      <c r="U132" s="381"/>
      <c r="V132" s="381"/>
      <c r="W132" s="381"/>
      <c r="X132" s="381"/>
      <c r="Y132" s="381"/>
      <c r="Z132" s="381"/>
      <c r="AA132" s="381"/>
      <c r="AB132" s="381"/>
      <c r="AC132" s="381"/>
      <c r="AD132" s="381"/>
      <c r="AE132" s="381"/>
      <c r="AF132" s="381"/>
      <c r="AG132" s="381"/>
      <c r="AH132" s="381"/>
      <c r="AI132" s="381"/>
      <c r="AJ132" s="381"/>
      <c r="AK132" s="381"/>
      <c r="AL132" s="381"/>
      <c r="AM132" s="381"/>
      <c r="AN132" s="381"/>
      <c r="AO132" s="381"/>
      <c r="AP132" s="381"/>
      <c r="AQ132" s="381"/>
      <c r="AR132" s="381"/>
      <c r="AS132" s="381"/>
      <c r="AT132" s="381"/>
      <c r="AU132" s="381"/>
      <c r="AV132" s="381"/>
      <c r="AW132" s="381"/>
      <c r="AX132" s="381"/>
      <c r="AY132" s="381"/>
      <c r="AZ132" s="381"/>
      <c r="BA132" s="381"/>
      <c r="BB132" s="381"/>
      <c r="BC132" s="381"/>
      <c r="BD132" s="381"/>
      <c r="BE132" s="381"/>
      <c r="BF132" s="381"/>
      <c r="BG132" s="381"/>
      <c r="BH132" s="381"/>
      <c r="BI132" s="381"/>
      <c r="BJ132" s="381"/>
      <c r="BK132" s="381"/>
      <c r="BL132" s="381"/>
      <c r="BM132" s="381"/>
      <c r="BN132" s="381"/>
      <c r="BO132" s="381"/>
      <c r="BP132" s="381"/>
      <c r="BQ132" s="381"/>
      <c r="BR132" s="381"/>
      <c r="BS132" s="381"/>
      <c r="BT132" s="381"/>
      <c r="BU132" s="381"/>
      <c r="BV132" s="381"/>
      <c r="BW132" s="381"/>
      <c r="BX132" s="381"/>
      <c r="BY132" s="381"/>
      <c r="BZ132" s="381"/>
      <c r="CA132" s="381"/>
      <c r="CB132" s="381"/>
      <c r="CC132" s="381"/>
      <c r="CD132" s="381"/>
      <c r="CE132" s="381"/>
      <c r="CF132" s="381"/>
      <c r="CG132" s="381"/>
      <c r="CH132" s="381"/>
      <c r="CI132" s="381"/>
      <c r="CJ132" s="381"/>
      <c r="CK132" s="381"/>
      <c r="CL132" s="381"/>
      <c r="CM132" s="381"/>
      <c r="CN132" s="381"/>
      <c r="CO132" s="381"/>
      <c r="CP132" s="381"/>
      <c r="CQ132" s="381"/>
      <c r="CR132" s="381"/>
      <c r="CS132" s="381"/>
      <c r="CT132" s="381"/>
      <c r="CU132" s="381"/>
      <c r="CV132" s="381"/>
      <c r="CW132" s="381"/>
      <c r="CX132" s="381"/>
      <c r="CY132" s="381"/>
      <c r="CZ132" s="381"/>
      <c r="DA132" s="381"/>
      <c r="DB132" s="381"/>
      <c r="DC132" s="381"/>
      <c r="DD132" s="381"/>
      <c r="DE132" s="381"/>
      <c r="DF132" s="381"/>
      <c r="DG132" s="381"/>
      <c r="DH132" s="381"/>
      <c r="DI132" s="381"/>
      <c r="DJ132" s="381"/>
      <c r="DK132" s="381"/>
      <c r="DL132" s="381"/>
      <c r="DM132" s="381"/>
      <c r="DN132" s="381"/>
      <c r="DO132" s="381"/>
      <c r="DP132" s="381"/>
      <c r="DQ132" s="381"/>
      <c r="DR132" s="381"/>
      <c r="DS132" s="381"/>
      <c r="DT132" s="381"/>
      <c r="DU132" s="381"/>
      <c r="DV132" s="381"/>
      <c r="DW132" s="381"/>
      <c r="DX132" s="381"/>
      <c r="DY132" s="381"/>
      <c r="DZ132" s="381"/>
      <c r="EA132" s="381"/>
      <c r="EB132" s="381"/>
      <c r="EC132" s="381"/>
      <c r="ED132" s="381"/>
      <c r="EE132" s="381"/>
      <c r="EF132" s="381"/>
      <c r="EG132" s="381"/>
      <c r="EH132" s="381"/>
      <c r="EI132" s="381"/>
      <c r="EJ132" s="381"/>
      <c r="EK132" s="381"/>
      <c r="EL132" s="381"/>
      <c r="EM132" s="381"/>
      <c r="EN132" s="381"/>
      <c r="EO132" s="381"/>
      <c r="EP132" s="381"/>
      <c r="EQ132" s="381"/>
      <c r="ER132" s="381"/>
      <c r="ES132" s="381"/>
      <c r="ET132" s="381"/>
      <c r="EU132" s="381"/>
      <c r="EV132" s="381"/>
      <c r="EW132" s="381"/>
      <c r="EX132" s="381"/>
      <c r="EY132" s="381"/>
      <c r="EZ132" s="381"/>
      <c r="FA132" s="381"/>
      <c r="FB132" s="381"/>
      <c r="FC132" s="381"/>
      <c r="FD132" s="381"/>
      <c r="FE132" s="381"/>
      <c r="FF132" s="381"/>
      <c r="FG132" s="381"/>
      <c r="FH132" s="381"/>
      <c r="FI132" s="381"/>
      <c r="FJ132" s="381"/>
      <c r="FK132" s="381"/>
      <c r="FL132" s="381"/>
      <c r="FM132" s="381"/>
      <c r="FN132" s="381"/>
      <c r="FO132" s="381"/>
      <c r="FP132" s="381"/>
      <c r="FQ132" s="381"/>
      <c r="FR132" s="381"/>
      <c r="FS132" s="381"/>
      <c r="FT132" s="381"/>
      <c r="FU132" s="381"/>
      <c r="FV132" s="381"/>
      <c r="FW132" s="381"/>
      <c r="FX132" s="381"/>
      <c r="FY132" s="381"/>
      <c r="FZ132" s="381"/>
      <c r="GA132" s="381"/>
      <c r="GB132" s="381"/>
      <c r="GC132" s="381"/>
      <c r="GD132" s="381"/>
      <c r="GE132" s="381"/>
      <c r="GF132" s="381"/>
      <c r="GG132" s="381"/>
      <c r="GH132" s="381"/>
      <c r="GI132" s="381"/>
      <c r="GJ132" s="381"/>
      <c r="GK132" s="381"/>
      <c r="GL132" s="381"/>
      <c r="GM132" s="381"/>
      <c r="GN132" s="381"/>
      <c r="GO132" s="381"/>
      <c r="GP132" s="381"/>
      <c r="GQ132" s="381"/>
      <c r="GR132" s="381"/>
      <c r="GS132" s="381"/>
      <c r="GT132" s="381"/>
      <c r="GU132" s="381"/>
      <c r="GV132" s="381"/>
      <c r="GW132" s="381"/>
      <c r="GX132" s="381"/>
      <c r="GY132" s="381"/>
      <c r="GZ132" s="381"/>
      <c r="HA132" s="381"/>
      <c r="HB132" s="381"/>
      <c r="HC132" s="381"/>
      <c r="HD132" s="381"/>
      <c r="HE132" s="381"/>
      <c r="HF132" s="381"/>
      <c r="HG132" s="381"/>
      <c r="HH132" s="381"/>
      <c r="HI132" s="381"/>
      <c r="HJ132" s="381"/>
      <c r="HK132" s="381"/>
      <c r="HL132" s="381"/>
      <c r="HM132" s="381"/>
      <c r="HN132" s="381"/>
      <c r="HO132" s="381"/>
      <c r="HP132" s="381"/>
      <c r="HQ132" s="381"/>
      <c r="HR132" s="381"/>
      <c r="HS132" s="381"/>
      <c r="HT132" s="381"/>
      <c r="HU132" s="381"/>
      <c r="HV132" s="381"/>
      <c r="HW132" s="381"/>
      <c r="HX132" s="381"/>
      <c r="HY132" s="381"/>
      <c r="HZ132" s="381"/>
      <c r="IA132" s="381"/>
      <c r="IB132" s="381"/>
      <c r="IC132" s="381"/>
      <c r="ID132" s="381"/>
      <c r="IE132" s="381"/>
      <c r="IF132" s="381"/>
      <c r="IG132" s="381"/>
      <c r="IH132" s="381"/>
      <c r="II132" s="381"/>
      <c r="IJ132" s="381"/>
      <c r="IK132" s="381"/>
      <c r="IL132" s="381"/>
      <c r="IM132" s="381"/>
      <c r="IN132" s="381"/>
      <c r="IO132" s="381"/>
      <c r="IP132" s="381"/>
    </row>
    <row r="133" spans="1:250" s="387" customFormat="1" ht="13.2">
      <c r="A133" s="405"/>
      <c r="B133" s="400"/>
      <c r="C133" s="396"/>
      <c r="D133" s="406"/>
      <c r="E133" s="35"/>
      <c r="F133" s="402"/>
      <c r="G133" s="381"/>
      <c r="H133" s="381"/>
      <c r="I133" s="381"/>
      <c r="J133" s="381"/>
      <c r="K133" s="381"/>
      <c r="L133" s="381"/>
      <c r="M133" s="381"/>
      <c r="N133" s="381"/>
      <c r="O133" s="381"/>
      <c r="P133" s="381"/>
      <c r="Q133" s="381"/>
      <c r="R133" s="381"/>
      <c r="S133" s="381"/>
      <c r="T133" s="381"/>
      <c r="U133" s="381"/>
      <c r="V133" s="381"/>
      <c r="W133" s="381"/>
      <c r="X133" s="381"/>
      <c r="Y133" s="381"/>
      <c r="Z133" s="381"/>
      <c r="AA133" s="381"/>
      <c r="AB133" s="381"/>
      <c r="AC133" s="381"/>
      <c r="AD133" s="381"/>
      <c r="AE133" s="381"/>
      <c r="AF133" s="381"/>
      <c r="AG133" s="381"/>
      <c r="AH133" s="381"/>
      <c r="AI133" s="381"/>
      <c r="AJ133" s="381"/>
      <c r="AK133" s="381"/>
      <c r="AL133" s="381"/>
      <c r="AM133" s="381"/>
      <c r="AN133" s="381"/>
      <c r="AO133" s="381"/>
      <c r="AP133" s="381"/>
      <c r="AQ133" s="381"/>
      <c r="AR133" s="381"/>
      <c r="AS133" s="381"/>
      <c r="AT133" s="381"/>
      <c r="AU133" s="381"/>
      <c r="AV133" s="381"/>
      <c r="AW133" s="381"/>
      <c r="AX133" s="381"/>
      <c r="AY133" s="381"/>
      <c r="AZ133" s="381"/>
      <c r="BA133" s="381"/>
      <c r="BB133" s="381"/>
      <c r="BC133" s="381"/>
      <c r="BD133" s="381"/>
      <c r="BE133" s="381"/>
      <c r="BF133" s="381"/>
      <c r="BG133" s="381"/>
      <c r="BH133" s="381"/>
      <c r="BI133" s="381"/>
      <c r="BJ133" s="381"/>
      <c r="BK133" s="381"/>
      <c r="BL133" s="381"/>
      <c r="BM133" s="381"/>
      <c r="BN133" s="381"/>
      <c r="BO133" s="381"/>
      <c r="BP133" s="381"/>
      <c r="BQ133" s="381"/>
      <c r="BR133" s="381"/>
      <c r="BS133" s="381"/>
      <c r="BT133" s="381"/>
      <c r="BU133" s="381"/>
      <c r="BV133" s="381"/>
      <c r="BW133" s="381"/>
      <c r="BX133" s="381"/>
      <c r="BY133" s="381"/>
      <c r="BZ133" s="381"/>
      <c r="CA133" s="381"/>
      <c r="CB133" s="381"/>
      <c r="CC133" s="381"/>
      <c r="CD133" s="381"/>
      <c r="CE133" s="381"/>
      <c r="CF133" s="381"/>
      <c r="CG133" s="381"/>
      <c r="CH133" s="381"/>
      <c r="CI133" s="381"/>
      <c r="CJ133" s="381"/>
      <c r="CK133" s="381"/>
      <c r="CL133" s="381"/>
      <c r="CM133" s="381"/>
      <c r="CN133" s="381"/>
      <c r="CO133" s="381"/>
      <c r="CP133" s="381"/>
      <c r="CQ133" s="381"/>
      <c r="CR133" s="381"/>
      <c r="CS133" s="381"/>
      <c r="CT133" s="381"/>
      <c r="CU133" s="381"/>
      <c r="CV133" s="381"/>
      <c r="CW133" s="381"/>
      <c r="CX133" s="381"/>
      <c r="CY133" s="381"/>
      <c r="CZ133" s="381"/>
      <c r="DA133" s="381"/>
      <c r="DB133" s="381"/>
      <c r="DC133" s="381"/>
      <c r="DD133" s="381"/>
      <c r="DE133" s="381"/>
      <c r="DF133" s="381"/>
      <c r="DG133" s="381"/>
      <c r="DH133" s="381"/>
      <c r="DI133" s="381"/>
      <c r="DJ133" s="381"/>
      <c r="DK133" s="381"/>
      <c r="DL133" s="381"/>
      <c r="DM133" s="381"/>
      <c r="DN133" s="381"/>
      <c r="DO133" s="381"/>
      <c r="DP133" s="381"/>
      <c r="DQ133" s="381"/>
      <c r="DR133" s="381"/>
      <c r="DS133" s="381"/>
      <c r="DT133" s="381"/>
      <c r="DU133" s="381"/>
      <c r="DV133" s="381"/>
      <c r="DW133" s="381"/>
      <c r="DX133" s="381"/>
      <c r="DY133" s="381"/>
      <c r="DZ133" s="381"/>
      <c r="EA133" s="381"/>
      <c r="EB133" s="381"/>
      <c r="EC133" s="381"/>
      <c r="ED133" s="381"/>
      <c r="EE133" s="381"/>
      <c r="EF133" s="381"/>
      <c r="EG133" s="381"/>
      <c r="EH133" s="381"/>
      <c r="EI133" s="381"/>
      <c r="EJ133" s="381"/>
      <c r="EK133" s="381"/>
      <c r="EL133" s="381"/>
      <c r="EM133" s="381"/>
      <c r="EN133" s="381"/>
      <c r="EO133" s="381"/>
      <c r="EP133" s="381"/>
      <c r="EQ133" s="381"/>
      <c r="ER133" s="381"/>
      <c r="ES133" s="381"/>
      <c r="ET133" s="381"/>
      <c r="EU133" s="381"/>
      <c r="EV133" s="381"/>
      <c r="EW133" s="381"/>
      <c r="EX133" s="381"/>
      <c r="EY133" s="381"/>
      <c r="EZ133" s="381"/>
      <c r="FA133" s="381"/>
      <c r="FB133" s="381"/>
      <c r="FC133" s="381"/>
      <c r="FD133" s="381"/>
      <c r="FE133" s="381"/>
      <c r="FF133" s="381"/>
      <c r="FG133" s="381"/>
      <c r="FH133" s="381"/>
      <c r="FI133" s="381"/>
      <c r="FJ133" s="381"/>
      <c r="FK133" s="381"/>
      <c r="FL133" s="381"/>
      <c r="FM133" s="381"/>
      <c r="FN133" s="381"/>
      <c r="FO133" s="381"/>
      <c r="FP133" s="381"/>
      <c r="FQ133" s="381"/>
      <c r="FR133" s="381"/>
      <c r="FS133" s="381"/>
      <c r="FT133" s="381"/>
      <c r="FU133" s="381"/>
      <c r="FV133" s="381"/>
      <c r="FW133" s="381"/>
      <c r="FX133" s="381"/>
      <c r="FY133" s="381"/>
      <c r="FZ133" s="381"/>
      <c r="GA133" s="381"/>
      <c r="GB133" s="381"/>
      <c r="GC133" s="381"/>
      <c r="GD133" s="381"/>
      <c r="GE133" s="381"/>
      <c r="GF133" s="381"/>
      <c r="GG133" s="381"/>
      <c r="GH133" s="381"/>
      <c r="GI133" s="381"/>
      <c r="GJ133" s="381"/>
      <c r="GK133" s="381"/>
      <c r="GL133" s="381"/>
      <c r="GM133" s="381"/>
      <c r="GN133" s="381"/>
      <c r="GO133" s="381"/>
      <c r="GP133" s="381"/>
      <c r="GQ133" s="381"/>
      <c r="GR133" s="381"/>
      <c r="GS133" s="381"/>
      <c r="GT133" s="381"/>
      <c r="GU133" s="381"/>
      <c r="GV133" s="381"/>
      <c r="GW133" s="381"/>
      <c r="GX133" s="381"/>
      <c r="GY133" s="381"/>
      <c r="GZ133" s="381"/>
      <c r="HA133" s="381"/>
      <c r="HB133" s="381"/>
      <c r="HC133" s="381"/>
      <c r="HD133" s="381"/>
      <c r="HE133" s="381"/>
      <c r="HF133" s="381"/>
      <c r="HG133" s="381"/>
      <c r="HH133" s="381"/>
      <c r="HI133" s="381"/>
      <c r="HJ133" s="381"/>
      <c r="HK133" s="381"/>
      <c r="HL133" s="381"/>
      <c r="HM133" s="381"/>
      <c r="HN133" s="381"/>
      <c r="HO133" s="381"/>
      <c r="HP133" s="381"/>
      <c r="HQ133" s="381"/>
      <c r="HR133" s="381"/>
      <c r="HS133" s="381"/>
      <c r="HT133" s="381"/>
      <c r="HU133" s="381"/>
      <c r="HV133" s="381"/>
      <c r="HW133" s="381"/>
      <c r="HX133" s="381"/>
      <c r="HY133" s="381"/>
      <c r="HZ133" s="381"/>
      <c r="IA133" s="381"/>
      <c r="IB133" s="381"/>
      <c r="IC133" s="381"/>
      <c r="ID133" s="381"/>
      <c r="IE133" s="381"/>
      <c r="IF133" s="381"/>
      <c r="IG133" s="381"/>
      <c r="IH133" s="381"/>
      <c r="II133" s="381"/>
      <c r="IJ133" s="381"/>
      <c r="IK133" s="381"/>
      <c r="IL133" s="381"/>
      <c r="IM133" s="381"/>
      <c r="IN133" s="381"/>
      <c r="IO133" s="381"/>
      <c r="IP133" s="381"/>
    </row>
    <row r="134" spans="1:250" s="387" customFormat="1" ht="13.2">
      <c r="A134" s="405"/>
      <c r="B134" s="400"/>
      <c r="C134" s="396"/>
      <c r="D134" s="406"/>
      <c r="E134" s="35"/>
      <c r="F134" s="402"/>
      <c r="G134" s="381"/>
      <c r="H134" s="381"/>
      <c r="I134" s="381"/>
      <c r="J134" s="381"/>
      <c r="K134" s="381"/>
      <c r="L134" s="381"/>
      <c r="M134" s="381"/>
      <c r="N134" s="381"/>
      <c r="O134" s="381"/>
      <c r="P134" s="381"/>
      <c r="Q134" s="381"/>
      <c r="R134" s="381"/>
      <c r="S134" s="381"/>
      <c r="T134" s="381"/>
      <c r="U134" s="381"/>
      <c r="V134" s="381"/>
      <c r="W134" s="381"/>
      <c r="X134" s="381"/>
      <c r="Y134" s="381"/>
      <c r="Z134" s="381"/>
      <c r="AA134" s="381"/>
      <c r="AB134" s="381"/>
      <c r="AC134" s="381"/>
      <c r="AD134" s="381"/>
      <c r="AE134" s="381"/>
      <c r="AF134" s="381"/>
      <c r="AG134" s="381"/>
      <c r="AH134" s="381"/>
      <c r="AI134" s="381"/>
      <c r="AJ134" s="381"/>
      <c r="AK134" s="381"/>
      <c r="AL134" s="381"/>
      <c r="AM134" s="381"/>
      <c r="AN134" s="381"/>
      <c r="AO134" s="381"/>
      <c r="AP134" s="381"/>
      <c r="AQ134" s="381"/>
      <c r="AR134" s="381"/>
      <c r="AS134" s="381"/>
      <c r="AT134" s="381"/>
      <c r="AU134" s="381"/>
      <c r="AV134" s="381"/>
      <c r="AW134" s="381"/>
      <c r="AX134" s="381"/>
      <c r="AY134" s="381"/>
      <c r="AZ134" s="381"/>
      <c r="BA134" s="381"/>
      <c r="BB134" s="381"/>
      <c r="BC134" s="381"/>
      <c r="BD134" s="381"/>
      <c r="BE134" s="381"/>
      <c r="BF134" s="381"/>
      <c r="BG134" s="381"/>
      <c r="BH134" s="381"/>
      <c r="BI134" s="381"/>
      <c r="BJ134" s="381"/>
      <c r="BK134" s="381"/>
      <c r="BL134" s="381"/>
      <c r="BM134" s="381"/>
      <c r="BN134" s="381"/>
      <c r="BO134" s="381"/>
      <c r="BP134" s="381"/>
      <c r="BQ134" s="381"/>
      <c r="BR134" s="381"/>
      <c r="BS134" s="381"/>
      <c r="BT134" s="381"/>
      <c r="BU134" s="381"/>
      <c r="BV134" s="381"/>
      <c r="BW134" s="381"/>
      <c r="BX134" s="381"/>
      <c r="BY134" s="381"/>
      <c r="BZ134" s="381"/>
      <c r="CA134" s="381"/>
      <c r="CB134" s="381"/>
      <c r="CC134" s="381"/>
      <c r="CD134" s="381"/>
      <c r="CE134" s="381"/>
      <c r="CF134" s="381"/>
      <c r="CG134" s="381"/>
      <c r="CH134" s="381"/>
      <c r="CI134" s="381"/>
      <c r="CJ134" s="381"/>
      <c r="CK134" s="381"/>
      <c r="CL134" s="381"/>
      <c r="CM134" s="381"/>
      <c r="CN134" s="381"/>
      <c r="CO134" s="381"/>
      <c r="CP134" s="381"/>
      <c r="CQ134" s="381"/>
      <c r="CR134" s="381"/>
      <c r="CS134" s="381"/>
      <c r="CT134" s="381"/>
      <c r="CU134" s="381"/>
      <c r="CV134" s="381"/>
      <c r="CW134" s="381"/>
      <c r="CX134" s="381"/>
      <c r="CY134" s="381"/>
      <c r="CZ134" s="381"/>
      <c r="DA134" s="381"/>
      <c r="DB134" s="381"/>
      <c r="DC134" s="381"/>
      <c r="DD134" s="381"/>
      <c r="DE134" s="381"/>
      <c r="DF134" s="381"/>
      <c r="DG134" s="381"/>
      <c r="DH134" s="381"/>
      <c r="DI134" s="381"/>
      <c r="DJ134" s="381"/>
      <c r="DK134" s="381"/>
      <c r="DL134" s="381"/>
      <c r="DM134" s="381"/>
      <c r="DN134" s="381"/>
      <c r="DO134" s="381"/>
      <c r="DP134" s="381"/>
      <c r="DQ134" s="381"/>
      <c r="DR134" s="381"/>
      <c r="DS134" s="381"/>
      <c r="DT134" s="381"/>
      <c r="DU134" s="381"/>
      <c r="DV134" s="381"/>
      <c r="DW134" s="381"/>
      <c r="DX134" s="381"/>
      <c r="DY134" s="381"/>
      <c r="DZ134" s="381"/>
      <c r="EA134" s="381"/>
      <c r="EB134" s="381"/>
      <c r="EC134" s="381"/>
      <c r="ED134" s="381"/>
      <c r="EE134" s="381"/>
      <c r="EF134" s="381"/>
      <c r="EG134" s="381"/>
      <c r="EH134" s="381"/>
      <c r="EI134" s="381"/>
      <c r="EJ134" s="381"/>
      <c r="EK134" s="381"/>
      <c r="EL134" s="381"/>
      <c r="EM134" s="381"/>
      <c r="EN134" s="381"/>
      <c r="EO134" s="381"/>
      <c r="EP134" s="381"/>
      <c r="EQ134" s="381"/>
      <c r="ER134" s="381"/>
      <c r="ES134" s="381"/>
      <c r="ET134" s="381"/>
      <c r="EU134" s="381"/>
      <c r="EV134" s="381"/>
      <c r="EW134" s="381"/>
      <c r="EX134" s="381"/>
      <c r="EY134" s="381"/>
      <c r="EZ134" s="381"/>
      <c r="FA134" s="381"/>
      <c r="FB134" s="381"/>
      <c r="FC134" s="381"/>
      <c r="FD134" s="381"/>
      <c r="FE134" s="381"/>
      <c r="FF134" s="381"/>
      <c r="FG134" s="381"/>
      <c r="FH134" s="381"/>
      <c r="FI134" s="381"/>
      <c r="FJ134" s="381"/>
      <c r="FK134" s="381"/>
      <c r="FL134" s="381"/>
      <c r="FM134" s="381"/>
      <c r="FN134" s="381"/>
      <c r="FO134" s="381"/>
      <c r="FP134" s="381"/>
      <c r="FQ134" s="381"/>
      <c r="FR134" s="381"/>
      <c r="FS134" s="381"/>
      <c r="FT134" s="381"/>
      <c r="FU134" s="381"/>
      <c r="FV134" s="381"/>
      <c r="FW134" s="381"/>
      <c r="FX134" s="381"/>
      <c r="FY134" s="381"/>
      <c r="FZ134" s="381"/>
      <c r="GA134" s="381"/>
      <c r="GB134" s="381"/>
      <c r="GC134" s="381"/>
      <c r="GD134" s="381"/>
      <c r="GE134" s="381"/>
      <c r="GF134" s="381"/>
      <c r="GG134" s="381"/>
      <c r="GH134" s="381"/>
      <c r="GI134" s="381"/>
      <c r="GJ134" s="381"/>
      <c r="GK134" s="381"/>
      <c r="GL134" s="381"/>
      <c r="GM134" s="381"/>
      <c r="GN134" s="381"/>
      <c r="GO134" s="381"/>
      <c r="GP134" s="381"/>
      <c r="GQ134" s="381"/>
      <c r="GR134" s="381"/>
      <c r="GS134" s="381"/>
      <c r="GT134" s="381"/>
      <c r="GU134" s="381"/>
      <c r="GV134" s="381"/>
      <c r="GW134" s="381"/>
      <c r="GX134" s="381"/>
      <c r="GY134" s="381"/>
      <c r="GZ134" s="381"/>
      <c r="HA134" s="381"/>
      <c r="HB134" s="381"/>
      <c r="HC134" s="381"/>
      <c r="HD134" s="381"/>
      <c r="HE134" s="381"/>
      <c r="HF134" s="381"/>
      <c r="HG134" s="381"/>
      <c r="HH134" s="381"/>
      <c r="HI134" s="381"/>
      <c r="HJ134" s="381"/>
      <c r="HK134" s="381"/>
      <c r="HL134" s="381"/>
      <c r="HM134" s="381"/>
      <c r="HN134" s="381"/>
      <c r="HO134" s="381"/>
      <c r="HP134" s="381"/>
      <c r="HQ134" s="381"/>
      <c r="HR134" s="381"/>
      <c r="HS134" s="381"/>
      <c r="HT134" s="381"/>
      <c r="HU134" s="381"/>
      <c r="HV134" s="381"/>
      <c r="HW134" s="381"/>
      <c r="HX134" s="381"/>
      <c r="HY134" s="381"/>
      <c r="HZ134" s="381"/>
      <c r="IA134" s="381"/>
      <c r="IB134" s="381"/>
      <c r="IC134" s="381"/>
      <c r="ID134" s="381"/>
      <c r="IE134" s="381"/>
      <c r="IF134" s="381"/>
      <c r="IG134" s="381"/>
      <c r="IH134" s="381"/>
      <c r="II134" s="381"/>
      <c r="IJ134" s="381"/>
      <c r="IK134" s="381"/>
      <c r="IL134" s="381"/>
      <c r="IM134" s="381"/>
      <c r="IN134" s="381"/>
      <c r="IO134" s="381"/>
      <c r="IP134" s="381"/>
    </row>
    <row r="135" spans="1:250" ht="39.6">
      <c r="A135" s="405" t="s">
        <v>273</v>
      </c>
      <c r="B135" s="400" t="s">
        <v>274</v>
      </c>
      <c r="C135" s="396"/>
      <c r="D135" s="423"/>
      <c r="E135" s="74"/>
      <c r="F135" s="399"/>
      <c r="G135" s="355"/>
    </row>
    <row r="136" spans="1:250" s="387" customFormat="1" ht="13.2">
      <c r="A136" s="405"/>
      <c r="B136" s="400"/>
      <c r="C136" s="396"/>
      <c r="D136" s="406"/>
      <c r="E136" s="35"/>
      <c r="F136" s="402"/>
      <c r="G136" s="381"/>
      <c r="H136" s="381"/>
      <c r="I136" s="381"/>
      <c r="J136" s="381"/>
      <c r="K136" s="381"/>
      <c r="L136" s="381"/>
      <c r="M136" s="381"/>
      <c r="N136" s="381"/>
      <c r="O136" s="381"/>
      <c r="P136" s="381"/>
      <c r="Q136" s="381"/>
      <c r="R136" s="381"/>
      <c r="S136" s="381"/>
      <c r="T136" s="381"/>
      <c r="U136" s="381"/>
      <c r="V136" s="381"/>
      <c r="W136" s="381"/>
      <c r="X136" s="381"/>
      <c r="Y136" s="381"/>
      <c r="Z136" s="381"/>
      <c r="AA136" s="381"/>
      <c r="AB136" s="381"/>
      <c r="AC136" s="381"/>
      <c r="AD136" s="381"/>
      <c r="AE136" s="381"/>
      <c r="AF136" s="381"/>
      <c r="AG136" s="381"/>
      <c r="AH136" s="381"/>
      <c r="AI136" s="381"/>
      <c r="AJ136" s="381"/>
      <c r="AK136" s="381"/>
      <c r="AL136" s="381"/>
      <c r="AM136" s="381"/>
      <c r="AN136" s="381"/>
      <c r="AO136" s="381"/>
      <c r="AP136" s="381"/>
      <c r="AQ136" s="381"/>
      <c r="AR136" s="381"/>
      <c r="AS136" s="381"/>
      <c r="AT136" s="381"/>
      <c r="AU136" s="381"/>
      <c r="AV136" s="381"/>
      <c r="AW136" s="381"/>
      <c r="AX136" s="381"/>
      <c r="AY136" s="381"/>
      <c r="AZ136" s="381"/>
      <c r="BA136" s="381"/>
      <c r="BB136" s="381"/>
      <c r="BC136" s="381"/>
      <c r="BD136" s="381"/>
      <c r="BE136" s="381"/>
      <c r="BF136" s="381"/>
      <c r="BG136" s="381"/>
      <c r="BH136" s="381"/>
      <c r="BI136" s="381"/>
      <c r="BJ136" s="381"/>
      <c r="BK136" s="381"/>
      <c r="BL136" s="381"/>
      <c r="BM136" s="381"/>
      <c r="BN136" s="381"/>
      <c r="BO136" s="381"/>
      <c r="BP136" s="381"/>
      <c r="BQ136" s="381"/>
      <c r="BR136" s="381"/>
      <c r="BS136" s="381"/>
      <c r="BT136" s="381"/>
      <c r="BU136" s="381"/>
      <c r="BV136" s="381"/>
      <c r="BW136" s="381"/>
      <c r="BX136" s="381"/>
      <c r="BY136" s="381"/>
      <c r="BZ136" s="381"/>
      <c r="CA136" s="381"/>
      <c r="CB136" s="381"/>
      <c r="CC136" s="381"/>
      <c r="CD136" s="381"/>
      <c r="CE136" s="381"/>
      <c r="CF136" s="381"/>
      <c r="CG136" s="381"/>
      <c r="CH136" s="381"/>
      <c r="CI136" s="381"/>
      <c r="CJ136" s="381"/>
      <c r="CK136" s="381"/>
      <c r="CL136" s="381"/>
      <c r="CM136" s="381"/>
      <c r="CN136" s="381"/>
      <c r="CO136" s="381"/>
      <c r="CP136" s="381"/>
      <c r="CQ136" s="381"/>
      <c r="CR136" s="381"/>
      <c r="CS136" s="381"/>
      <c r="CT136" s="381"/>
      <c r="CU136" s="381"/>
      <c r="CV136" s="381"/>
      <c r="CW136" s="381"/>
      <c r="CX136" s="381"/>
      <c r="CY136" s="381"/>
      <c r="CZ136" s="381"/>
      <c r="DA136" s="381"/>
      <c r="DB136" s="381"/>
      <c r="DC136" s="381"/>
      <c r="DD136" s="381"/>
      <c r="DE136" s="381"/>
      <c r="DF136" s="381"/>
      <c r="DG136" s="381"/>
      <c r="DH136" s="381"/>
      <c r="DI136" s="381"/>
      <c r="DJ136" s="381"/>
      <c r="DK136" s="381"/>
      <c r="DL136" s="381"/>
      <c r="DM136" s="381"/>
      <c r="DN136" s="381"/>
      <c r="DO136" s="381"/>
      <c r="DP136" s="381"/>
      <c r="DQ136" s="381"/>
      <c r="DR136" s="381"/>
      <c r="DS136" s="381"/>
      <c r="DT136" s="381"/>
      <c r="DU136" s="381"/>
      <c r="DV136" s="381"/>
      <c r="DW136" s="381"/>
      <c r="DX136" s="381"/>
      <c r="DY136" s="381"/>
      <c r="DZ136" s="381"/>
      <c r="EA136" s="381"/>
      <c r="EB136" s="381"/>
      <c r="EC136" s="381"/>
      <c r="ED136" s="381"/>
      <c r="EE136" s="381"/>
      <c r="EF136" s="381"/>
      <c r="EG136" s="381"/>
      <c r="EH136" s="381"/>
      <c r="EI136" s="381"/>
      <c r="EJ136" s="381"/>
      <c r="EK136" s="381"/>
      <c r="EL136" s="381"/>
      <c r="EM136" s="381"/>
      <c r="EN136" s="381"/>
      <c r="EO136" s="381"/>
      <c r="EP136" s="381"/>
      <c r="EQ136" s="381"/>
      <c r="ER136" s="381"/>
      <c r="ES136" s="381"/>
      <c r="ET136" s="381"/>
      <c r="EU136" s="381"/>
      <c r="EV136" s="381"/>
      <c r="EW136" s="381"/>
      <c r="EX136" s="381"/>
      <c r="EY136" s="381"/>
      <c r="EZ136" s="381"/>
      <c r="FA136" s="381"/>
      <c r="FB136" s="381"/>
      <c r="FC136" s="381"/>
      <c r="FD136" s="381"/>
      <c r="FE136" s="381"/>
      <c r="FF136" s="381"/>
      <c r="FG136" s="381"/>
      <c r="FH136" s="381"/>
      <c r="FI136" s="381"/>
      <c r="FJ136" s="381"/>
      <c r="FK136" s="381"/>
      <c r="FL136" s="381"/>
      <c r="FM136" s="381"/>
      <c r="FN136" s="381"/>
      <c r="FO136" s="381"/>
      <c r="FP136" s="381"/>
      <c r="FQ136" s="381"/>
      <c r="FR136" s="381"/>
      <c r="FS136" s="381"/>
      <c r="FT136" s="381"/>
      <c r="FU136" s="381"/>
      <c r="FV136" s="381"/>
      <c r="FW136" s="381"/>
      <c r="FX136" s="381"/>
      <c r="FY136" s="381"/>
      <c r="FZ136" s="381"/>
      <c r="GA136" s="381"/>
      <c r="GB136" s="381"/>
      <c r="GC136" s="381"/>
      <c r="GD136" s="381"/>
      <c r="GE136" s="381"/>
      <c r="GF136" s="381"/>
      <c r="GG136" s="381"/>
      <c r="GH136" s="381"/>
      <c r="GI136" s="381"/>
      <c r="GJ136" s="381"/>
      <c r="GK136" s="381"/>
      <c r="GL136" s="381"/>
      <c r="GM136" s="381"/>
      <c r="GN136" s="381"/>
      <c r="GO136" s="381"/>
      <c r="GP136" s="381"/>
      <c r="GQ136" s="381"/>
      <c r="GR136" s="381"/>
      <c r="GS136" s="381"/>
      <c r="GT136" s="381"/>
      <c r="GU136" s="381"/>
      <c r="GV136" s="381"/>
      <c r="GW136" s="381"/>
      <c r="GX136" s="381"/>
      <c r="GY136" s="381"/>
      <c r="GZ136" s="381"/>
      <c r="HA136" s="381"/>
      <c r="HB136" s="381"/>
      <c r="HC136" s="381"/>
      <c r="HD136" s="381"/>
      <c r="HE136" s="381"/>
      <c r="HF136" s="381"/>
      <c r="HG136" s="381"/>
      <c r="HH136" s="381"/>
      <c r="HI136" s="381"/>
      <c r="HJ136" s="381"/>
      <c r="HK136" s="381"/>
      <c r="HL136" s="381"/>
      <c r="HM136" s="381"/>
      <c r="HN136" s="381"/>
      <c r="HO136" s="381"/>
      <c r="HP136" s="381"/>
      <c r="HQ136" s="381"/>
      <c r="HR136" s="381"/>
      <c r="HS136" s="381"/>
      <c r="HT136" s="381"/>
      <c r="HU136" s="381"/>
      <c r="HV136" s="381"/>
      <c r="HW136" s="381"/>
      <c r="HX136" s="381"/>
      <c r="HY136" s="381"/>
      <c r="HZ136" s="381"/>
      <c r="IA136" s="381"/>
      <c r="IB136" s="381"/>
      <c r="IC136" s="381"/>
      <c r="ID136" s="381"/>
      <c r="IE136" s="381"/>
      <c r="IF136" s="381"/>
      <c r="IG136" s="381"/>
      <c r="IH136" s="381"/>
      <c r="II136" s="381"/>
      <c r="IJ136" s="381"/>
      <c r="IK136" s="381"/>
      <c r="IL136" s="381"/>
      <c r="IM136" s="381"/>
      <c r="IN136" s="381"/>
      <c r="IO136" s="381"/>
      <c r="IP136" s="381"/>
    </row>
    <row r="137" spans="1:250" s="387" customFormat="1" ht="13.2">
      <c r="A137" s="405"/>
      <c r="B137" s="400"/>
      <c r="C137" s="396" t="s">
        <v>14</v>
      </c>
      <c r="D137" s="406">
        <f>SUM(D132:D132)*1</f>
        <v>520</v>
      </c>
      <c r="E137" s="35"/>
      <c r="F137" s="402">
        <f t="shared" ref="F137" si="3">+E137*D137</f>
        <v>0</v>
      </c>
      <c r="G137" s="381"/>
      <c r="H137" s="381"/>
      <c r="I137" s="381"/>
      <c r="J137" s="381"/>
      <c r="K137" s="381"/>
      <c r="L137" s="381"/>
      <c r="M137" s="381"/>
      <c r="N137" s="381"/>
      <c r="O137" s="381"/>
      <c r="P137" s="381"/>
      <c r="Q137" s="381"/>
      <c r="R137" s="381"/>
      <c r="S137" s="381"/>
      <c r="T137" s="381"/>
      <c r="U137" s="381"/>
      <c r="V137" s="381"/>
      <c r="W137" s="381"/>
      <c r="X137" s="381"/>
      <c r="Y137" s="381"/>
      <c r="Z137" s="381"/>
      <c r="AA137" s="381"/>
      <c r="AB137" s="381"/>
      <c r="AC137" s="381"/>
      <c r="AD137" s="381"/>
      <c r="AE137" s="381"/>
      <c r="AF137" s="381"/>
      <c r="AG137" s="381"/>
      <c r="AH137" s="381"/>
      <c r="AI137" s="381"/>
      <c r="AJ137" s="381"/>
      <c r="AK137" s="381"/>
      <c r="AL137" s="381"/>
      <c r="AM137" s="381"/>
      <c r="AN137" s="381"/>
      <c r="AO137" s="381"/>
      <c r="AP137" s="381"/>
      <c r="AQ137" s="381"/>
      <c r="AR137" s="381"/>
      <c r="AS137" s="381"/>
      <c r="AT137" s="381"/>
      <c r="AU137" s="381"/>
      <c r="AV137" s="381"/>
      <c r="AW137" s="381"/>
      <c r="AX137" s="381"/>
      <c r="AY137" s="381"/>
      <c r="AZ137" s="381"/>
      <c r="BA137" s="381"/>
      <c r="BB137" s="381"/>
      <c r="BC137" s="381"/>
      <c r="BD137" s="381"/>
      <c r="BE137" s="381"/>
      <c r="BF137" s="381"/>
      <c r="BG137" s="381"/>
      <c r="BH137" s="381"/>
      <c r="BI137" s="381"/>
      <c r="BJ137" s="381"/>
      <c r="BK137" s="381"/>
      <c r="BL137" s="381"/>
      <c r="BM137" s="381"/>
      <c r="BN137" s="381"/>
      <c r="BO137" s="381"/>
      <c r="BP137" s="381"/>
      <c r="BQ137" s="381"/>
      <c r="BR137" s="381"/>
      <c r="BS137" s="381"/>
      <c r="BT137" s="381"/>
      <c r="BU137" s="381"/>
      <c r="BV137" s="381"/>
      <c r="BW137" s="381"/>
      <c r="BX137" s="381"/>
      <c r="BY137" s="381"/>
      <c r="BZ137" s="381"/>
      <c r="CA137" s="381"/>
      <c r="CB137" s="381"/>
      <c r="CC137" s="381"/>
      <c r="CD137" s="381"/>
      <c r="CE137" s="381"/>
      <c r="CF137" s="381"/>
      <c r="CG137" s="381"/>
      <c r="CH137" s="381"/>
      <c r="CI137" s="381"/>
      <c r="CJ137" s="381"/>
      <c r="CK137" s="381"/>
      <c r="CL137" s="381"/>
      <c r="CM137" s="381"/>
      <c r="CN137" s="381"/>
      <c r="CO137" s="381"/>
      <c r="CP137" s="381"/>
      <c r="CQ137" s="381"/>
      <c r="CR137" s="381"/>
      <c r="CS137" s="381"/>
      <c r="CT137" s="381"/>
      <c r="CU137" s="381"/>
      <c r="CV137" s="381"/>
      <c r="CW137" s="381"/>
      <c r="CX137" s="381"/>
      <c r="CY137" s="381"/>
      <c r="CZ137" s="381"/>
      <c r="DA137" s="381"/>
      <c r="DB137" s="381"/>
      <c r="DC137" s="381"/>
      <c r="DD137" s="381"/>
      <c r="DE137" s="381"/>
      <c r="DF137" s="381"/>
      <c r="DG137" s="381"/>
      <c r="DH137" s="381"/>
      <c r="DI137" s="381"/>
      <c r="DJ137" s="381"/>
      <c r="DK137" s="381"/>
      <c r="DL137" s="381"/>
      <c r="DM137" s="381"/>
      <c r="DN137" s="381"/>
      <c r="DO137" s="381"/>
      <c r="DP137" s="381"/>
      <c r="DQ137" s="381"/>
      <c r="DR137" s="381"/>
      <c r="DS137" s="381"/>
      <c r="DT137" s="381"/>
      <c r="DU137" s="381"/>
      <c r="DV137" s="381"/>
      <c r="DW137" s="381"/>
      <c r="DX137" s="381"/>
      <c r="DY137" s="381"/>
      <c r="DZ137" s="381"/>
      <c r="EA137" s="381"/>
      <c r="EB137" s="381"/>
      <c r="EC137" s="381"/>
      <c r="ED137" s="381"/>
      <c r="EE137" s="381"/>
      <c r="EF137" s="381"/>
      <c r="EG137" s="381"/>
      <c r="EH137" s="381"/>
      <c r="EI137" s="381"/>
      <c r="EJ137" s="381"/>
      <c r="EK137" s="381"/>
      <c r="EL137" s="381"/>
      <c r="EM137" s="381"/>
      <c r="EN137" s="381"/>
      <c r="EO137" s="381"/>
      <c r="EP137" s="381"/>
      <c r="EQ137" s="381"/>
      <c r="ER137" s="381"/>
      <c r="ES137" s="381"/>
      <c r="ET137" s="381"/>
      <c r="EU137" s="381"/>
      <c r="EV137" s="381"/>
      <c r="EW137" s="381"/>
      <c r="EX137" s="381"/>
      <c r="EY137" s="381"/>
      <c r="EZ137" s="381"/>
      <c r="FA137" s="381"/>
      <c r="FB137" s="381"/>
      <c r="FC137" s="381"/>
      <c r="FD137" s="381"/>
      <c r="FE137" s="381"/>
      <c r="FF137" s="381"/>
      <c r="FG137" s="381"/>
      <c r="FH137" s="381"/>
      <c r="FI137" s="381"/>
      <c r="FJ137" s="381"/>
      <c r="FK137" s="381"/>
      <c r="FL137" s="381"/>
      <c r="FM137" s="381"/>
      <c r="FN137" s="381"/>
      <c r="FO137" s="381"/>
      <c r="FP137" s="381"/>
      <c r="FQ137" s="381"/>
      <c r="FR137" s="381"/>
      <c r="FS137" s="381"/>
      <c r="FT137" s="381"/>
      <c r="FU137" s="381"/>
      <c r="FV137" s="381"/>
      <c r="FW137" s="381"/>
      <c r="FX137" s="381"/>
      <c r="FY137" s="381"/>
      <c r="FZ137" s="381"/>
      <c r="GA137" s="381"/>
      <c r="GB137" s="381"/>
      <c r="GC137" s="381"/>
      <c r="GD137" s="381"/>
      <c r="GE137" s="381"/>
      <c r="GF137" s="381"/>
      <c r="GG137" s="381"/>
      <c r="GH137" s="381"/>
      <c r="GI137" s="381"/>
      <c r="GJ137" s="381"/>
      <c r="GK137" s="381"/>
      <c r="GL137" s="381"/>
      <c r="GM137" s="381"/>
      <c r="GN137" s="381"/>
      <c r="GO137" s="381"/>
      <c r="GP137" s="381"/>
      <c r="GQ137" s="381"/>
      <c r="GR137" s="381"/>
      <c r="GS137" s="381"/>
      <c r="GT137" s="381"/>
      <c r="GU137" s="381"/>
      <c r="GV137" s="381"/>
      <c r="GW137" s="381"/>
      <c r="GX137" s="381"/>
      <c r="GY137" s="381"/>
      <c r="GZ137" s="381"/>
      <c r="HA137" s="381"/>
      <c r="HB137" s="381"/>
      <c r="HC137" s="381"/>
      <c r="HD137" s="381"/>
      <c r="HE137" s="381"/>
      <c r="HF137" s="381"/>
      <c r="HG137" s="381"/>
      <c r="HH137" s="381"/>
      <c r="HI137" s="381"/>
      <c r="HJ137" s="381"/>
      <c r="HK137" s="381"/>
      <c r="HL137" s="381"/>
      <c r="HM137" s="381"/>
      <c r="HN137" s="381"/>
      <c r="HO137" s="381"/>
      <c r="HP137" s="381"/>
      <c r="HQ137" s="381"/>
      <c r="HR137" s="381"/>
      <c r="HS137" s="381"/>
      <c r="HT137" s="381"/>
      <c r="HU137" s="381"/>
      <c r="HV137" s="381"/>
      <c r="HW137" s="381"/>
      <c r="HX137" s="381"/>
      <c r="HY137" s="381"/>
      <c r="HZ137" s="381"/>
      <c r="IA137" s="381"/>
      <c r="IB137" s="381"/>
      <c r="IC137" s="381"/>
      <c r="ID137" s="381"/>
      <c r="IE137" s="381"/>
      <c r="IF137" s="381"/>
      <c r="IG137" s="381"/>
      <c r="IH137" s="381"/>
      <c r="II137" s="381"/>
      <c r="IJ137" s="381"/>
      <c r="IK137" s="381"/>
      <c r="IL137" s="381"/>
      <c r="IM137" s="381"/>
      <c r="IN137" s="381"/>
      <c r="IO137" s="381"/>
      <c r="IP137" s="381"/>
    </row>
    <row r="138" spans="1:250" s="387" customFormat="1" ht="13.2">
      <c r="A138" s="405"/>
      <c r="B138" s="400"/>
      <c r="C138" s="396"/>
      <c r="D138" s="406"/>
      <c r="E138" s="35"/>
      <c r="F138" s="402"/>
      <c r="G138" s="381"/>
      <c r="H138" s="381"/>
      <c r="I138" s="381"/>
      <c r="J138" s="381"/>
      <c r="K138" s="381"/>
      <c r="L138" s="381"/>
      <c r="M138" s="381"/>
      <c r="N138" s="381"/>
      <c r="O138" s="381"/>
      <c r="P138" s="381"/>
      <c r="Q138" s="381"/>
      <c r="R138" s="381"/>
      <c r="S138" s="381"/>
      <c r="T138" s="381"/>
      <c r="U138" s="381"/>
      <c r="V138" s="381"/>
      <c r="W138" s="381"/>
      <c r="X138" s="381"/>
      <c r="Y138" s="381"/>
      <c r="Z138" s="381"/>
      <c r="AA138" s="381"/>
      <c r="AB138" s="381"/>
      <c r="AC138" s="381"/>
      <c r="AD138" s="381"/>
      <c r="AE138" s="381"/>
      <c r="AF138" s="381"/>
      <c r="AG138" s="381"/>
      <c r="AH138" s="381"/>
      <c r="AI138" s="381"/>
      <c r="AJ138" s="381"/>
      <c r="AK138" s="381"/>
      <c r="AL138" s="381"/>
      <c r="AM138" s="381"/>
      <c r="AN138" s="381"/>
      <c r="AO138" s="381"/>
      <c r="AP138" s="381"/>
      <c r="AQ138" s="381"/>
      <c r="AR138" s="381"/>
      <c r="AS138" s="381"/>
      <c r="AT138" s="381"/>
      <c r="AU138" s="381"/>
      <c r="AV138" s="381"/>
      <c r="AW138" s="381"/>
      <c r="AX138" s="381"/>
      <c r="AY138" s="381"/>
      <c r="AZ138" s="381"/>
      <c r="BA138" s="381"/>
      <c r="BB138" s="381"/>
      <c r="BC138" s="381"/>
      <c r="BD138" s="381"/>
      <c r="BE138" s="381"/>
      <c r="BF138" s="381"/>
      <c r="BG138" s="381"/>
      <c r="BH138" s="381"/>
      <c r="BI138" s="381"/>
      <c r="BJ138" s="381"/>
      <c r="BK138" s="381"/>
      <c r="BL138" s="381"/>
      <c r="BM138" s="381"/>
      <c r="BN138" s="381"/>
      <c r="BO138" s="381"/>
      <c r="BP138" s="381"/>
      <c r="BQ138" s="381"/>
      <c r="BR138" s="381"/>
      <c r="BS138" s="381"/>
      <c r="BT138" s="381"/>
      <c r="BU138" s="381"/>
      <c r="BV138" s="381"/>
      <c r="BW138" s="381"/>
      <c r="BX138" s="381"/>
      <c r="BY138" s="381"/>
      <c r="BZ138" s="381"/>
      <c r="CA138" s="381"/>
      <c r="CB138" s="381"/>
      <c r="CC138" s="381"/>
      <c r="CD138" s="381"/>
      <c r="CE138" s="381"/>
      <c r="CF138" s="381"/>
      <c r="CG138" s="381"/>
      <c r="CH138" s="381"/>
      <c r="CI138" s="381"/>
      <c r="CJ138" s="381"/>
      <c r="CK138" s="381"/>
      <c r="CL138" s="381"/>
      <c r="CM138" s="381"/>
      <c r="CN138" s="381"/>
      <c r="CO138" s="381"/>
      <c r="CP138" s="381"/>
      <c r="CQ138" s="381"/>
      <c r="CR138" s="381"/>
      <c r="CS138" s="381"/>
      <c r="CT138" s="381"/>
      <c r="CU138" s="381"/>
      <c r="CV138" s="381"/>
      <c r="CW138" s="381"/>
      <c r="CX138" s="381"/>
      <c r="CY138" s="381"/>
      <c r="CZ138" s="381"/>
      <c r="DA138" s="381"/>
      <c r="DB138" s="381"/>
      <c r="DC138" s="381"/>
      <c r="DD138" s="381"/>
      <c r="DE138" s="381"/>
      <c r="DF138" s="381"/>
      <c r="DG138" s="381"/>
      <c r="DH138" s="381"/>
      <c r="DI138" s="381"/>
      <c r="DJ138" s="381"/>
      <c r="DK138" s="381"/>
      <c r="DL138" s="381"/>
      <c r="DM138" s="381"/>
      <c r="DN138" s="381"/>
      <c r="DO138" s="381"/>
      <c r="DP138" s="381"/>
      <c r="DQ138" s="381"/>
      <c r="DR138" s="381"/>
      <c r="DS138" s="381"/>
      <c r="DT138" s="381"/>
      <c r="DU138" s="381"/>
      <c r="DV138" s="381"/>
      <c r="DW138" s="381"/>
      <c r="DX138" s="381"/>
      <c r="DY138" s="381"/>
      <c r="DZ138" s="381"/>
      <c r="EA138" s="381"/>
      <c r="EB138" s="381"/>
      <c r="EC138" s="381"/>
      <c r="ED138" s="381"/>
      <c r="EE138" s="381"/>
      <c r="EF138" s="381"/>
      <c r="EG138" s="381"/>
      <c r="EH138" s="381"/>
      <c r="EI138" s="381"/>
      <c r="EJ138" s="381"/>
      <c r="EK138" s="381"/>
      <c r="EL138" s="381"/>
      <c r="EM138" s="381"/>
      <c r="EN138" s="381"/>
      <c r="EO138" s="381"/>
      <c r="EP138" s="381"/>
      <c r="EQ138" s="381"/>
      <c r="ER138" s="381"/>
      <c r="ES138" s="381"/>
      <c r="ET138" s="381"/>
      <c r="EU138" s="381"/>
      <c r="EV138" s="381"/>
      <c r="EW138" s="381"/>
      <c r="EX138" s="381"/>
      <c r="EY138" s="381"/>
      <c r="EZ138" s="381"/>
      <c r="FA138" s="381"/>
      <c r="FB138" s="381"/>
      <c r="FC138" s="381"/>
      <c r="FD138" s="381"/>
      <c r="FE138" s="381"/>
      <c r="FF138" s="381"/>
      <c r="FG138" s="381"/>
      <c r="FH138" s="381"/>
      <c r="FI138" s="381"/>
      <c r="FJ138" s="381"/>
      <c r="FK138" s="381"/>
      <c r="FL138" s="381"/>
      <c r="FM138" s="381"/>
      <c r="FN138" s="381"/>
      <c r="FO138" s="381"/>
      <c r="FP138" s="381"/>
      <c r="FQ138" s="381"/>
      <c r="FR138" s="381"/>
      <c r="FS138" s="381"/>
      <c r="FT138" s="381"/>
      <c r="FU138" s="381"/>
      <c r="FV138" s="381"/>
      <c r="FW138" s="381"/>
      <c r="FX138" s="381"/>
      <c r="FY138" s="381"/>
      <c r="FZ138" s="381"/>
      <c r="GA138" s="381"/>
      <c r="GB138" s="381"/>
      <c r="GC138" s="381"/>
      <c r="GD138" s="381"/>
      <c r="GE138" s="381"/>
      <c r="GF138" s="381"/>
      <c r="GG138" s="381"/>
      <c r="GH138" s="381"/>
      <c r="GI138" s="381"/>
      <c r="GJ138" s="381"/>
      <c r="GK138" s="381"/>
      <c r="GL138" s="381"/>
      <c r="GM138" s="381"/>
      <c r="GN138" s="381"/>
      <c r="GO138" s="381"/>
      <c r="GP138" s="381"/>
      <c r="GQ138" s="381"/>
      <c r="GR138" s="381"/>
      <c r="GS138" s="381"/>
      <c r="GT138" s="381"/>
      <c r="GU138" s="381"/>
      <c r="GV138" s="381"/>
      <c r="GW138" s="381"/>
      <c r="GX138" s="381"/>
      <c r="GY138" s="381"/>
      <c r="GZ138" s="381"/>
      <c r="HA138" s="381"/>
      <c r="HB138" s="381"/>
      <c r="HC138" s="381"/>
      <c r="HD138" s="381"/>
      <c r="HE138" s="381"/>
      <c r="HF138" s="381"/>
      <c r="HG138" s="381"/>
      <c r="HH138" s="381"/>
      <c r="HI138" s="381"/>
      <c r="HJ138" s="381"/>
      <c r="HK138" s="381"/>
      <c r="HL138" s="381"/>
      <c r="HM138" s="381"/>
      <c r="HN138" s="381"/>
      <c r="HO138" s="381"/>
      <c r="HP138" s="381"/>
      <c r="HQ138" s="381"/>
      <c r="HR138" s="381"/>
      <c r="HS138" s="381"/>
      <c r="HT138" s="381"/>
      <c r="HU138" s="381"/>
      <c r="HV138" s="381"/>
      <c r="HW138" s="381"/>
      <c r="HX138" s="381"/>
      <c r="HY138" s="381"/>
      <c r="HZ138" s="381"/>
      <c r="IA138" s="381"/>
      <c r="IB138" s="381"/>
      <c r="IC138" s="381"/>
      <c r="ID138" s="381"/>
      <c r="IE138" s="381"/>
      <c r="IF138" s="381"/>
      <c r="IG138" s="381"/>
      <c r="IH138" s="381"/>
      <c r="II138" s="381"/>
      <c r="IJ138" s="381"/>
      <c r="IK138" s="381"/>
      <c r="IL138" s="381"/>
      <c r="IM138" s="381"/>
      <c r="IN138" s="381"/>
      <c r="IO138" s="381"/>
      <c r="IP138" s="381"/>
    </row>
    <row r="139" spans="1:250" ht="13.8">
      <c r="A139" s="405" t="s">
        <v>275</v>
      </c>
      <c r="B139" s="419" t="s">
        <v>276</v>
      </c>
      <c r="C139" s="396"/>
      <c r="D139" s="428"/>
      <c r="E139" s="75"/>
      <c r="F139" s="399"/>
      <c r="G139" s="355"/>
    </row>
    <row r="140" spans="1:250" ht="39.6">
      <c r="A140" s="405" t="s">
        <v>277</v>
      </c>
      <c r="B140" s="400" t="s">
        <v>278</v>
      </c>
      <c r="C140" s="396"/>
      <c r="D140" s="406"/>
      <c r="E140" s="35"/>
      <c r="G140" s="355"/>
    </row>
    <row r="141" spans="1:250" s="387" customFormat="1" ht="13.2">
      <c r="A141" s="405"/>
      <c r="B141" s="400"/>
      <c r="C141" s="396"/>
      <c r="D141" s="406"/>
      <c r="E141" s="35"/>
      <c r="F141" s="402"/>
      <c r="G141" s="381"/>
      <c r="H141" s="381"/>
      <c r="I141" s="381"/>
      <c r="J141" s="381"/>
      <c r="K141" s="381"/>
      <c r="L141" s="381"/>
      <c r="M141" s="381"/>
      <c r="N141" s="381"/>
      <c r="O141" s="381"/>
      <c r="P141" s="381"/>
      <c r="Q141" s="381"/>
      <c r="R141" s="381"/>
      <c r="S141" s="381"/>
      <c r="T141" s="381"/>
      <c r="U141" s="381"/>
      <c r="V141" s="381"/>
      <c r="W141" s="381"/>
      <c r="X141" s="381"/>
      <c r="Y141" s="381"/>
      <c r="Z141" s="381"/>
      <c r="AA141" s="381"/>
      <c r="AB141" s="381"/>
      <c r="AC141" s="381"/>
      <c r="AD141" s="381"/>
      <c r="AE141" s="381"/>
      <c r="AF141" s="381"/>
      <c r="AG141" s="381"/>
      <c r="AH141" s="381"/>
      <c r="AI141" s="381"/>
      <c r="AJ141" s="381"/>
      <c r="AK141" s="381"/>
      <c r="AL141" s="381"/>
      <c r="AM141" s="381"/>
      <c r="AN141" s="381"/>
      <c r="AO141" s="381"/>
      <c r="AP141" s="381"/>
      <c r="AQ141" s="381"/>
      <c r="AR141" s="381"/>
      <c r="AS141" s="381"/>
      <c r="AT141" s="381"/>
      <c r="AU141" s="381"/>
      <c r="AV141" s="381"/>
      <c r="AW141" s="381"/>
      <c r="AX141" s="381"/>
      <c r="AY141" s="381"/>
      <c r="AZ141" s="381"/>
      <c r="BA141" s="381"/>
      <c r="BB141" s="381"/>
      <c r="BC141" s="381"/>
      <c r="BD141" s="381"/>
      <c r="BE141" s="381"/>
      <c r="BF141" s="381"/>
      <c r="BG141" s="381"/>
      <c r="BH141" s="381"/>
      <c r="BI141" s="381"/>
      <c r="BJ141" s="381"/>
      <c r="BK141" s="381"/>
      <c r="BL141" s="381"/>
      <c r="BM141" s="381"/>
      <c r="BN141" s="381"/>
      <c r="BO141" s="381"/>
      <c r="BP141" s="381"/>
      <c r="BQ141" s="381"/>
      <c r="BR141" s="381"/>
      <c r="BS141" s="381"/>
      <c r="BT141" s="381"/>
      <c r="BU141" s="381"/>
      <c r="BV141" s="381"/>
      <c r="BW141" s="381"/>
      <c r="BX141" s="381"/>
      <c r="BY141" s="381"/>
      <c r="BZ141" s="381"/>
      <c r="CA141" s="381"/>
      <c r="CB141" s="381"/>
      <c r="CC141" s="381"/>
      <c r="CD141" s="381"/>
      <c r="CE141" s="381"/>
      <c r="CF141" s="381"/>
      <c r="CG141" s="381"/>
      <c r="CH141" s="381"/>
      <c r="CI141" s="381"/>
      <c r="CJ141" s="381"/>
      <c r="CK141" s="381"/>
      <c r="CL141" s="381"/>
      <c r="CM141" s="381"/>
      <c r="CN141" s="381"/>
      <c r="CO141" s="381"/>
      <c r="CP141" s="381"/>
      <c r="CQ141" s="381"/>
      <c r="CR141" s="381"/>
      <c r="CS141" s="381"/>
      <c r="CT141" s="381"/>
      <c r="CU141" s="381"/>
      <c r="CV141" s="381"/>
      <c r="CW141" s="381"/>
      <c r="CX141" s="381"/>
      <c r="CY141" s="381"/>
      <c r="CZ141" s="381"/>
      <c r="DA141" s="381"/>
      <c r="DB141" s="381"/>
      <c r="DC141" s="381"/>
      <c r="DD141" s="381"/>
      <c r="DE141" s="381"/>
      <c r="DF141" s="381"/>
      <c r="DG141" s="381"/>
      <c r="DH141" s="381"/>
      <c r="DI141" s="381"/>
      <c r="DJ141" s="381"/>
      <c r="DK141" s="381"/>
      <c r="DL141" s="381"/>
      <c r="DM141" s="381"/>
      <c r="DN141" s="381"/>
      <c r="DO141" s="381"/>
      <c r="DP141" s="381"/>
      <c r="DQ141" s="381"/>
      <c r="DR141" s="381"/>
      <c r="DS141" s="381"/>
      <c r="DT141" s="381"/>
      <c r="DU141" s="381"/>
      <c r="DV141" s="381"/>
      <c r="DW141" s="381"/>
      <c r="DX141" s="381"/>
      <c r="DY141" s="381"/>
      <c r="DZ141" s="381"/>
      <c r="EA141" s="381"/>
      <c r="EB141" s="381"/>
      <c r="EC141" s="381"/>
      <c r="ED141" s="381"/>
      <c r="EE141" s="381"/>
      <c r="EF141" s="381"/>
      <c r="EG141" s="381"/>
      <c r="EH141" s="381"/>
      <c r="EI141" s="381"/>
      <c r="EJ141" s="381"/>
      <c r="EK141" s="381"/>
      <c r="EL141" s="381"/>
      <c r="EM141" s="381"/>
      <c r="EN141" s="381"/>
      <c r="EO141" s="381"/>
      <c r="EP141" s="381"/>
      <c r="EQ141" s="381"/>
      <c r="ER141" s="381"/>
      <c r="ES141" s="381"/>
      <c r="ET141" s="381"/>
      <c r="EU141" s="381"/>
      <c r="EV141" s="381"/>
      <c r="EW141" s="381"/>
      <c r="EX141" s="381"/>
      <c r="EY141" s="381"/>
      <c r="EZ141" s="381"/>
      <c r="FA141" s="381"/>
      <c r="FB141" s="381"/>
      <c r="FC141" s="381"/>
      <c r="FD141" s="381"/>
      <c r="FE141" s="381"/>
      <c r="FF141" s="381"/>
      <c r="FG141" s="381"/>
      <c r="FH141" s="381"/>
      <c r="FI141" s="381"/>
      <c r="FJ141" s="381"/>
      <c r="FK141" s="381"/>
      <c r="FL141" s="381"/>
      <c r="FM141" s="381"/>
      <c r="FN141" s="381"/>
      <c r="FO141" s="381"/>
      <c r="FP141" s="381"/>
      <c r="FQ141" s="381"/>
      <c r="FR141" s="381"/>
      <c r="FS141" s="381"/>
      <c r="FT141" s="381"/>
      <c r="FU141" s="381"/>
      <c r="FV141" s="381"/>
      <c r="FW141" s="381"/>
      <c r="FX141" s="381"/>
      <c r="FY141" s="381"/>
      <c r="FZ141" s="381"/>
      <c r="GA141" s="381"/>
      <c r="GB141" s="381"/>
      <c r="GC141" s="381"/>
      <c r="GD141" s="381"/>
      <c r="GE141" s="381"/>
      <c r="GF141" s="381"/>
      <c r="GG141" s="381"/>
      <c r="GH141" s="381"/>
      <c r="GI141" s="381"/>
      <c r="GJ141" s="381"/>
      <c r="GK141" s="381"/>
      <c r="GL141" s="381"/>
      <c r="GM141" s="381"/>
      <c r="GN141" s="381"/>
      <c r="GO141" s="381"/>
      <c r="GP141" s="381"/>
      <c r="GQ141" s="381"/>
      <c r="GR141" s="381"/>
      <c r="GS141" s="381"/>
      <c r="GT141" s="381"/>
      <c r="GU141" s="381"/>
      <c r="GV141" s="381"/>
      <c r="GW141" s="381"/>
      <c r="GX141" s="381"/>
      <c r="GY141" s="381"/>
      <c r="GZ141" s="381"/>
      <c r="HA141" s="381"/>
      <c r="HB141" s="381"/>
      <c r="HC141" s="381"/>
      <c r="HD141" s="381"/>
      <c r="HE141" s="381"/>
      <c r="HF141" s="381"/>
      <c r="HG141" s="381"/>
      <c r="HH141" s="381"/>
      <c r="HI141" s="381"/>
      <c r="HJ141" s="381"/>
      <c r="HK141" s="381"/>
      <c r="HL141" s="381"/>
      <c r="HM141" s="381"/>
      <c r="HN141" s="381"/>
      <c r="HO141" s="381"/>
      <c r="HP141" s="381"/>
      <c r="HQ141" s="381"/>
      <c r="HR141" s="381"/>
      <c r="HS141" s="381"/>
      <c r="HT141" s="381"/>
      <c r="HU141" s="381"/>
      <c r="HV141" s="381"/>
      <c r="HW141" s="381"/>
      <c r="HX141" s="381"/>
      <c r="HY141" s="381"/>
      <c r="HZ141" s="381"/>
      <c r="IA141" s="381"/>
      <c r="IB141" s="381"/>
      <c r="IC141" s="381"/>
      <c r="ID141" s="381"/>
      <c r="IE141" s="381"/>
      <c r="IF141" s="381"/>
      <c r="IG141" s="381"/>
      <c r="IH141" s="381"/>
      <c r="II141" s="381"/>
      <c r="IJ141" s="381"/>
      <c r="IK141" s="381"/>
      <c r="IL141" s="381"/>
      <c r="IM141" s="381"/>
      <c r="IN141" s="381"/>
      <c r="IO141" s="381"/>
      <c r="IP141" s="381"/>
    </row>
    <row r="142" spans="1:250" s="387" customFormat="1" ht="13.2">
      <c r="A142" s="405"/>
      <c r="B142" s="400">
        <f>12*5+40+30</f>
        <v>130</v>
      </c>
      <c r="C142" s="396"/>
      <c r="D142" s="406"/>
      <c r="E142" s="35"/>
      <c r="F142" s="402"/>
      <c r="G142" s="381"/>
      <c r="H142" s="381"/>
      <c r="I142" s="381"/>
      <c r="J142" s="381"/>
      <c r="K142" s="381"/>
      <c r="L142" s="381"/>
      <c r="M142" s="381"/>
      <c r="N142" s="381"/>
      <c r="O142" s="381"/>
      <c r="P142" s="381"/>
      <c r="Q142" s="381"/>
      <c r="R142" s="381"/>
      <c r="S142" s="381"/>
      <c r="T142" s="381"/>
      <c r="U142" s="381"/>
      <c r="V142" s="381"/>
      <c r="W142" s="381"/>
      <c r="X142" s="381"/>
      <c r="Y142" s="381"/>
      <c r="Z142" s="381"/>
      <c r="AA142" s="381"/>
      <c r="AB142" s="381"/>
      <c r="AC142" s="381"/>
      <c r="AD142" s="381"/>
      <c r="AE142" s="381"/>
      <c r="AF142" s="381"/>
      <c r="AG142" s="381"/>
      <c r="AH142" s="381"/>
      <c r="AI142" s="381"/>
      <c r="AJ142" s="381"/>
      <c r="AK142" s="381"/>
      <c r="AL142" s="381"/>
      <c r="AM142" s="381"/>
      <c r="AN142" s="381"/>
      <c r="AO142" s="381"/>
      <c r="AP142" s="381"/>
      <c r="AQ142" s="381"/>
      <c r="AR142" s="381"/>
      <c r="AS142" s="381"/>
      <c r="AT142" s="381"/>
      <c r="AU142" s="381"/>
      <c r="AV142" s="381"/>
      <c r="AW142" s="381"/>
      <c r="AX142" s="381"/>
      <c r="AY142" s="381"/>
      <c r="AZ142" s="381"/>
      <c r="BA142" s="381"/>
      <c r="BB142" s="381"/>
      <c r="BC142" s="381"/>
      <c r="BD142" s="381"/>
      <c r="BE142" s="381"/>
      <c r="BF142" s="381"/>
      <c r="BG142" s="381"/>
      <c r="BH142" s="381"/>
      <c r="BI142" s="381"/>
      <c r="BJ142" s="381"/>
      <c r="BK142" s="381"/>
      <c r="BL142" s="381"/>
      <c r="BM142" s="381"/>
      <c r="BN142" s="381"/>
      <c r="BO142" s="381"/>
      <c r="BP142" s="381"/>
      <c r="BQ142" s="381"/>
      <c r="BR142" s="381"/>
      <c r="BS142" s="381"/>
      <c r="BT142" s="381"/>
      <c r="BU142" s="381"/>
      <c r="BV142" s="381"/>
      <c r="BW142" s="381"/>
      <c r="BX142" s="381"/>
      <c r="BY142" s="381"/>
      <c r="BZ142" s="381"/>
      <c r="CA142" s="381"/>
      <c r="CB142" s="381"/>
      <c r="CC142" s="381"/>
      <c r="CD142" s="381"/>
      <c r="CE142" s="381"/>
      <c r="CF142" s="381"/>
      <c r="CG142" s="381"/>
      <c r="CH142" s="381"/>
      <c r="CI142" s="381"/>
      <c r="CJ142" s="381"/>
      <c r="CK142" s="381"/>
      <c r="CL142" s="381"/>
      <c r="CM142" s="381"/>
      <c r="CN142" s="381"/>
      <c r="CO142" s="381"/>
      <c r="CP142" s="381"/>
      <c r="CQ142" s="381"/>
      <c r="CR142" s="381"/>
      <c r="CS142" s="381"/>
      <c r="CT142" s="381"/>
      <c r="CU142" s="381"/>
      <c r="CV142" s="381"/>
      <c r="CW142" s="381"/>
      <c r="CX142" s="381"/>
      <c r="CY142" s="381"/>
      <c r="CZ142" s="381"/>
      <c r="DA142" s="381"/>
      <c r="DB142" s="381"/>
      <c r="DC142" s="381"/>
      <c r="DD142" s="381"/>
      <c r="DE142" s="381"/>
      <c r="DF142" s="381"/>
      <c r="DG142" s="381"/>
      <c r="DH142" s="381"/>
      <c r="DI142" s="381"/>
      <c r="DJ142" s="381"/>
      <c r="DK142" s="381"/>
      <c r="DL142" s="381"/>
      <c r="DM142" s="381"/>
      <c r="DN142" s="381"/>
      <c r="DO142" s="381"/>
      <c r="DP142" s="381"/>
      <c r="DQ142" s="381"/>
      <c r="DR142" s="381"/>
      <c r="DS142" s="381"/>
      <c r="DT142" s="381"/>
      <c r="DU142" s="381"/>
      <c r="DV142" s="381"/>
      <c r="DW142" s="381"/>
      <c r="DX142" s="381"/>
      <c r="DY142" s="381"/>
      <c r="DZ142" s="381"/>
      <c r="EA142" s="381"/>
      <c r="EB142" s="381"/>
      <c r="EC142" s="381"/>
      <c r="ED142" s="381"/>
      <c r="EE142" s="381"/>
      <c r="EF142" s="381"/>
      <c r="EG142" s="381"/>
      <c r="EH142" s="381"/>
      <c r="EI142" s="381"/>
      <c r="EJ142" s="381"/>
      <c r="EK142" s="381"/>
      <c r="EL142" s="381"/>
      <c r="EM142" s="381"/>
      <c r="EN142" s="381"/>
      <c r="EO142" s="381"/>
      <c r="EP142" s="381"/>
      <c r="EQ142" s="381"/>
      <c r="ER142" s="381"/>
      <c r="ES142" s="381"/>
      <c r="ET142" s="381"/>
      <c r="EU142" s="381"/>
      <c r="EV142" s="381"/>
      <c r="EW142" s="381"/>
      <c r="EX142" s="381"/>
      <c r="EY142" s="381"/>
      <c r="EZ142" s="381"/>
      <c r="FA142" s="381"/>
      <c r="FB142" s="381"/>
      <c r="FC142" s="381"/>
      <c r="FD142" s="381"/>
      <c r="FE142" s="381"/>
      <c r="FF142" s="381"/>
      <c r="FG142" s="381"/>
      <c r="FH142" s="381"/>
      <c r="FI142" s="381"/>
      <c r="FJ142" s="381"/>
      <c r="FK142" s="381"/>
      <c r="FL142" s="381"/>
      <c r="FM142" s="381"/>
      <c r="FN142" s="381"/>
      <c r="FO142" s="381"/>
      <c r="FP142" s="381"/>
      <c r="FQ142" s="381"/>
      <c r="FR142" s="381"/>
      <c r="FS142" s="381"/>
      <c r="FT142" s="381"/>
      <c r="FU142" s="381"/>
      <c r="FV142" s="381"/>
      <c r="FW142" s="381"/>
      <c r="FX142" s="381"/>
      <c r="FY142" s="381"/>
      <c r="FZ142" s="381"/>
      <c r="GA142" s="381"/>
      <c r="GB142" s="381"/>
      <c r="GC142" s="381"/>
      <c r="GD142" s="381"/>
      <c r="GE142" s="381"/>
      <c r="GF142" s="381"/>
      <c r="GG142" s="381"/>
      <c r="GH142" s="381"/>
      <c r="GI142" s="381"/>
      <c r="GJ142" s="381"/>
      <c r="GK142" s="381"/>
      <c r="GL142" s="381"/>
      <c r="GM142" s="381"/>
      <c r="GN142" s="381"/>
      <c r="GO142" s="381"/>
      <c r="GP142" s="381"/>
      <c r="GQ142" s="381"/>
      <c r="GR142" s="381"/>
      <c r="GS142" s="381"/>
      <c r="GT142" s="381"/>
      <c r="GU142" s="381"/>
      <c r="GV142" s="381"/>
      <c r="GW142" s="381"/>
      <c r="GX142" s="381"/>
      <c r="GY142" s="381"/>
      <c r="GZ142" s="381"/>
      <c r="HA142" s="381"/>
      <c r="HB142" s="381"/>
      <c r="HC142" s="381"/>
      <c r="HD142" s="381"/>
      <c r="HE142" s="381"/>
      <c r="HF142" s="381"/>
      <c r="HG142" s="381"/>
      <c r="HH142" s="381"/>
      <c r="HI142" s="381"/>
      <c r="HJ142" s="381"/>
      <c r="HK142" s="381"/>
      <c r="HL142" s="381"/>
      <c r="HM142" s="381"/>
      <c r="HN142" s="381"/>
      <c r="HO142" s="381"/>
      <c r="HP142" s="381"/>
      <c r="HQ142" s="381"/>
      <c r="HR142" s="381"/>
      <c r="HS142" s="381"/>
      <c r="HT142" s="381"/>
      <c r="HU142" s="381"/>
      <c r="HV142" s="381"/>
      <c r="HW142" s="381"/>
      <c r="HX142" s="381"/>
      <c r="HY142" s="381"/>
      <c r="HZ142" s="381"/>
      <c r="IA142" s="381"/>
      <c r="IB142" s="381"/>
      <c r="IC142" s="381"/>
      <c r="ID142" s="381"/>
      <c r="IE142" s="381"/>
      <c r="IF142" s="381"/>
      <c r="IG142" s="381"/>
      <c r="IH142" s="381"/>
      <c r="II142" s="381"/>
      <c r="IJ142" s="381"/>
      <c r="IK142" s="381"/>
      <c r="IL142" s="381"/>
      <c r="IM142" s="381"/>
      <c r="IN142" s="381"/>
      <c r="IO142" s="381"/>
      <c r="IP142" s="381"/>
    </row>
    <row r="143" spans="1:250" s="387" customFormat="1" ht="13.2">
      <c r="A143" s="405"/>
      <c r="B143" s="400"/>
      <c r="C143" s="396" t="s">
        <v>12</v>
      </c>
      <c r="D143" s="406">
        <f>SUM(B142:B142)</f>
        <v>130</v>
      </c>
      <c r="E143" s="35"/>
      <c r="F143" s="402">
        <f>+E143*D143</f>
        <v>0</v>
      </c>
      <c r="G143" s="381"/>
      <c r="H143" s="381"/>
      <c r="I143" s="381"/>
      <c r="J143" s="381"/>
      <c r="K143" s="381"/>
      <c r="L143" s="381"/>
      <c r="M143" s="381"/>
      <c r="N143" s="381"/>
      <c r="O143" s="381"/>
      <c r="P143" s="381"/>
      <c r="Q143" s="381"/>
      <c r="R143" s="381"/>
      <c r="S143" s="381"/>
      <c r="T143" s="381"/>
      <c r="U143" s="381"/>
      <c r="V143" s="381"/>
      <c r="W143" s="381"/>
      <c r="X143" s="381"/>
      <c r="Y143" s="381"/>
      <c r="Z143" s="381"/>
      <c r="AA143" s="381"/>
      <c r="AB143" s="381"/>
      <c r="AC143" s="381"/>
      <c r="AD143" s="381"/>
      <c r="AE143" s="381"/>
      <c r="AF143" s="381"/>
      <c r="AG143" s="381"/>
      <c r="AH143" s="381"/>
      <c r="AI143" s="381"/>
      <c r="AJ143" s="381"/>
      <c r="AK143" s="381"/>
      <c r="AL143" s="381"/>
      <c r="AM143" s="381"/>
      <c r="AN143" s="381"/>
      <c r="AO143" s="381"/>
      <c r="AP143" s="381"/>
      <c r="AQ143" s="381"/>
      <c r="AR143" s="381"/>
      <c r="AS143" s="381"/>
      <c r="AT143" s="381"/>
      <c r="AU143" s="381"/>
      <c r="AV143" s="381"/>
      <c r="AW143" s="381"/>
      <c r="AX143" s="381"/>
      <c r="AY143" s="381"/>
      <c r="AZ143" s="381"/>
      <c r="BA143" s="381"/>
      <c r="BB143" s="381"/>
      <c r="BC143" s="381"/>
      <c r="BD143" s="381"/>
      <c r="BE143" s="381"/>
      <c r="BF143" s="381"/>
      <c r="BG143" s="381"/>
      <c r="BH143" s="381"/>
      <c r="BI143" s="381"/>
      <c r="BJ143" s="381"/>
      <c r="BK143" s="381"/>
      <c r="BL143" s="381"/>
      <c r="BM143" s="381"/>
      <c r="BN143" s="381"/>
      <c r="BO143" s="381"/>
      <c r="BP143" s="381"/>
      <c r="BQ143" s="381"/>
      <c r="BR143" s="381"/>
      <c r="BS143" s="381"/>
      <c r="BT143" s="381"/>
      <c r="BU143" s="381"/>
      <c r="BV143" s="381"/>
      <c r="BW143" s="381"/>
      <c r="BX143" s="381"/>
      <c r="BY143" s="381"/>
      <c r="BZ143" s="381"/>
      <c r="CA143" s="381"/>
      <c r="CB143" s="381"/>
      <c r="CC143" s="381"/>
      <c r="CD143" s="381"/>
      <c r="CE143" s="381"/>
      <c r="CF143" s="381"/>
      <c r="CG143" s="381"/>
      <c r="CH143" s="381"/>
      <c r="CI143" s="381"/>
      <c r="CJ143" s="381"/>
      <c r="CK143" s="381"/>
      <c r="CL143" s="381"/>
      <c r="CM143" s="381"/>
      <c r="CN143" s="381"/>
      <c r="CO143" s="381"/>
      <c r="CP143" s="381"/>
      <c r="CQ143" s="381"/>
      <c r="CR143" s="381"/>
      <c r="CS143" s="381"/>
      <c r="CT143" s="381"/>
      <c r="CU143" s="381"/>
      <c r="CV143" s="381"/>
      <c r="CW143" s="381"/>
      <c r="CX143" s="381"/>
      <c r="CY143" s="381"/>
      <c r="CZ143" s="381"/>
      <c r="DA143" s="381"/>
      <c r="DB143" s="381"/>
      <c r="DC143" s="381"/>
      <c r="DD143" s="381"/>
      <c r="DE143" s="381"/>
      <c r="DF143" s="381"/>
      <c r="DG143" s="381"/>
      <c r="DH143" s="381"/>
      <c r="DI143" s="381"/>
      <c r="DJ143" s="381"/>
      <c r="DK143" s="381"/>
      <c r="DL143" s="381"/>
      <c r="DM143" s="381"/>
      <c r="DN143" s="381"/>
      <c r="DO143" s="381"/>
      <c r="DP143" s="381"/>
      <c r="DQ143" s="381"/>
      <c r="DR143" s="381"/>
      <c r="DS143" s="381"/>
      <c r="DT143" s="381"/>
      <c r="DU143" s="381"/>
      <c r="DV143" s="381"/>
      <c r="DW143" s="381"/>
      <c r="DX143" s="381"/>
      <c r="DY143" s="381"/>
      <c r="DZ143" s="381"/>
      <c r="EA143" s="381"/>
      <c r="EB143" s="381"/>
      <c r="EC143" s="381"/>
      <c r="ED143" s="381"/>
      <c r="EE143" s="381"/>
      <c r="EF143" s="381"/>
      <c r="EG143" s="381"/>
      <c r="EH143" s="381"/>
      <c r="EI143" s="381"/>
      <c r="EJ143" s="381"/>
      <c r="EK143" s="381"/>
      <c r="EL143" s="381"/>
      <c r="EM143" s="381"/>
      <c r="EN143" s="381"/>
      <c r="EO143" s="381"/>
      <c r="EP143" s="381"/>
      <c r="EQ143" s="381"/>
      <c r="ER143" s="381"/>
      <c r="ES143" s="381"/>
      <c r="ET143" s="381"/>
      <c r="EU143" s="381"/>
      <c r="EV143" s="381"/>
      <c r="EW143" s="381"/>
      <c r="EX143" s="381"/>
      <c r="EY143" s="381"/>
      <c r="EZ143" s="381"/>
      <c r="FA143" s="381"/>
      <c r="FB143" s="381"/>
      <c r="FC143" s="381"/>
      <c r="FD143" s="381"/>
      <c r="FE143" s="381"/>
      <c r="FF143" s="381"/>
      <c r="FG143" s="381"/>
      <c r="FH143" s="381"/>
      <c r="FI143" s="381"/>
      <c r="FJ143" s="381"/>
      <c r="FK143" s="381"/>
      <c r="FL143" s="381"/>
      <c r="FM143" s="381"/>
      <c r="FN143" s="381"/>
      <c r="FO143" s="381"/>
      <c r="FP143" s="381"/>
      <c r="FQ143" s="381"/>
      <c r="FR143" s="381"/>
      <c r="FS143" s="381"/>
      <c r="FT143" s="381"/>
      <c r="FU143" s="381"/>
      <c r="FV143" s="381"/>
      <c r="FW143" s="381"/>
      <c r="FX143" s="381"/>
      <c r="FY143" s="381"/>
      <c r="FZ143" s="381"/>
      <c r="GA143" s="381"/>
      <c r="GB143" s="381"/>
      <c r="GC143" s="381"/>
      <c r="GD143" s="381"/>
      <c r="GE143" s="381"/>
      <c r="GF143" s="381"/>
      <c r="GG143" s="381"/>
      <c r="GH143" s="381"/>
      <c r="GI143" s="381"/>
      <c r="GJ143" s="381"/>
      <c r="GK143" s="381"/>
      <c r="GL143" s="381"/>
      <c r="GM143" s="381"/>
      <c r="GN143" s="381"/>
      <c r="GO143" s="381"/>
      <c r="GP143" s="381"/>
      <c r="GQ143" s="381"/>
      <c r="GR143" s="381"/>
      <c r="GS143" s="381"/>
      <c r="GT143" s="381"/>
      <c r="GU143" s="381"/>
      <c r="GV143" s="381"/>
      <c r="GW143" s="381"/>
      <c r="GX143" s="381"/>
      <c r="GY143" s="381"/>
      <c r="GZ143" s="381"/>
      <c r="HA143" s="381"/>
      <c r="HB143" s="381"/>
      <c r="HC143" s="381"/>
      <c r="HD143" s="381"/>
      <c r="HE143" s="381"/>
      <c r="HF143" s="381"/>
      <c r="HG143" s="381"/>
      <c r="HH143" s="381"/>
      <c r="HI143" s="381"/>
      <c r="HJ143" s="381"/>
      <c r="HK143" s="381"/>
      <c r="HL143" s="381"/>
      <c r="HM143" s="381"/>
      <c r="HN143" s="381"/>
      <c r="HO143" s="381"/>
      <c r="HP143" s="381"/>
      <c r="HQ143" s="381"/>
      <c r="HR143" s="381"/>
      <c r="HS143" s="381"/>
      <c r="HT143" s="381"/>
      <c r="HU143" s="381"/>
      <c r="HV143" s="381"/>
      <c r="HW143" s="381"/>
      <c r="HX143" s="381"/>
      <c r="HY143" s="381"/>
      <c r="HZ143" s="381"/>
      <c r="IA143" s="381"/>
      <c r="IB143" s="381"/>
      <c r="IC143" s="381"/>
      <c r="ID143" s="381"/>
      <c r="IE143" s="381"/>
      <c r="IF143" s="381"/>
      <c r="IG143" s="381"/>
      <c r="IH143" s="381"/>
      <c r="II143" s="381"/>
      <c r="IJ143" s="381"/>
      <c r="IK143" s="381"/>
      <c r="IL143" s="381"/>
      <c r="IM143" s="381"/>
      <c r="IN143" s="381"/>
      <c r="IO143" s="381"/>
      <c r="IP143" s="381"/>
    </row>
    <row r="144" spans="1:250" s="387" customFormat="1" ht="13.2">
      <c r="A144" s="405"/>
      <c r="B144" s="400"/>
      <c r="C144" s="396"/>
      <c r="D144" s="406"/>
      <c r="E144" s="35"/>
      <c r="F144" s="402"/>
      <c r="G144" s="381"/>
      <c r="H144" s="381"/>
      <c r="I144" s="381"/>
      <c r="J144" s="381"/>
      <c r="K144" s="381"/>
      <c r="L144" s="381"/>
      <c r="M144" s="381"/>
      <c r="N144" s="381"/>
      <c r="O144" s="381"/>
      <c r="P144" s="381"/>
      <c r="Q144" s="381"/>
      <c r="R144" s="381"/>
      <c r="S144" s="381"/>
      <c r="T144" s="381"/>
      <c r="U144" s="381"/>
      <c r="V144" s="381"/>
      <c r="W144" s="381"/>
      <c r="X144" s="381"/>
      <c r="Y144" s="381"/>
      <c r="Z144" s="381"/>
      <c r="AA144" s="381"/>
      <c r="AB144" s="381"/>
      <c r="AC144" s="381"/>
      <c r="AD144" s="381"/>
      <c r="AE144" s="381"/>
      <c r="AF144" s="381"/>
      <c r="AG144" s="381"/>
      <c r="AH144" s="381"/>
      <c r="AI144" s="381"/>
      <c r="AJ144" s="381"/>
      <c r="AK144" s="381"/>
      <c r="AL144" s="381"/>
      <c r="AM144" s="381"/>
      <c r="AN144" s="381"/>
      <c r="AO144" s="381"/>
      <c r="AP144" s="381"/>
      <c r="AQ144" s="381"/>
      <c r="AR144" s="381"/>
      <c r="AS144" s="381"/>
      <c r="AT144" s="381"/>
      <c r="AU144" s="381"/>
      <c r="AV144" s="381"/>
      <c r="AW144" s="381"/>
      <c r="AX144" s="381"/>
      <c r="AY144" s="381"/>
      <c r="AZ144" s="381"/>
      <c r="BA144" s="381"/>
      <c r="BB144" s="381"/>
      <c r="BC144" s="381"/>
      <c r="BD144" s="381"/>
      <c r="BE144" s="381"/>
      <c r="BF144" s="381"/>
      <c r="BG144" s="381"/>
      <c r="BH144" s="381"/>
      <c r="BI144" s="381"/>
      <c r="BJ144" s="381"/>
      <c r="BK144" s="381"/>
      <c r="BL144" s="381"/>
      <c r="BM144" s="381"/>
      <c r="BN144" s="381"/>
      <c r="BO144" s="381"/>
      <c r="BP144" s="381"/>
      <c r="BQ144" s="381"/>
      <c r="BR144" s="381"/>
      <c r="BS144" s="381"/>
      <c r="BT144" s="381"/>
      <c r="BU144" s="381"/>
      <c r="BV144" s="381"/>
      <c r="BW144" s="381"/>
      <c r="BX144" s="381"/>
      <c r="BY144" s="381"/>
      <c r="BZ144" s="381"/>
      <c r="CA144" s="381"/>
      <c r="CB144" s="381"/>
      <c r="CC144" s="381"/>
      <c r="CD144" s="381"/>
      <c r="CE144" s="381"/>
      <c r="CF144" s="381"/>
      <c r="CG144" s="381"/>
      <c r="CH144" s="381"/>
      <c r="CI144" s="381"/>
      <c r="CJ144" s="381"/>
      <c r="CK144" s="381"/>
      <c r="CL144" s="381"/>
      <c r="CM144" s="381"/>
      <c r="CN144" s="381"/>
      <c r="CO144" s="381"/>
      <c r="CP144" s="381"/>
      <c r="CQ144" s="381"/>
      <c r="CR144" s="381"/>
      <c r="CS144" s="381"/>
      <c r="CT144" s="381"/>
      <c r="CU144" s="381"/>
      <c r="CV144" s="381"/>
      <c r="CW144" s="381"/>
      <c r="CX144" s="381"/>
      <c r="CY144" s="381"/>
      <c r="CZ144" s="381"/>
      <c r="DA144" s="381"/>
      <c r="DB144" s="381"/>
      <c r="DC144" s="381"/>
      <c r="DD144" s="381"/>
      <c r="DE144" s="381"/>
      <c r="DF144" s="381"/>
      <c r="DG144" s="381"/>
      <c r="DH144" s="381"/>
      <c r="DI144" s="381"/>
      <c r="DJ144" s="381"/>
      <c r="DK144" s="381"/>
      <c r="DL144" s="381"/>
      <c r="DM144" s="381"/>
      <c r="DN144" s="381"/>
      <c r="DO144" s="381"/>
      <c r="DP144" s="381"/>
      <c r="DQ144" s="381"/>
      <c r="DR144" s="381"/>
      <c r="DS144" s="381"/>
      <c r="DT144" s="381"/>
      <c r="DU144" s="381"/>
      <c r="DV144" s="381"/>
      <c r="DW144" s="381"/>
      <c r="DX144" s="381"/>
      <c r="DY144" s="381"/>
      <c r="DZ144" s="381"/>
      <c r="EA144" s="381"/>
      <c r="EB144" s="381"/>
      <c r="EC144" s="381"/>
      <c r="ED144" s="381"/>
      <c r="EE144" s="381"/>
      <c r="EF144" s="381"/>
      <c r="EG144" s="381"/>
      <c r="EH144" s="381"/>
      <c r="EI144" s="381"/>
      <c r="EJ144" s="381"/>
      <c r="EK144" s="381"/>
      <c r="EL144" s="381"/>
      <c r="EM144" s="381"/>
      <c r="EN144" s="381"/>
      <c r="EO144" s="381"/>
      <c r="EP144" s="381"/>
      <c r="EQ144" s="381"/>
      <c r="ER144" s="381"/>
      <c r="ES144" s="381"/>
      <c r="ET144" s="381"/>
      <c r="EU144" s="381"/>
      <c r="EV144" s="381"/>
      <c r="EW144" s="381"/>
      <c r="EX144" s="381"/>
      <c r="EY144" s="381"/>
      <c r="EZ144" s="381"/>
      <c r="FA144" s="381"/>
      <c r="FB144" s="381"/>
      <c r="FC144" s="381"/>
      <c r="FD144" s="381"/>
      <c r="FE144" s="381"/>
      <c r="FF144" s="381"/>
      <c r="FG144" s="381"/>
      <c r="FH144" s="381"/>
      <c r="FI144" s="381"/>
      <c r="FJ144" s="381"/>
      <c r="FK144" s="381"/>
      <c r="FL144" s="381"/>
      <c r="FM144" s="381"/>
      <c r="FN144" s="381"/>
      <c r="FO144" s="381"/>
      <c r="FP144" s="381"/>
      <c r="FQ144" s="381"/>
      <c r="FR144" s="381"/>
      <c r="FS144" s="381"/>
      <c r="FT144" s="381"/>
      <c r="FU144" s="381"/>
      <c r="FV144" s="381"/>
      <c r="FW144" s="381"/>
      <c r="FX144" s="381"/>
      <c r="FY144" s="381"/>
      <c r="FZ144" s="381"/>
      <c r="GA144" s="381"/>
      <c r="GB144" s="381"/>
      <c r="GC144" s="381"/>
      <c r="GD144" s="381"/>
      <c r="GE144" s="381"/>
      <c r="GF144" s="381"/>
      <c r="GG144" s="381"/>
      <c r="GH144" s="381"/>
      <c r="GI144" s="381"/>
      <c r="GJ144" s="381"/>
      <c r="GK144" s="381"/>
      <c r="GL144" s="381"/>
      <c r="GM144" s="381"/>
      <c r="GN144" s="381"/>
      <c r="GO144" s="381"/>
      <c r="GP144" s="381"/>
      <c r="GQ144" s="381"/>
      <c r="GR144" s="381"/>
      <c r="GS144" s="381"/>
      <c r="GT144" s="381"/>
      <c r="GU144" s="381"/>
      <c r="GV144" s="381"/>
      <c r="GW144" s="381"/>
      <c r="GX144" s="381"/>
      <c r="GY144" s="381"/>
      <c r="GZ144" s="381"/>
      <c r="HA144" s="381"/>
      <c r="HB144" s="381"/>
      <c r="HC144" s="381"/>
      <c r="HD144" s="381"/>
      <c r="HE144" s="381"/>
      <c r="HF144" s="381"/>
      <c r="HG144" s="381"/>
      <c r="HH144" s="381"/>
      <c r="HI144" s="381"/>
      <c r="HJ144" s="381"/>
      <c r="HK144" s="381"/>
      <c r="HL144" s="381"/>
      <c r="HM144" s="381"/>
      <c r="HN144" s="381"/>
      <c r="HO144" s="381"/>
      <c r="HP144" s="381"/>
      <c r="HQ144" s="381"/>
      <c r="HR144" s="381"/>
      <c r="HS144" s="381"/>
      <c r="HT144" s="381"/>
      <c r="HU144" s="381"/>
      <c r="HV144" s="381"/>
      <c r="HW144" s="381"/>
      <c r="HX144" s="381"/>
      <c r="HY144" s="381"/>
      <c r="HZ144" s="381"/>
      <c r="IA144" s="381"/>
      <c r="IB144" s="381"/>
      <c r="IC144" s="381"/>
      <c r="ID144" s="381"/>
      <c r="IE144" s="381"/>
      <c r="IF144" s="381"/>
      <c r="IG144" s="381"/>
      <c r="IH144" s="381"/>
      <c r="II144" s="381"/>
      <c r="IJ144" s="381"/>
      <c r="IK144" s="381"/>
      <c r="IL144" s="381"/>
      <c r="IM144" s="381"/>
      <c r="IN144" s="381"/>
      <c r="IO144" s="381"/>
      <c r="IP144" s="381"/>
    </row>
    <row r="145" spans="1:250" ht="79.2">
      <c r="A145" s="405" t="s">
        <v>279</v>
      </c>
      <c r="B145" s="400" t="s">
        <v>280</v>
      </c>
      <c r="C145" s="396"/>
      <c r="D145" s="406"/>
      <c r="E145" s="35"/>
      <c r="G145" s="355"/>
    </row>
    <row r="146" spans="1:250" s="387" customFormat="1" ht="13.2">
      <c r="A146" s="405"/>
      <c r="B146" s="400"/>
      <c r="C146" s="396"/>
      <c r="D146" s="406"/>
      <c r="E146" s="35"/>
      <c r="F146" s="402"/>
      <c r="G146" s="381"/>
      <c r="H146" s="381"/>
      <c r="I146" s="381"/>
      <c r="J146" s="381"/>
      <c r="K146" s="381"/>
      <c r="L146" s="381"/>
      <c r="M146" s="381"/>
      <c r="N146" s="381"/>
      <c r="O146" s="381"/>
      <c r="P146" s="381"/>
      <c r="Q146" s="381"/>
      <c r="R146" s="381"/>
      <c r="S146" s="381"/>
      <c r="T146" s="381"/>
      <c r="U146" s="381"/>
      <c r="V146" s="381"/>
      <c r="W146" s="381"/>
      <c r="X146" s="381"/>
      <c r="Y146" s="381"/>
      <c r="Z146" s="381"/>
      <c r="AA146" s="381"/>
      <c r="AB146" s="381"/>
      <c r="AC146" s="381"/>
      <c r="AD146" s="381"/>
      <c r="AE146" s="381"/>
      <c r="AF146" s="381"/>
      <c r="AG146" s="381"/>
      <c r="AH146" s="381"/>
      <c r="AI146" s="381"/>
      <c r="AJ146" s="381"/>
      <c r="AK146" s="381"/>
      <c r="AL146" s="381"/>
      <c r="AM146" s="381"/>
      <c r="AN146" s="381"/>
      <c r="AO146" s="381"/>
      <c r="AP146" s="381"/>
      <c r="AQ146" s="381"/>
      <c r="AR146" s="381"/>
      <c r="AS146" s="381"/>
      <c r="AT146" s="381"/>
      <c r="AU146" s="381"/>
      <c r="AV146" s="381"/>
      <c r="AW146" s="381"/>
      <c r="AX146" s="381"/>
      <c r="AY146" s="381"/>
      <c r="AZ146" s="381"/>
      <c r="BA146" s="381"/>
      <c r="BB146" s="381"/>
      <c r="BC146" s="381"/>
      <c r="BD146" s="381"/>
      <c r="BE146" s="381"/>
      <c r="BF146" s="381"/>
      <c r="BG146" s="381"/>
      <c r="BH146" s="381"/>
      <c r="BI146" s="381"/>
      <c r="BJ146" s="381"/>
      <c r="BK146" s="381"/>
      <c r="BL146" s="381"/>
      <c r="BM146" s="381"/>
      <c r="BN146" s="381"/>
      <c r="BO146" s="381"/>
      <c r="BP146" s="381"/>
      <c r="BQ146" s="381"/>
      <c r="BR146" s="381"/>
      <c r="BS146" s="381"/>
      <c r="BT146" s="381"/>
      <c r="BU146" s="381"/>
      <c r="BV146" s="381"/>
      <c r="BW146" s="381"/>
      <c r="BX146" s="381"/>
      <c r="BY146" s="381"/>
      <c r="BZ146" s="381"/>
      <c r="CA146" s="381"/>
      <c r="CB146" s="381"/>
      <c r="CC146" s="381"/>
      <c r="CD146" s="381"/>
      <c r="CE146" s="381"/>
      <c r="CF146" s="381"/>
      <c r="CG146" s="381"/>
      <c r="CH146" s="381"/>
      <c r="CI146" s="381"/>
      <c r="CJ146" s="381"/>
      <c r="CK146" s="381"/>
      <c r="CL146" s="381"/>
      <c r="CM146" s="381"/>
      <c r="CN146" s="381"/>
      <c r="CO146" s="381"/>
      <c r="CP146" s="381"/>
      <c r="CQ146" s="381"/>
      <c r="CR146" s="381"/>
      <c r="CS146" s="381"/>
      <c r="CT146" s="381"/>
      <c r="CU146" s="381"/>
      <c r="CV146" s="381"/>
      <c r="CW146" s="381"/>
      <c r="CX146" s="381"/>
      <c r="CY146" s="381"/>
      <c r="CZ146" s="381"/>
      <c r="DA146" s="381"/>
      <c r="DB146" s="381"/>
      <c r="DC146" s="381"/>
      <c r="DD146" s="381"/>
      <c r="DE146" s="381"/>
      <c r="DF146" s="381"/>
      <c r="DG146" s="381"/>
      <c r="DH146" s="381"/>
      <c r="DI146" s="381"/>
      <c r="DJ146" s="381"/>
      <c r="DK146" s="381"/>
      <c r="DL146" s="381"/>
      <c r="DM146" s="381"/>
      <c r="DN146" s="381"/>
      <c r="DO146" s="381"/>
      <c r="DP146" s="381"/>
      <c r="DQ146" s="381"/>
      <c r="DR146" s="381"/>
      <c r="DS146" s="381"/>
      <c r="DT146" s="381"/>
      <c r="DU146" s="381"/>
      <c r="DV146" s="381"/>
      <c r="DW146" s="381"/>
      <c r="DX146" s="381"/>
      <c r="DY146" s="381"/>
      <c r="DZ146" s="381"/>
      <c r="EA146" s="381"/>
      <c r="EB146" s="381"/>
      <c r="EC146" s="381"/>
      <c r="ED146" s="381"/>
      <c r="EE146" s="381"/>
      <c r="EF146" s="381"/>
      <c r="EG146" s="381"/>
      <c r="EH146" s="381"/>
      <c r="EI146" s="381"/>
      <c r="EJ146" s="381"/>
      <c r="EK146" s="381"/>
      <c r="EL146" s="381"/>
      <c r="EM146" s="381"/>
      <c r="EN146" s="381"/>
      <c r="EO146" s="381"/>
      <c r="EP146" s="381"/>
      <c r="EQ146" s="381"/>
      <c r="ER146" s="381"/>
      <c r="ES146" s="381"/>
      <c r="ET146" s="381"/>
      <c r="EU146" s="381"/>
      <c r="EV146" s="381"/>
      <c r="EW146" s="381"/>
      <c r="EX146" s="381"/>
      <c r="EY146" s="381"/>
      <c r="EZ146" s="381"/>
      <c r="FA146" s="381"/>
      <c r="FB146" s="381"/>
      <c r="FC146" s="381"/>
      <c r="FD146" s="381"/>
      <c r="FE146" s="381"/>
      <c r="FF146" s="381"/>
      <c r="FG146" s="381"/>
      <c r="FH146" s="381"/>
      <c r="FI146" s="381"/>
      <c r="FJ146" s="381"/>
      <c r="FK146" s="381"/>
      <c r="FL146" s="381"/>
      <c r="FM146" s="381"/>
      <c r="FN146" s="381"/>
      <c r="FO146" s="381"/>
      <c r="FP146" s="381"/>
      <c r="FQ146" s="381"/>
      <c r="FR146" s="381"/>
      <c r="FS146" s="381"/>
      <c r="FT146" s="381"/>
      <c r="FU146" s="381"/>
      <c r="FV146" s="381"/>
      <c r="FW146" s="381"/>
      <c r="FX146" s="381"/>
      <c r="FY146" s="381"/>
      <c r="FZ146" s="381"/>
      <c r="GA146" s="381"/>
      <c r="GB146" s="381"/>
      <c r="GC146" s="381"/>
      <c r="GD146" s="381"/>
      <c r="GE146" s="381"/>
      <c r="GF146" s="381"/>
      <c r="GG146" s="381"/>
      <c r="GH146" s="381"/>
      <c r="GI146" s="381"/>
      <c r="GJ146" s="381"/>
      <c r="GK146" s="381"/>
      <c r="GL146" s="381"/>
      <c r="GM146" s="381"/>
      <c r="GN146" s="381"/>
      <c r="GO146" s="381"/>
      <c r="GP146" s="381"/>
      <c r="GQ146" s="381"/>
      <c r="GR146" s="381"/>
      <c r="GS146" s="381"/>
      <c r="GT146" s="381"/>
      <c r="GU146" s="381"/>
      <c r="GV146" s="381"/>
      <c r="GW146" s="381"/>
      <c r="GX146" s="381"/>
      <c r="GY146" s="381"/>
      <c r="GZ146" s="381"/>
      <c r="HA146" s="381"/>
      <c r="HB146" s="381"/>
      <c r="HC146" s="381"/>
      <c r="HD146" s="381"/>
      <c r="HE146" s="381"/>
      <c r="HF146" s="381"/>
      <c r="HG146" s="381"/>
      <c r="HH146" s="381"/>
      <c r="HI146" s="381"/>
      <c r="HJ146" s="381"/>
      <c r="HK146" s="381"/>
      <c r="HL146" s="381"/>
      <c r="HM146" s="381"/>
      <c r="HN146" s="381"/>
      <c r="HO146" s="381"/>
      <c r="HP146" s="381"/>
      <c r="HQ146" s="381"/>
      <c r="HR146" s="381"/>
      <c r="HS146" s="381"/>
      <c r="HT146" s="381"/>
      <c r="HU146" s="381"/>
      <c r="HV146" s="381"/>
      <c r="HW146" s="381"/>
      <c r="HX146" s="381"/>
      <c r="HY146" s="381"/>
      <c r="HZ146" s="381"/>
      <c r="IA146" s="381"/>
      <c r="IB146" s="381"/>
      <c r="IC146" s="381"/>
      <c r="ID146" s="381"/>
      <c r="IE146" s="381"/>
      <c r="IF146" s="381"/>
      <c r="IG146" s="381"/>
      <c r="IH146" s="381"/>
      <c r="II146" s="381"/>
      <c r="IJ146" s="381"/>
      <c r="IK146" s="381"/>
      <c r="IL146" s="381"/>
      <c r="IM146" s="381"/>
      <c r="IN146" s="381"/>
      <c r="IO146" s="381"/>
      <c r="IP146" s="381"/>
    </row>
    <row r="147" spans="1:250" s="387" customFormat="1" ht="13.2">
      <c r="A147" s="405"/>
      <c r="B147" s="400"/>
      <c r="C147" s="396" t="s">
        <v>12</v>
      </c>
      <c r="D147" s="406">
        <f>+D143</f>
        <v>130</v>
      </c>
      <c r="E147" s="35"/>
      <c r="F147" s="402">
        <f>+E147*D147</f>
        <v>0</v>
      </c>
      <c r="G147" s="381"/>
      <c r="H147" s="381"/>
      <c r="I147" s="381"/>
      <c r="J147" s="381"/>
      <c r="K147" s="381"/>
      <c r="L147" s="381"/>
      <c r="M147" s="381"/>
      <c r="N147" s="381"/>
      <c r="O147" s="381"/>
      <c r="P147" s="381"/>
      <c r="Q147" s="381"/>
      <c r="R147" s="381"/>
      <c r="S147" s="381"/>
      <c r="T147" s="381"/>
      <c r="U147" s="381"/>
      <c r="V147" s="381"/>
      <c r="W147" s="381"/>
      <c r="X147" s="381"/>
      <c r="Y147" s="381"/>
      <c r="Z147" s="381"/>
      <c r="AA147" s="381"/>
      <c r="AB147" s="381"/>
      <c r="AC147" s="381"/>
      <c r="AD147" s="381"/>
      <c r="AE147" s="381"/>
      <c r="AF147" s="381"/>
      <c r="AG147" s="381"/>
      <c r="AH147" s="381"/>
      <c r="AI147" s="381"/>
      <c r="AJ147" s="381"/>
      <c r="AK147" s="381"/>
      <c r="AL147" s="381"/>
      <c r="AM147" s="381"/>
      <c r="AN147" s="381"/>
      <c r="AO147" s="381"/>
      <c r="AP147" s="381"/>
      <c r="AQ147" s="381"/>
      <c r="AR147" s="381"/>
      <c r="AS147" s="381"/>
      <c r="AT147" s="381"/>
      <c r="AU147" s="381"/>
      <c r="AV147" s="381"/>
      <c r="AW147" s="381"/>
      <c r="AX147" s="381"/>
      <c r="AY147" s="381"/>
      <c r="AZ147" s="381"/>
      <c r="BA147" s="381"/>
      <c r="BB147" s="381"/>
      <c r="BC147" s="381"/>
      <c r="BD147" s="381"/>
      <c r="BE147" s="381"/>
      <c r="BF147" s="381"/>
      <c r="BG147" s="381"/>
      <c r="BH147" s="381"/>
      <c r="BI147" s="381"/>
      <c r="BJ147" s="381"/>
      <c r="BK147" s="381"/>
      <c r="BL147" s="381"/>
      <c r="BM147" s="381"/>
      <c r="BN147" s="381"/>
      <c r="BO147" s="381"/>
      <c r="BP147" s="381"/>
      <c r="BQ147" s="381"/>
      <c r="BR147" s="381"/>
      <c r="BS147" s="381"/>
      <c r="BT147" s="381"/>
      <c r="BU147" s="381"/>
      <c r="BV147" s="381"/>
      <c r="BW147" s="381"/>
      <c r="BX147" s="381"/>
      <c r="BY147" s="381"/>
      <c r="BZ147" s="381"/>
      <c r="CA147" s="381"/>
      <c r="CB147" s="381"/>
      <c r="CC147" s="381"/>
      <c r="CD147" s="381"/>
      <c r="CE147" s="381"/>
      <c r="CF147" s="381"/>
      <c r="CG147" s="381"/>
      <c r="CH147" s="381"/>
      <c r="CI147" s="381"/>
      <c r="CJ147" s="381"/>
      <c r="CK147" s="381"/>
      <c r="CL147" s="381"/>
      <c r="CM147" s="381"/>
      <c r="CN147" s="381"/>
      <c r="CO147" s="381"/>
      <c r="CP147" s="381"/>
      <c r="CQ147" s="381"/>
      <c r="CR147" s="381"/>
      <c r="CS147" s="381"/>
      <c r="CT147" s="381"/>
      <c r="CU147" s="381"/>
      <c r="CV147" s="381"/>
      <c r="CW147" s="381"/>
      <c r="CX147" s="381"/>
      <c r="CY147" s="381"/>
      <c r="CZ147" s="381"/>
      <c r="DA147" s="381"/>
      <c r="DB147" s="381"/>
      <c r="DC147" s="381"/>
      <c r="DD147" s="381"/>
      <c r="DE147" s="381"/>
      <c r="DF147" s="381"/>
      <c r="DG147" s="381"/>
      <c r="DH147" s="381"/>
      <c r="DI147" s="381"/>
      <c r="DJ147" s="381"/>
      <c r="DK147" s="381"/>
      <c r="DL147" s="381"/>
      <c r="DM147" s="381"/>
      <c r="DN147" s="381"/>
      <c r="DO147" s="381"/>
      <c r="DP147" s="381"/>
      <c r="DQ147" s="381"/>
      <c r="DR147" s="381"/>
      <c r="DS147" s="381"/>
      <c r="DT147" s="381"/>
      <c r="DU147" s="381"/>
      <c r="DV147" s="381"/>
      <c r="DW147" s="381"/>
      <c r="DX147" s="381"/>
      <c r="DY147" s="381"/>
      <c r="DZ147" s="381"/>
      <c r="EA147" s="381"/>
      <c r="EB147" s="381"/>
      <c r="EC147" s="381"/>
      <c r="ED147" s="381"/>
      <c r="EE147" s="381"/>
      <c r="EF147" s="381"/>
      <c r="EG147" s="381"/>
      <c r="EH147" s="381"/>
      <c r="EI147" s="381"/>
      <c r="EJ147" s="381"/>
      <c r="EK147" s="381"/>
      <c r="EL147" s="381"/>
      <c r="EM147" s="381"/>
      <c r="EN147" s="381"/>
      <c r="EO147" s="381"/>
      <c r="EP147" s="381"/>
      <c r="EQ147" s="381"/>
      <c r="ER147" s="381"/>
      <c r="ES147" s="381"/>
      <c r="ET147" s="381"/>
      <c r="EU147" s="381"/>
      <c r="EV147" s="381"/>
      <c r="EW147" s="381"/>
      <c r="EX147" s="381"/>
      <c r="EY147" s="381"/>
      <c r="EZ147" s="381"/>
      <c r="FA147" s="381"/>
      <c r="FB147" s="381"/>
      <c r="FC147" s="381"/>
      <c r="FD147" s="381"/>
      <c r="FE147" s="381"/>
      <c r="FF147" s="381"/>
      <c r="FG147" s="381"/>
      <c r="FH147" s="381"/>
      <c r="FI147" s="381"/>
      <c r="FJ147" s="381"/>
      <c r="FK147" s="381"/>
      <c r="FL147" s="381"/>
      <c r="FM147" s="381"/>
      <c r="FN147" s="381"/>
      <c r="FO147" s="381"/>
      <c r="FP147" s="381"/>
      <c r="FQ147" s="381"/>
      <c r="FR147" s="381"/>
      <c r="FS147" s="381"/>
      <c r="FT147" s="381"/>
      <c r="FU147" s="381"/>
      <c r="FV147" s="381"/>
      <c r="FW147" s="381"/>
      <c r="FX147" s="381"/>
      <c r="FY147" s="381"/>
      <c r="FZ147" s="381"/>
      <c r="GA147" s="381"/>
      <c r="GB147" s="381"/>
      <c r="GC147" s="381"/>
      <c r="GD147" s="381"/>
      <c r="GE147" s="381"/>
      <c r="GF147" s="381"/>
      <c r="GG147" s="381"/>
      <c r="GH147" s="381"/>
      <c r="GI147" s="381"/>
      <c r="GJ147" s="381"/>
      <c r="GK147" s="381"/>
      <c r="GL147" s="381"/>
      <c r="GM147" s="381"/>
      <c r="GN147" s="381"/>
      <c r="GO147" s="381"/>
      <c r="GP147" s="381"/>
      <c r="GQ147" s="381"/>
      <c r="GR147" s="381"/>
      <c r="GS147" s="381"/>
      <c r="GT147" s="381"/>
      <c r="GU147" s="381"/>
      <c r="GV147" s="381"/>
      <c r="GW147" s="381"/>
      <c r="GX147" s="381"/>
      <c r="GY147" s="381"/>
      <c r="GZ147" s="381"/>
      <c r="HA147" s="381"/>
      <c r="HB147" s="381"/>
      <c r="HC147" s="381"/>
      <c r="HD147" s="381"/>
      <c r="HE147" s="381"/>
      <c r="HF147" s="381"/>
      <c r="HG147" s="381"/>
      <c r="HH147" s="381"/>
      <c r="HI147" s="381"/>
      <c r="HJ147" s="381"/>
      <c r="HK147" s="381"/>
      <c r="HL147" s="381"/>
      <c r="HM147" s="381"/>
      <c r="HN147" s="381"/>
      <c r="HO147" s="381"/>
      <c r="HP147" s="381"/>
      <c r="HQ147" s="381"/>
      <c r="HR147" s="381"/>
      <c r="HS147" s="381"/>
      <c r="HT147" s="381"/>
      <c r="HU147" s="381"/>
      <c r="HV147" s="381"/>
      <c r="HW147" s="381"/>
      <c r="HX147" s="381"/>
      <c r="HY147" s="381"/>
      <c r="HZ147" s="381"/>
      <c r="IA147" s="381"/>
      <c r="IB147" s="381"/>
      <c r="IC147" s="381"/>
      <c r="ID147" s="381"/>
      <c r="IE147" s="381"/>
      <c r="IF147" s="381"/>
      <c r="IG147" s="381"/>
      <c r="IH147" s="381"/>
      <c r="II147" s="381"/>
      <c r="IJ147" s="381"/>
      <c r="IK147" s="381"/>
      <c r="IL147" s="381"/>
      <c r="IM147" s="381"/>
      <c r="IN147" s="381"/>
      <c r="IO147" s="381"/>
      <c r="IP147" s="381"/>
    </row>
    <row r="148" spans="1:250" s="387" customFormat="1" ht="13.2">
      <c r="A148" s="405"/>
      <c r="B148" s="400"/>
      <c r="C148" s="396"/>
      <c r="D148" s="406"/>
      <c r="E148" s="35"/>
      <c r="F148" s="402"/>
      <c r="G148" s="381"/>
      <c r="H148" s="381"/>
      <c r="I148" s="381"/>
      <c r="J148" s="381"/>
      <c r="K148" s="381"/>
      <c r="L148" s="381"/>
      <c r="M148" s="381"/>
      <c r="N148" s="381"/>
      <c r="O148" s="381"/>
      <c r="P148" s="381"/>
      <c r="Q148" s="381"/>
      <c r="R148" s="381"/>
      <c r="S148" s="381"/>
      <c r="T148" s="381"/>
      <c r="U148" s="381"/>
      <c r="V148" s="381"/>
      <c r="W148" s="381"/>
      <c r="X148" s="381"/>
      <c r="Y148" s="381"/>
      <c r="Z148" s="381"/>
      <c r="AA148" s="381"/>
      <c r="AB148" s="381"/>
      <c r="AC148" s="381"/>
      <c r="AD148" s="381"/>
      <c r="AE148" s="381"/>
      <c r="AF148" s="381"/>
      <c r="AG148" s="381"/>
      <c r="AH148" s="381"/>
      <c r="AI148" s="381"/>
      <c r="AJ148" s="381"/>
      <c r="AK148" s="381"/>
      <c r="AL148" s="381"/>
      <c r="AM148" s="381"/>
      <c r="AN148" s="381"/>
      <c r="AO148" s="381"/>
      <c r="AP148" s="381"/>
      <c r="AQ148" s="381"/>
      <c r="AR148" s="381"/>
      <c r="AS148" s="381"/>
      <c r="AT148" s="381"/>
      <c r="AU148" s="381"/>
      <c r="AV148" s="381"/>
      <c r="AW148" s="381"/>
      <c r="AX148" s="381"/>
      <c r="AY148" s="381"/>
      <c r="AZ148" s="381"/>
      <c r="BA148" s="381"/>
      <c r="BB148" s="381"/>
      <c r="BC148" s="381"/>
      <c r="BD148" s="381"/>
      <c r="BE148" s="381"/>
      <c r="BF148" s="381"/>
      <c r="BG148" s="381"/>
      <c r="BH148" s="381"/>
      <c r="BI148" s="381"/>
      <c r="BJ148" s="381"/>
      <c r="BK148" s="381"/>
      <c r="BL148" s="381"/>
      <c r="BM148" s="381"/>
      <c r="BN148" s="381"/>
      <c r="BO148" s="381"/>
      <c r="BP148" s="381"/>
      <c r="BQ148" s="381"/>
      <c r="BR148" s="381"/>
      <c r="BS148" s="381"/>
      <c r="BT148" s="381"/>
      <c r="BU148" s="381"/>
      <c r="BV148" s="381"/>
      <c r="BW148" s="381"/>
      <c r="BX148" s="381"/>
      <c r="BY148" s="381"/>
      <c r="BZ148" s="381"/>
      <c r="CA148" s="381"/>
      <c r="CB148" s="381"/>
      <c r="CC148" s="381"/>
      <c r="CD148" s="381"/>
      <c r="CE148" s="381"/>
      <c r="CF148" s="381"/>
      <c r="CG148" s="381"/>
      <c r="CH148" s="381"/>
      <c r="CI148" s="381"/>
      <c r="CJ148" s="381"/>
      <c r="CK148" s="381"/>
      <c r="CL148" s="381"/>
      <c r="CM148" s="381"/>
      <c r="CN148" s="381"/>
      <c r="CO148" s="381"/>
      <c r="CP148" s="381"/>
      <c r="CQ148" s="381"/>
      <c r="CR148" s="381"/>
      <c r="CS148" s="381"/>
      <c r="CT148" s="381"/>
      <c r="CU148" s="381"/>
      <c r="CV148" s="381"/>
      <c r="CW148" s="381"/>
      <c r="CX148" s="381"/>
      <c r="CY148" s="381"/>
      <c r="CZ148" s="381"/>
      <c r="DA148" s="381"/>
      <c r="DB148" s="381"/>
      <c r="DC148" s="381"/>
      <c r="DD148" s="381"/>
      <c r="DE148" s="381"/>
      <c r="DF148" s="381"/>
      <c r="DG148" s="381"/>
      <c r="DH148" s="381"/>
      <c r="DI148" s="381"/>
      <c r="DJ148" s="381"/>
      <c r="DK148" s="381"/>
      <c r="DL148" s="381"/>
      <c r="DM148" s="381"/>
      <c r="DN148" s="381"/>
      <c r="DO148" s="381"/>
      <c r="DP148" s="381"/>
      <c r="DQ148" s="381"/>
      <c r="DR148" s="381"/>
      <c r="DS148" s="381"/>
      <c r="DT148" s="381"/>
      <c r="DU148" s="381"/>
      <c r="DV148" s="381"/>
      <c r="DW148" s="381"/>
      <c r="DX148" s="381"/>
      <c r="DY148" s="381"/>
      <c r="DZ148" s="381"/>
      <c r="EA148" s="381"/>
      <c r="EB148" s="381"/>
      <c r="EC148" s="381"/>
      <c r="ED148" s="381"/>
      <c r="EE148" s="381"/>
      <c r="EF148" s="381"/>
      <c r="EG148" s="381"/>
      <c r="EH148" s="381"/>
      <c r="EI148" s="381"/>
      <c r="EJ148" s="381"/>
      <c r="EK148" s="381"/>
      <c r="EL148" s="381"/>
      <c r="EM148" s="381"/>
      <c r="EN148" s="381"/>
      <c r="EO148" s="381"/>
      <c r="EP148" s="381"/>
      <c r="EQ148" s="381"/>
      <c r="ER148" s="381"/>
      <c r="ES148" s="381"/>
      <c r="ET148" s="381"/>
      <c r="EU148" s="381"/>
      <c r="EV148" s="381"/>
      <c r="EW148" s="381"/>
      <c r="EX148" s="381"/>
      <c r="EY148" s="381"/>
      <c r="EZ148" s="381"/>
      <c r="FA148" s="381"/>
      <c r="FB148" s="381"/>
      <c r="FC148" s="381"/>
      <c r="FD148" s="381"/>
      <c r="FE148" s="381"/>
      <c r="FF148" s="381"/>
      <c r="FG148" s="381"/>
      <c r="FH148" s="381"/>
      <c r="FI148" s="381"/>
      <c r="FJ148" s="381"/>
      <c r="FK148" s="381"/>
      <c r="FL148" s="381"/>
      <c r="FM148" s="381"/>
      <c r="FN148" s="381"/>
      <c r="FO148" s="381"/>
      <c r="FP148" s="381"/>
      <c r="FQ148" s="381"/>
      <c r="FR148" s="381"/>
      <c r="FS148" s="381"/>
      <c r="FT148" s="381"/>
      <c r="FU148" s="381"/>
      <c r="FV148" s="381"/>
      <c r="FW148" s="381"/>
      <c r="FX148" s="381"/>
      <c r="FY148" s="381"/>
      <c r="FZ148" s="381"/>
      <c r="GA148" s="381"/>
      <c r="GB148" s="381"/>
      <c r="GC148" s="381"/>
      <c r="GD148" s="381"/>
      <c r="GE148" s="381"/>
      <c r="GF148" s="381"/>
      <c r="GG148" s="381"/>
      <c r="GH148" s="381"/>
      <c r="GI148" s="381"/>
      <c r="GJ148" s="381"/>
      <c r="GK148" s="381"/>
      <c r="GL148" s="381"/>
      <c r="GM148" s="381"/>
      <c r="GN148" s="381"/>
      <c r="GO148" s="381"/>
      <c r="GP148" s="381"/>
      <c r="GQ148" s="381"/>
      <c r="GR148" s="381"/>
      <c r="GS148" s="381"/>
      <c r="GT148" s="381"/>
      <c r="GU148" s="381"/>
      <c r="GV148" s="381"/>
      <c r="GW148" s="381"/>
      <c r="GX148" s="381"/>
      <c r="GY148" s="381"/>
      <c r="GZ148" s="381"/>
      <c r="HA148" s="381"/>
      <c r="HB148" s="381"/>
      <c r="HC148" s="381"/>
      <c r="HD148" s="381"/>
      <c r="HE148" s="381"/>
      <c r="HF148" s="381"/>
      <c r="HG148" s="381"/>
      <c r="HH148" s="381"/>
      <c r="HI148" s="381"/>
      <c r="HJ148" s="381"/>
      <c r="HK148" s="381"/>
      <c r="HL148" s="381"/>
      <c r="HM148" s="381"/>
      <c r="HN148" s="381"/>
      <c r="HO148" s="381"/>
      <c r="HP148" s="381"/>
      <c r="HQ148" s="381"/>
      <c r="HR148" s="381"/>
      <c r="HS148" s="381"/>
      <c r="HT148" s="381"/>
      <c r="HU148" s="381"/>
      <c r="HV148" s="381"/>
      <c r="HW148" s="381"/>
      <c r="HX148" s="381"/>
      <c r="HY148" s="381"/>
      <c r="HZ148" s="381"/>
      <c r="IA148" s="381"/>
      <c r="IB148" s="381"/>
      <c r="IC148" s="381"/>
      <c r="ID148" s="381"/>
      <c r="IE148" s="381"/>
      <c r="IF148" s="381"/>
      <c r="IG148" s="381"/>
      <c r="IH148" s="381"/>
      <c r="II148" s="381"/>
      <c r="IJ148" s="381"/>
      <c r="IK148" s="381"/>
      <c r="IL148" s="381"/>
      <c r="IM148" s="381"/>
      <c r="IN148" s="381"/>
      <c r="IO148" s="381"/>
      <c r="IP148" s="381"/>
    </row>
    <row r="149" spans="1:250" ht="13.2">
      <c r="A149" s="405" t="s">
        <v>281</v>
      </c>
      <c r="B149" s="419" t="s">
        <v>282</v>
      </c>
      <c r="C149" s="396"/>
      <c r="D149" s="428"/>
      <c r="E149" s="75"/>
      <c r="F149" s="399"/>
      <c r="G149" s="373"/>
    </row>
    <row r="150" spans="1:250" s="373" customFormat="1" ht="52.8">
      <c r="A150" s="405" t="s">
        <v>283</v>
      </c>
      <c r="B150" s="400" t="s">
        <v>284</v>
      </c>
      <c r="C150" s="396"/>
      <c r="D150" s="406"/>
      <c r="E150" s="35"/>
      <c r="F150" s="399"/>
      <c r="G150" s="429"/>
      <c r="H150" s="381"/>
      <c r="I150" s="381"/>
      <c r="J150" s="381"/>
      <c r="K150" s="381"/>
      <c r="L150" s="381"/>
      <c r="M150" s="381"/>
      <c r="N150" s="381"/>
      <c r="O150" s="381"/>
      <c r="P150" s="381"/>
      <c r="Q150" s="381"/>
      <c r="R150" s="381"/>
      <c r="S150" s="381"/>
      <c r="T150" s="381"/>
      <c r="U150" s="381"/>
      <c r="V150" s="381"/>
      <c r="W150" s="381"/>
      <c r="X150" s="381"/>
      <c r="Y150" s="381"/>
      <c r="Z150" s="381"/>
      <c r="AA150" s="381"/>
      <c r="AB150" s="381"/>
      <c r="AC150" s="381"/>
      <c r="AD150" s="381"/>
      <c r="AE150" s="381"/>
      <c r="AF150" s="381"/>
      <c r="AG150" s="381"/>
      <c r="AH150" s="381"/>
      <c r="AI150" s="381"/>
      <c r="AJ150" s="381"/>
      <c r="AK150" s="381"/>
      <c r="AL150" s="381"/>
      <c r="AM150" s="381"/>
      <c r="AN150" s="381"/>
      <c r="AO150" s="381"/>
      <c r="AP150" s="381"/>
      <c r="AQ150" s="381"/>
      <c r="AR150" s="381"/>
      <c r="AS150" s="381"/>
      <c r="AT150" s="381"/>
      <c r="AU150" s="381"/>
      <c r="AV150" s="381"/>
      <c r="AW150" s="381"/>
      <c r="AX150" s="381"/>
      <c r="AY150" s="381"/>
      <c r="AZ150" s="381"/>
      <c r="BA150" s="381"/>
      <c r="BB150" s="381"/>
      <c r="BC150" s="381"/>
      <c r="BD150" s="381"/>
      <c r="BE150" s="381"/>
      <c r="BF150" s="381"/>
      <c r="BG150" s="381"/>
      <c r="BH150" s="381"/>
      <c r="BI150" s="381"/>
      <c r="BJ150" s="381"/>
      <c r="BK150" s="381"/>
      <c r="BL150" s="381"/>
      <c r="BM150" s="381"/>
      <c r="BN150" s="381"/>
      <c r="BO150" s="381"/>
      <c r="BP150" s="381"/>
      <c r="BQ150" s="381"/>
      <c r="BR150" s="381"/>
      <c r="BS150" s="381"/>
      <c r="BT150" s="381"/>
      <c r="BU150" s="381"/>
      <c r="BV150" s="381"/>
      <c r="BW150" s="381"/>
      <c r="BX150" s="381"/>
      <c r="BY150" s="381"/>
      <c r="BZ150" s="381"/>
      <c r="CA150" s="381"/>
      <c r="CB150" s="381"/>
      <c r="CC150" s="381"/>
      <c r="CD150" s="381"/>
      <c r="CE150" s="381"/>
      <c r="CF150" s="381"/>
      <c r="CG150" s="381"/>
      <c r="CH150" s="381"/>
      <c r="CI150" s="381"/>
      <c r="CJ150" s="381"/>
      <c r="CK150" s="381"/>
      <c r="CL150" s="381"/>
      <c r="CM150" s="381"/>
      <c r="CN150" s="381"/>
      <c r="CO150" s="381"/>
      <c r="CP150" s="381"/>
      <c r="CQ150" s="381"/>
      <c r="CR150" s="381"/>
      <c r="CS150" s="381"/>
      <c r="CT150" s="381"/>
      <c r="CU150" s="381"/>
      <c r="CV150" s="381"/>
      <c r="CW150" s="381"/>
      <c r="CX150" s="381"/>
      <c r="CY150" s="381"/>
      <c r="CZ150" s="381"/>
      <c r="DA150" s="381"/>
      <c r="DB150" s="381"/>
      <c r="DC150" s="381"/>
      <c r="DD150" s="381"/>
      <c r="DE150" s="381"/>
      <c r="DF150" s="381"/>
      <c r="DG150" s="381"/>
      <c r="DH150" s="381"/>
      <c r="DI150" s="381"/>
      <c r="DJ150" s="381"/>
      <c r="DK150" s="381"/>
      <c r="DL150" s="381"/>
      <c r="DM150" s="381"/>
      <c r="DN150" s="381"/>
      <c r="DO150" s="381"/>
      <c r="DP150" s="381"/>
      <c r="DQ150" s="381"/>
      <c r="DR150" s="381"/>
      <c r="DS150" s="381"/>
      <c r="DT150" s="381"/>
      <c r="DU150" s="381"/>
      <c r="DV150" s="381"/>
      <c r="DW150" s="381"/>
      <c r="DX150" s="381"/>
      <c r="DY150" s="381"/>
      <c r="DZ150" s="381"/>
      <c r="EA150" s="381"/>
      <c r="EB150" s="381"/>
      <c r="EC150" s="381"/>
      <c r="ED150" s="381"/>
      <c r="EE150" s="381"/>
      <c r="EF150" s="381"/>
      <c r="EG150" s="381"/>
      <c r="EH150" s="381"/>
      <c r="EI150" s="381"/>
      <c r="EJ150" s="381"/>
      <c r="EK150" s="381"/>
      <c r="EL150" s="381"/>
      <c r="EM150" s="381"/>
      <c r="EN150" s="381"/>
      <c r="EO150" s="381"/>
      <c r="EP150" s="381"/>
      <c r="EQ150" s="381"/>
      <c r="ER150" s="381"/>
      <c r="ES150" s="381"/>
      <c r="ET150" s="381"/>
      <c r="EU150" s="381"/>
      <c r="EV150" s="381"/>
      <c r="EW150" s="381"/>
      <c r="EX150" s="381"/>
      <c r="EY150" s="381"/>
      <c r="EZ150" s="381"/>
      <c r="FA150" s="381"/>
      <c r="FB150" s="381"/>
      <c r="FC150" s="381"/>
      <c r="FD150" s="381"/>
      <c r="FE150" s="381"/>
      <c r="FF150" s="381"/>
      <c r="FG150" s="381"/>
      <c r="FH150" s="381"/>
      <c r="FI150" s="381"/>
      <c r="FJ150" s="381"/>
      <c r="FK150" s="381"/>
      <c r="FL150" s="381"/>
      <c r="FM150" s="381"/>
      <c r="FN150" s="381"/>
      <c r="FO150" s="381"/>
      <c r="FP150" s="381"/>
      <c r="FQ150" s="381"/>
      <c r="FR150" s="381"/>
      <c r="FS150" s="381"/>
      <c r="FT150" s="381"/>
      <c r="FU150" s="381"/>
      <c r="FV150" s="381"/>
      <c r="FW150" s="381"/>
      <c r="FX150" s="381"/>
      <c r="FY150" s="381"/>
      <c r="FZ150" s="381"/>
      <c r="GA150" s="381"/>
      <c r="GB150" s="381"/>
      <c r="GC150" s="381"/>
      <c r="GD150" s="381"/>
      <c r="GE150" s="381"/>
      <c r="GF150" s="381"/>
      <c r="GG150" s="381"/>
      <c r="GH150" s="381"/>
      <c r="GI150" s="381"/>
      <c r="GJ150" s="381"/>
      <c r="GK150" s="381"/>
      <c r="GL150" s="381"/>
      <c r="GM150" s="381"/>
      <c r="GN150" s="381"/>
      <c r="GO150" s="381"/>
      <c r="GP150" s="381"/>
      <c r="GQ150" s="381"/>
      <c r="GR150" s="381"/>
      <c r="GS150" s="381"/>
      <c r="GT150" s="381"/>
      <c r="GU150" s="381"/>
      <c r="GV150" s="381"/>
      <c r="GW150" s="381"/>
      <c r="GX150" s="381"/>
      <c r="GY150" s="381"/>
      <c r="GZ150" s="381"/>
      <c r="HA150" s="381"/>
      <c r="HB150" s="381"/>
      <c r="HC150" s="381"/>
      <c r="HD150" s="381"/>
      <c r="HE150" s="381"/>
      <c r="HF150" s="381"/>
      <c r="HG150" s="381"/>
      <c r="HH150" s="381"/>
      <c r="HI150" s="381"/>
      <c r="HJ150" s="381"/>
      <c r="HK150" s="381"/>
      <c r="HL150" s="381"/>
      <c r="HM150" s="381"/>
      <c r="HN150" s="381"/>
      <c r="HO150" s="381"/>
      <c r="HP150" s="381"/>
      <c r="HQ150" s="381"/>
      <c r="HR150" s="381"/>
      <c r="HS150" s="381"/>
      <c r="HT150" s="381"/>
      <c r="HU150" s="381"/>
      <c r="HV150" s="381"/>
      <c r="HW150" s="381"/>
      <c r="HX150" s="381"/>
      <c r="HY150" s="381"/>
      <c r="HZ150" s="381"/>
      <c r="IA150" s="381"/>
      <c r="IB150" s="381"/>
      <c r="IC150" s="381"/>
      <c r="ID150" s="381"/>
      <c r="IE150" s="381"/>
      <c r="IF150" s="381"/>
      <c r="IG150" s="381"/>
      <c r="IH150" s="381"/>
      <c r="II150" s="381"/>
      <c r="IJ150" s="381"/>
      <c r="IK150" s="381"/>
      <c r="IL150" s="381"/>
      <c r="IM150" s="381"/>
      <c r="IN150" s="381"/>
      <c r="IO150" s="381"/>
      <c r="IP150" s="381"/>
    </row>
    <row r="151" spans="1:250" s="387" customFormat="1" ht="13.2">
      <c r="A151" s="405"/>
      <c r="B151" s="400"/>
      <c r="C151" s="396"/>
      <c r="D151" s="406"/>
      <c r="E151" s="35"/>
      <c r="F151" s="402"/>
      <c r="G151" s="381"/>
      <c r="H151" s="381"/>
      <c r="I151" s="381"/>
      <c r="J151" s="381"/>
      <c r="K151" s="381"/>
      <c r="L151" s="381"/>
      <c r="M151" s="381"/>
      <c r="N151" s="381"/>
      <c r="O151" s="381"/>
      <c r="P151" s="381"/>
      <c r="Q151" s="381"/>
      <c r="R151" s="381"/>
      <c r="S151" s="381"/>
      <c r="T151" s="381"/>
      <c r="U151" s="381"/>
      <c r="V151" s="381"/>
      <c r="W151" s="381"/>
      <c r="X151" s="381"/>
      <c r="Y151" s="381"/>
      <c r="Z151" s="381"/>
      <c r="AA151" s="381"/>
      <c r="AB151" s="381"/>
      <c r="AC151" s="381"/>
      <c r="AD151" s="381"/>
      <c r="AE151" s="381"/>
      <c r="AF151" s="381"/>
      <c r="AG151" s="381"/>
      <c r="AH151" s="381"/>
      <c r="AI151" s="381"/>
      <c r="AJ151" s="381"/>
      <c r="AK151" s="381"/>
      <c r="AL151" s="381"/>
      <c r="AM151" s="381"/>
      <c r="AN151" s="381"/>
      <c r="AO151" s="381"/>
      <c r="AP151" s="381"/>
      <c r="AQ151" s="381"/>
      <c r="AR151" s="381"/>
      <c r="AS151" s="381"/>
      <c r="AT151" s="381"/>
      <c r="AU151" s="381"/>
      <c r="AV151" s="381"/>
      <c r="AW151" s="381"/>
      <c r="AX151" s="381"/>
      <c r="AY151" s="381"/>
      <c r="AZ151" s="381"/>
      <c r="BA151" s="381"/>
      <c r="BB151" s="381"/>
      <c r="BC151" s="381"/>
      <c r="BD151" s="381"/>
      <c r="BE151" s="381"/>
      <c r="BF151" s="381"/>
      <c r="BG151" s="381"/>
      <c r="BH151" s="381"/>
      <c r="BI151" s="381"/>
      <c r="BJ151" s="381"/>
      <c r="BK151" s="381"/>
      <c r="BL151" s="381"/>
      <c r="BM151" s="381"/>
      <c r="BN151" s="381"/>
      <c r="BO151" s="381"/>
      <c r="BP151" s="381"/>
      <c r="BQ151" s="381"/>
      <c r="BR151" s="381"/>
      <c r="BS151" s="381"/>
      <c r="BT151" s="381"/>
      <c r="BU151" s="381"/>
      <c r="BV151" s="381"/>
      <c r="BW151" s="381"/>
      <c r="BX151" s="381"/>
      <c r="BY151" s="381"/>
      <c r="BZ151" s="381"/>
      <c r="CA151" s="381"/>
      <c r="CB151" s="381"/>
      <c r="CC151" s="381"/>
      <c r="CD151" s="381"/>
      <c r="CE151" s="381"/>
      <c r="CF151" s="381"/>
      <c r="CG151" s="381"/>
      <c r="CH151" s="381"/>
      <c r="CI151" s="381"/>
      <c r="CJ151" s="381"/>
      <c r="CK151" s="381"/>
      <c r="CL151" s="381"/>
      <c r="CM151" s="381"/>
      <c r="CN151" s="381"/>
      <c r="CO151" s="381"/>
      <c r="CP151" s="381"/>
      <c r="CQ151" s="381"/>
      <c r="CR151" s="381"/>
      <c r="CS151" s="381"/>
      <c r="CT151" s="381"/>
      <c r="CU151" s="381"/>
      <c r="CV151" s="381"/>
      <c r="CW151" s="381"/>
      <c r="CX151" s="381"/>
      <c r="CY151" s="381"/>
      <c r="CZ151" s="381"/>
      <c r="DA151" s="381"/>
      <c r="DB151" s="381"/>
      <c r="DC151" s="381"/>
      <c r="DD151" s="381"/>
      <c r="DE151" s="381"/>
      <c r="DF151" s="381"/>
      <c r="DG151" s="381"/>
      <c r="DH151" s="381"/>
      <c r="DI151" s="381"/>
      <c r="DJ151" s="381"/>
      <c r="DK151" s="381"/>
      <c r="DL151" s="381"/>
      <c r="DM151" s="381"/>
      <c r="DN151" s="381"/>
      <c r="DO151" s="381"/>
      <c r="DP151" s="381"/>
      <c r="DQ151" s="381"/>
      <c r="DR151" s="381"/>
      <c r="DS151" s="381"/>
      <c r="DT151" s="381"/>
      <c r="DU151" s="381"/>
      <c r="DV151" s="381"/>
      <c r="DW151" s="381"/>
      <c r="DX151" s="381"/>
      <c r="DY151" s="381"/>
      <c r="DZ151" s="381"/>
      <c r="EA151" s="381"/>
      <c r="EB151" s="381"/>
      <c r="EC151" s="381"/>
      <c r="ED151" s="381"/>
      <c r="EE151" s="381"/>
      <c r="EF151" s="381"/>
      <c r="EG151" s="381"/>
      <c r="EH151" s="381"/>
      <c r="EI151" s="381"/>
      <c r="EJ151" s="381"/>
      <c r="EK151" s="381"/>
      <c r="EL151" s="381"/>
      <c r="EM151" s="381"/>
      <c r="EN151" s="381"/>
      <c r="EO151" s="381"/>
      <c r="EP151" s="381"/>
      <c r="EQ151" s="381"/>
      <c r="ER151" s="381"/>
      <c r="ES151" s="381"/>
      <c r="ET151" s="381"/>
      <c r="EU151" s="381"/>
      <c r="EV151" s="381"/>
      <c r="EW151" s="381"/>
      <c r="EX151" s="381"/>
      <c r="EY151" s="381"/>
      <c r="EZ151" s="381"/>
      <c r="FA151" s="381"/>
      <c r="FB151" s="381"/>
      <c r="FC151" s="381"/>
      <c r="FD151" s="381"/>
      <c r="FE151" s="381"/>
      <c r="FF151" s="381"/>
      <c r="FG151" s="381"/>
      <c r="FH151" s="381"/>
      <c r="FI151" s="381"/>
      <c r="FJ151" s="381"/>
      <c r="FK151" s="381"/>
      <c r="FL151" s="381"/>
      <c r="FM151" s="381"/>
      <c r="FN151" s="381"/>
      <c r="FO151" s="381"/>
      <c r="FP151" s="381"/>
      <c r="FQ151" s="381"/>
      <c r="FR151" s="381"/>
      <c r="FS151" s="381"/>
      <c r="FT151" s="381"/>
      <c r="FU151" s="381"/>
      <c r="FV151" s="381"/>
      <c r="FW151" s="381"/>
      <c r="FX151" s="381"/>
      <c r="FY151" s="381"/>
      <c r="FZ151" s="381"/>
      <c r="GA151" s="381"/>
      <c r="GB151" s="381"/>
      <c r="GC151" s="381"/>
      <c r="GD151" s="381"/>
      <c r="GE151" s="381"/>
      <c r="GF151" s="381"/>
      <c r="GG151" s="381"/>
      <c r="GH151" s="381"/>
      <c r="GI151" s="381"/>
      <c r="GJ151" s="381"/>
      <c r="GK151" s="381"/>
      <c r="GL151" s="381"/>
      <c r="GM151" s="381"/>
      <c r="GN151" s="381"/>
      <c r="GO151" s="381"/>
      <c r="GP151" s="381"/>
      <c r="GQ151" s="381"/>
      <c r="GR151" s="381"/>
      <c r="GS151" s="381"/>
      <c r="GT151" s="381"/>
      <c r="GU151" s="381"/>
      <c r="GV151" s="381"/>
      <c r="GW151" s="381"/>
      <c r="GX151" s="381"/>
      <c r="GY151" s="381"/>
      <c r="GZ151" s="381"/>
      <c r="HA151" s="381"/>
      <c r="HB151" s="381"/>
      <c r="HC151" s="381"/>
      <c r="HD151" s="381"/>
      <c r="HE151" s="381"/>
      <c r="HF151" s="381"/>
      <c r="HG151" s="381"/>
      <c r="HH151" s="381"/>
      <c r="HI151" s="381"/>
      <c r="HJ151" s="381"/>
      <c r="HK151" s="381"/>
      <c r="HL151" s="381"/>
      <c r="HM151" s="381"/>
      <c r="HN151" s="381"/>
      <c r="HO151" s="381"/>
      <c r="HP151" s="381"/>
      <c r="HQ151" s="381"/>
      <c r="HR151" s="381"/>
      <c r="HS151" s="381"/>
      <c r="HT151" s="381"/>
      <c r="HU151" s="381"/>
      <c r="HV151" s="381"/>
      <c r="HW151" s="381"/>
      <c r="HX151" s="381"/>
      <c r="HY151" s="381"/>
      <c r="HZ151" s="381"/>
      <c r="IA151" s="381"/>
      <c r="IB151" s="381"/>
      <c r="IC151" s="381"/>
      <c r="ID151" s="381"/>
      <c r="IE151" s="381"/>
      <c r="IF151" s="381"/>
      <c r="IG151" s="381"/>
      <c r="IH151" s="381"/>
      <c r="II151" s="381"/>
      <c r="IJ151" s="381"/>
      <c r="IK151" s="381"/>
      <c r="IL151" s="381"/>
      <c r="IM151" s="381"/>
      <c r="IN151" s="381"/>
      <c r="IO151" s="381"/>
      <c r="IP151" s="381"/>
    </row>
    <row r="152" spans="1:250" s="387" customFormat="1" ht="13.2">
      <c r="A152" s="405"/>
      <c r="B152" s="400">
        <f>+B142</f>
        <v>130</v>
      </c>
      <c r="C152" s="396"/>
      <c r="D152" s="406"/>
      <c r="E152" s="35"/>
      <c r="F152" s="402"/>
      <c r="G152" s="381"/>
      <c r="H152" s="381"/>
      <c r="I152" s="381"/>
      <c r="J152" s="381"/>
      <c r="K152" s="381"/>
      <c r="L152" s="381"/>
      <c r="M152" s="381"/>
      <c r="N152" s="381"/>
      <c r="O152" s="381"/>
      <c r="P152" s="381"/>
      <c r="Q152" s="381"/>
      <c r="R152" s="381"/>
      <c r="S152" s="381"/>
      <c r="T152" s="381"/>
      <c r="U152" s="381"/>
      <c r="V152" s="381"/>
      <c r="W152" s="381"/>
      <c r="X152" s="381"/>
      <c r="Y152" s="381"/>
      <c r="Z152" s="381"/>
      <c r="AA152" s="381"/>
      <c r="AB152" s="381"/>
      <c r="AC152" s="381"/>
      <c r="AD152" s="381"/>
      <c r="AE152" s="381"/>
      <c r="AF152" s="381"/>
      <c r="AG152" s="381"/>
      <c r="AH152" s="381"/>
      <c r="AI152" s="381"/>
      <c r="AJ152" s="381"/>
      <c r="AK152" s="381"/>
      <c r="AL152" s="381"/>
      <c r="AM152" s="381"/>
      <c r="AN152" s="381"/>
      <c r="AO152" s="381"/>
      <c r="AP152" s="381"/>
      <c r="AQ152" s="381"/>
      <c r="AR152" s="381"/>
      <c r="AS152" s="381"/>
      <c r="AT152" s="381"/>
      <c r="AU152" s="381"/>
      <c r="AV152" s="381"/>
      <c r="AW152" s="381"/>
      <c r="AX152" s="381"/>
      <c r="AY152" s="381"/>
      <c r="AZ152" s="381"/>
      <c r="BA152" s="381"/>
      <c r="BB152" s="381"/>
      <c r="BC152" s="381"/>
      <c r="BD152" s="381"/>
      <c r="BE152" s="381"/>
      <c r="BF152" s="381"/>
      <c r="BG152" s="381"/>
      <c r="BH152" s="381"/>
      <c r="BI152" s="381"/>
      <c r="BJ152" s="381"/>
      <c r="BK152" s="381"/>
      <c r="BL152" s="381"/>
      <c r="BM152" s="381"/>
      <c r="BN152" s="381"/>
      <c r="BO152" s="381"/>
      <c r="BP152" s="381"/>
      <c r="BQ152" s="381"/>
      <c r="BR152" s="381"/>
      <c r="BS152" s="381"/>
      <c r="BT152" s="381"/>
      <c r="BU152" s="381"/>
      <c r="BV152" s="381"/>
      <c r="BW152" s="381"/>
      <c r="BX152" s="381"/>
      <c r="BY152" s="381"/>
      <c r="BZ152" s="381"/>
      <c r="CA152" s="381"/>
      <c r="CB152" s="381"/>
      <c r="CC152" s="381"/>
      <c r="CD152" s="381"/>
      <c r="CE152" s="381"/>
      <c r="CF152" s="381"/>
      <c r="CG152" s="381"/>
      <c r="CH152" s="381"/>
      <c r="CI152" s="381"/>
      <c r="CJ152" s="381"/>
      <c r="CK152" s="381"/>
      <c r="CL152" s="381"/>
      <c r="CM152" s="381"/>
      <c r="CN152" s="381"/>
      <c r="CO152" s="381"/>
      <c r="CP152" s="381"/>
      <c r="CQ152" s="381"/>
      <c r="CR152" s="381"/>
      <c r="CS152" s="381"/>
      <c r="CT152" s="381"/>
      <c r="CU152" s="381"/>
      <c r="CV152" s="381"/>
      <c r="CW152" s="381"/>
      <c r="CX152" s="381"/>
      <c r="CY152" s="381"/>
      <c r="CZ152" s="381"/>
      <c r="DA152" s="381"/>
      <c r="DB152" s="381"/>
      <c r="DC152" s="381"/>
      <c r="DD152" s="381"/>
      <c r="DE152" s="381"/>
      <c r="DF152" s="381"/>
      <c r="DG152" s="381"/>
      <c r="DH152" s="381"/>
      <c r="DI152" s="381"/>
      <c r="DJ152" s="381"/>
      <c r="DK152" s="381"/>
      <c r="DL152" s="381"/>
      <c r="DM152" s="381"/>
      <c r="DN152" s="381"/>
      <c r="DO152" s="381"/>
      <c r="DP152" s="381"/>
      <c r="DQ152" s="381"/>
      <c r="DR152" s="381"/>
      <c r="DS152" s="381"/>
      <c r="DT152" s="381"/>
      <c r="DU152" s="381"/>
      <c r="DV152" s="381"/>
      <c r="DW152" s="381"/>
      <c r="DX152" s="381"/>
      <c r="DY152" s="381"/>
      <c r="DZ152" s="381"/>
      <c r="EA152" s="381"/>
      <c r="EB152" s="381"/>
      <c r="EC152" s="381"/>
      <c r="ED152" s="381"/>
      <c r="EE152" s="381"/>
      <c r="EF152" s="381"/>
      <c r="EG152" s="381"/>
      <c r="EH152" s="381"/>
      <c r="EI152" s="381"/>
      <c r="EJ152" s="381"/>
      <c r="EK152" s="381"/>
      <c r="EL152" s="381"/>
      <c r="EM152" s="381"/>
      <c r="EN152" s="381"/>
      <c r="EO152" s="381"/>
      <c r="EP152" s="381"/>
      <c r="EQ152" s="381"/>
      <c r="ER152" s="381"/>
      <c r="ES152" s="381"/>
      <c r="ET152" s="381"/>
      <c r="EU152" s="381"/>
      <c r="EV152" s="381"/>
      <c r="EW152" s="381"/>
      <c r="EX152" s="381"/>
      <c r="EY152" s="381"/>
      <c r="EZ152" s="381"/>
      <c r="FA152" s="381"/>
      <c r="FB152" s="381"/>
      <c r="FC152" s="381"/>
      <c r="FD152" s="381"/>
      <c r="FE152" s="381"/>
      <c r="FF152" s="381"/>
      <c r="FG152" s="381"/>
      <c r="FH152" s="381"/>
      <c r="FI152" s="381"/>
      <c r="FJ152" s="381"/>
      <c r="FK152" s="381"/>
      <c r="FL152" s="381"/>
      <c r="FM152" s="381"/>
      <c r="FN152" s="381"/>
      <c r="FO152" s="381"/>
      <c r="FP152" s="381"/>
      <c r="FQ152" s="381"/>
      <c r="FR152" s="381"/>
      <c r="FS152" s="381"/>
      <c r="FT152" s="381"/>
      <c r="FU152" s="381"/>
      <c r="FV152" s="381"/>
      <c r="FW152" s="381"/>
      <c r="FX152" s="381"/>
      <c r="FY152" s="381"/>
      <c r="FZ152" s="381"/>
      <c r="GA152" s="381"/>
      <c r="GB152" s="381"/>
      <c r="GC152" s="381"/>
      <c r="GD152" s="381"/>
      <c r="GE152" s="381"/>
      <c r="GF152" s="381"/>
      <c r="GG152" s="381"/>
      <c r="GH152" s="381"/>
      <c r="GI152" s="381"/>
      <c r="GJ152" s="381"/>
      <c r="GK152" s="381"/>
      <c r="GL152" s="381"/>
      <c r="GM152" s="381"/>
      <c r="GN152" s="381"/>
      <c r="GO152" s="381"/>
      <c r="GP152" s="381"/>
      <c r="GQ152" s="381"/>
      <c r="GR152" s="381"/>
      <c r="GS152" s="381"/>
      <c r="GT152" s="381"/>
      <c r="GU152" s="381"/>
      <c r="GV152" s="381"/>
      <c r="GW152" s="381"/>
      <c r="GX152" s="381"/>
      <c r="GY152" s="381"/>
      <c r="GZ152" s="381"/>
      <c r="HA152" s="381"/>
      <c r="HB152" s="381"/>
      <c r="HC152" s="381"/>
      <c r="HD152" s="381"/>
      <c r="HE152" s="381"/>
      <c r="HF152" s="381"/>
      <c r="HG152" s="381"/>
      <c r="HH152" s="381"/>
      <c r="HI152" s="381"/>
      <c r="HJ152" s="381"/>
      <c r="HK152" s="381"/>
      <c r="HL152" s="381"/>
      <c r="HM152" s="381"/>
      <c r="HN152" s="381"/>
      <c r="HO152" s="381"/>
      <c r="HP152" s="381"/>
      <c r="HQ152" s="381"/>
      <c r="HR152" s="381"/>
      <c r="HS152" s="381"/>
      <c r="HT152" s="381"/>
      <c r="HU152" s="381"/>
      <c r="HV152" s="381"/>
      <c r="HW152" s="381"/>
      <c r="HX152" s="381"/>
      <c r="HY152" s="381"/>
      <c r="HZ152" s="381"/>
      <c r="IA152" s="381"/>
      <c r="IB152" s="381"/>
      <c r="IC152" s="381"/>
      <c r="ID152" s="381"/>
      <c r="IE152" s="381"/>
      <c r="IF152" s="381"/>
      <c r="IG152" s="381"/>
      <c r="IH152" s="381"/>
      <c r="II152" s="381"/>
      <c r="IJ152" s="381"/>
      <c r="IK152" s="381"/>
      <c r="IL152" s="381"/>
      <c r="IM152" s="381"/>
      <c r="IN152" s="381"/>
      <c r="IO152" s="381"/>
      <c r="IP152" s="381"/>
    </row>
    <row r="153" spans="1:250" s="387" customFormat="1" ht="13.2">
      <c r="A153" s="405"/>
      <c r="B153" s="400"/>
      <c r="C153" s="396" t="s">
        <v>15</v>
      </c>
      <c r="D153" s="406">
        <f>SUM(B152:B152)*0.05</f>
        <v>6.5</v>
      </c>
      <c r="E153" s="35"/>
      <c r="F153" s="402">
        <f>+E153*D153</f>
        <v>0</v>
      </c>
      <c r="G153" s="381"/>
      <c r="H153" s="381"/>
      <c r="I153" s="381"/>
      <c r="J153" s="381"/>
      <c r="K153" s="381"/>
      <c r="L153" s="381"/>
      <c r="M153" s="381"/>
      <c r="N153" s="381"/>
      <c r="O153" s="381"/>
      <c r="P153" s="381"/>
      <c r="Q153" s="381"/>
      <c r="R153" s="381"/>
      <c r="S153" s="381"/>
      <c r="T153" s="381"/>
      <c r="U153" s="381"/>
      <c r="V153" s="381"/>
      <c r="W153" s="381"/>
      <c r="X153" s="381"/>
      <c r="Y153" s="381"/>
      <c r="Z153" s="381"/>
      <c r="AA153" s="381"/>
      <c r="AB153" s="381"/>
      <c r="AC153" s="381"/>
      <c r="AD153" s="381"/>
      <c r="AE153" s="381"/>
      <c r="AF153" s="381"/>
      <c r="AG153" s="381"/>
      <c r="AH153" s="381"/>
      <c r="AI153" s="381"/>
      <c r="AJ153" s="381"/>
      <c r="AK153" s="381"/>
      <c r="AL153" s="381"/>
      <c r="AM153" s="381"/>
      <c r="AN153" s="381"/>
      <c r="AO153" s="381"/>
      <c r="AP153" s="381"/>
      <c r="AQ153" s="381"/>
      <c r="AR153" s="381"/>
      <c r="AS153" s="381"/>
      <c r="AT153" s="381"/>
      <c r="AU153" s="381"/>
      <c r="AV153" s="381"/>
      <c r="AW153" s="381"/>
      <c r="AX153" s="381"/>
      <c r="AY153" s="381"/>
      <c r="AZ153" s="381"/>
      <c r="BA153" s="381"/>
      <c r="BB153" s="381"/>
      <c r="BC153" s="381"/>
      <c r="BD153" s="381"/>
      <c r="BE153" s="381"/>
      <c r="BF153" s="381"/>
      <c r="BG153" s="381"/>
      <c r="BH153" s="381"/>
      <c r="BI153" s="381"/>
      <c r="BJ153" s="381"/>
      <c r="BK153" s="381"/>
      <c r="BL153" s="381"/>
      <c r="BM153" s="381"/>
      <c r="BN153" s="381"/>
      <c r="BO153" s="381"/>
      <c r="BP153" s="381"/>
      <c r="BQ153" s="381"/>
      <c r="BR153" s="381"/>
      <c r="BS153" s="381"/>
      <c r="BT153" s="381"/>
      <c r="BU153" s="381"/>
      <c r="BV153" s="381"/>
      <c r="BW153" s="381"/>
      <c r="BX153" s="381"/>
      <c r="BY153" s="381"/>
      <c r="BZ153" s="381"/>
      <c r="CA153" s="381"/>
      <c r="CB153" s="381"/>
      <c r="CC153" s="381"/>
      <c r="CD153" s="381"/>
      <c r="CE153" s="381"/>
      <c r="CF153" s="381"/>
      <c r="CG153" s="381"/>
      <c r="CH153" s="381"/>
      <c r="CI153" s="381"/>
      <c r="CJ153" s="381"/>
      <c r="CK153" s="381"/>
      <c r="CL153" s="381"/>
      <c r="CM153" s="381"/>
      <c r="CN153" s="381"/>
      <c r="CO153" s="381"/>
      <c r="CP153" s="381"/>
      <c r="CQ153" s="381"/>
      <c r="CR153" s="381"/>
      <c r="CS153" s="381"/>
      <c r="CT153" s="381"/>
      <c r="CU153" s="381"/>
      <c r="CV153" s="381"/>
      <c r="CW153" s="381"/>
      <c r="CX153" s="381"/>
      <c r="CY153" s="381"/>
      <c r="CZ153" s="381"/>
      <c r="DA153" s="381"/>
      <c r="DB153" s="381"/>
      <c r="DC153" s="381"/>
      <c r="DD153" s="381"/>
      <c r="DE153" s="381"/>
      <c r="DF153" s="381"/>
      <c r="DG153" s="381"/>
      <c r="DH153" s="381"/>
      <c r="DI153" s="381"/>
      <c r="DJ153" s="381"/>
      <c r="DK153" s="381"/>
      <c r="DL153" s="381"/>
      <c r="DM153" s="381"/>
      <c r="DN153" s="381"/>
      <c r="DO153" s="381"/>
      <c r="DP153" s="381"/>
      <c r="DQ153" s="381"/>
      <c r="DR153" s="381"/>
      <c r="DS153" s="381"/>
      <c r="DT153" s="381"/>
      <c r="DU153" s="381"/>
      <c r="DV153" s="381"/>
      <c r="DW153" s="381"/>
      <c r="DX153" s="381"/>
      <c r="DY153" s="381"/>
      <c r="DZ153" s="381"/>
      <c r="EA153" s="381"/>
      <c r="EB153" s="381"/>
      <c r="EC153" s="381"/>
      <c r="ED153" s="381"/>
      <c r="EE153" s="381"/>
      <c r="EF153" s="381"/>
      <c r="EG153" s="381"/>
      <c r="EH153" s="381"/>
      <c r="EI153" s="381"/>
      <c r="EJ153" s="381"/>
      <c r="EK153" s="381"/>
      <c r="EL153" s="381"/>
      <c r="EM153" s="381"/>
      <c r="EN153" s="381"/>
      <c r="EO153" s="381"/>
      <c r="EP153" s="381"/>
      <c r="EQ153" s="381"/>
      <c r="ER153" s="381"/>
      <c r="ES153" s="381"/>
      <c r="ET153" s="381"/>
      <c r="EU153" s="381"/>
      <c r="EV153" s="381"/>
      <c r="EW153" s="381"/>
      <c r="EX153" s="381"/>
      <c r="EY153" s="381"/>
      <c r="EZ153" s="381"/>
      <c r="FA153" s="381"/>
      <c r="FB153" s="381"/>
      <c r="FC153" s="381"/>
      <c r="FD153" s="381"/>
      <c r="FE153" s="381"/>
      <c r="FF153" s="381"/>
      <c r="FG153" s="381"/>
      <c r="FH153" s="381"/>
      <c r="FI153" s="381"/>
      <c r="FJ153" s="381"/>
      <c r="FK153" s="381"/>
      <c r="FL153" s="381"/>
      <c r="FM153" s="381"/>
      <c r="FN153" s="381"/>
      <c r="FO153" s="381"/>
      <c r="FP153" s="381"/>
      <c r="FQ153" s="381"/>
      <c r="FR153" s="381"/>
      <c r="FS153" s="381"/>
      <c r="FT153" s="381"/>
      <c r="FU153" s="381"/>
      <c r="FV153" s="381"/>
      <c r="FW153" s="381"/>
      <c r="FX153" s="381"/>
      <c r="FY153" s="381"/>
      <c r="FZ153" s="381"/>
      <c r="GA153" s="381"/>
      <c r="GB153" s="381"/>
      <c r="GC153" s="381"/>
      <c r="GD153" s="381"/>
      <c r="GE153" s="381"/>
      <c r="GF153" s="381"/>
      <c r="GG153" s="381"/>
      <c r="GH153" s="381"/>
      <c r="GI153" s="381"/>
      <c r="GJ153" s="381"/>
      <c r="GK153" s="381"/>
      <c r="GL153" s="381"/>
      <c r="GM153" s="381"/>
      <c r="GN153" s="381"/>
      <c r="GO153" s="381"/>
      <c r="GP153" s="381"/>
      <c r="GQ153" s="381"/>
      <c r="GR153" s="381"/>
      <c r="GS153" s="381"/>
      <c r="GT153" s="381"/>
      <c r="GU153" s="381"/>
      <c r="GV153" s="381"/>
      <c r="GW153" s="381"/>
      <c r="GX153" s="381"/>
      <c r="GY153" s="381"/>
      <c r="GZ153" s="381"/>
      <c r="HA153" s="381"/>
      <c r="HB153" s="381"/>
      <c r="HC153" s="381"/>
      <c r="HD153" s="381"/>
      <c r="HE153" s="381"/>
      <c r="HF153" s="381"/>
      <c r="HG153" s="381"/>
      <c r="HH153" s="381"/>
      <c r="HI153" s="381"/>
      <c r="HJ153" s="381"/>
      <c r="HK153" s="381"/>
      <c r="HL153" s="381"/>
      <c r="HM153" s="381"/>
      <c r="HN153" s="381"/>
      <c r="HO153" s="381"/>
      <c r="HP153" s="381"/>
      <c r="HQ153" s="381"/>
      <c r="HR153" s="381"/>
      <c r="HS153" s="381"/>
      <c r="HT153" s="381"/>
      <c r="HU153" s="381"/>
      <c r="HV153" s="381"/>
      <c r="HW153" s="381"/>
      <c r="HX153" s="381"/>
      <c r="HY153" s="381"/>
      <c r="HZ153" s="381"/>
      <c r="IA153" s="381"/>
      <c r="IB153" s="381"/>
      <c r="IC153" s="381"/>
      <c r="ID153" s="381"/>
      <c r="IE153" s="381"/>
      <c r="IF153" s="381"/>
      <c r="IG153" s="381"/>
      <c r="IH153" s="381"/>
      <c r="II153" s="381"/>
      <c r="IJ153" s="381"/>
      <c r="IK153" s="381"/>
      <c r="IL153" s="381"/>
      <c r="IM153" s="381"/>
      <c r="IN153" s="381"/>
      <c r="IO153" s="381"/>
      <c r="IP153" s="381"/>
    </row>
    <row r="154" spans="1:250" s="387" customFormat="1" ht="13.2">
      <c r="A154" s="405"/>
      <c r="B154" s="400"/>
      <c r="C154" s="396"/>
      <c r="D154" s="406"/>
      <c r="E154" s="35"/>
      <c r="F154" s="402"/>
      <c r="G154" s="381"/>
      <c r="H154" s="381"/>
      <c r="I154" s="381"/>
      <c r="J154" s="381"/>
      <c r="K154" s="381"/>
      <c r="L154" s="381"/>
      <c r="M154" s="381"/>
      <c r="N154" s="381"/>
      <c r="O154" s="381"/>
      <c r="P154" s="381"/>
      <c r="Q154" s="381"/>
      <c r="R154" s="381"/>
      <c r="S154" s="381"/>
      <c r="T154" s="381"/>
      <c r="U154" s="381"/>
      <c r="V154" s="381"/>
      <c r="W154" s="381"/>
      <c r="X154" s="381"/>
      <c r="Y154" s="381"/>
      <c r="Z154" s="381"/>
      <c r="AA154" s="381"/>
      <c r="AB154" s="381"/>
      <c r="AC154" s="381"/>
      <c r="AD154" s="381"/>
      <c r="AE154" s="381"/>
      <c r="AF154" s="381"/>
      <c r="AG154" s="381"/>
      <c r="AH154" s="381"/>
      <c r="AI154" s="381"/>
      <c r="AJ154" s="381"/>
      <c r="AK154" s="381"/>
      <c r="AL154" s="381"/>
      <c r="AM154" s="381"/>
      <c r="AN154" s="381"/>
      <c r="AO154" s="381"/>
      <c r="AP154" s="381"/>
      <c r="AQ154" s="381"/>
      <c r="AR154" s="381"/>
      <c r="AS154" s="381"/>
      <c r="AT154" s="381"/>
      <c r="AU154" s="381"/>
      <c r="AV154" s="381"/>
      <c r="AW154" s="381"/>
      <c r="AX154" s="381"/>
      <c r="AY154" s="381"/>
      <c r="AZ154" s="381"/>
      <c r="BA154" s="381"/>
      <c r="BB154" s="381"/>
      <c r="BC154" s="381"/>
      <c r="BD154" s="381"/>
      <c r="BE154" s="381"/>
      <c r="BF154" s="381"/>
      <c r="BG154" s="381"/>
      <c r="BH154" s="381"/>
      <c r="BI154" s="381"/>
      <c r="BJ154" s="381"/>
      <c r="BK154" s="381"/>
      <c r="BL154" s="381"/>
      <c r="BM154" s="381"/>
      <c r="BN154" s="381"/>
      <c r="BO154" s="381"/>
      <c r="BP154" s="381"/>
      <c r="BQ154" s="381"/>
      <c r="BR154" s="381"/>
      <c r="BS154" s="381"/>
      <c r="BT154" s="381"/>
      <c r="BU154" s="381"/>
      <c r="BV154" s="381"/>
      <c r="BW154" s="381"/>
      <c r="BX154" s="381"/>
      <c r="BY154" s="381"/>
      <c r="BZ154" s="381"/>
      <c r="CA154" s="381"/>
      <c r="CB154" s="381"/>
      <c r="CC154" s="381"/>
      <c r="CD154" s="381"/>
      <c r="CE154" s="381"/>
      <c r="CF154" s="381"/>
      <c r="CG154" s="381"/>
      <c r="CH154" s="381"/>
      <c r="CI154" s="381"/>
      <c r="CJ154" s="381"/>
      <c r="CK154" s="381"/>
      <c r="CL154" s="381"/>
      <c r="CM154" s="381"/>
      <c r="CN154" s="381"/>
      <c r="CO154" s="381"/>
      <c r="CP154" s="381"/>
      <c r="CQ154" s="381"/>
      <c r="CR154" s="381"/>
      <c r="CS154" s="381"/>
      <c r="CT154" s="381"/>
      <c r="CU154" s="381"/>
      <c r="CV154" s="381"/>
      <c r="CW154" s="381"/>
      <c r="CX154" s="381"/>
      <c r="CY154" s="381"/>
      <c r="CZ154" s="381"/>
      <c r="DA154" s="381"/>
      <c r="DB154" s="381"/>
      <c r="DC154" s="381"/>
      <c r="DD154" s="381"/>
      <c r="DE154" s="381"/>
      <c r="DF154" s="381"/>
      <c r="DG154" s="381"/>
      <c r="DH154" s="381"/>
      <c r="DI154" s="381"/>
      <c r="DJ154" s="381"/>
      <c r="DK154" s="381"/>
      <c r="DL154" s="381"/>
      <c r="DM154" s="381"/>
      <c r="DN154" s="381"/>
      <c r="DO154" s="381"/>
      <c r="DP154" s="381"/>
      <c r="DQ154" s="381"/>
      <c r="DR154" s="381"/>
      <c r="DS154" s="381"/>
      <c r="DT154" s="381"/>
      <c r="DU154" s="381"/>
      <c r="DV154" s="381"/>
      <c r="DW154" s="381"/>
      <c r="DX154" s="381"/>
      <c r="DY154" s="381"/>
      <c r="DZ154" s="381"/>
      <c r="EA154" s="381"/>
      <c r="EB154" s="381"/>
      <c r="EC154" s="381"/>
      <c r="ED154" s="381"/>
      <c r="EE154" s="381"/>
      <c r="EF154" s="381"/>
      <c r="EG154" s="381"/>
      <c r="EH154" s="381"/>
      <c r="EI154" s="381"/>
      <c r="EJ154" s="381"/>
      <c r="EK154" s="381"/>
      <c r="EL154" s="381"/>
      <c r="EM154" s="381"/>
      <c r="EN154" s="381"/>
      <c r="EO154" s="381"/>
      <c r="EP154" s="381"/>
      <c r="EQ154" s="381"/>
      <c r="ER154" s="381"/>
      <c r="ES154" s="381"/>
      <c r="ET154" s="381"/>
      <c r="EU154" s="381"/>
      <c r="EV154" s="381"/>
      <c r="EW154" s="381"/>
      <c r="EX154" s="381"/>
      <c r="EY154" s="381"/>
      <c r="EZ154" s="381"/>
      <c r="FA154" s="381"/>
      <c r="FB154" s="381"/>
      <c r="FC154" s="381"/>
      <c r="FD154" s="381"/>
      <c r="FE154" s="381"/>
      <c r="FF154" s="381"/>
      <c r="FG154" s="381"/>
      <c r="FH154" s="381"/>
      <c r="FI154" s="381"/>
      <c r="FJ154" s="381"/>
      <c r="FK154" s="381"/>
      <c r="FL154" s="381"/>
      <c r="FM154" s="381"/>
      <c r="FN154" s="381"/>
      <c r="FO154" s="381"/>
      <c r="FP154" s="381"/>
      <c r="FQ154" s="381"/>
      <c r="FR154" s="381"/>
      <c r="FS154" s="381"/>
      <c r="FT154" s="381"/>
      <c r="FU154" s="381"/>
      <c r="FV154" s="381"/>
      <c r="FW154" s="381"/>
      <c r="FX154" s="381"/>
      <c r="FY154" s="381"/>
      <c r="FZ154" s="381"/>
      <c r="GA154" s="381"/>
      <c r="GB154" s="381"/>
      <c r="GC154" s="381"/>
      <c r="GD154" s="381"/>
      <c r="GE154" s="381"/>
      <c r="GF154" s="381"/>
      <c r="GG154" s="381"/>
      <c r="GH154" s="381"/>
      <c r="GI154" s="381"/>
      <c r="GJ154" s="381"/>
      <c r="GK154" s="381"/>
      <c r="GL154" s="381"/>
      <c r="GM154" s="381"/>
      <c r="GN154" s="381"/>
      <c r="GO154" s="381"/>
      <c r="GP154" s="381"/>
      <c r="GQ154" s="381"/>
      <c r="GR154" s="381"/>
      <c r="GS154" s="381"/>
      <c r="GT154" s="381"/>
      <c r="GU154" s="381"/>
      <c r="GV154" s="381"/>
      <c r="GW154" s="381"/>
      <c r="GX154" s="381"/>
      <c r="GY154" s="381"/>
      <c r="GZ154" s="381"/>
      <c r="HA154" s="381"/>
      <c r="HB154" s="381"/>
      <c r="HC154" s="381"/>
      <c r="HD154" s="381"/>
      <c r="HE154" s="381"/>
      <c r="HF154" s="381"/>
      <c r="HG154" s="381"/>
      <c r="HH154" s="381"/>
      <c r="HI154" s="381"/>
      <c r="HJ154" s="381"/>
      <c r="HK154" s="381"/>
      <c r="HL154" s="381"/>
      <c r="HM154" s="381"/>
      <c r="HN154" s="381"/>
      <c r="HO154" s="381"/>
      <c r="HP154" s="381"/>
      <c r="HQ154" s="381"/>
      <c r="HR154" s="381"/>
      <c r="HS154" s="381"/>
      <c r="HT154" s="381"/>
      <c r="HU154" s="381"/>
      <c r="HV154" s="381"/>
      <c r="HW154" s="381"/>
      <c r="HX154" s="381"/>
      <c r="HY154" s="381"/>
      <c r="HZ154" s="381"/>
      <c r="IA154" s="381"/>
      <c r="IB154" s="381"/>
      <c r="IC154" s="381"/>
      <c r="ID154" s="381"/>
      <c r="IE154" s="381"/>
      <c r="IF154" s="381"/>
      <c r="IG154" s="381"/>
      <c r="IH154" s="381"/>
      <c r="II154" s="381"/>
      <c r="IJ154" s="381"/>
      <c r="IK154" s="381"/>
      <c r="IL154" s="381"/>
      <c r="IM154" s="381"/>
      <c r="IN154" s="381"/>
      <c r="IO154" s="381"/>
      <c r="IP154" s="381"/>
    </row>
    <row r="155" spans="1:250" s="381" customFormat="1" ht="13.8">
      <c r="A155" s="429"/>
      <c r="B155" s="429"/>
      <c r="C155" s="396"/>
      <c r="D155" s="428"/>
      <c r="E155" s="75"/>
      <c r="F155" s="430"/>
    </row>
    <row r="156" spans="1:250" s="381" customFormat="1" ht="13.2">
      <c r="A156" s="405" t="s">
        <v>285</v>
      </c>
      <c r="B156" s="395" t="s">
        <v>286</v>
      </c>
      <c r="C156" s="396"/>
      <c r="D156" s="373"/>
      <c r="E156" s="76"/>
      <c r="F156" s="399"/>
    </row>
    <row r="157" spans="1:250" s="381" customFormat="1" ht="39.6">
      <c r="A157" s="405"/>
      <c r="B157" s="395" t="s">
        <v>287</v>
      </c>
      <c r="C157" s="396"/>
      <c r="D157" s="373"/>
      <c r="E157" s="76"/>
      <c r="F157" s="399"/>
    </row>
    <row r="158" spans="1:250" s="431" customFormat="1" ht="79.2">
      <c r="A158" s="405" t="s">
        <v>288</v>
      </c>
      <c r="B158" s="400" t="s">
        <v>289</v>
      </c>
      <c r="C158" s="396"/>
      <c r="D158" s="373"/>
      <c r="E158" s="76"/>
      <c r="F158" s="399"/>
      <c r="G158" s="381"/>
      <c r="H158" s="381"/>
      <c r="I158" s="381"/>
      <c r="J158" s="381"/>
      <c r="K158" s="381"/>
      <c r="L158" s="381"/>
      <c r="M158" s="381"/>
      <c r="N158" s="381"/>
      <c r="O158" s="381"/>
      <c r="P158" s="381"/>
      <c r="Q158" s="381"/>
      <c r="R158" s="381"/>
      <c r="S158" s="381"/>
      <c r="T158" s="381"/>
      <c r="U158" s="381"/>
      <c r="V158" s="381"/>
      <c r="W158" s="381"/>
      <c r="X158" s="381"/>
      <c r="Y158" s="381"/>
      <c r="Z158" s="381"/>
      <c r="AA158" s="381"/>
      <c r="AB158" s="381"/>
      <c r="AC158" s="381"/>
      <c r="AD158" s="381"/>
      <c r="AE158" s="381"/>
      <c r="AF158" s="381"/>
      <c r="AG158" s="381"/>
      <c r="AH158" s="381"/>
      <c r="AI158" s="381"/>
      <c r="AJ158" s="381"/>
      <c r="AK158" s="381"/>
      <c r="AL158" s="381"/>
      <c r="AM158" s="381"/>
      <c r="AN158" s="381"/>
      <c r="AO158" s="381"/>
      <c r="AP158" s="381"/>
      <c r="AQ158" s="381"/>
      <c r="AR158" s="381"/>
      <c r="AS158" s="381"/>
      <c r="AT158" s="381"/>
      <c r="AU158" s="381"/>
      <c r="AV158" s="381"/>
      <c r="AW158" s="381"/>
      <c r="AX158" s="381"/>
      <c r="AY158" s="381"/>
      <c r="AZ158" s="381"/>
      <c r="BA158" s="381"/>
      <c r="BB158" s="381"/>
      <c r="BC158" s="381"/>
      <c r="BD158" s="381"/>
      <c r="BE158" s="381"/>
      <c r="BF158" s="381"/>
      <c r="BG158" s="381"/>
      <c r="BH158" s="381"/>
      <c r="BI158" s="381"/>
      <c r="BJ158" s="381"/>
      <c r="BK158" s="381"/>
      <c r="BL158" s="381"/>
      <c r="BM158" s="381"/>
      <c r="BN158" s="381"/>
      <c r="BO158" s="381"/>
      <c r="BP158" s="381"/>
      <c r="BQ158" s="381"/>
      <c r="BR158" s="381"/>
      <c r="BS158" s="381"/>
      <c r="BT158" s="381"/>
      <c r="BU158" s="381"/>
      <c r="BV158" s="381"/>
      <c r="BW158" s="381"/>
      <c r="BX158" s="381"/>
      <c r="BY158" s="381"/>
      <c r="BZ158" s="381"/>
      <c r="CA158" s="381"/>
      <c r="CB158" s="381"/>
      <c r="CC158" s="381"/>
      <c r="CD158" s="381"/>
      <c r="CE158" s="381"/>
      <c r="CF158" s="381"/>
      <c r="CG158" s="381"/>
      <c r="CH158" s="381"/>
      <c r="CI158" s="381"/>
      <c r="CJ158" s="381"/>
      <c r="CK158" s="381"/>
      <c r="CL158" s="381"/>
      <c r="CM158" s="381"/>
      <c r="CN158" s="381"/>
      <c r="CO158" s="381"/>
      <c r="CP158" s="381"/>
      <c r="CQ158" s="381"/>
      <c r="CR158" s="381"/>
      <c r="CS158" s="381"/>
      <c r="CT158" s="381"/>
      <c r="CU158" s="381"/>
      <c r="CV158" s="381"/>
      <c r="CW158" s="381"/>
      <c r="CX158" s="381"/>
      <c r="CY158" s="381"/>
      <c r="CZ158" s="381"/>
      <c r="DA158" s="381"/>
      <c r="DB158" s="381"/>
      <c r="DC158" s="381"/>
      <c r="DD158" s="381"/>
      <c r="DE158" s="381"/>
      <c r="DF158" s="381"/>
      <c r="DG158" s="381"/>
      <c r="DH158" s="381"/>
      <c r="DI158" s="381"/>
      <c r="DJ158" s="381"/>
      <c r="DK158" s="381"/>
      <c r="DL158" s="381"/>
      <c r="DM158" s="381"/>
      <c r="DN158" s="381"/>
      <c r="DO158" s="381"/>
      <c r="DP158" s="381"/>
      <c r="DQ158" s="381"/>
      <c r="DR158" s="381"/>
      <c r="DS158" s="381"/>
      <c r="DT158" s="381"/>
      <c r="DU158" s="381"/>
      <c r="DV158" s="381"/>
      <c r="DW158" s="381"/>
      <c r="DX158" s="381"/>
      <c r="DY158" s="381"/>
      <c r="DZ158" s="381"/>
      <c r="EA158" s="381"/>
      <c r="EB158" s="381"/>
      <c r="EC158" s="381"/>
      <c r="ED158" s="381"/>
      <c r="EE158" s="381"/>
      <c r="EF158" s="381"/>
      <c r="EG158" s="381"/>
      <c r="EH158" s="381"/>
      <c r="EI158" s="381"/>
      <c r="EJ158" s="381"/>
      <c r="EK158" s="381"/>
      <c r="EL158" s="381"/>
      <c r="EM158" s="381"/>
      <c r="EN158" s="381"/>
      <c r="EO158" s="381"/>
      <c r="EP158" s="381"/>
      <c r="EQ158" s="381"/>
      <c r="ER158" s="381"/>
      <c r="ES158" s="381"/>
      <c r="ET158" s="381"/>
      <c r="EU158" s="381"/>
      <c r="EV158" s="381"/>
      <c r="EW158" s="381"/>
      <c r="EX158" s="381"/>
      <c r="EY158" s="381"/>
      <c r="EZ158" s="381"/>
      <c r="FA158" s="381"/>
      <c r="FB158" s="381"/>
      <c r="FC158" s="381"/>
      <c r="FD158" s="381"/>
      <c r="FE158" s="381"/>
      <c r="FF158" s="381"/>
      <c r="FG158" s="381"/>
      <c r="FH158" s="381"/>
      <c r="FI158" s="381"/>
      <c r="FJ158" s="381"/>
      <c r="FK158" s="381"/>
      <c r="FL158" s="381"/>
      <c r="FM158" s="381"/>
      <c r="FN158" s="381"/>
      <c r="FO158" s="381"/>
      <c r="FP158" s="381"/>
      <c r="FQ158" s="381"/>
      <c r="FR158" s="381"/>
      <c r="FS158" s="381"/>
      <c r="FT158" s="381"/>
      <c r="FU158" s="381"/>
      <c r="FV158" s="381"/>
      <c r="FW158" s="381"/>
      <c r="FX158" s="381"/>
      <c r="FY158" s="381"/>
      <c r="FZ158" s="381"/>
      <c r="GA158" s="381"/>
      <c r="GB158" s="381"/>
      <c r="GC158" s="381"/>
      <c r="GD158" s="381"/>
      <c r="GE158" s="381"/>
      <c r="GF158" s="381"/>
      <c r="GG158" s="381"/>
      <c r="GH158" s="381"/>
      <c r="GI158" s="381"/>
      <c r="GJ158" s="381"/>
      <c r="GK158" s="381"/>
      <c r="GL158" s="381"/>
      <c r="GM158" s="381"/>
      <c r="GN158" s="381"/>
      <c r="GO158" s="381"/>
      <c r="GP158" s="381"/>
      <c r="GQ158" s="381"/>
      <c r="GR158" s="381"/>
      <c r="GS158" s="381"/>
      <c r="GT158" s="381"/>
      <c r="GU158" s="381"/>
      <c r="GV158" s="381"/>
      <c r="GW158" s="381"/>
      <c r="GX158" s="381"/>
      <c r="GY158" s="381"/>
      <c r="GZ158" s="381"/>
      <c r="HA158" s="381"/>
      <c r="HB158" s="381"/>
      <c r="HC158" s="381"/>
      <c r="HD158" s="381"/>
      <c r="HE158" s="381"/>
      <c r="HF158" s="381"/>
      <c r="HG158" s="381"/>
      <c r="HH158" s="381"/>
      <c r="HI158" s="381"/>
      <c r="HJ158" s="381"/>
      <c r="HK158" s="381"/>
      <c r="HL158" s="381"/>
      <c r="HM158" s="381"/>
      <c r="HN158" s="381"/>
      <c r="HO158" s="381"/>
      <c r="HP158" s="381"/>
      <c r="HQ158" s="381"/>
      <c r="HR158" s="381"/>
      <c r="HS158" s="381"/>
      <c r="HT158" s="381"/>
      <c r="HU158" s="381"/>
      <c r="HV158" s="381"/>
      <c r="HW158" s="381"/>
      <c r="HX158" s="381"/>
      <c r="HY158" s="381"/>
      <c r="HZ158" s="381"/>
      <c r="IA158" s="381"/>
      <c r="IB158" s="381"/>
      <c r="IC158" s="381"/>
      <c r="ID158" s="381"/>
      <c r="IE158" s="381"/>
      <c r="IF158" s="381"/>
      <c r="IG158" s="381"/>
      <c r="IH158" s="381"/>
      <c r="II158" s="381"/>
      <c r="IJ158" s="381"/>
      <c r="IK158" s="381"/>
      <c r="IL158" s="381"/>
      <c r="IM158" s="381"/>
      <c r="IN158" s="381"/>
      <c r="IO158" s="381"/>
      <c r="IP158" s="381"/>
    </row>
    <row r="159" spans="1:250" s="381" customFormat="1" ht="26.4">
      <c r="A159" s="405"/>
      <c r="B159" s="400" t="s">
        <v>290</v>
      </c>
      <c r="C159" s="396"/>
      <c r="D159" s="373"/>
      <c r="E159" s="76"/>
      <c r="F159" s="399"/>
    </row>
    <row r="160" spans="1:250" s="381" customFormat="1" ht="26.4">
      <c r="A160" s="405"/>
      <c r="B160" s="400" t="s">
        <v>291</v>
      </c>
      <c r="C160" s="396"/>
      <c r="D160" s="373"/>
      <c r="E160" s="76"/>
      <c r="F160" s="399"/>
    </row>
    <row r="161" spans="1:250" s="381" customFormat="1" ht="45.75" customHeight="1">
      <c r="A161" s="405"/>
      <c r="B161" s="400" t="s">
        <v>292</v>
      </c>
      <c r="C161" s="396"/>
      <c r="D161" s="373"/>
      <c r="E161" s="76"/>
      <c r="F161" s="399"/>
    </row>
    <row r="162" spans="1:250" s="381" customFormat="1" ht="13.2">
      <c r="A162" s="405"/>
      <c r="B162" s="395"/>
      <c r="C162" s="396"/>
      <c r="D162" s="373"/>
      <c r="E162" s="76"/>
      <c r="F162" s="399"/>
    </row>
    <row r="163" spans="1:250" s="381" customFormat="1" ht="39.6">
      <c r="A163" s="405" t="s">
        <v>293</v>
      </c>
      <c r="B163" s="400" t="s">
        <v>294</v>
      </c>
      <c r="C163" s="396"/>
      <c r="D163" s="432"/>
      <c r="E163" s="76"/>
      <c r="F163" s="399"/>
    </row>
    <row r="164" spans="1:250" s="387" customFormat="1" ht="13.2">
      <c r="A164" s="405"/>
      <c r="B164" s="400"/>
      <c r="C164" s="396" t="s">
        <v>16</v>
      </c>
      <c r="D164" s="406">
        <f>+$D$171*0.04</f>
        <v>31.12</v>
      </c>
      <c r="E164" s="35"/>
      <c r="F164" s="402">
        <f>+E164*D164</f>
        <v>0</v>
      </c>
      <c r="G164" s="381"/>
      <c r="H164" s="381"/>
      <c r="I164" s="381"/>
      <c r="J164" s="381"/>
      <c r="K164" s="381"/>
      <c r="L164" s="381"/>
      <c r="M164" s="381"/>
      <c r="N164" s="381"/>
      <c r="O164" s="381"/>
      <c r="P164" s="381"/>
      <c r="Q164" s="381"/>
      <c r="R164" s="381"/>
      <c r="S164" s="381"/>
      <c r="T164" s="381"/>
      <c r="U164" s="381"/>
      <c r="V164" s="381"/>
      <c r="W164" s="381"/>
      <c r="X164" s="381"/>
      <c r="Y164" s="381"/>
      <c r="Z164" s="381"/>
      <c r="AA164" s="381"/>
      <c r="AB164" s="381"/>
      <c r="AC164" s="381"/>
      <c r="AD164" s="381"/>
      <c r="AE164" s="381"/>
      <c r="AF164" s="381"/>
      <c r="AG164" s="381"/>
      <c r="AH164" s="381"/>
      <c r="AI164" s="381"/>
      <c r="AJ164" s="381"/>
      <c r="AK164" s="381"/>
      <c r="AL164" s="381"/>
      <c r="AM164" s="381"/>
      <c r="AN164" s="381"/>
      <c r="AO164" s="381"/>
      <c r="AP164" s="381"/>
      <c r="AQ164" s="381"/>
      <c r="AR164" s="381"/>
      <c r="AS164" s="381"/>
      <c r="AT164" s="381"/>
      <c r="AU164" s="381"/>
      <c r="AV164" s="381"/>
      <c r="AW164" s="381"/>
      <c r="AX164" s="381"/>
      <c r="AY164" s="381"/>
      <c r="AZ164" s="381"/>
      <c r="BA164" s="381"/>
      <c r="BB164" s="381"/>
      <c r="BC164" s="381"/>
      <c r="BD164" s="381"/>
      <c r="BE164" s="381"/>
      <c r="BF164" s="381"/>
      <c r="BG164" s="381"/>
      <c r="BH164" s="381"/>
      <c r="BI164" s="381"/>
      <c r="BJ164" s="381"/>
      <c r="BK164" s="381"/>
      <c r="BL164" s="381"/>
      <c r="BM164" s="381"/>
      <c r="BN164" s="381"/>
      <c r="BO164" s="381"/>
      <c r="BP164" s="381"/>
      <c r="BQ164" s="381"/>
      <c r="BR164" s="381"/>
      <c r="BS164" s="381"/>
      <c r="BT164" s="381"/>
      <c r="BU164" s="381"/>
      <c r="BV164" s="381"/>
      <c r="BW164" s="381"/>
      <c r="BX164" s="381"/>
      <c r="BY164" s="381"/>
      <c r="BZ164" s="381"/>
      <c r="CA164" s="381"/>
      <c r="CB164" s="381"/>
      <c r="CC164" s="381"/>
      <c r="CD164" s="381"/>
      <c r="CE164" s="381"/>
      <c r="CF164" s="381"/>
      <c r="CG164" s="381"/>
      <c r="CH164" s="381"/>
      <c r="CI164" s="381"/>
      <c r="CJ164" s="381"/>
      <c r="CK164" s="381"/>
      <c r="CL164" s="381"/>
      <c r="CM164" s="381"/>
      <c r="CN164" s="381"/>
      <c r="CO164" s="381"/>
      <c r="CP164" s="381"/>
      <c r="CQ164" s="381"/>
      <c r="CR164" s="381"/>
      <c r="CS164" s="381"/>
      <c r="CT164" s="381"/>
      <c r="CU164" s="381"/>
      <c r="CV164" s="381"/>
      <c r="CW164" s="381"/>
      <c r="CX164" s="381"/>
      <c r="CY164" s="381"/>
      <c r="CZ164" s="381"/>
      <c r="DA164" s="381"/>
      <c r="DB164" s="381"/>
      <c r="DC164" s="381"/>
      <c r="DD164" s="381"/>
      <c r="DE164" s="381"/>
      <c r="DF164" s="381"/>
      <c r="DG164" s="381"/>
      <c r="DH164" s="381"/>
      <c r="DI164" s="381"/>
      <c r="DJ164" s="381"/>
      <c r="DK164" s="381"/>
      <c r="DL164" s="381"/>
      <c r="DM164" s="381"/>
      <c r="DN164" s="381"/>
      <c r="DO164" s="381"/>
      <c r="DP164" s="381"/>
      <c r="DQ164" s="381"/>
      <c r="DR164" s="381"/>
      <c r="DS164" s="381"/>
      <c r="DT164" s="381"/>
      <c r="DU164" s="381"/>
      <c r="DV164" s="381"/>
      <c r="DW164" s="381"/>
      <c r="DX164" s="381"/>
      <c r="DY164" s="381"/>
      <c r="DZ164" s="381"/>
      <c r="EA164" s="381"/>
      <c r="EB164" s="381"/>
      <c r="EC164" s="381"/>
      <c r="ED164" s="381"/>
      <c r="EE164" s="381"/>
      <c r="EF164" s="381"/>
      <c r="EG164" s="381"/>
      <c r="EH164" s="381"/>
      <c r="EI164" s="381"/>
      <c r="EJ164" s="381"/>
      <c r="EK164" s="381"/>
      <c r="EL164" s="381"/>
      <c r="EM164" s="381"/>
      <c r="EN164" s="381"/>
      <c r="EO164" s="381"/>
      <c r="EP164" s="381"/>
      <c r="EQ164" s="381"/>
      <c r="ER164" s="381"/>
      <c r="ES164" s="381"/>
      <c r="ET164" s="381"/>
      <c r="EU164" s="381"/>
      <c r="EV164" s="381"/>
      <c r="EW164" s="381"/>
      <c r="EX164" s="381"/>
      <c r="EY164" s="381"/>
      <c r="EZ164" s="381"/>
      <c r="FA164" s="381"/>
      <c r="FB164" s="381"/>
      <c r="FC164" s="381"/>
      <c r="FD164" s="381"/>
      <c r="FE164" s="381"/>
      <c r="FF164" s="381"/>
      <c r="FG164" s="381"/>
      <c r="FH164" s="381"/>
      <c r="FI164" s="381"/>
      <c r="FJ164" s="381"/>
      <c r="FK164" s="381"/>
      <c r="FL164" s="381"/>
      <c r="FM164" s="381"/>
      <c r="FN164" s="381"/>
      <c r="FO164" s="381"/>
      <c r="FP164" s="381"/>
      <c r="FQ164" s="381"/>
      <c r="FR164" s="381"/>
      <c r="FS164" s="381"/>
      <c r="FT164" s="381"/>
      <c r="FU164" s="381"/>
      <c r="FV164" s="381"/>
      <c r="FW164" s="381"/>
      <c r="FX164" s="381"/>
      <c r="FY164" s="381"/>
      <c r="FZ164" s="381"/>
      <c r="GA164" s="381"/>
      <c r="GB164" s="381"/>
      <c r="GC164" s="381"/>
      <c r="GD164" s="381"/>
      <c r="GE164" s="381"/>
      <c r="GF164" s="381"/>
      <c r="GG164" s="381"/>
      <c r="GH164" s="381"/>
      <c r="GI164" s="381"/>
      <c r="GJ164" s="381"/>
      <c r="GK164" s="381"/>
      <c r="GL164" s="381"/>
      <c r="GM164" s="381"/>
      <c r="GN164" s="381"/>
      <c r="GO164" s="381"/>
      <c r="GP164" s="381"/>
      <c r="GQ164" s="381"/>
      <c r="GR164" s="381"/>
      <c r="GS164" s="381"/>
      <c r="GT164" s="381"/>
      <c r="GU164" s="381"/>
      <c r="GV164" s="381"/>
      <c r="GW164" s="381"/>
      <c r="GX164" s="381"/>
      <c r="GY164" s="381"/>
      <c r="GZ164" s="381"/>
      <c r="HA164" s="381"/>
      <c r="HB164" s="381"/>
      <c r="HC164" s="381"/>
      <c r="HD164" s="381"/>
      <c r="HE164" s="381"/>
      <c r="HF164" s="381"/>
      <c r="HG164" s="381"/>
      <c r="HH164" s="381"/>
      <c r="HI164" s="381"/>
      <c r="HJ164" s="381"/>
      <c r="HK164" s="381"/>
      <c r="HL164" s="381"/>
      <c r="HM164" s="381"/>
      <c r="HN164" s="381"/>
      <c r="HO164" s="381"/>
      <c r="HP164" s="381"/>
      <c r="HQ164" s="381"/>
      <c r="HR164" s="381"/>
      <c r="HS164" s="381"/>
      <c r="HT164" s="381"/>
      <c r="HU164" s="381"/>
      <c r="HV164" s="381"/>
      <c r="HW164" s="381"/>
      <c r="HX164" s="381"/>
      <c r="HY164" s="381"/>
      <c r="HZ164" s="381"/>
      <c r="IA164" s="381"/>
      <c r="IB164" s="381"/>
      <c r="IC164" s="381"/>
      <c r="ID164" s="381"/>
      <c r="IE164" s="381"/>
      <c r="IF164" s="381"/>
      <c r="IG164" s="381"/>
      <c r="IH164" s="381"/>
      <c r="II164" s="381"/>
      <c r="IJ164" s="381"/>
      <c r="IK164" s="381"/>
      <c r="IL164" s="381"/>
      <c r="IM164" s="381"/>
      <c r="IN164" s="381"/>
      <c r="IO164" s="381"/>
      <c r="IP164" s="381"/>
    </row>
    <row r="165" spans="1:250" s="387" customFormat="1" ht="13.2">
      <c r="A165" s="405"/>
      <c r="B165" s="400"/>
      <c r="C165" s="396"/>
      <c r="D165" s="406"/>
      <c r="E165" s="35"/>
      <c r="F165" s="402"/>
      <c r="G165" s="381"/>
      <c r="H165" s="381"/>
      <c r="I165" s="381"/>
      <c r="J165" s="381"/>
      <c r="K165" s="381"/>
      <c r="L165" s="381"/>
      <c r="M165" s="381"/>
      <c r="N165" s="381"/>
      <c r="O165" s="381"/>
      <c r="P165" s="381"/>
      <c r="Q165" s="381"/>
      <c r="R165" s="381"/>
      <c r="S165" s="381"/>
      <c r="T165" s="381"/>
      <c r="U165" s="381"/>
      <c r="V165" s="381"/>
      <c r="W165" s="381"/>
      <c r="X165" s="381"/>
      <c r="Y165" s="381"/>
      <c r="Z165" s="381"/>
      <c r="AA165" s="381"/>
      <c r="AB165" s="381"/>
      <c r="AC165" s="381"/>
      <c r="AD165" s="381"/>
      <c r="AE165" s="381"/>
      <c r="AF165" s="381"/>
      <c r="AG165" s="381"/>
      <c r="AH165" s="381"/>
      <c r="AI165" s="381"/>
      <c r="AJ165" s="381"/>
      <c r="AK165" s="381"/>
      <c r="AL165" s="381"/>
      <c r="AM165" s="381"/>
      <c r="AN165" s="381"/>
      <c r="AO165" s="381"/>
      <c r="AP165" s="381"/>
      <c r="AQ165" s="381"/>
      <c r="AR165" s="381"/>
      <c r="AS165" s="381"/>
      <c r="AT165" s="381"/>
      <c r="AU165" s="381"/>
      <c r="AV165" s="381"/>
      <c r="AW165" s="381"/>
      <c r="AX165" s="381"/>
      <c r="AY165" s="381"/>
      <c r="AZ165" s="381"/>
      <c r="BA165" s="381"/>
      <c r="BB165" s="381"/>
      <c r="BC165" s="381"/>
      <c r="BD165" s="381"/>
      <c r="BE165" s="381"/>
      <c r="BF165" s="381"/>
      <c r="BG165" s="381"/>
      <c r="BH165" s="381"/>
      <c r="BI165" s="381"/>
      <c r="BJ165" s="381"/>
      <c r="BK165" s="381"/>
      <c r="BL165" s="381"/>
      <c r="BM165" s="381"/>
      <c r="BN165" s="381"/>
      <c r="BO165" s="381"/>
      <c r="BP165" s="381"/>
      <c r="BQ165" s="381"/>
      <c r="BR165" s="381"/>
      <c r="BS165" s="381"/>
      <c r="BT165" s="381"/>
      <c r="BU165" s="381"/>
      <c r="BV165" s="381"/>
      <c r="BW165" s="381"/>
      <c r="BX165" s="381"/>
      <c r="BY165" s="381"/>
      <c r="BZ165" s="381"/>
      <c r="CA165" s="381"/>
      <c r="CB165" s="381"/>
      <c r="CC165" s="381"/>
      <c r="CD165" s="381"/>
      <c r="CE165" s="381"/>
      <c r="CF165" s="381"/>
      <c r="CG165" s="381"/>
      <c r="CH165" s="381"/>
      <c r="CI165" s="381"/>
      <c r="CJ165" s="381"/>
      <c r="CK165" s="381"/>
      <c r="CL165" s="381"/>
      <c r="CM165" s="381"/>
      <c r="CN165" s="381"/>
      <c r="CO165" s="381"/>
      <c r="CP165" s="381"/>
      <c r="CQ165" s="381"/>
      <c r="CR165" s="381"/>
      <c r="CS165" s="381"/>
      <c r="CT165" s="381"/>
      <c r="CU165" s="381"/>
      <c r="CV165" s="381"/>
      <c r="CW165" s="381"/>
      <c r="CX165" s="381"/>
      <c r="CY165" s="381"/>
      <c r="CZ165" s="381"/>
      <c r="DA165" s="381"/>
      <c r="DB165" s="381"/>
      <c r="DC165" s="381"/>
      <c r="DD165" s="381"/>
      <c r="DE165" s="381"/>
      <c r="DF165" s="381"/>
      <c r="DG165" s="381"/>
      <c r="DH165" s="381"/>
      <c r="DI165" s="381"/>
      <c r="DJ165" s="381"/>
      <c r="DK165" s="381"/>
      <c r="DL165" s="381"/>
      <c r="DM165" s="381"/>
      <c r="DN165" s="381"/>
      <c r="DO165" s="381"/>
      <c r="DP165" s="381"/>
      <c r="DQ165" s="381"/>
      <c r="DR165" s="381"/>
      <c r="DS165" s="381"/>
      <c r="DT165" s="381"/>
      <c r="DU165" s="381"/>
      <c r="DV165" s="381"/>
      <c r="DW165" s="381"/>
      <c r="DX165" s="381"/>
      <c r="DY165" s="381"/>
      <c r="DZ165" s="381"/>
      <c r="EA165" s="381"/>
      <c r="EB165" s="381"/>
      <c r="EC165" s="381"/>
      <c r="ED165" s="381"/>
      <c r="EE165" s="381"/>
      <c r="EF165" s="381"/>
      <c r="EG165" s="381"/>
      <c r="EH165" s="381"/>
      <c r="EI165" s="381"/>
      <c r="EJ165" s="381"/>
      <c r="EK165" s="381"/>
      <c r="EL165" s="381"/>
      <c r="EM165" s="381"/>
      <c r="EN165" s="381"/>
      <c r="EO165" s="381"/>
      <c r="EP165" s="381"/>
      <c r="EQ165" s="381"/>
      <c r="ER165" s="381"/>
      <c r="ES165" s="381"/>
      <c r="ET165" s="381"/>
      <c r="EU165" s="381"/>
      <c r="EV165" s="381"/>
      <c r="EW165" s="381"/>
      <c r="EX165" s="381"/>
      <c r="EY165" s="381"/>
      <c r="EZ165" s="381"/>
      <c r="FA165" s="381"/>
      <c r="FB165" s="381"/>
      <c r="FC165" s="381"/>
      <c r="FD165" s="381"/>
      <c r="FE165" s="381"/>
      <c r="FF165" s="381"/>
      <c r="FG165" s="381"/>
      <c r="FH165" s="381"/>
      <c r="FI165" s="381"/>
      <c r="FJ165" s="381"/>
      <c r="FK165" s="381"/>
      <c r="FL165" s="381"/>
      <c r="FM165" s="381"/>
      <c r="FN165" s="381"/>
      <c r="FO165" s="381"/>
      <c r="FP165" s="381"/>
      <c r="FQ165" s="381"/>
      <c r="FR165" s="381"/>
      <c r="FS165" s="381"/>
      <c r="FT165" s="381"/>
      <c r="FU165" s="381"/>
      <c r="FV165" s="381"/>
      <c r="FW165" s="381"/>
      <c r="FX165" s="381"/>
      <c r="FY165" s="381"/>
      <c r="FZ165" s="381"/>
      <c r="GA165" s="381"/>
      <c r="GB165" s="381"/>
      <c r="GC165" s="381"/>
      <c r="GD165" s="381"/>
      <c r="GE165" s="381"/>
      <c r="GF165" s="381"/>
      <c r="GG165" s="381"/>
      <c r="GH165" s="381"/>
      <c r="GI165" s="381"/>
      <c r="GJ165" s="381"/>
      <c r="GK165" s="381"/>
      <c r="GL165" s="381"/>
      <c r="GM165" s="381"/>
      <c r="GN165" s="381"/>
      <c r="GO165" s="381"/>
      <c r="GP165" s="381"/>
      <c r="GQ165" s="381"/>
      <c r="GR165" s="381"/>
      <c r="GS165" s="381"/>
      <c r="GT165" s="381"/>
      <c r="GU165" s="381"/>
      <c r="GV165" s="381"/>
      <c r="GW165" s="381"/>
      <c r="GX165" s="381"/>
      <c r="GY165" s="381"/>
      <c r="GZ165" s="381"/>
      <c r="HA165" s="381"/>
      <c r="HB165" s="381"/>
      <c r="HC165" s="381"/>
      <c r="HD165" s="381"/>
      <c r="HE165" s="381"/>
      <c r="HF165" s="381"/>
      <c r="HG165" s="381"/>
      <c r="HH165" s="381"/>
      <c r="HI165" s="381"/>
      <c r="HJ165" s="381"/>
      <c r="HK165" s="381"/>
      <c r="HL165" s="381"/>
      <c r="HM165" s="381"/>
      <c r="HN165" s="381"/>
      <c r="HO165" s="381"/>
      <c r="HP165" s="381"/>
      <c r="HQ165" s="381"/>
      <c r="HR165" s="381"/>
      <c r="HS165" s="381"/>
      <c r="HT165" s="381"/>
      <c r="HU165" s="381"/>
      <c r="HV165" s="381"/>
      <c r="HW165" s="381"/>
      <c r="HX165" s="381"/>
      <c r="HY165" s="381"/>
      <c r="HZ165" s="381"/>
      <c r="IA165" s="381"/>
      <c r="IB165" s="381"/>
      <c r="IC165" s="381"/>
      <c r="ID165" s="381"/>
      <c r="IE165" s="381"/>
      <c r="IF165" s="381"/>
      <c r="IG165" s="381"/>
      <c r="IH165" s="381"/>
      <c r="II165" s="381"/>
      <c r="IJ165" s="381"/>
      <c r="IK165" s="381"/>
      <c r="IL165" s="381"/>
      <c r="IM165" s="381"/>
      <c r="IN165" s="381"/>
      <c r="IO165" s="381"/>
      <c r="IP165" s="381"/>
    </row>
    <row r="166" spans="1:250" s="381" customFormat="1" ht="26.4">
      <c r="A166" s="405" t="s">
        <v>295</v>
      </c>
      <c r="B166" s="400" t="s">
        <v>296</v>
      </c>
      <c r="C166" s="405"/>
      <c r="D166" s="433"/>
      <c r="E166" s="77"/>
      <c r="F166" s="434"/>
      <c r="G166" s="431"/>
      <c r="H166" s="431"/>
      <c r="I166" s="431"/>
      <c r="J166" s="431"/>
      <c r="K166" s="431"/>
      <c r="L166" s="431"/>
      <c r="M166" s="431"/>
      <c r="N166" s="431"/>
      <c r="O166" s="431"/>
      <c r="P166" s="431"/>
      <c r="Q166" s="431"/>
      <c r="R166" s="431"/>
      <c r="S166" s="431"/>
      <c r="T166" s="431"/>
      <c r="U166" s="431"/>
      <c r="V166" s="431"/>
      <c r="W166" s="431"/>
      <c r="X166" s="431"/>
      <c r="Y166" s="431"/>
      <c r="Z166" s="431"/>
      <c r="AA166" s="431"/>
      <c r="AB166" s="431"/>
      <c r="AC166" s="431"/>
      <c r="AD166" s="431"/>
      <c r="AE166" s="431"/>
      <c r="AF166" s="431"/>
      <c r="AG166" s="431"/>
      <c r="AH166" s="431"/>
      <c r="AI166" s="431"/>
      <c r="AJ166" s="431"/>
      <c r="AK166" s="431"/>
      <c r="AL166" s="431"/>
      <c r="AM166" s="431"/>
      <c r="AN166" s="431"/>
      <c r="AO166" s="431"/>
      <c r="AP166" s="431"/>
      <c r="AQ166" s="431"/>
      <c r="AR166" s="431"/>
      <c r="AS166" s="431"/>
      <c r="AT166" s="431"/>
      <c r="AU166" s="431"/>
      <c r="AV166" s="431"/>
      <c r="AW166" s="431"/>
      <c r="AX166" s="431"/>
      <c r="AY166" s="431"/>
      <c r="AZ166" s="431"/>
      <c r="BA166" s="431"/>
      <c r="BB166" s="431"/>
      <c r="BC166" s="431"/>
      <c r="BD166" s="431"/>
      <c r="BE166" s="431"/>
      <c r="BF166" s="431"/>
      <c r="BG166" s="431"/>
      <c r="BH166" s="431"/>
      <c r="BI166" s="431"/>
      <c r="BJ166" s="431"/>
      <c r="BK166" s="431"/>
      <c r="BL166" s="431"/>
      <c r="BM166" s="431"/>
      <c r="BN166" s="431"/>
      <c r="BO166" s="431"/>
      <c r="BP166" s="431"/>
      <c r="BQ166" s="431"/>
      <c r="BR166" s="431"/>
      <c r="BS166" s="431"/>
      <c r="BT166" s="431"/>
      <c r="BU166" s="431"/>
      <c r="BV166" s="431"/>
      <c r="BW166" s="431"/>
      <c r="BX166" s="431"/>
      <c r="BY166" s="431"/>
      <c r="BZ166" s="431"/>
      <c r="CA166" s="431"/>
      <c r="CB166" s="431"/>
      <c r="CC166" s="431"/>
      <c r="CD166" s="431"/>
      <c r="CE166" s="431"/>
      <c r="CF166" s="431"/>
      <c r="CG166" s="431"/>
      <c r="CH166" s="431"/>
      <c r="CI166" s="431"/>
      <c r="CJ166" s="431"/>
      <c r="CK166" s="431"/>
      <c r="CL166" s="431"/>
      <c r="CM166" s="431"/>
      <c r="CN166" s="431"/>
      <c r="CO166" s="431"/>
      <c r="CP166" s="431"/>
      <c r="CQ166" s="431"/>
      <c r="CR166" s="431"/>
      <c r="CS166" s="431"/>
      <c r="CT166" s="431"/>
      <c r="CU166" s="431"/>
      <c r="CV166" s="431"/>
      <c r="CW166" s="431"/>
      <c r="CX166" s="431"/>
      <c r="CY166" s="431"/>
      <c r="CZ166" s="431"/>
      <c r="DA166" s="431"/>
      <c r="DB166" s="431"/>
      <c r="DC166" s="431"/>
      <c r="DD166" s="431"/>
      <c r="DE166" s="431"/>
      <c r="DF166" s="431"/>
      <c r="DG166" s="431"/>
      <c r="DH166" s="431"/>
      <c r="DI166" s="431"/>
      <c r="DJ166" s="431"/>
      <c r="DK166" s="431"/>
      <c r="DL166" s="431"/>
      <c r="DM166" s="431"/>
      <c r="DN166" s="431"/>
      <c r="DO166" s="431"/>
      <c r="DP166" s="431"/>
      <c r="DQ166" s="431"/>
      <c r="DR166" s="431"/>
      <c r="DS166" s="431"/>
      <c r="DT166" s="431"/>
      <c r="DU166" s="431"/>
      <c r="DV166" s="431"/>
      <c r="DW166" s="431"/>
      <c r="DX166" s="431"/>
      <c r="DY166" s="431"/>
      <c r="DZ166" s="431"/>
      <c r="EA166" s="431"/>
      <c r="EB166" s="431"/>
      <c r="EC166" s="431"/>
      <c r="ED166" s="431"/>
      <c r="EE166" s="431"/>
      <c r="EF166" s="431"/>
      <c r="EG166" s="431"/>
      <c r="EH166" s="431"/>
      <c r="EI166" s="431"/>
      <c r="EJ166" s="431"/>
      <c r="EK166" s="431"/>
      <c r="EL166" s="431"/>
      <c r="EM166" s="431"/>
      <c r="EN166" s="431"/>
      <c r="EO166" s="431"/>
      <c r="EP166" s="431"/>
      <c r="EQ166" s="431"/>
      <c r="ER166" s="431"/>
      <c r="ES166" s="431"/>
      <c r="ET166" s="431"/>
      <c r="EU166" s="431"/>
      <c r="EV166" s="431"/>
      <c r="EW166" s="431"/>
      <c r="EX166" s="431"/>
      <c r="EY166" s="431"/>
      <c r="EZ166" s="431"/>
      <c r="FA166" s="431"/>
      <c r="FB166" s="431"/>
      <c r="FC166" s="431"/>
      <c r="FD166" s="431"/>
      <c r="FE166" s="431"/>
      <c r="FF166" s="431"/>
      <c r="FG166" s="431"/>
      <c r="FH166" s="431"/>
      <c r="FI166" s="431"/>
      <c r="FJ166" s="431"/>
      <c r="FK166" s="431"/>
      <c r="FL166" s="431"/>
      <c r="FM166" s="431"/>
      <c r="FN166" s="431"/>
      <c r="FO166" s="431"/>
      <c r="FP166" s="431"/>
      <c r="FQ166" s="431"/>
      <c r="FR166" s="431"/>
      <c r="FS166" s="431"/>
      <c r="FT166" s="431"/>
      <c r="FU166" s="431"/>
      <c r="FV166" s="431"/>
      <c r="FW166" s="431"/>
      <c r="FX166" s="431"/>
      <c r="FY166" s="431"/>
      <c r="FZ166" s="431"/>
      <c r="GA166" s="431"/>
      <c r="GB166" s="431"/>
      <c r="GC166" s="431"/>
      <c r="GD166" s="431"/>
      <c r="GE166" s="431"/>
      <c r="GF166" s="431"/>
      <c r="GG166" s="431"/>
      <c r="GH166" s="431"/>
      <c r="GI166" s="431"/>
      <c r="GJ166" s="431"/>
      <c r="GK166" s="431"/>
      <c r="GL166" s="431"/>
      <c r="GM166" s="431"/>
      <c r="GN166" s="431"/>
      <c r="GO166" s="431"/>
      <c r="GP166" s="431"/>
      <c r="GQ166" s="431"/>
      <c r="GR166" s="431"/>
      <c r="GS166" s="431"/>
      <c r="GT166" s="431"/>
      <c r="GU166" s="431"/>
      <c r="GV166" s="431"/>
      <c r="GW166" s="431"/>
      <c r="GX166" s="431"/>
      <c r="GY166" s="431"/>
      <c r="GZ166" s="431"/>
      <c r="HA166" s="431"/>
      <c r="HB166" s="431"/>
      <c r="HC166" s="431"/>
      <c r="HD166" s="431"/>
      <c r="HE166" s="431"/>
      <c r="HF166" s="431"/>
      <c r="HG166" s="431"/>
      <c r="HH166" s="431"/>
      <c r="HI166" s="431"/>
      <c r="HJ166" s="431"/>
      <c r="HK166" s="431"/>
      <c r="HL166" s="431"/>
      <c r="HM166" s="431"/>
      <c r="HN166" s="431"/>
      <c r="HO166" s="431"/>
      <c r="HP166" s="431"/>
      <c r="HQ166" s="431"/>
      <c r="HR166" s="431"/>
      <c r="HS166" s="431"/>
      <c r="HT166" s="431"/>
      <c r="HU166" s="431"/>
      <c r="HV166" s="431"/>
      <c r="HW166" s="431"/>
      <c r="HX166" s="431"/>
      <c r="HY166" s="431"/>
      <c r="HZ166" s="431"/>
      <c r="IA166" s="431"/>
      <c r="IB166" s="431"/>
      <c r="IC166" s="431"/>
      <c r="ID166" s="431"/>
      <c r="IE166" s="431"/>
      <c r="IF166" s="431"/>
      <c r="IG166" s="431"/>
      <c r="IH166" s="431"/>
      <c r="II166" s="431"/>
      <c r="IJ166" s="431"/>
      <c r="IK166" s="431"/>
      <c r="IL166" s="431"/>
      <c r="IM166" s="431"/>
      <c r="IN166" s="431"/>
      <c r="IO166" s="431"/>
      <c r="IP166" s="431"/>
    </row>
    <row r="167" spans="1:250" s="381" customFormat="1" ht="66">
      <c r="A167" s="405"/>
      <c r="B167" s="400" t="s">
        <v>297</v>
      </c>
      <c r="C167" s="396"/>
      <c r="D167" s="373"/>
      <c r="E167" s="76"/>
      <c r="F167" s="399"/>
    </row>
    <row r="168" spans="1:250" s="387" customFormat="1" ht="13.2">
      <c r="A168" s="405"/>
      <c r="B168" s="400" t="s">
        <v>298</v>
      </c>
      <c r="C168" s="396"/>
      <c r="D168" s="406"/>
      <c r="E168" s="35"/>
      <c r="F168" s="402"/>
      <c r="G168" s="381"/>
      <c r="H168" s="381"/>
      <c r="I168" s="381"/>
      <c r="J168" s="381"/>
      <c r="K168" s="381"/>
      <c r="L168" s="381"/>
      <c r="M168" s="381"/>
      <c r="N168" s="381"/>
      <c r="O168" s="381"/>
      <c r="P168" s="381"/>
      <c r="Q168" s="381"/>
      <c r="R168" s="381"/>
      <c r="S168" s="381"/>
      <c r="T168" s="381"/>
      <c r="U168" s="381"/>
      <c r="V168" s="381"/>
      <c r="W168" s="381"/>
      <c r="X168" s="381"/>
      <c r="Y168" s="381"/>
      <c r="Z168" s="381"/>
      <c r="AA168" s="381"/>
      <c r="AB168" s="381"/>
      <c r="AC168" s="381"/>
      <c r="AD168" s="381"/>
      <c r="AE168" s="381"/>
      <c r="AF168" s="381"/>
      <c r="AG168" s="381"/>
      <c r="AH168" s="381"/>
      <c r="AI168" s="381"/>
      <c r="AJ168" s="381"/>
      <c r="AK168" s="381"/>
      <c r="AL168" s="381"/>
      <c r="AM168" s="381"/>
      <c r="AN168" s="381"/>
      <c r="AO168" s="381"/>
      <c r="AP168" s="381"/>
      <c r="AQ168" s="381"/>
      <c r="AR168" s="381"/>
      <c r="AS168" s="381"/>
      <c r="AT168" s="381"/>
      <c r="AU168" s="381"/>
      <c r="AV168" s="381"/>
      <c r="AW168" s="381"/>
      <c r="AX168" s="381"/>
      <c r="AY168" s="381"/>
      <c r="AZ168" s="381"/>
      <c r="BA168" s="381"/>
      <c r="BB168" s="381"/>
      <c r="BC168" s="381"/>
      <c r="BD168" s="381"/>
      <c r="BE168" s="381"/>
      <c r="BF168" s="381"/>
      <c r="BG168" s="381"/>
      <c r="BH168" s="381"/>
      <c r="BI168" s="381"/>
      <c r="BJ168" s="381"/>
      <c r="BK168" s="381"/>
      <c r="BL168" s="381"/>
      <c r="BM168" s="381"/>
      <c r="BN168" s="381"/>
      <c r="BO168" s="381"/>
      <c r="BP168" s="381"/>
      <c r="BQ168" s="381"/>
      <c r="BR168" s="381"/>
      <c r="BS168" s="381"/>
      <c r="BT168" s="381"/>
      <c r="BU168" s="381"/>
      <c r="BV168" s="381"/>
      <c r="BW168" s="381"/>
      <c r="BX168" s="381"/>
      <c r="BY168" s="381"/>
      <c r="BZ168" s="381"/>
      <c r="CA168" s="381"/>
      <c r="CB168" s="381"/>
      <c r="CC168" s="381"/>
      <c r="CD168" s="381"/>
      <c r="CE168" s="381"/>
      <c r="CF168" s="381"/>
      <c r="CG168" s="381"/>
      <c r="CH168" s="381"/>
      <c r="CI168" s="381"/>
      <c r="CJ168" s="381"/>
      <c r="CK168" s="381"/>
      <c r="CL168" s="381"/>
      <c r="CM168" s="381"/>
      <c r="CN168" s="381"/>
      <c r="CO168" s="381"/>
      <c r="CP168" s="381"/>
      <c r="CQ168" s="381"/>
      <c r="CR168" s="381"/>
      <c r="CS168" s="381"/>
      <c r="CT168" s="381"/>
      <c r="CU168" s="381"/>
      <c r="CV168" s="381"/>
      <c r="CW168" s="381"/>
      <c r="CX168" s="381"/>
      <c r="CY168" s="381"/>
      <c r="CZ168" s="381"/>
      <c r="DA168" s="381"/>
      <c r="DB168" s="381"/>
      <c r="DC168" s="381"/>
      <c r="DD168" s="381"/>
      <c r="DE168" s="381"/>
      <c r="DF168" s="381"/>
      <c r="DG168" s="381"/>
      <c r="DH168" s="381"/>
      <c r="DI168" s="381"/>
      <c r="DJ168" s="381"/>
      <c r="DK168" s="381"/>
      <c r="DL168" s="381"/>
      <c r="DM168" s="381"/>
      <c r="DN168" s="381"/>
      <c r="DO168" s="381"/>
      <c r="DP168" s="381"/>
      <c r="DQ168" s="381"/>
      <c r="DR168" s="381"/>
      <c r="DS168" s="381"/>
      <c r="DT168" s="381"/>
      <c r="DU168" s="381"/>
      <c r="DV168" s="381"/>
      <c r="DW168" s="381"/>
      <c r="DX168" s="381"/>
      <c r="DY168" s="381"/>
      <c r="DZ168" s="381"/>
      <c r="EA168" s="381"/>
      <c r="EB168" s="381"/>
      <c r="EC168" s="381"/>
      <c r="ED168" s="381"/>
      <c r="EE168" s="381"/>
      <c r="EF168" s="381"/>
      <c r="EG168" s="381"/>
      <c r="EH168" s="381"/>
      <c r="EI168" s="381"/>
      <c r="EJ168" s="381"/>
      <c r="EK168" s="381"/>
      <c r="EL168" s="381"/>
      <c r="EM168" s="381"/>
      <c r="EN168" s="381"/>
      <c r="EO168" s="381"/>
      <c r="EP168" s="381"/>
      <c r="EQ168" s="381"/>
      <c r="ER168" s="381"/>
      <c r="ES168" s="381"/>
      <c r="ET168" s="381"/>
      <c r="EU168" s="381"/>
      <c r="EV168" s="381"/>
      <c r="EW168" s="381"/>
      <c r="EX168" s="381"/>
      <c r="EY168" s="381"/>
      <c r="EZ168" s="381"/>
      <c r="FA168" s="381"/>
      <c r="FB168" s="381"/>
      <c r="FC168" s="381"/>
      <c r="FD168" s="381"/>
      <c r="FE168" s="381"/>
      <c r="FF168" s="381"/>
      <c r="FG168" s="381"/>
      <c r="FH168" s="381"/>
      <c r="FI168" s="381"/>
      <c r="FJ168" s="381"/>
      <c r="FK168" s="381"/>
      <c r="FL168" s="381"/>
      <c r="FM168" s="381"/>
      <c r="FN168" s="381"/>
      <c r="FO168" s="381"/>
      <c r="FP168" s="381"/>
      <c r="FQ168" s="381"/>
      <c r="FR168" s="381"/>
      <c r="FS168" s="381"/>
      <c r="FT168" s="381"/>
      <c r="FU168" s="381"/>
      <c r="FV168" s="381"/>
      <c r="FW168" s="381"/>
      <c r="FX168" s="381"/>
      <c r="FY168" s="381"/>
      <c r="FZ168" s="381"/>
      <c r="GA168" s="381"/>
      <c r="GB168" s="381"/>
      <c r="GC168" s="381"/>
      <c r="GD168" s="381"/>
      <c r="GE168" s="381"/>
      <c r="GF168" s="381"/>
      <c r="GG168" s="381"/>
      <c r="GH168" s="381"/>
      <c r="GI168" s="381"/>
      <c r="GJ168" s="381"/>
      <c r="GK168" s="381"/>
      <c r="GL168" s="381"/>
      <c r="GM168" s="381"/>
      <c r="GN168" s="381"/>
      <c r="GO168" s="381"/>
      <c r="GP168" s="381"/>
      <c r="GQ168" s="381"/>
      <c r="GR168" s="381"/>
      <c r="GS168" s="381"/>
      <c r="GT168" s="381"/>
      <c r="GU168" s="381"/>
      <c r="GV168" s="381"/>
      <c r="GW168" s="381"/>
      <c r="GX168" s="381"/>
      <c r="GY168" s="381"/>
      <c r="GZ168" s="381"/>
      <c r="HA168" s="381"/>
      <c r="HB168" s="381"/>
      <c r="HC168" s="381"/>
      <c r="HD168" s="381"/>
      <c r="HE168" s="381"/>
      <c r="HF168" s="381"/>
      <c r="HG168" s="381"/>
      <c r="HH168" s="381"/>
      <c r="HI168" s="381"/>
      <c r="HJ168" s="381"/>
      <c r="HK168" s="381"/>
      <c r="HL168" s="381"/>
      <c r="HM168" s="381"/>
      <c r="HN168" s="381"/>
      <c r="HO168" s="381"/>
      <c r="HP168" s="381"/>
      <c r="HQ168" s="381"/>
      <c r="HR168" s="381"/>
      <c r="HS168" s="381"/>
      <c r="HT168" s="381"/>
      <c r="HU168" s="381"/>
      <c r="HV168" s="381"/>
      <c r="HW168" s="381"/>
      <c r="HX168" s="381"/>
      <c r="HY168" s="381"/>
      <c r="HZ168" s="381"/>
      <c r="IA168" s="381"/>
      <c r="IB168" s="381"/>
      <c r="IC168" s="381"/>
      <c r="ID168" s="381"/>
      <c r="IE168" s="381"/>
      <c r="IF168" s="381"/>
      <c r="IG168" s="381"/>
      <c r="IH168" s="381"/>
      <c r="II168" s="381"/>
      <c r="IJ168" s="381"/>
      <c r="IK168" s="381"/>
      <c r="IL168" s="381"/>
      <c r="IM168" s="381"/>
      <c r="IN168" s="381"/>
      <c r="IO168" s="381"/>
      <c r="IP168" s="381"/>
    </row>
    <row r="169" spans="1:250" s="387" customFormat="1" ht="13.2">
      <c r="A169" s="405"/>
      <c r="B169" s="395"/>
      <c r="C169" s="396"/>
      <c r="D169" s="406"/>
      <c r="E169" s="35"/>
      <c r="F169" s="402"/>
      <c r="G169" s="381"/>
      <c r="H169" s="381"/>
      <c r="I169" s="381"/>
      <c r="J169" s="381"/>
      <c r="K169" s="381"/>
      <c r="L169" s="381"/>
      <c r="M169" s="381"/>
      <c r="N169" s="381"/>
      <c r="O169" s="381"/>
      <c r="P169" s="381"/>
      <c r="Q169" s="381"/>
      <c r="R169" s="381"/>
      <c r="S169" s="381"/>
      <c r="T169" s="381"/>
      <c r="U169" s="381"/>
      <c r="V169" s="381"/>
      <c r="W169" s="381"/>
      <c r="X169" s="381"/>
      <c r="Y169" s="381"/>
      <c r="Z169" s="381"/>
      <c r="AA169" s="381"/>
      <c r="AB169" s="381"/>
      <c r="AC169" s="381"/>
      <c r="AD169" s="381"/>
      <c r="AE169" s="381"/>
      <c r="AF169" s="381"/>
      <c r="AG169" s="381"/>
      <c r="AH169" s="381"/>
      <c r="AI169" s="381"/>
      <c r="AJ169" s="381"/>
      <c r="AK169" s="381"/>
      <c r="AL169" s="381"/>
      <c r="AM169" s="381"/>
      <c r="AN169" s="381"/>
      <c r="AO169" s="381"/>
      <c r="AP169" s="381"/>
      <c r="AQ169" s="381"/>
      <c r="AR169" s="381"/>
      <c r="AS169" s="381"/>
      <c r="AT169" s="381"/>
      <c r="AU169" s="381"/>
      <c r="AV169" s="381"/>
      <c r="AW169" s="381"/>
      <c r="AX169" s="381"/>
      <c r="AY169" s="381"/>
      <c r="AZ169" s="381"/>
      <c r="BA169" s="381"/>
      <c r="BB169" s="381"/>
      <c r="BC169" s="381"/>
      <c r="BD169" s="381"/>
      <c r="BE169" s="381"/>
      <c r="BF169" s="381"/>
      <c r="BG169" s="381"/>
      <c r="BH169" s="381"/>
      <c r="BI169" s="381"/>
      <c r="BJ169" s="381"/>
      <c r="BK169" s="381"/>
      <c r="BL169" s="381"/>
      <c r="BM169" s="381"/>
      <c r="BN169" s="381"/>
      <c r="BO169" s="381"/>
      <c r="BP169" s="381"/>
      <c r="BQ169" s="381"/>
      <c r="BR169" s="381"/>
      <c r="BS169" s="381"/>
      <c r="BT169" s="381"/>
      <c r="BU169" s="381"/>
      <c r="BV169" s="381"/>
      <c r="BW169" s="381"/>
      <c r="BX169" s="381"/>
      <c r="BY169" s="381"/>
      <c r="BZ169" s="381"/>
      <c r="CA169" s="381"/>
      <c r="CB169" s="381"/>
      <c r="CC169" s="381"/>
      <c r="CD169" s="381"/>
      <c r="CE169" s="381"/>
      <c r="CF169" s="381"/>
      <c r="CG169" s="381"/>
      <c r="CH169" s="381"/>
      <c r="CI169" s="381"/>
      <c r="CJ169" s="381"/>
      <c r="CK169" s="381"/>
      <c r="CL169" s="381"/>
      <c r="CM169" s="381"/>
      <c r="CN169" s="381"/>
      <c r="CO169" s="381"/>
      <c r="CP169" s="381"/>
      <c r="CQ169" s="381"/>
      <c r="CR169" s="381"/>
      <c r="CS169" s="381"/>
      <c r="CT169" s="381"/>
      <c r="CU169" s="381"/>
      <c r="CV169" s="381"/>
      <c r="CW169" s="381"/>
      <c r="CX169" s="381"/>
      <c r="CY169" s="381"/>
      <c r="CZ169" s="381"/>
      <c r="DA169" s="381"/>
      <c r="DB169" s="381"/>
      <c r="DC169" s="381"/>
      <c r="DD169" s="381"/>
      <c r="DE169" s="381"/>
      <c r="DF169" s="381"/>
      <c r="DG169" s="381"/>
      <c r="DH169" s="381"/>
      <c r="DI169" s="381"/>
      <c r="DJ169" s="381"/>
      <c r="DK169" s="381"/>
      <c r="DL169" s="381"/>
      <c r="DM169" s="381"/>
      <c r="DN169" s="381"/>
      <c r="DO169" s="381"/>
      <c r="DP169" s="381"/>
      <c r="DQ169" s="381"/>
      <c r="DR169" s="381"/>
      <c r="DS169" s="381"/>
      <c r="DT169" s="381"/>
      <c r="DU169" s="381"/>
      <c r="DV169" s="381"/>
      <c r="DW169" s="381"/>
      <c r="DX169" s="381"/>
      <c r="DY169" s="381"/>
      <c r="DZ169" s="381"/>
      <c r="EA169" s="381"/>
      <c r="EB169" s="381"/>
      <c r="EC169" s="381"/>
      <c r="ED169" s="381"/>
      <c r="EE169" s="381"/>
      <c r="EF169" s="381"/>
      <c r="EG169" s="381"/>
      <c r="EH169" s="381"/>
      <c r="EI169" s="381"/>
      <c r="EJ169" s="381"/>
      <c r="EK169" s="381"/>
      <c r="EL169" s="381"/>
      <c r="EM169" s="381"/>
      <c r="EN169" s="381"/>
      <c r="EO169" s="381"/>
      <c r="EP169" s="381"/>
      <c r="EQ169" s="381"/>
      <c r="ER169" s="381"/>
      <c r="ES169" s="381"/>
      <c r="ET169" s="381"/>
      <c r="EU169" s="381"/>
      <c r="EV169" s="381"/>
      <c r="EW169" s="381"/>
      <c r="EX169" s="381"/>
      <c r="EY169" s="381"/>
      <c r="EZ169" s="381"/>
      <c r="FA169" s="381"/>
      <c r="FB169" s="381"/>
      <c r="FC169" s="381"/>
      <c r="FD169" s="381"/>
      <c r="FE169" s="381"/>
      <c r="FF169" s="381"/>
      <c r="FG169" s="381"/>
      <c r="FH169" s="381"/>
      <c r="FI169" s="381"/>
      <c r="FJ169" s="381"/>
      <c r="FK169" s="381"/>
      <c r="FL169" s="381"/>
      <c r="FM169" s="381"/>
      <c r="FN169" s="381"/>
      <c r="FO169" s="381"/>
      <c r="FP169" s="381"/>
      <c r="FQ169" s="381"/>
      <c r="FR169" s="381"/>
      <c r="FS169" s="381"/>
      <c r="FT169" s="381"/>
      <c r="FU169" s="381"/>
      <c r="FV169" s="381"/>
      <c r="FW169" s="381"/>
      <c r="FX169" s="381"/>
      <c r="FY169" s="381"/>
      <c r="FZ169" s="381"/>
      <c r="GA169" s="381"/>
      <c r="GB169" s="381"/>
      <c r="GC169" s="381"/>
      <c r="GD169" s="381"/>
      <c r="GE169" s="381"/>
      <c r="GF169" s="381"/>
      <c r="GG169" s="381"/>
      <c r="GH169" s="381"/>
      <c r="GI169" s="381"/>
      <c r="GJ169" s="381"/>
      <c r="GK169" s="381"/>
      <c r="GL169" s="381"/>
      <c r="GM169" s="381"/>
      <c r="GN169" s="381"/>
      <c r="GO169" s="381"/>
      <c r="GP169" s="381"/>
      <c r="GQ169" s="381"/>
      <c r="GR169" s="381"/>
      <c r="GS169" s="381"/>
      <c r="GT169" s="381"/>
      <c r="GU169" s="381"/>
      <c r="GV169" s="381"/>
      <c r="GW169" s="381"/>
      <c r="GX169" s="381"/>
      <c r="GY169" s="381"/>
      <c r="GZ169" s="381"/>
      <c r="HA169" s="381"/>
      <c r="HB169" s="381"/>
      <c r="HC169" s="381"/>
      <c r="HD169" s="381"/>
      <c r="HE169" s="381"/>
      <c r="HF169" s="381"/>
      <c r="HG169" s="381"/>
      <c r="HH169" s="381"/>
      <c r="HI169" s="381"/>
      <c r="HJ169" s="381"/>
      <c r="HK169" s="381"/>
      <c r="HL169" s="381"/>
      <c r="HM169" s="381"/>
      <c r="HN169" s="381"/>
      <c r="HO169" s="381"/>
      <c r="HP169" s="381"/>
      <c r="HQ169" s="381"/>
      <c r="HR169" s="381"/>
      <c r="HS169" s="381"/>
      <c r="HT169" s="381"/>
      <c r="HU169" s="381"/>
      <c r="HV169" s="381"/>
      <c r="HW169" s="381"/>
      <c r="HX169" s="381"/>
      <c r="HY169" s="381"/>
      <c r="HZ169" s="381"/>
      <c r="IA169" s="381"/>
      <c r="IB169" s="381"/>
      <c r="IC169" s="381"/>
      <c r="ID169" s="381"/>
      <c r="IE169" s="381"/>
      <c r="IF169" s="381"/>
      <c r="IG169" s="381"/>
      <c r="IH169" s="381"/>
      <c r="II169" s="381"/>
      <c r="IJ169" s="381"/>
      <c r="IK169" s="381"/>
      <c r="IL169" s="381"/>
      <c r="IM169" s="381"/>
      <c r="IN169" s="381"/>
      <c r="IO169" s="381"/>
      <c r="IP169" s="381"/>
    </row>
    <row r="170" spans="1:250" s="387" customFormat="1" ht="13.2">
      <c r="A170" s="405"/>
      <c r="B170" s="400">
        <f>(982+44)+30+13.5*2-305</f>
        <v>778</v>
      </c>
      <c r="C170" s="396"/>
      <c r="D170" s="406"/>
      <c r="E170" s="35"/>
      <c r="F170" s="402"/>
      <c r="G170" s="381"/>
      <c r="H170" s="381"/>
      <c r="I170" s="381"/>
      <c r="J170" s="381"/>
      <c r="K170" s="381"/>
      <c r="L170" s="381"/>
      <c r="M170" s="381"/>
      <c r="N170" s="381"/>
      <c r="O170" s="381"/>
      <c r="P170" s="381"/>
      <c r="Q170" s="381"/>
      <c r="R170" s="381"/>
      <c r="S170" s="381"/>
      <c r="T170" s="381"/>
      <c r="U170" s="381"/>
      <c r="V170" s="381"/>
      <c r="W170" s="381"/>
      <c r="X170" s="381"/>
      <c r="Y170" s="381"/>
      <c r="Z170" s="381"/>
      <c r="AA170" s="381"/>
      <c r="AB170" s="381"/>
      <c r="AC170" s="381"/>
      <c r="AD170" s="381"/>
      <c r="AE170" s="381"/>
      <c r="AF170" s="381"/>
      <c r="AG170" s="381"/>
      <c r="AH170" s="381"/>
      <c r="AI170" s="381"/>
      <c r="AJ170" s="381"/>
      <c r="AK170" s="381"/>
      <c r="AL170" s="381"/>
      <c r="AM170" s="381"/>
      <c r="AN170" s="381"/>
      <c r="AO170" s="381"/>
      <c r="AP170" s="381"/>
      <c r="AQ170" s="381"/>
      <c r="AR170" s="381"/>
      <c r="AS170" s="381"/>
      <c r="AT170" s="381"/>
      <c r="AU170" s="381"/>
      <c r="AV170" s="381"/>
      <c r="AW170" s="381"/>
      <c r="AX170" s="381"/>
      <c r="AY170" s="381"/>
      <c r="AZ170" s="381"/>
      <c r="BA170" s="381"/>
      <c r="BB170" s="381"/>
      <c r="BC170" s="381"/>
      <c r="BD170" s="381"/>
      <c r="BE170" s="381"/>
      <c r="BF170" s="381"/>
      <c r="BG170" s="381"/>
      <c r="BH170" s="381"/>
      <c r="BI170" s="381"/>
      <c r="BJ170" s="381"/>
      <c r="BK170" s="381"/>
      <c r="BL170" s="381"/>
      <c r="BM170" s="381"/>
      <c r="BN170" s="381"/>
      <c r="BO170" s="381"/>
      <c r="BP170" s="381"/>
      <c r="BQ170" s="381"/>
      <c r="BR170" s="381"/>
      <c r="BS170" s="381"/>
      <c r="BT170" s="381"/>
      <c r="BU170" s="381"/>
      <c r="BV170" s="381"/>
      <c r="BW170" s="381"/>
      <c r="BX170" s="381"/>
      <c r="BY170" s="381"/>
      <c r="BZ170" s="381"/>
      <c r="CA170" s="381"/>
      <c r="CB170" s="381"/>
      <c r="CC170" s="381"/>
      <c r="CD170" s="381"/>
      <c r="CE170" s="381"/>
      <c r="CF170" s="381"/>
      <c r="CG170" s="381"/>
      <c r="CH170" s="381"/>
      <c r="CI170" s="381"/>
      <c r="CJ170" s="381"/>
      <c r="CK170" s="381"/>
      <c r="CL170" s="381"/>
      <c r="CM170" s="381"/>
      <c r="CN170" s="381"/>
      <c r="CO170" s="381"/>
      <c r="CP170" s="381"/>
      <c r="CQ170" s="381"/>
      <c r="CR170" s="381"/>
      <c r="CS170" s="381"/>
      <c r="CT170" s="381"/>
      <c r="CU170" s="381"/>
      <c r="CV170" s="381"/>
      <c r="CW170" s="381"/>
      <c r="CX170" s="381"/>
      <c r="CY170" s="381"/>
      <c r="CZ170" s="381"/>
      <c r="DA170" s="381"/>
      <c r="DB170" s="381"/>
      <c r="DC170" s="381"/>
      <c r="DD170" s="381"/>
      <c r="DE170" s="381"/>
      <c r="DF170" s="381"/>
      <c r="DG170" s="381"/>
      <c r="DH170" s="381"/>
      <c r="DI170" s="381"/>
      <c r="DJ170" s="381"/>
      <c r="DK170" s="381"/>
      <c r="DL170" s="381"/>
      <c r="DM170" s="381"/>
      <c r="DN170" s="381"/>
      <c r="DO170" s="381"/>
      <c r="DP170" s="381"/>
      <c r="DQ170" s="381"/>
      <c r="DR170" s="381"/>
      <c r="DS170" s="381"/>
      <c r="DT170" s="381"/>
      <c r="DU170" s="381"/>
      <c r="DV170" s="381"/>
      <c r="DW170" s="381"/>
      <c r="DX170" s="381"/>
      <c r="DY170" s="381"/>
      <c r="DZ170" s="381"/>
      <c r="EA170" s="381"/>
      <c r="EB170" s="381"/>
      <c r="EC170" s="381"/>
      <c r="ED170" s="381"/>
      <c r="EE170" s="381"/>
      <c r="EF170" s="381"/>
      <c r="EG170" s="381"/>
      <c r="EH170" s="381"/>
      <c r="EI170" s="381"/>
      <c r="EJ170" s="381"/>
      <c r="EK170" s="381"/>
      <c r="EL170" s="381"/>
      <c r="EM170" s="381"/>
      <c r="EN170" s="381"/>
      <c r="EO170" s="381"/>
      <c r="EP170" s="381"/>
      <c r="EQ170" s="381"/>
      <c r="ER170" s="381"/>
      <c r="ES170" s="381"/>
      <c r="ET170" s="381"/>
      <c r="EU170" s="381"/>
      <c r="EV170" s="381"/>
      <c r="EW170" s="381"/>
      <c r="EX170" s="381"/>
      <c r="EY170" s="381"/>
      <c r="EZ170" s="381"/>
      <c r="FA170" s="381"/>
      <c r="FB170" s="381"/>
      <c r="FC170" s="381"/>
      <c r="FD170" s="381"/>
      <c r="FE170" s="381"/>
      <c r="FF170" s="381"/>
      <c r="FG170" s="381"/>
      <c r="FH170" s="381"/>
      <c r="FI170" s="381"/>
      <c r="FJ170" s="381"/>
      <c r="FK170" s="381"/>
      <c r="FL170" s="381"/>
      <c r="FM170" s="381"/>
      <c r="FN170" s="381"/>
      <c r="FO170" s="381"/>
      <c r="FP170" s="381"/>
      <c r="FQ170" s="381"/>
      <c r="FR170" s="381"/>
      <c r="FS170" s="381"/>
      <c r="FT170" s="381"/>
      <c r="FU170" s="381"/>
      <c r="FV170" s="381"/>
      <c r="FW170" s="381"/>
      <c r="FX170" s="381"/>
      <c r="FY170" s="381"/>
      <c r="FZ170" s="381"/>
      <c r="GA170" s="381"/>
      <c r="GB170" s="381"/>
      <c r="GC170" s="381"/>
      <c r="GD170" s="381"/>
      <c r="GE170" s="381"/>
      <c r="GF170" s="381"/>
      <c r="GG170" s="381"/>
      <c r="GH170" s="381"/>
      <c r="GI170" s="381"/>
      <c r="GJ170" s="381"/>
      <c r="GK170" s="381"/>
      <c r="GL170" s="381"/>
      <c r="GM170" s="381"/>
      <c r="GN170" s="381"/>
      <c r="GO170" s="381"/>
      <c r="GP170" s="381"/>
      <c r="GQ170" s="381"/>
      <c r="GR170" s="381"/>
      <c r="GS170" s="381"/>
      <c r="GT170" s="381"/>
      <c r="GU170" s="381"/>
      <c r="GV170" s="381"/>
      <c r="GW170" s="381"/>
      <c r="GX170" s="381"/>
      <c r="GY170" s="381"/>
      <c r="GZ170" s="381"/>
      <c r="HA170" s="381"/>
      <c r="HB170" s="381"/>
      <c r="HC170" s="381"/>
      <c r="HD170" s="381"/>
      <c r="HE170" s="381"/>
      <c r="HF170" s="381"/>
      <c r="HG170" s="381"/>
      <c r="HH170" s="381"/>
      <c r="HI170" s="381"/>
      <c r="HJ170" s="381"/>
      <c r="HK170" s="381"/>
      <c r="HL170" s="381"/>
      <c r="HM170" s="381"/>
      <c r="HN170" s="381"/>
      <c r="HO170" s="381"/>
      <c r="HP170" s="381"/>
      <c r="HQ170" s="381"/>
      <c r="HR170" s="381"/>
      <c r="HS170" s="381"/>
      <c r="HT170" s="381"/>
      <c r="HU170" s="381"/>
      <c r="HV170" s="381"/>
      <c r="HW170" s="381"/>
      <c r="HX170" s="381"/>
      <c r="HY170" s="381"/>
      <c r="HZ170" s="381"/>
      <c r="IA170" s="381"/>
      <c r="IB170" s="381"/>
      <c r="IC170" s="381"/>
      <c r="ID170" s="381"/>
      <c r="IE170" s="381"/>
      <c r="IF170" s="381"/>
      <c r="IG170" s="381"/>
      <c r="IH170" s="381"/>
      <c r="II170" s="381"/>
      <c r="IJ170" s="381"/>
      <c r="IK170" s="381"/>
      <c r="IL170" s="381"/>
      <c r="IM170" s="381"/>
      <c r="IN170" s="381"/>
      <c r="IO170" s="381"/>
      <c r="IP170" s="381"/>
    </row>
    <row r="171" spans="1:250" s="387" customFormat="1" ht="13.2">
      <c r="A171" s="405"/>
      <c r="B171" s="400" t="s">
        <v>299</v>
      </c>
      <c r="C171" s="396" t="s">
        <v>12</v>
      </c>
      <c r="D171" s="406">
        <f>SUM(B170:B170)</f>
        <v>778</v>
      </c>
      <c r="E171" s="35"/>
      <c r="F171" s="402">
        <f>+E171*D171</f>
        <v>0</v>
      </c>
      <c r="G171" s="381"/>
      <c r="H171" s="381"/>
      <c r="I171" s="381"/>
      <c r="J171" s="381"/>
      <c r="K171" s="381"/>
      <c r="L171" s="381"/>
      <c r="M171" s="381"/>
      <c r="N171" s="381"/>
      <c r="O171" s="381"/>
      <c r="P171" s="381"/>
      <c r="Q171" s="381"/>
      <c r="R171" s="381"/>
      <c r="S171" s="381"/>
      <c r="T171" s="381"/>
      <c r="U171" s="381"/>
      <c r="V171" s="381"/>
      <c r="W171" s="381"/>
      <c r="X171" s="381"/>
      <c r="Y171" s="381"/>
      <c r="Z171" s="381"/>
      <c r="AA171" s="381"/>
      <c r="AB171" s="381"/>
      <c r="AC171" s="381"/>
      <c r="AD171" s="381"/>
      <c r="AE171" s="381"/>
      <c r="AF171" s="381"/>
      <c r="AG171" s="381"/>
      <c r="AH171" s="381"/>
      <c r="AI171" s="381"/>
      <c r="AJ171" s="381"/>
      <c r="AK171" s="381"/>
      <c r="AL171" s="381"/>
      <c r="AM171" s="381"/>
      <c r="AN171" s="381"/>
      <c r="AO171" s="381"/>
      <c r="AP171" s="381"/>
      <c r="AQ171" s="381"/>
      <c r="AR171" s="381"/>
      <c r="AS171" s="381"/>
      <c r="AT171" s="381"/>
      <c r="AU171" s="381"/>
      <c r="AV171" s="381"/>
      <c r="AW171" s="381"/>
      <c r="AX171" s="381"/>
      <c r="AY171" s="381"/>
      <c r="AZ171" s="381"/>
      <c r="BA171" s="381"/>
      <c r="BB171" s="381"/>
      <c r="BC171" s="381"/>
      <c r="BD171" s="381"/>
      <c r="BE171" s="381"/>
      <c r="BF171" s="381"/>
      <c r="BG171" s="381"/>
      <c r="BH171" s="381"/>
      <c r="BI171" s="381"/>
      <c r="BJ171" s="381"/>
      <c r="BK171" s="381"/>
      <c r="BL171" s="381"/>
      <c r="BM171" s="381"/>
      <c r="BN171" s="381"/>
      <c r="BO171" s="381"/>
      <c r="BP171" s="381"/>
      <c r="BQ171" s="381"/>
      <c r="BR171" s="381"/>
      <c r="BS171" s="381"/>
      <c r="BT171" s="381"/>
      <c r="BU171" s="381"/>
      <c r="BV171" s="381"/>
      <c r="BW171" s="381"/>
      <c r="BX171" s="381"/>
      <c r="BY171" s="381"/>
      <c r="BZ171" s="381"/>
      <c r="CA171" s="381"/>
      <c r="CB171" s="381"/>
      <c r="CC171" s="381"/>
      <c r="CD171" s="381"/>
      <c r="CE171" s="381"/>
      <c r="CF171" s="381"/>
      <c r="CG171" s="381"/>
      <c r="CH171" s="381"/>
      <c r="CI171" s="381"/>
      <c r="CJ171" s="381"/>
      <c r="CK171" s="381"/>
      <c r="CL171" s="381"/>
      <c r="CM171" s="381"/>
      <c r="CN171" s="381"/>
      <c r="CO171" s="381"/>
      <c r="CP171" s="381"/>
      <c r="CQ171" s="381"/>
      <c r="CR171" s="381"/>
      <c r="CS171" s="381"/>
      <c r="CT171" s="381"/>
      <c r="CU171" s="381"/>
      <c r="CV171" s="381"/>
      <c r="CW171" s="381"/>
      <c r="CX171" s="381"/>
      <c r="CY171" s="381"/>
      <c r="CZ171" s="381"/>
      <c r="DA171" s="381"/>
      <c r="DB171" s="381"/>
      <c r="DC171" s="381"/>
      <c r="DD171" s="381"/>
      <c r="DE171" s="381"/>
      <c r="DF171" s="381"/>
      <c r="DG171" s="381"/>
      <c r="DH171" s="381"/>
      <c r="DI171" s="381"/>
      <c r="DJ171" s="381"/>
      <c r="DK171" s="381"/>
      <c r="DL171" s="381"/>
      <c r="DM171" s="381"/>
      <c r="DN171" s="381"/>
      <c r="DO171" s="381"/>
      <c r="DP171" s="381"/>
      <c r="DQ171" s="381"/>
      <c r="DR171" s="381"/>
      <c r="DS171" s="381"/>
      <c r="DT171" s="381"/>
      <c r="DU171" s="381"/>
      <c r="DV171" s="381"/>
      <c r="DW171" s="381"/>
      <c r="DX171" s="381"/>
      <c r="DY171" s="381"/>
      <c r="DZ171" s="381"/>
      <c r="EA171" s="381"/>
      <c r="EB171" s="381"/>
      <c r="EC171" s="381"/>
      <c r="ED171" s="381"/>
      <c r="EE171" s="381"/>
      <c r="EF171" s="381"/>
      <c r="EG171" s="381"/>
      <c r="EH171" s="381"/>
      <c r="EI171" s="381"/>
      <c r="EJ171" s="381"/>
      <c r="EK171" s="381"/>
      <c r="EL171" s="381"/>
      <c r="EM171" s="381"/>
      <c r="EN171" s="381"/>
      <c r="EO171" s="381"/>
      <c r="EP171" s="381"/>
      <c r="EQ171" s="381"/>
      <c r="ER171" s="381"/>
      <c r="ES171" s="381"/>
      <c r="ET171" s="381"/>
      <c r="EU171" s="381"/>
      <c r="EV171" s="381"/>
      <c r="EW171" s="381"/>
      <c r="EX171" s="381"/>
      <c r="EY171" s="381"/>
      <c r="EZ171" s="381"/>
      <c r="FA171" s="381"/>
      <c r="FB171" s="381"/>
      <c r="FC171" s="381"/>
      <c r="FD171" s="381"/>
      <c r="FE171" s="381"/>
      <c r="FF171" s="381"/>
      <c r="FG171" s="381"/>
      <c r="FH171" s="381"/>
      <c r="FI171" s="381"/>
      <c r="FJ171" s="381"/>
      <c r="FK171" s="381"/>
      <c r="FL171" s="381"/>
      <c r="FM171" s="381"/>
      <c r="FN171" s="381"/>
      <c r="FO171" s="381"/>
      <c r="FP171" s="381"/>
      <c r="FQ171" s="381"/>
      <c r="FR171" s="381"/>
      <c r="FS171" s="381"/>
      <c r="FT171" s="381"/>
      <c r="FU171" s="381"/>
      <c r="FV171" s="381"/>
      <c r="FW171" s="381"/>
      <c r="FX171" s="381"/>
      <c r="FY171" s="381"/>
      <c r="FZ171" s="381"/>
      <c r="GA171" s="381"/>
      <c r="GB171" s="381"/>
      <c r="GC171" s="381"/>
      <c r="GD171" s="381"/>
      <c r="GE171" s="381"/>
      <c r="GF171" s="381"/>
      <c r="GG171" s="381"/>
      <c r="GH171" s="381"/>
      <c r="GI171" s="381"/>
      <c r="GJ171" s="381"/>
      <c r="GK171" s="381"/>
      <c r="GL171" s="381"/>
      <c r="GM171" s="381"/>
      <c r="GN171" s="381"/>
      <c r="GO171" s="381"/>
      <c r="GP171" s="381"/>
      <c r="GQ171" s="381"/>
      <c r="GR171" s="381"/>
      <c r="GS171" s="381"/>
      <c r="GT171" s="381"/>
      <c r="GU171" s="381"/>
      <c r="GV171" s="381"/>
      <c r="GW171" s="381"/>
      <c r="GX171" s="381"/>
      <c r="GY171" s="381"/>
      <c r="GZ171" s="381"/>
      <c r="HA171" s="381"/>
      <c r="HB171" s="381"/>
      <c r="HC171" s="381"/>
      <c r="HD171" s="381"/>
      <c r="HE171" s="381"/>
      <c r="HF171" s="381"/>
      <c r="HG171" s="381"/>
      <c r="HH171" s="381"/>
      <c r="HI171" s="381"/>
      <c r="HJ171" s="381"/>
      <c r="HK171" s="381"/>
      <c r="HL171" s="381"/>
      <c r="HM171" s="381"/>
      <c r="HN171" s="381"/>
      <c r="HO171" s="381"/>
      <c r="HP171" s="381"/>
      <c r="HQ171" s="381"/>
      <c r="HR171" s="381"/>
      <c r="HS171" s="381"/>
      <c r="HT171" s="381"/>
      <c r="HU171" s="381"/>
      <c r="HV171" s="381"/>
      <c r="HW171" s="381"/>
      <c r="HX171" s="381"/>
      <c r="HY171" s="381"/>
      <c r="HZ171" s="381"/>
      <c r="IA171" s="381"/>
      <c r="IB171" s="381"/>
      <c r="IC171" s="381"/>
      <c r="ID171" s="381"/>
      <c r="IE171" s="381"/>
      <c r="IF171" s="381"/>
      <c r="IG171" s="381"/>
      <c r="IH171" s="381"/>
      <c r="II171" s="381"/>
      <c r="IJ171" s="381"/>
      <c r="IK171" s="381"/>
      <c r="IL171" s="381"/>
      <c r="IM171" s="381"/>
      <c r="IN171" s="381"/>
      <c r="IO171" s="381"/>
      <c r="IP171" s="381"/>
    </row>
    <row r="172" spans="1:250" s="387" customFormat="1" ht="13.2">
      <c r="A172" s="405"/>
      <c r="B172" s="400"/>
      <c r="C172" s="396"/>
      <c r="D172" s="406"/>
      <c r="E172" s="35"/>
      <c r="F172" s="402"/>
      <c r="G172" s="381"/>
      <c r="H172" s="381"/>
      <c r="I172" s="381"/>
      <c r="J172" s="381"/>
      <c r="K172" s="381"/>
      <c r="L172" s="381"/>
      <c r="M172" s="381"/>
      <c r="N172" s="381"/>
      <c r="O172" s="381"/>
      <c r="P172" s="381"/>
      <c r="Q172" s="381"/>
      <c r="R172" s="381"/>
      <c r="S172" s="381"/>
      <c r="T172" s="381"/>
      <c r="U172" s="381"/>
      <c r="V172" s="381"/>
      <c r="W172" s="381"/>
      <c r="X172" s="381"/>
      <c r="Y172" s="381"/>
      <c r="Z172" s="381"/>
      <c r="AA172" s="381"/>
      <c r="AB172" s="381"/>
      <c r="AC172" s="381"/>
      <c r="AD172" s="381"/>
      <c r="AE172" s="381"/>
      <c r="AF172" s="381"/>
      <c r="AG172" s="381"/>
      <c r="AH172" s="381"/>
      <c r="AI172" s="381"/>
      <c r="AJ172" s="381"/>
      <c r="AK172" s="381"/>
      <c r="AL172" s="381"/>
      <c r="AM172" s="381"/>
      <c r="AN172" s="381"/>
      <c r="AO172" s="381"/>
      <c r="AP172" s="381"/>
      <c r="AQ172" s="381"/>
      <c r="AR172" s="381"/>
      <c r="AS172" s="381"/>
      <c r="AT172" s="381"/>
      <c r="AU172" s="381"/>
      <c r="AV172" s="381"/>
      <c r="AW172" s="381"/>
      <c r="AX172" s="381"/>
      <c r="AY172" s="381"/>
      <c r="AZ172" s="381"/>
      <c r="BA172" s="381"/>
      <c r="BB172" s="381"/>
      <c r="BC172" s="381"/>
      <c r="BD172" s="381"/>
      <c r="BE172" s="381"/>
      <c r="BF172" s="381"/>
      <c r="BG172" s="381"/>
      <c r="BH172" s="381"/>
      <c r="BI172" s="381"/>
      <c r="BJ172" s="381"/>
      <c r="BK172" s="381"/>
      <c r="BL172" s="381"/>
      <c r="BM172" s="381"/>
      <c r="BN172" s="381"/>
      <c r="BO172" s="381"/>
      <c r="BP172" s="381"/>
      <c r="BQ172" s="381"/>
      <c r="BR172" s="381"/>
      <c r="BS172" s="381"/>
      <c r="BT172" s="381"/>
      <c r="BU172" s="381"/>
      <c r="BV172" s="381"/>
      <c r="BW172" s="381"/>
      <c r="BX172" s="381"/>
      <c r="BY172" s="381"/>
      <c r="BZ172" s="381"/>
      <c r="CA172" s="381"/>
      <c r="CB172" s="381"/>
      <c r="CC172" s="381"/>
      <c r="CD172" s="381"/>
      <c r="CE172" s="381"/>
      <c r="CF172" s="381"/>
      <c r="CG172" s="381"/>
      <c r="CH172" s="381"/>
      <c r="CI172" s="381"/>
      <c r="CJ172" s="381"/>
      <c r="CK172" s="381"/>
      <c r="CL172" s="381"/>
      <c r="CM172" s="381"/>
      <c r="CN172" s="381"/>
      <c r="CO172" s="381"/>
      <c r="CP172" s="381"/>
      <c r="CQ172" s="381"/>
      <c r="CR172" s="381"/>
      <c r="CS172" s="381"/>
      <c r="CT172" s="381"/>
      <c r="CU172" s="381"/>
      <c r="CV172" s="381"/>
      <c r="CW172" s="381"/>
      <c r="CX172" s="381"/>
      <c r="CY172" s="381"/>
      <c r="CZ172" s="381"/>
      <c r="DA172" s="381"/>
      <c r="DB172" s="381"/>
      <c r="DC172" s="381"/>
      <c r="DD172" s="381"/>
      <c r="DE172" s="381"/>
      <c r="DF172" s="381"/>
      <c r="DG172" s="381"/>
      <c r="DH172" s="381"/>
      <c r="DI172" s="381"/>
      <c r="DJ172" s="381"/>
      <c r="DK172" s="381"/>
      <c r="DL172" s="381"/>
      <c r="DM172" s="381"/>
      <c r="DN172" s="381"/>
      <c r="DO172" s="381"/>
      <c r="DP172" s="381"/>
      <c r="DQ172" s="381"/>
      <c r="DR172" s="381"/>
      <c r="DS172" s="381"/>
      <c r="DT172" s="381"/>
      <c r="DU172" s="381"/>
      <c r="DV172" s="381"/>
      <c r="DW172" s="381"/>
      <c r="DX172" s="381"/>
      <c r="DY172" s="381"/>
      <c r="DZ172" s="381"/>
      <c r="EA172" s="381"/>
      <c r="EB172" s="381"/>
      <c r="EC172" s="381"/>
      <c r="ED172" s="381"/>
      <c r="EE172" s="381"/>
      <c r="EF172" s="381"/>
      <c r="EG172" s="381"/>
      <c r="EH172" s="381"/>
      <c r="EI172" s="381"/>
      <c r="EJ172" s="381"/>
      <c r="EK172" s="381"/>
      <c r="EL172" s="381"/>
      <c r="EM172" s="381"/>
      <c r="EN172" s="381"/>
      <c r="EO172" s="381"/>
      <c r="EP172" s="381"/>
      <c r="EQ172" s="381"/>
      <c r="ER172" s="381"/>
      <c r="ES172" s="381"/>
      <c r="ET172" s="381"/>
      <c r="EU172" s="381"/>
      <c r="EV172" s="381"/>
      <c r="EW172" s="381"/>
      <c r="EX172" s="381"/>
      <c r="EY172" s="381"/>
      <c r="EZ172" s="381"/>
      <c r="FA172" s="381"/>
      <c r="FB172" s="381"/>
      <c r="FC172" s="381"/>
      <c r="FD172" s="381"/>
      <c r="FE172" s="381"/>
      <c r="FF172" s="381"/>
      <c r="FG172" s="381"/>
      <c r="FH172" s="381"/>
      <c r="FI172" s="381"/>
      <c r="FJ172" s="381"/>
      <c r="FK172" s="381"/>
      <c r="FL172" s="381"/>
      <c r="FM172" s="381"/>
      <c r="FN172" s="381"/>
      <c r="FO172" s="381"/>
      <c r="FP172" s="381"/>
      <c r="FQ172" s="381"/>
      <c r="FR172" s="381"/>
      <c r="FS172" s="381"/>
      <c r="FT172" s="381"/>
      <c r="FU172" s="381"/>
      <c r="FV172" s="381"/>
      <c r="FW172" s="381"/>
      <c r="FX172" s="381"/>
      <c r="FY172" s="381"/>
      <c r="FZ172" s="381"/>
      <c r="GA172" s="381"/>
      <c r="GB172" s="381"/>
      <c r="GC172" s="381"/>
      <c r="GD172" s="381"/>
      <c r="GE172" s="381"/>
      <c r="GF172" s="381"/>
      <c r="GG172" s="381"/>
      <c r="GH172" s="381"/>
      <c r="GI172" s="381"/>
      <c r="GJ172" s="381"/>
      <c r="GK172" s="381"/>
      <c r="GL172" s="381"/>
      <c r="GM172" s="381"/>
      <c r="GN172" s="381"/>
      <c r="GO172" s="381"/>
      <c r="GP172" s="381"/>
      <c r="GQ172" s="381"/>
      <c r="GR172" s="381"/>
      <c r="GS172" s="381"/>
      <c r="GT172" s="381"/>
      <c r="GU172" s="381"/>
      <c r="GV172" s="381"/>
      <c r="GW172" s="381"/>
      <c r="GX172" s="381"/>
      <c r="GY172" s="381"/>
      <c r="GZ172" s="381"/>
      <c r="HA172" s="381"/>
      <c r="HB172" s="381"/>
      <c r="HC172" s="381"/>
      <c r="HD172" s="381"/>
      <c r="HE172" s="381"/>
      <c r="HF172" s="381"/>
      <c r="HG172" s="381"/>
      <c r="HH172" s="381"/>
      <c r="HI172" s="381"/>
      <c r="HJ172" s="381"/>
      <c r="HK172" s="381"/>
      <c r="HL172" s="381"/>
      <c r="HM172" s="381"/>
      <c r="HN172" s="381"/>
      <c r="HO172" s="381"/>
      <c r="HP172" s="381"/>
      <c r="HQ172" s="381"/>
      <c r="HR172" s="381"/>
      <c r="HS172" s="381"/>
      <c r="HT172" s="381"/>
      <c r="HU172" s="381"/>
      <c r="HV172" s="381"/>
      <c r="HW172" s="381"/>
      <c r="HX172" s="381"/>
      <c r="HY172" s="381"/>
      <c r="HZ172" s="381"/>
      <c r="IA172" s="381"/>
      <c r="IB172" s="381"/>
      <c r="IC172" s="381"/>
      <c r="ID172" s="381"/>
      <c r="IE172" s="381"/>
      <c r="IF172" s="381"/>
      <c r="IG172" s="381"/>
      <c r="IH172" s="381"/>
      <c r="II172" s="381"/>
      <c r="IJ172" s="381"/>
      <c r="IK172" s="381"/>
      <c r="IL172" s="381"/>
      <c r="IM172" s="381"/>
      <c r="IN172" s="381"/>
      <c r="IO172" s="381"/>
      <c r="IP172" s="381"/>
    </row>
    <row r="173" spans="1:250" ht="13.2">
      <c r="A173" s="435"/>
      <c r="B173" s="436" t="s">
        <v>300</v>
      </c>
      <c r="C173" s="437"/>
      <c r="D173" s="437"/>
      <c r="E173" s="438"/>
      <c r="F173" s="439">
        <f>SUM(F50:F171)</f>
        <v>0</v>
      </c>
    </row>
    <row r="174" spans="1:250" s="387" customFormat="1" ht="13.2">
      <c r="A174" s="405"/>
      <c r="B174" s="400"/>
      <c r="C174" s="396"/>
      <c r="D174" s="406"/>
      <c r="E174" s="386"/>
      <c r="F174" s="402"/>
      <c r="G174" s="381"/>
      <c r="H174" s="381"/>
      <c r="I174" s="381"/>
      <c r="J174" s="381"/>
      <c r="K174" s="381"/>
      <c r="L174" s="381"/>
      <c r="M174" s="381"/>
      <c r="N174" s="381"/>
      <c r="O174" s="381"/>
      <c r="P174" s="381"/>
      <c r="Q174" s="381"/>
      <c r="R174" s="381"/>
      <c r="S174" s="381"/>
      <c r="T174" s="381"/>
      <c r="U174" s="381"/>
      <c r="V174" s="381"/>
      <c r="W174" s="381"/>
      <c r="X174" s="381"/>
      <c r="Y174" s="381"/>
      <c r="Z174" s="381"/>
      <c r="AA174" s="381"/>
      <c r="AB174" s="381"/>
      <c r="AC174" s="381"/>
      <c r="AD174" s="381"/>
      <c r="AE174" s="381"/>
      <c r="AF174" s="381"/>
      <c r="AG174" s="381"/>
      <c r="AH174" s="381"/>
      <c r="AI174" s="381"/>
      <c r="AJ174" s="381"/>
      <c r="AK174" s="381"/>
      <c r="AL174" s="381"/>
      <c r="AM174" s="381"/>
      <c r="AN174" s="381"/>
      <c r="AO174" s="381"/>
      <c r="AP174" s="381"/>
      <c r="AQ174" s="381"/>
      <c r="AR174" s="381"/>
      <c r="AS174" s="381"/>
      <c r="AT174" s="381"/>
      <c r="AU174" s="381"/>
      <c r="AV174" s="381"/>
      <c r="AW174" s="381"/>
      <c r="AX174" s="381"/>
      <c r="AY174" s="381"/>
      <c r="AZ174" s="381"/>
      <c r="BA174" s="381"/>
      <c r="BB174" s="381"/>
      <c r="BC174" s="381"/>
      <c r="BD174" s="381"/>
      <c r="BE174" s="381"/>
      <c r="BF174" s="381"/>
      <c r="BG174" s="381"/>
      <c r="BH174" s="381"/>
      <c r="BI174" s="381"/>
      <c r="BJ174" s="381"/>
      <c r="BK174" s="381"/>
      <c r="BL174" s="381"/>
      <c r="BM174" s="381"/>
      <c r="BN174" s="381"/>
      <c r="BO174" s="381"/>
      <c r="BP174" s="381"/>
      <c r="BQ174" s="381"/>
      <c r="BR174" s="381"/>
      <c r="BS174" s="381"/>
      <c r="BT174" s="381"/>
      <c r="BU174" s="381"/>
      <c r="BV174" s="381"/>
      <c r="BW174" s="381"/>
      <c r="BX174" s="381"/>
      <c r="BY174" s="381"/>
      <c r="BZ174" s="381"/>
      <c r="CA174" s="381"/>
      <c r="CB174" s="381"/>
      <c r="CC174" s="381"/>
      <c r="CD174" s="381"/>
      <c r="CE174" s="381"/>
      <c r="CF174" s="381"/>
      <c r="CG174" s="381"/>
      <c r="CH174" s="381"/>
      <c r="CI174" s="381"/>
      <c r="CJ174" s="381"/>
      <c r="CK174" s="381"/>
      <c r="CL174" s="381"/>
      <c r="CM174" s="381"/>
      <c r="CN174" s="381"/>
      <c r="CO174" s="381"/>
      <c r="CP174" s="381"/>
      <c r="CQ174" s="381"/>
      <c r="CR174" s="381"/>
      <c r="CS174" s="381"/>
      <c r="CT174" s="381"/>
      <c r="CU174" s="381"/>
      <c r="CV174" s="381"/>
      <c r="CW174" s="381"/>
      <c r="CX174" s="381"/>
      <c r="CY174" s="381"/>
      <c r="CZ174" s="381"/>
      <c r="DA174" s="381"/>
      <c r="DB174" s="381"/>
      <c r="DC174" s="381"/>
      <c r="DD174" s="381"/>
      <c r="DE174" s="381"/>
      <c r="DF174" s="381"/>
      <c r="DG174" s="381"/>
      <c r="DH174" s="381"/>
      <c r="DI174" s="381"/>
      <c r="DJ174" s="381"/>
      <c r="DK174" s="381"/>
      <c r="DL174" s="381"/>
      <c r="DM174" s="381"/>
      <c r="DN174" s="381"/>
      <c r="DO174" s="381"/>
      <c r="DP174" s="381"/>
      <c r="DQ174" s="381"/>
      <c r="DR174" s="381"/>
      <c r="DS174" s="381"/>
      <c r="DT174" s="381"/>
      <c r="DU174" s="381"/>
      <c r="DV174" s="381"/>
      <c r="DW174" s="381"/>
      <c r="DX174" s="381"/>
      <c r="DY174" s="381"/>
      <c r="DZ174" s="381"/>
      <c r="EA174" s="381"/>
      <c r="EB174" s="381"/>
      <c r="EC174" s="381"/>
      <c r="ED174" s="381"/>
      <c r="EE174" s="381"/>
      <c r="EF174" s="381"/>
      <c r="EG174" s="381"/>
      <c r="EH174" s="381"/>
      <c r="EI174" s="381"/>
      <c r="EJ174" s="381"/>
      <c r="EK174" s="381"/>
      <c r="EL174" s="381"/>
      <c r="EM174" s="381"/>
      <c r="EN174" s="381"/>
      <c r="EO174" s="381"/>
      <c r="EP174" s="381"/>
      <c r="EQ174" s="381"/>
      <c r="ER174" s="381"/>
      <c r="ES174" s="381"/>
      <c r="ET174" s="381"/>
      <c r="EU174" s="381"/>
      <c r="EV174" s="381"/>
      <c r="EW174" s="381"/>
      <c r="EX174" s="381"/>
      <c r="EY174" s="381"/>
      <c r="EZ174" s="381"/>
      <c r="FA174" s="381"/>
      <c r="FB174" s="381"/>
      <c r="FC174" s="381"/>
      <c r="FD174" s="381"/>
      <c r="FE174" s="381"/>
      <c r="FF174" s="381"/>
      <c r="FG174" s="381"/>
      <c r="FH174" s="381"/>
      <c r="FI174" s="381"/>
      <c r="FJ174" s="381"/>
      <c r="FK174" s="381"/>
      <c r="FL174" s="381"/>
      <c r="FM174" s="381"/>
      <c r="FN174" s="381"/>
      <c r="FO174" s="381"/>
      <c r="FP174" s="381"/>
      <c r="FQ174" s="381"/>
      <c r="FR174" s="381"/>
      <c r="FS174" s="381"/>
      <c r="FT174" s="381"/>
      <c r="FU174" s="381"/>
      <c r="FV174" s="381"/>
      <c r="FW174" s="381"/>
      <c r="FX174" s="381"/>
      <c r="FY174" s="381"/>
      <c r="FZ174" s="381"/>
      <c r="GA174" s="381"/>
      <c r="GB174" s="381"/>
      <c r="GC174" s="381"/>
      <c r="GD174" s="381"/>
      <c r="GE174" s="381"/>
      <c r="GF174" s="381"/>
      <c r="GG174" s="381"/>
      <c r="GH174" s="381"/>
      <c r="GI174" s="381"/>
      <c r="GJ174" s="381"/>
      <c r="GK174" s="381"/>
      <c r="GL174" s="381"/>
      <c r="GM174" s="381"/>
      <c r="GN174" s="381"/>
      <c r="GO174" s="381"/>
      <c r="GP174" s="381"/>
      <c r="GQ174" s="381"/>
      <c r="GR174" s="381"/>
      <c r="GS174" s="381"/>
      <c r="GT174" s="381"/>
      <c r="GU174" s="381"/>
      <c r="GV174" s="381"/>
      <c r="GW174" s="381"/>
      <c r="GX174" s="381"/>
      <c r="GY174" s="381"/>
      <c r="GZ174" s="381"/>
      <c r="HA174" s="381"/>
      <c r="HB174" s="381"/>
      <c r="HC174" s="381"/>
      <c r="HD174" s="381"/>
      <c r="HE174" s="381"/>
      <c r="HF174" s="381"/>
      <c r="HG174" s="381"/>
      <c r="HH174" s="381"/>
      <c r="HI174" s="381"/>
      <c r="HJ174" s="381"/>
      <c r="HK174" s="381"/>
      <c r="HL174" s="381"/>
      <c r="HM174" s="381"/>
      <c r="HN174" s="381"/>
      <c r="HO174" s="381"/>
      <c r="HP174" s="381"/>
      <c r="HQ174" s="381"/>
      <c r="HR174" s="381"/>
      <c r="HS174" s="381"/>
      <c r="HT174" s="381"/>
      <c r="HU174" s="381"/>
      <c r="HV174" s="381"/>
      <c r="HW174" s="381"/>
      <c r="HX174" s="381"/>
      <c r="HY174" s="381"/>
      <c r="HZ174" s="381"/>
      <c r="IA174" s="381"/>
      <c r="IB174" s="381"/>
      <c r="IC174" s="381"/>
      <c r="ID174" s="381"/>
      <c r="IE174" s="381"/>
      <c r="IF174" s="381"/>
      <c r="IG174" s="381"/>
      <c r="IH174" s="381"/>
      <c r="II174" s="381"/>
      <c r="IJ174" s="381"/>
      <c r="IK174" s="381"/>
      <c r="IL174" s="381"/>
      <c r="IM174" s="381"/>
      <c r="IN174" s="381"/>
      <c r="IO174" s="381"/>
      <c r="IP174" s="381"/>
    </row>
    <row r="175" spans="1:250" ht="13.2">
      <c r="A175" s="440"/>
      <c r="C175" s="396"/>
    </row>
    <row r="176" spans="1:250" ht="13.2">
      <c r="A176" s="440"/>
      <c r="B176" s="381" t="s">
        <v>301</v>
      </c>
      <c r="C176" s="396"/>
    </row>
    <row r="177" spans="1:6" ht="13.2">
      <c r="A177" s="440"/>
      <c r="C177" s="396"/>
    </row>
    <row r="178" spans="1:6" ht="13.2">
      <c r="A178" s="440"/>
      <c r="C178" s="396"/>
    </row>
    <row r="179" spans="1:6" ht="13.2">
      <c r="A179" s="440"/>
      <c r="C179" s="396"/>
    </row>
    <row r="180" spans="1:6" ht="13.2">
      <c r="A180" s="440"/>
      <c r="C180" s="396"/>
    </row>
    <row r="181" spans="1:6" ht="13.2">
      <c r="A181" s="440"/>
      <c r="C181" s="396"/>
    </row>
    <row r="182" spans="1:6" ht="13.2">
      <c r="A182" s="440"/>
      <c r="C182" s="396"/>
    </row>
    <row r="183" spans="1:6" ht="13.2">
      <c r="A183" s="440"/>
      <c r="C183" s="396"/>
    </row>
    <row r="184" spans="1:6" ht="13.2">
      <c r="A184" s="440"/>
      <c r="C184" s="396"/>
    </row>
    <row r="185" spans="1:6" ht="13.2">
      <c r="A185" s="440"/>
      <c r="C185" s="396"/>
    </row>
    <row r="186" spans="1:6" ht="13.2">
      <c r="A186" s="440"/>
      <c r="C186" s="396"/>
    </row>
    <row r="187" spans="1:6" ht="13.2">
      <c r="A187" s="440"/>
      <c r="C187" s="396"/>
    </row>
    <row r="188" spans="1:6" ht="13.2">
      <c r="A188" s="440"/>
      <c r="C188" s="396"/>
    </row>
    <row r="189" spans="1:6" ht="13.2">
      <c r="A189" s="440"/>
      <c r="C189" s="396"/>
      <c r="D189" s="379"/>
      <c r="E189" s="379"/>
      <c r="F189" s="379"/>
    </row>
    <row r="190" spans="1:6" ht="13.2">
      <c r="A190" s="440"/>
      <c r="C190" s="396"/>
      <c r="D190" s="379"/>
      <c r="E190" s="379"/>
      <c r="F190" s="379"/>
    </row>
    <row r="191" spans="1:6" ht="13.2">
      <c r="A191" s="440"/>
      <c r="C191" s="396"/>
      <c r="D191" s="379"/>
      <c r="E191" s="379"/>
      <c r="F191" s="379"/>
    </row>
    <row r="192" spans="1:6" ht="13.2">
      <c r="A192" s="440"/>
      <c r="C192" s="396"/>
      <c r="D192" s="379"/>
      <c r="E192" s="379"/>
      <c r="F192" s="379"/>
    </row>
    <row r="193" spans="1:6" ht="13.2">
      <c r="A193" s="440"/>
      <c r="C193" s="396"/>
      <c r="D193" s="379"/>
      <c r="E193" s="379"/>
      <c r="F193" s="379"/>
    </row>
    <row r="194" spans="1:6" ht="13.2">
      <c r="A194" s="440"/>
      <c r="C194" s="396"/>
      <c r="D194" s="379"/>
      <c r="E194" s="379"/>
      <c r="F194" s="379"/>
    </row>
    <row r="195" spans="1:6" ht="13.2">
      <c r="A195" s="440"/>
      <c r="C195" s="396"/>
      <c r="D195" s="379"/>
      <c r="E195" s="379"/>
      <c r="F195" s="379"/>
    </row>
    <row r="196" spans="1:6" ht="13.2">
      <c r="A196" s="440"/>
      <c r="C196" s="396"/>
      <c r="D196" s="379"/>
      <c r="E196" s="379"/>
      <c r="F196" s="379"/>
    </row>
    <row r="197" spans="1:6" ht="13.2">
      <c r="A197" s="440"/>
      <c r="C197" s="396"/>
      <c r="D197" s="379"/>
      <c r="E197" s="379"/>
      <c r="F197" s="379"/>
    </row>
    <row r="198" spans="1:6" ht="13.2">
      <c r="A198" s="440"/>
      <c r="C198" s="396"/>
      <c r="D198" s="379"/>
      <c r="E198" s="379"/>
      <c r="F198" s="379"/>
    </row>
    <row r="199" spans="1:6" ht="13.2">
      <c r="A199" s="440"/>
      <c r="C199" s="396"/>
      <c r="D199" s="379"/>
      <c r="E199" s="379"/>
      <c r="F199" s="379"/>
    </row>
    <row r="200" spans="1:6" ht="13.2">
      <c r="A200" s="440"/>
      <c r="C200" s="396"/>
      <c r="D200" s="379"/>
      <c r="E200" s="379"/>
      <c r="F200" s="379"/>
    </row>
    <row r="201" spans="1:6" ht="13.2">
      <c r="A201" s="440"/>
      <c r="C201" s="396"/>
      <c r="D201" s="379"/>
      <c r="E201" s="379"/>
      <c r="F201" s="379"/>
    </row>
    <row r="202" spans="1:6" ht="13.2">
      <c r="A202" s="440"/>
      <c r="C202" s="396"/>
      <c r="D202" s="379"/>
      <c r="E202" s="379"/>
      <c r="F202" s="379"/>
    </row>
    <row r="203" spans="1:6" ht="13.2">
      <c r="A203" s="440"/>
      <c r="C203" s="396"/>
      <c r="D203" s="379"/>
      <c r="E203" s="379"/>
      <c r="F203" s="379"/>
    </row>
    <row r="204" spans="1:6" ht="13.2">
      <c r="A204" s="440"/>
      <c r="C204" s="396"/>
      <c r="D204" s="379"/>
      <c r="E204" s="379"/>
      <c r="F204" s="379"/>
    </row>
    <row r="205" spans="1:6" ht="13.2">
      <c r="A205" s="440"/>
      <c r="C205" s="396"/>
      <c r="D205" s="379"/>
      <c r="E205" s="379"/>
      <c r="F205" s="379"/>
    </row>
    <row r="206" spans="1:6" ht="13.2">
      <c r="A206" s="440"/>
      <c r="C206" s="396"/>
      <c r="D206" s="379"/>
      <c r="E206" s="379"/>
      <c r="F206" s="379"/>
    </row>
    <row r="207" spans="1:6" ht="13.2">
      <c r="A207" s="440"/>
      <c r="C207" s="396"/>
      <c r="D207" s="379"/>
      <c r="E207" s="379"/>
      <c r="F207" s="379"/>
    </row>
    <row r="208" spans="1:6" ht="13.2">
      <c r="A208" s="440"/>
      <c r="C208" s="396"/>
      <c r="D208" s="379"/>
      <c r="E208" s="379"/>
      <c r="F208" s="379"/>
    </row>
    <row r="209" spans="1:6" ht="13.2">
      <c r="A209" s="440"/>
      <c r="C209" s="396"/>
      <c r="D209" s="379"/>
      <c r="E209" s="379"/>
      <c r="F209" s="379"/>
    </row>
    <row r="210" spans="1:6" ht="13.2">
      <c r="A210" s="440"/>
      <c r="C210" s="396"/>
      <c r="D210" s="379"/>
      <c r="E210" s="379"/>
      <c r="F210" s="379"/>
    </row>
    <row r="211" spans="1:6" ht="13.2">
      <c r="A211" s="440"/>
      <c r="C211" s="396"/>
      <c r="D211" s="379"/>
      <c r="E211" s="379"/>
      <c r="F211" s="379"/>
    </row>
    <row r="212" spans="1:6" ht="13.2">
      <c r="A212" s="440"/>
      <c r="C212" s="396"/>
      <c r="D212" s="379"/>
      <c r="E212" s="379"/>
      <c r="F212" s="379"/>
    </row>
    <row r="213" spans="1:6" ht="13.2">
      <c r="A213" s="440"/>
      <c r="C213" s="396"/>
      <c r="D213" s="379"/>
      <c r="E213" s="379"/>
      <c r="F213" s="379"/>
    </row>
    <row r="214" spans="1:6" ht="13.2">
      <c r="A214" s="440"/>
      <c r="C214" s="396"/>
      <c r="D214" s="379"/>
      <c r="E214" s="379"/>
      <c r="F214" s="379"/>
    </row>
    <row r="215" spans="1:6" ht="13.2">
      <c r="A215" s="440"/>
      <c r="C215" s="396"/>
      <c r="D215" s="379"/>
      <c r="E215" s="379"/>
      <c r="F215" s="379"/>
    </row>
    <row r="216" spans="1:6" ht="13.2">
      <c r="A216" s="440"/>
      <c r="C216" s="396"/>
      <c r="D216" s="379"/>
      <c r="E216" s="379"/>
      <c r="F216" s="379"/>
    </row>
    <row r="217" spans="1:6" ht="13.2">
      <c r="A217" s="440"/>
      <c r="C217" s="396"/>
      <c r="D217" s="379"/>
      <c r="E217" s="379"/>
      <c r="F217" s="379"/>
    </row>
    <row r="218" spans="1:6" ht="13.2">
      <c r="A218" s="440"/>
      <c r="C218" s="396"/>
      <c r="D218" s="379"/>
      <c r="E218" s="379"/>
      <c r="F218" s="379"/>
    </row>
    <row r="219" spans="1:6" ht="13.2">
      <c r="A219" s="440"/>
      <c r="C219" s="396"/>
      <c r="D219" s="379"/>
      <c r="E219" s="379"/>
      <c r="F219" s="379"/>
    </row>
    <row r="220" spans="1:6" ht="13.2">
      <c r="A220" s="440"/>
      <c r="C220" s="396"/>
      <c r="D220" s="379"/>
      <c r="E220" s="379"/>
      <c r="F220" s="379"/>
    </row>
    <row r="221" spans="1:6" ht="13.2">
      <c r="A221" s="440"/>
      <c r="C221" s="396"/>
      <c r="D221" s="379"/>
      <c r="E221" s="379"/>
      <c r="F221" s="379"/>
    </row>
    <row r="222" spans="1:6" ht="13.2">
      <c r="A222" s="440"/>
      <c r="C222" s="396"/>
      <c r="D222" s="379"/>
      <c r="E222" s="379"/>
      <c r="F222" s="379"/>
    </row>
    <row r="223" spans="1:6" ht="13.2">
      <c r="A223" s="440"/>
      <c r="C223" s="396"/>
      <c r="D223" s="379"/>
      <c r="E223" s="379"/>
      <c r="F223" s="379"/>
    </row>
    <row r="224" spans="1:6" ht="13.2">
      <c r="A224" s="440"/>
      <c r="C224" s="396"/>
      <c r="D224" s="379"/>
      <c r="E224" s="379"/>
      <c r="F224" s="379"/>
    </row>
    <row r="225" spans="1:6" ht="13.2">
      <c r="A225" s="440"/>
      <c r="C225" s="396"/>
      <c r="D225" s="379"/>
      <c r="E225" s="379"/>
      <c r="F225" s="379"/>
    </row>
    <row r="226" spans="1:6" ht="13.2">
      <c r="A226" s="440"/>
      <c r="C226" s="396"/>
      <c r="D226" s="379"/>
      <c r="E226" s="379"/>
      <c r="F226" s="379"/>
    </row>
    <row r="227" spans="1:6" ht="13.2">
      <c r="A227" s="440"/>
      <c r="C227" s="396"/>
      <c r="D227" s="379"/>
      <c r="E227" s="379"/>
      <c r="F227" s="379"/>
    </row>
    <row r="228" spans="1:6" ht="13.2">
      <c r="A228" s="440"/>
      <c r="C228" s="396"/>
      <c r="D228" s="379"/>
      <c r="E228" s="379"/>
      <c r="F228" s="379"/>
    </row>
    <row r="229" spans="1:6" ht="13.2">
      <c r="A229" s="440"/>
      <c r="C229" s="396"/>
      <c r="D229" s="379"/>
      <c r="E229" s="379"/>
      <c r="F229" s="379"/>
    </row>
    <row r="230" spans="1:6" ht="13.2">
      <c r="A230" s="440"/>
      <c r="C230" s="396"/>
      <c r="D230" s="379"/>
      <c r="E230" s="379"/>
      <c r="F230" s="379"/>
    </row>
    <row r="231" spans="1:6" ht="13.2">
      <c r="A231" s="440"/>
      <c r="C231" s="396"/>
      <c r="D231" s="379"/>
      <c r="E231" s="379"/>
      <c r="F231" s="379"/>
    </row>
    <row r="232" spans="1:6" ht="13.2">
      <c r="A232" s="440"/>
      <c r="C232" s="396"/>
      <c r="D232" s="379"/>
      <c r="E232" s="379"/>
      <c r="F232" s="379"/>
    </row>
    <row r="233" spans="1:6" ht="13.2">
      <c r="A233" s="440"/>
      <c r="C233" s="396"/>
      <c r="D233" s="379"/>
      <c r="E233" s="379"/>
      <c r="F233" s="379"/>
    </row>
    <row r="234" spans="1:6" ht="13.2">
      <c r="A234" s="440"/>
      <c r="C234" s="396"/>
      <c r="D234" s="379"/>
      <c r="E234" s="379"/>
      <c r="F234" s="379"/>
    </row>
    <row r="235" spans="1:6" ht="13.2">
      <c r="A235" s="440"/>
      <c r="C235" s="396"/>
      <c r="D235" s="379"/>
      <c r="E235" s="379"/>
      <c r="F235" s="379"/>
    </row>
    <row r="236" spans="1:6" ht="13.2">
      <c r="A236" s="440"/>
      <c r="C236" s="396"/>
      <c r="D236" s="379"/>
      <c r="E236" s="379"/>
      <c r="F236" s="379"/>
    </row>
    <row r="237" spans="1:6" ht="13.2">
      <c r="A237" s="440"/>
      <c r="C237" s="396"/>
      <c r="D237" s="379"/>
      <c r="E237" s="379"/>
      <c r="F237" s="379"/>
    </row>
    <row r="238" spans="1:6" ht="13.2">
      <c r="A238" s="440"/>
      <c r="C238" s="396"/>
      <c r="D238" s="379"/>
      <c r="E238" s="379"/>
      <c r="F238" s="379"/>
    </row>
    <row r="239" spans="1:6" ht="13.2">
      <c r="A239" s="440"/>
      <c r="C239" s="396"/>
      <c r="D239" s="379"/>
      <c r="E239" s="379"/>
      <c r="F239" s="379"/>
    </row>
    <row r="240" spans="1:6" ht="13.2">
      <c r="A240" s="440"/>
      <c r="C240" s="396"/>
      <c r="D240" s="379"/>
      <c r="E240" s="379"/>
      <c r="F240" s="379"/>
    </row>
    <row r="241" spans="1:6" ht="13.2">
      <c r="A241" s="440"/>
      <c r="C241" s="396"/>
      <c r="D241" s="379"/>
      <c r="E241" s="379"/>
      <c r="F241" s="379"/>
    </row>
    <row r="242" spans="1:6" ht="13.2">
      <c r="A242" s="440"/>
      <c r="C242" s="396"/>
      <c r="D242" s="379"/>
      <c r="E242" s="379"/>
      <c r="F242" s="379"/>
    </row>
    <row r="243" spans="1:6" ht="13.2">
      <c r="A243" s="440"/>
      <c r="C243" s="396"/>
      <c r="D243" s="379"/>
      <c r="E243" s="379"/>
      <c r="F243" s="379"/>
    </row>
    <row r="244" spans="1:6" ht="13.2">
      <c r="A244" s="440"/>
      <c r="C244" s="396"/>
      <c r="D244" s="379"/>
      <c r="E244" s="379"/>
      <c r="F244" s="379"/>
    </row>
    <row r="245" spans="1:6" ht="13.2">
      <c r="A245" s="440"/>
      <c r="C245" s="396"/>
      <c r="D245" s="379"/>
      <c r="E245" s="379"/>
      <c r="F245" s="379"/>
    </row>
    <row r="246" spans="1:6" ht="13.2">
      <c r="A246" s="440"/>
      <c r="C246" s="396"/>
      <c r="D246" s="379"/>
      <c r="E246" s="379"/>
      <c r="F246" s="379"/>
    </row>
    <row r="247" spans="1:6" ht="13.2">
      <c r="A247" s="440"/>
      <c r="C247" s="396"/>
      <c r="D247" s="379"/>
      <c r="E247" s="379"/>
      <c r="F247" s="379"/>
    </row>
    <row r="248" spans="1:6" ht="13.2">
      <c r="A248" s="440"/>
      <c r="C248" s="396"/>
      <c r="D248" s="379"/>
      <c r="E248" s="379"/>
      <c r="F248" s="379"/>
    </row>
    <row r="249" spans="1:6" ht="13.2">
      <c r="A249" s="440"/>
      <c r="C249" s="396"/>
      <c r="D249" s="379"/>
      <c r="E249" s="379"/>
      <c r="F249" s="379"/>
    </row>
    <row r="250" spans="1:6" ht="13.2">
      <c r="A250" s="440"/>
      <c r="C250" s="396"/>
      <c r="D250" s="379"/>
      <c r="E250" s="379"/>
      <c r="F250" s="379"/>
    </row>
    <row r="251" spans="1:6" ht="13.2">
      <c r="A251" s="440"/>
      <c r="C251" s="396"/>
      <c r="D251" s="379"/>
      <c r="E251" s="379"/>
      <c r="F251" s="379"/>
    </row>
    <row r="252" spans="1:6" ht="13.2">
      <c r="A252" s="440"/>
      <c r="C252" s="396"/>
      <c r="D252" s="379"/>
      <c r="E252" s="379"/>
      <c r="F252" s="379"/>
    </row>
    <row r="253" spans="1:6" ht="13.2">
      <c r="A253" s="440"/>
      <c r="C253" s="396"/>
      <c r="D253" s="379"/>
      <c r="E253" s="379"/>
      <c r="F253" s="379"/>
    </row>
    <row r="254" spans="1:6" ht="13.2">
      <c r="A254" s="440"/>
      <c r="C254" s="396"/>
      <c r="D254" s="379"/>
      <c r="E254" s="379"/>
      <c r="F254" s="379"/>
    </row>
    <row r="255" spans="1:6" ht="13.2">
      <c r="A255" s="440"/>
      <c r="C255" s="396"/>
      <c r="D255" s="379"/>
      <c r="E255" s="379"/>
      <c r="F255" s="379"/>
    </row>
    <row r="256" spans="1:6" ht="13.2">
      <c r="A256" s="440"/>
      <c r="C256" s="396"/>
      <c r="D256" s="379"/>
      <c r="E256" s="379"/>
      <c r="F256" s="379"/>
    </row>
    <row r="257" spans="1:6" ht="13.2">
      <c r="A257" s="440"/>
      <c r="C257" s="396"/>
      <c r="D257" s="379"/>
      <c r="E257" s="379"/>
      <c r="F257" s="379"/>
    </row>
    <row r="258" spans="1:6" ht="13.2">
      <c r="A258" s="440"/>
      <c r="C258" s="396"/>
      <c r="D258" s="379"/>
      <c r="E258" s="379"/>
      <c r="F258" s="379"/>
    </row>
    <row r="259" spans="1:6" ht="13.2">
      <c r="A259" s="440"/>
      <c r="C259" s="396"/>
      <c r="D259" s="379"/>
      <c r="E259" s="379"/>
      <c r="F259" s="379"/>
    </row>
    <row r="260" spans="1:6" ht="13.2">
      <c r="A260" s="440"/>
      <c r="C260" s="396"/>
      <c r="D260" s="379"/>
      <c r="E260" s="379"/>
      <c r="F260" s="379"/>
    </row>
    <row r="261" spans="1:6" ht="13.2">
      <c r="A261" s="440"/>
      <c r="C261" s="396"/>
      <c r="D261" s="379"/>
      <c r="E261" s="379"/>
      <c r="F261" s="379"/>
    </row>
    <row r="262" spans="1:6" ht="13.2">
      <c r="A262" s="440"/>
      <c r="C262" s="396"/>
      <c r="D262" s="379"/>
      <c r="E262" s="379"/>
      <c r="F262" s="379"/>
    </row>
    <row r="263" spans="1:6" ht="13.2">
      <c r="A263" s="440"/>
      <c r="C263" s="396"/>
      <c r="D263" s="379"/>
      <c r="E263" s="379"/>
      <c r="F263" s="379"/>
    </row>
    <row r="264" spans="1:6" ht="13.2">
      <c r="A264" s="440"/>
      <c r="C264" s="396"/>
      <c r="D264" s="379"/>
      <c r="E264" s="379"/>
      <c r="F264" s="379"/>
    </row>
    <row r="265" spans="1:6" ht="13.2">
      <c r="A265" s="440"/>
      <c r="C265" s="396"/>
      <c r="D265" s="379"/>
      <c r="E265" s="379"/>
      <c r="F265" s="379"/>
    </row>
    <row r="266" spans="1:6" ht="13.2">
      <c r="A266" s="440"/>
      <c r="C266" s="396"/>
      <c r="D266" s="379"/>
      <c r="E266" s="379"/>
      <c r="F266" s="379"/>
    </row>
    <row r="267" spans="1:6" ht="13.2">
      <c r="A267" s="440"/>
      <c r="C267" s="396"/>
      <c r="D267" s="379"/>
      <c r="E267" s="379"/>
      <c r="F267" s="379"/>
    </row>
    <row r="268" spans="1:6" ht="13.2">
      <c r="A268" s="440"/>
      <c r="C268" s="396"/>
      <c r="D268" s="379"/>
      <c r="E268" s="379"/>
      <c r="F268" s="379"/>
    </row>
    <row r="269" spans="1:6" ht="13.2">
      <c r="A269" s="440"/>
      <c r="C269" s="396"/>
      <c r="D269" s="379"/>
      <c r="E269" s="379"/>
      <c r="F269" s="379"/>
    </row>
    <row r="270" spans="1:6" ht="13.2">
      <c r="A270" s="440"/>
      <c r="C270" s="396"/>
      <c r="D270" s="379"/>
      <c r="E270" s="379"/>
      <c r="F270" s="379"/>
    </row>
    <row r="271" spans="1:6" ht="13.2">
      <c r="A271" s="440"/>
      <c r="C271" s="396"/>
      <c r="D271" s="379"/>
      <c r="E271" s="379"/>
      <c r="F271" s="379"/>
    </row>
    <row r="272" spans="1:6" ht="13.2">
      <c r="A272" s="440"/>
      <c r="C272" s="396"/>
      <c r="D272" s="379"/>
      <c r="E272" s="379"/>
      <c r="F272" s="379"/>
    </row>
    <row r="273" spans="1:6" ht="13.2">
      <c r="A273" s="440"/>
      <c r="C273" s="396"/>
      <c r="D273" s="379"/>
      <c r="E273" s="379"/>
      <c r="F273" s="379"/>
    </row>
    <row r="274" spans="1:6" ht="13.2">
      <c r="A274" s="440"/>
      <c r="C274" s="396"/>
      <c r="D274" s="379"/>
      <c r="E274" s="379"/>
      <c r="F274" s="379"/>
    </row>
    <row r="275" spans="1:6" ht="13.2">
      <c r="A275" s="440"/>
      <c r="C275" s="396"/>
      <c r="D275" s="379"/>
      <c r="E275" s="379"/>
      <c r="F275" s="379"/>
    </row>
    <row r="276" spans="1:6" ht="13.2">
      <c r="A276" s="440"/>
      <c r="C276" s="396"/>
      <c r="D276" s="379"/>
      <c r="E276" s="379"/>
      <c r="F276" s="379"/>
    </row>
    <row r="277" spans="1:6" ht="13.2">
      <c r="A277" s="440"/>
      <c r="C277" s="396"/>
      <c r="D277" s="379"/>
      <c r="E277" s="379"/>
      <c r="F277" s="379"/>
    </row>
    <row r="278" spans="1:6" ht="13.2">
      <c r="A278" s="440"/>
      <c r="C278" s="396"/>
      <c r="D278" s="379"/>
      <c r="E278" s="379"/>
      <c r="F278" s="379"/>
    </row>
    <row r="279" spans="1:6" ht="13.2">
      <c r="A279" s="440"/>
      <c r="C279" s="396"/>
      <c r="D279" s="379"/>
      <c r="E279" s="379"/>
      <c r="F279" s="379"/>
    </row>
    <row r="280" spans="1:6" ht="13.2">
      <c r="A280" s="440"/>
      <c r="C280" s="396"/>
      <c r="D280" s="379"/>
      <c r="E280" s="379"/>
      <c r="F280" s="379"/>
    </row>
    <row r="281" spans="1:6" ht="13.2">
      <c r="A281" s="440"/>
      <c r="C281" s="396"/>
      <c r="D281" s="379"/>
      <c r="E281" s="379"/>
      <c r="F281" s="379"/>
    </row>
    <row r="282" spans="1:6" ht="13.2">
      <c r="A282" s="440"/>
      <c r="C282" s="396"/>
      <c r="D282" s="379"/>
      <c r="E282" s="379"/>
      <c r="F282" s="379"/>
    </row>
    <row r="283" spans="1:6" ht="13.2">
      <c r="A283" s="440"/>
      <c r="C283" s="396"/>
      <c r="D283" s="379"/>
      <c r="E283" s="379"/>
      <c r="F283" s="379"/>
    </row>
    <row r="284" spans="1:6" ht="13.2">
      <c r="A284" s="440"/>
      <c r="C284" s="396"/>
      <c r="D284" s="379"/>
      <c r="E284" s="379"/>
      <c r="F284" s="379"/>
    </row>
    <row r="285" spans="1:6" ht="13.2">
      <c r="A285" s="440"/>
      <c r="C285" s="396"/>
      <c r="D285" s="379"/>
      <c r="E285" s="379"/>
      <c r="F285" s="379"/>
    </row>
    <row r="286" spans="1:6" ht="13.2">
      <c r="A286" s="440"/>
      <c r="C286" s="396"/>
      <c r="D286" s="379"/>
      <c r="E286" s="379"/>
      <c r="F286" s="379"/>
    </row>
    <row r="287" spans="1:6" ht="13.2">
      <c r="A287" s="440"/>
      <c r="C287" s="396"/>
      <c r="D287" s="379"/>
      <c r="E287" s="379"/>
      <c r="F287" s="379"/>
    </row>
    <row r="288" spans="1:6" ht="13.2">
      <c r="A288" s="440"/>
      <c r="C288" s="396"/>
      <c r="D288" s="379"/>
      <c r="E288" s="379"/>
      <c r="F288" s="379"/>
    </row>
    <row r="289" spans="1:6" ht="13.2">
      <c r="A289" s="440"/>
      <c r="C289" s="396"/>
      <c r="D289" s="379"/>
      <c r="E289" s="379"/>
      <c r="F289" s="379"/>
    </row>
    <row r="290" spans="1:6" ht="13.2">
      <c r="A290" s="440"/>
      <c r="C290" s="396"/>
      <c r="D290" s="379"/>
      <c r="E290" s="379"/>
      <c r="F290" s="379"/>
    </row>
    <row r="291" spans="1:6" ht="13.2">
      <c r="A291" s="440"/>
      <c r="C291" s="396"/>
      <c r="D291" s="379"/>
      <c r="E291" s="379"/>
      <c r="F291" s="379"/>
    </row>
    <row r="292" spans="1:6" ht="13.2">
      <c r="A292" s="440"/>
      <c r="C292" s="396"/>
      <c r="D292" s="379"/>
      <c r="E292" s="379"/>
      <c r="F292" s="379"/>
    </row>
    <row r="293" spans="1:6" ht="13.2">
      <c r="A293" s="440"/>
      <c r="C293" s="396"/>
      <c r="D293" s="379"/>
      <c r="E293" s="379"/>
      <c r="F293" s="379"/>
    </row>
    <row r="294" spans="1:6" ht="13.2">
      <c r="A294" s="440"/>
      <c r="C294" s="396"/>
      <c r="D294" s="379"/>
      <c r="E294" s="379"/>
      <c r="F294" s="379"/>
    </row>
    <row r="295" spans="1:6" ht="13.2">
      <c r="A295" s="440"/>
      <c r="C295" s="396"/>
      <c r="D295" s="379"/>
      <c r="E295" s="379"/>
      <c r="F295" s="379"/>
    </row>
    <row r="296" spans="1:6" ht="13.2">
      <c r="A296" s="440"/>
      <c r="C296" s="396"/>
      <c r="D296" s="379"/>
      <c r="E296" s="379"/>
      <c r="F296" s="379"/>
    </row>
    <row r="297" spans="1:6" ht="13.2">
      <c r="A297" s="440"/>
      <c r="C297" s="396"/>
      <c r="D297" s="379"/>
      <c r="E297" s="379"/>
      <c r="F297" s="379"/>
    </row>
    <row r="298" spans="1:6" ht="13.2">
      <c r="A298" s="440"/>
      <c r="C298" s="396"/>
      <c r="D298" s="379"/>
      <c r="E298" s="379"/>
      <c r="F298" s="379"/>
    </row>
    <row r="299" spans="1:6" ht="13.2">
      <c r="A299" s="440"/>
      <c r="C299" s="396"/>
      <c r="D299" s="379"/>
      <c r="E299" s="379"/>
      <c r="F299" s="379"/>
    </row>
    <row r="300" spans="1:6" ht="13.2">
      <c r="A300" s="440"/>
      <c r="C300" s="396"/>
      <c r="D300" s="379"/>
      <c r="E300" s="379"/>
      <c r="F300" s="379"/>
    </row>
    <row r="301" spans="1:6" ht="13.2">
      <c r="A301" s="440"/>
      <c r="C301" s="396"/>
      <c r="D301" s="379"/>
      <c r="E301" s="379"/>
      <c r="F301" s="379"/>
    </row>
    <row r="302" spans="1:6" ht="13.2">
      <c r="A302" s="440"/>
      <c r="C302" s="396"/>
      <c r="D302" s="379"/>
      <c r="E302" s="379"/>
      <c r="F302" s="379"/>
    </row>
    <row r="303" spans="1:6" ht="13.2">
      <c r="A303" s="440"/>
      <c r="C303" s="396"/>
      <c r="D303" s="379"/>
      <c r="E303" s="379"/>
      <c r="F303" s="379"/>
    </row>
    <row r="304" spans="1:6" ht="13.2">
      <c r="A304" s="440"/>
      <c r="C304" s="396"/>
      <c r="D304" s="379"/>
      <c r="E304" s="379"/>
      <c r="F304" s="379"/>
    </row>
    <row r="305" spans="1:6" ht="13.2">
      <c r="A305" s="440"/>
      <c r="C305" s="396"/>
      <c r="D305" s="379"/>
      <c r="E305" s="379"/>
      <c r="F305" s="379"/>
    </row>
    <row r="306" spans="1:6" ht="13.2">
      <c r="A306" s="440"/>
      <c r="C306" s="396"/>
      <c r="D306" s="379"/>
      <c r="E306" s="379"/>
      <c r="F306" s="379"/>
    </row>
    <row r="307" spans="1:6" ht="13.2">
      <c r="A307" s="440"/>
      <c r="C307" s="396"/>
      <c r="D307" s="379"/>
      <c r="E307" s="379"/>
      <c r="F307" s="379"/>
    </row>
    <row r="308" spans="1:6" ht="13.2">
      <c r="A308" s="440"/>
      <c r="C308" s="396"/>
      <c r="D308" s="379"/>
      <c r="E308" s="379"/>
      <c r="F308" s="379"/>
    </row>
    <row r="309" spans="1:6" ht="13.2">
      <c r="A309" s="440"/>
      <c r="C309" s="396"/>
      <c r="D309" s="379"/>
      <c r="E309" s="379"/>
      <c r="F309" s="379"/>
    </row>
    <row r="310" spans="1:6" ht="13.2">
      <c r="A310" s="440"/>
      <c r="C310" s="396"/>
      <c r="D310" s="379"/>
      <c r="E310" s="379"/>
      <c r="F310" s="379"/>
    </row>
    <row r="311" spans="1:6" ht="13.2">
      <c r="A311" s="440"/>
      <c r="C311" s="396"/>
      <c r="D311" s="379"/>
      <c r="E311" s="379"/>
      <c r="F311" s="379"/>
    </row>
    <row r="312" spans="1:6" ht="13.2">
      <c r="A312" s="440"/>
      <c r="C312" s="396"/>
      <c r="D312" s="379"/>
      <c r="E312" s="379"/>
      <c r="F312" s="379"/>
    </row>
    <row r="313" spans="1:6" ht="13.2">
      <c r="A313" s="440"/>
      <c r="C313" s="396"/>
      <c r="D313" s="379"/>
      <c r="E313" s="379"/>
      <c r="F313" s="379"/>
    </row>
    <row r="314" spans="1:6" ht="13.2">
      <c r="A314" s="440"/>
      <c r="C314" s="396"/>
      <c r="D314" s="379"/>
      <c r="E314" s="379"/>
      <c r="F314" s="379"/>
    </row>
    <row r="315" spans="1:6" ht="13.2">
      <c r="A315" s="440"/>
      <c r="C315" s="396"/>
      <c r="D315" s="379"/>
      <c r="E315" s="379"/>
      <c r="F315" s="379"/>
    </row>
    <row r="316" spans="1:6" ht="13.2">
      <c r="A316" s="440"/>
      <c r="C316" s="396"/>
      <c r="D316" s="379"/>
      <c r="E316" s="379"/>
      <c r="F316" s="379"/>
    </row>
    <row r="317" spans="1:6" ht="13.2">
      <c r="A317" s="440"/>
      <c r="C317" s="396"/>
      <c r="D317" s="379"/>
      <c r="E317" s="379"/>
      <c r="F317" s="379"/>
    </row>
    <row r="318" spans="1:6" ht="13.2">
      <c r="A318" s="440"/>
      <c r="C318" s="396"/>
      <c r="D318" s="379"/>
      <c r="E318" s="379"/>
      <c r="F318" s="379"/>
    </row>
    <row r="319" spans="1:6" ht="13.2">
      <c r="A319" s="440"/>
      <c r="C319" s="396"/>
      <c r="D319" s="379"/>
      <c r="E319" s="379"/>
      <c r="F319" s="379"/>
    </row>
    <row r="320" spans="1:6" ht="13.2">
      <c r="A320" s="440"/>
      <c r="C320" s="396"/>
      <c r="D320" s="379"/>
      <c r="E320" s="379"/>
      <c r="F320" s="379"/>
    </row>
    <row r="321" spans="1:6" ht="13.2">
      <c r="A321" s="440"/>
      <c r="C321" s="396"/>
      <c r="D321" s="379"/>
      <c r="E321" s="379"/>
      <c r="F321" s="379"/>
    </row>
    <row r="322" spans="1:6" ht="13.2">
      <c r="A322" s="440"/>
      <c r="C322" s="396"/>
      <c r="D322" s="379"/>
      <c r="E322" s="379"/>
      <c r="F322" s="379"/>
    </row>
    <row r="323" spans="1:6" ht="13.2">
      <c r="A323" s="440"/>
      <c r="C323" s="396"/>
      <c r="D323" s="379"/>
      <c r="E323" s="379"/>
      <c r="F323" s="379"/>
    </row>
    <row r="324" spans="1:6" ht="13.2">
      <c r="A324" s="440"/>
      <c r="C324" s="396"/>
      <c r="D324" s="379"/>
      <c r="E324" s="379"/>
      <c r="F324" s="379"/>
    </row>
    <row r="325" spans="1:6" ht="13.2">
      <c r="A325" s="440"/>
      <c r="C325" s="396"/>
      <c r="D325" s="379"/>
      <c r="E325" s="379"/>
      <c r="F325" s="379"/>
    </row>
    <row r="326" spans="1:6" ht="13.2">
      <c r="A326" s="440"/>
      <c r="C326" s="396"/>
      <c r="D326" s="379"/>
      <c r="E326" s="379"/>
      <c r="F326" s="379"/>
    </row>
    <row r="327" spans="1:6" ht="13.2">
      <c r="A327" s="440"/>
      <c r="C327" s="396"/>
      <c r="D327" s="379"/>
      <c r="E327" s="379"/>
      <c r="F327" s="379"/>
    </row>
    <row r="328" spans="1:6" ht="13.2">
      <c r="A328" s="440"/>
      <c r="C328" s="396"/>
      <c r="D328" s="379"/>
      <c r="E328" s="379"/>
      <c r="F328" s="379"/>
    </row>
    <row r="329" spans="1:6" ht="13.2">
      <c r="A329" s="440"/>
      <c r="C329" s="396"/>
      <c r="D329" s="379"/>
      <c r="E329" s="379"/>
      <c r="F329" s="379"/>
    </row>
    <row r="330" spans="1:6" ht="13.2">
      <c r="A330" s="440"/>
      <c r="C330" s="396"/>
      <c r="D330" s="379"/>
      <c r="E330" s="379"/>
      <c r="F330" s="379"/>
    </row>
    <row r="331" spans="1:6" ht="13.2">
      <c r="A331" s="440"/>
      <c r="C331" s="396"/>
      <c r="D331" s="379"/>
      <c r="E331" s="379"/>
      <c r="F331" s="379"/>
    </row>
    <row r="332" spans="1:6" ht="13.2">
      <c r="A332" s="440"/>
      <c r="C332" s="396"/>
      <c r="D332" s="379"/>
      <c r="E332" s="379"/>
      <c r="F332" s="379"/>
    </row>
    <row r="333" spans="1:6" ht="13.2">
      <c r="A333" s="440"/>
      <c r="C333" s="396"/>
      <c r="D333" s="379"/>
      <c r="E333" s="379"/>
      <c r="F333" s="379"/>
    </row>
    <row r="334" spans="1:6" ht="13.2">
      <c r="A334" s="440"/>
      <c r="C334" s="396"/>
      <c r="D334" s="379"/>
      <c r="E334" s="379"/>
      <c r="F334" s="379"/>
    </row>
    <row r="335" spans="1:6" ht="13.2">
      <c r="A335" s="440"/>
      <c r="C335" s="396"/>
      <c r="D335" s="379"/>
      <c r="E335" s="379"/>
      <c r="F335" s="379"/>
    </row>
    <row r="336" spans="1:6" ht="13.2">
      <c r="A336" s="440"/>
      <c r="C336" s="396"/>
      <c r="D336" s="379"/>
      <c r="E336" s="379"/>
      <c r="F336" s="379"/>
    </row>
    <row r="337" spans="1:6" ht="13.2">
      <c r="A337" s="440"/>
      <c r="C337" s="396"/>
      <c r="D337" s="379"/>
      <c r="E337" s="379"/>
      <c r="F337" s="379"/>
    </row>
    <row r="338" spans="1:6" ht="13.2">
      <c r="A338" s="440"/>
      <c r="C338" s="396"/>
      <c r="D338" s="379"/>
      <c r="E338" s="379"/>
      <c r="F338" s="379"/>
    </row>
    <row r="339" spans="1:6" ht="13.2">
      <c r="A339" s="440"/>
      <c r="C339" s="396"/>
      <c r="D339" s="379"/>
      <c r="E339" s="379"/>
      <c r="F339" s="379"/>
    </row>
    <row r="340" spans="1:6" ht="13.2">
      <c r="A340" s="440"/>
      <c r="C340" s="396"/>
      <c r="D340" s="379"/>
      <c r="E340" s="379"/>
      <c r="F340" s="379"/>
    </row>
    <row r="341" spans="1:6" ht="13.2">
      <c r="A341" s="440"/>
      <c r="C341" s="396"/>
      <c r="D341" s="379"/>
      <c r="E341" s="379"/>
      <c r="F341" s="379"/>
    </row>
    <row r="342" spans="1:6" ht="13.2">
      <c r="A342" s="440"/>
      <c r="C342" s="396"/>
      <c r="D342" s="379"/>
      <c r="E342" s="379"/>
      <c r="F342" s="379"/>
    </row>
    <row r="343" spans="1:6" ht="13.2">
      <c r="A343" s="440"/>
      <c r="C343" s="396"/>
      <c r="D343" s="379"/>
      <c r="E343" s="379"/>
      <c r="F343" s="379"/>
    </row>
    <row r="344" spans="1:6" ht="13.2">
      <c r="A344" s="440"/>
      <c r="C344" s="396"/>
      <c r="D344" s="379"/>
      <c r="E344" s="379"/>
      <c r="F344" s="379"/>
    </row>
    <row r="345" spans="1:6" ht="13.2">
      <c r="A345" s="440"/>
      <c r="C345" s="396"/>
      <c r="D345" s="379"/>
      <c r="E345" s="379"/>
      <c r="F345" s="379"/>
    </row>
    <row r="346" spans="1:6" ht="13.2">
      <c r="A346" s="440"/>
      <c r="C346" s="396"/>
      <c r="D346" s="379"/>
      <c r="E346" s="379"/>
      <c r="F346" s="379"/>
    </row>
    <row r="347" spans="1:6" ht="13.2">
      <c r="A347" s="440"/>
      <c r="C347" s="396"/>
      <c r="D347" s="379"/>
      <c r="E347" s="379"/>
      <c r="F347" s="379"/>
    </row>
    <row r="348" spans="1:6" ht="13.2">
      <c r="A348" s="440"/>
      <c r="C348" s="396"/>
      <c r="D348" s="379"/>
      <c r="E348" s="379"/>
      <c r="F348" s="379"/>
    </row>
    <row r="349" spans="1:6" ht="13.2">
      <c r="A349" s="440"/>
      <c r="C349" s="396"/>
      <c r="D349" s="379"/>
      <c r="E349" s="379"/>
      <c r="F349" s="379"/>
    </row>
    <row r="350" spans="1:6" ht="13.2">
      <c r="A350" s="440"/>
      <c r="C350" s="396"/>
      <c r="D350" s="379"/>
      <c r="E350" s="379"/>
      <c r="F350" s="379"/>
    </row>
    <row r="351" spans="1:6" ht="13.2">
      <c r="A351" s="440"/>
      <c r="C351" s="396"/>
      <c r="D351" s="379"/>
      <c r="E351" s="379"/>
      <c r="F351" s="379"/>
    </row>
    <row r="352" spans="1:6" ht="13.2">
      <c r="A352" s="440"/>
      <c r="C352" s="396"/>
      <c r="D352" s="379"/>
      <c r="E352" s="379"/>
      <c r="F352" s="379"/>
    </row>
    <row r="353" spans="1:6" ht="13.2">
      <c r="A353" s="440"/>
      <c r="C353" s="396"/>
      <c r="D353" s="379"/>
      <c r="E353" s="379"/>
      <c r="F353" s="379"/>
    </row>
    <row r="354" spans="1:6" ht="13.2">
      <c r="A354" s="440"/>
      <c r="C354" s="396"/>
      <c r="D354" s="379"/>
      <c r="E354" s="379"/>
      <c r="F354" s="379"/>
    </row>
    <row r="355" spans="1:6" ht="13.2">
      <c r="A355" s="440"/>
      <c r="C355" s="396"/>
      <c r="D355" s="379"/>
      <c r="E355" s="379"/>
      <c r="F355" s="379"/>
    </row>
    <row r="356" spans="1:6" ht="13.2">
      <c r="A356" s="440"/>
      <c r="C356" s="396"/>
      <c r="D356" s="379"/>
      <c r="E356" s="379"/>
      <c r="F356" s="379"/>
    </row>
    <row r="357" spans="1:6" ht="13.2">
      <c r="A357" s="440"/>
      <c r="C357" s="396"/>
      <c r="D357" s="379"/>
      <c r="E357" s="379"/>
      <c r="F357" s="379"/>
    </row>
    <row r="358" spans="1:6" ht="13.2">
      <c r="A358" s="440"/>
      <c r="C358" s="396"/>
      <c r="D358" s="379"/>
      <c r="E358" s="379"/>
      <c r="F358" s="379"/>
    </row>
    <row r="359" spans="1:6" ht="13.2">
      <c r="A359" s="440"/>
      <c r="C359" s="396"/>
      <c r="D359" s="379"/>
      <c r="E359" s="379"/>
      <c r="F359" s="379"/>
    </row>
    <row r="360" spans="1:6" ht="13.2">
      <c r="A360" s="440"/>
      <c r="C360" s="396"/>
      <c r="D360" s="379"/>
      <c r="E360" s="379"/>
      <c r="F360" s="379"/>
    </row>
    <row r="361" spans="1:6" ht="13.2">
      <c r="A361" s="440"/>
      <c r="C361" s="396"/>
      <c r="D361" s="379"/>
      <c r="E361" s="379"/>
      <c r="F361" s="379"/>
    </row>
    <row r="362" spans="1:6" ht="13.2">
      <c r="A362" s="440"/>
      <c r="C362" s="396"/>
      <c r="D362" s="379"/>
      <c r="E362" s="379"/>
      <c r="F362" s="379"/>
    </row>
    <row r="363" spans="1:6" ht="13.2">
      <c r="A363" s="440"/>
      <c r="C363" s="396"/>
      <c r="D363" s="379"/>
      <c r="E363" s="379"/>
      <c r="F363" s="379"/>
    </row>
    <row r="364" spans="1:6" ht="13.2">
      <c r="A364" s="440"/>
      <c r="C364" s="396"/>
      <c r="D364" s="379"/>
      <c r="E364" s="379"/>
      <c r="F364" s="379"/>
    </row>
    <row r="365" spans="1:6" ht="13.2">
      <c r="A365" s="440"/>
      <c r="C365" s="396"/>
      <c r="D365" s="379"/>
      <c r="E365" s="379"/>
      <c r="F365" s="379"/>
    </row>
    <row r="366" spans="1:6" ht="13.2">
      <c r="A366" s="440"/>
      <c r="C366" s="396"/>
      <c r="D366" s="379"/>
      <c r="E366" s="379"/>
      <c r="F366" s="379"/>
    </row>
    <row r="367" spans="1:6" ht="13.2">
      <c r="A367" s="440"/>
      <c r="C367" s="396"/>
      <c r="D367" s="379"/>
      <c r="E367" s="379"/>
      <c r="F367" s="379"/>
    </row>
    <row r="368" spans="1:6" ht="13.2">
      <c r="A368" s="440"/>
      <c r="C368" s="396"/>
      <c r="D368" s="379"/>
      <c r="E368" s="379"/>
      <c r="F368" s="379"/>
    </row>
    <row r="369" spans="1:6" ht="13.2">
      <c r="A369" s="440"/>
      <c r="C369" s="396"/>
      <c r="D369" s="379"/>
      <c r="E369" s="379"/>
      <c r="F369" s="379"/>
    </row>
    <row r="370" spans="1:6" ht="13.2">
      <c r="A370" s="440"/>
      <c r="C370" s="396"/>
      <c r="D370" s="379"/>
      <c r="E370" s="379"/>
      <c r="F370" s="379"/>
    </row>
    <row r="371" spans="1:6" ht="13.2">
      <c r="A371" s="440"/>
      <c r="C371" s="396"/>
      <c r="D371" s="379"/>
      <c r="E371" s="379"/>
      <c r="F371" s="379"/>
    </row>
    <row r="372" spans="1:6" ht="13.2">
      <c r="A372" s="440"/>
      <c r="C372" s="396"/>
      <c r="D372" s="379"/>
      <c r="E372" s="379"/>
      <c r="F372" s="379"/>
    </row>
    <row r="373" spans="1:6" ht="13.2">
      <c r="A373" s="440"/>
      <c r="C373" s="396"/>
      <c r="D373" s="379"/>
      <c r="E373" s="379"/>
      <c r="F373" s="379"/>
    </row>
    <row r="374" spans="1:6" ht="13.2">
      <c r="A374" s="440"/>
      <c r="C374" s="396"/>
      <c r="D374" s="379"/>
      <c r="E374" s="379"/>
      <c r="F374" s="379"/>
    </row>
    <row r="375" spans="1:6" ht="13.2">
      <c r="A375" s="440"/>
      <c r="C375" s="396"/>
      <c r="D375" s="379"/>
      <c r="E375" s="379"/>
      <c r="F375" s="379"/>
    </row>
    <row r="376" spans="1:6" ht="13.2">
      <c r="A376" s="440"/>
      <c r="C376" s="396"/>
      <c r="D376" s="379"/>
      <c r="E376" s="379"/>
      <c r="F376" s="379"/>
    </row>
    <row r="377" spans="1:6" ht="13.2">
      <c r="A377" s="440"/>
      <c r="C377" s="396"/>
      <c r="D377" s="379"/>
      <c r="E377" s="379"/>
      <c r="F377" s="379"/>
    </row>
    <row r="378" spans="1:6" ht="13.2">
      <c r="A378" s="440"/>
      <c r="C378" s="396"/>
      <c r="D378" s="379"/>
      <c r="E378" s="379"/>
      <c r="F378" s="379"/>
    </row>
    <row r="379" spans="1:6" ht="13.2">
      <c r="A379" s="440"/>
      <c r="C379" s="396"/>
      <c r="D379" s="379"/>
      <c r="E379" s="379"/>
      <c r="F379" s="379"/>
    </row>
    <row r="380" spans="1:6" ht="13.2">
      <c r="A380" s="440"/>
      <c r="C380" s="396"/>
      <c r="D380" s="379"/>
      <c r="E380" s="379"/>
      <c r="F380" s="379"/>
    </row>
    <row r="381" spans="1:6" ht="13.2">
      <c r="A381" s="440"/>
      <c r="C381" s="396"/>
      <c r="D381" s="379"/>
      <c r="E381" s="379"/>
      <c r="F381" s="379"/>
    </row>
    <row r="382" spans="1:6" ht="13.2">
      <c r="A382" s="440"/>
      <c r="C382" s="396"/>
      <c r="D382" s="379"/>
      <c r="E382" s="379"/>
      <c r="F382" s="379"/>
    </row>
    <row r="383" spans="1:6" ht="13.2">
      <c r="A383" s="440"/>
      <c r="C383" s="396"/>
      <c r="D383" s="379"/>
      <c r="E383" s="379"/>
      <c r="F383" s="379"/>
    </row>
    <row r="384" spans="1:6" ht="13.2">
      <c r="A384" s="440"/>
      <c r="C384" s="396"/>
      <c r="D384" s="379"/>
      <c r="E384" s="379"/>
      <c r="F384" s="379"/>
    </row>
    <row r="385" spans="1:6" ht="13.2">
      <c r="A385" s="440"/>
      <c r="C385" s="396"/>
      <c r="D385" s="379"/>
      <c r="E385" s="379"/>
      <c r="F385" s="379"/>
    </row>
    <row r="386" spans="1:6" ht="13.2">
      <c r="A386" s="440"/>
      <c r="C386" s="396"/>
      <c r="D386" s="379"/>
      <c r="E386" s="379"/>
      <c r="F386" s="379"/>
    </row>
    <row r="387" spans="1:6" ht="13.2">
      <c r="A387" s="440"/>
      <c r="C387" s="396"/>
      <c r="D387" s="379"/>
      <c r="E387" s="379"/>
      <c r="F387" s="379"/>
    </row>
    <row r="388" spans="1:6" ht="13.2">
      <c r="A388" s="440"/>
      <c r="C388" s="396"/>
      <c r="D388" s="379"/>
      <c r="E388" s="379"/>
      <c r="F388" s="379"/>
    </row>
    <row r="389" spans="1:6" ht="13.2">
      <c r="A389" s="440"/>
      <c r="C389" s="396"/>
      <c r="D389" s="379"/>
      <c r="E389" s="379"/>
      <c r="F389" s="379"/>
    </row>
    <row r="390" spans="1:6" ht="13.2">
      <c r="A390" s="440"/>
      <c r="C390" s="396"/>
      <c r="D390" s="379"/>
      <c r="E390" s="379"/>
      <c r="F390" s="379"/>
    </row>
    <row r="391" spans="1:6" ht="13.2">
      <c r="A391" s="440"/>
      <c r="C391" s="396"/>
      <c r="D391" s="379"/>
      <c r="E391" s="379"/>
      <c r="F391" s="379"/>
    </row>
    <row r="392" spans="1:6" ht="13.2">
      <c r="A392" s="440"/>
      <c r="C392" s="396"/>
      <c r="D392" s="379"/>
      <c r="E392" s="379"/>
      <c r="F392" s="379"/>
    </row>
    <row r="393" spans="1:6" ht="13.2">
      <c r="A393" s="379"/>
      <c r="C393" s="396"/>
      <c r="D393" s="379"/>
      <c r="E393" s="379"/>
      <c r="F393" s="379"/>
    </row>
    <row r="394" spans="1:6" ht="13.2">
      <c r="A394" s="379"/>
      <c r="C394" s="396"/>
      <c r="D394" s="379"/>
      <c r="E394" s="379"/>
      <c r="F394" s="379"/>
    </row>
    <row r="395" spans="1:6" ht="13.2">
      <c r="A395" s="379"/>
      <c r="C395" s="396"/>
      <c r="D395" s="379"/>
      <c r="E395" s="379"/>
      <c r="F395" s="379"/>
    </row>
    <row r="396" spans="1:6" ht="13.2">
      <c r="A396" s="379"/>
      <c r="C396" s="396"/>
      <c r="D396" s="379"/>
      <c r="E396" s="379"/>
      <c r="F396" s="379"/>
    </row>
    <row r="397" spans="1:6" ht="13.2">
      <c r="A397" s="379"/>
      <c r="C397" s="396"/>
      <c r="D397" s="379"/>
      <c r="E397" s="379"/>
      <c r="F397" s="379"/>
    </row>
    <row r="398" spans="1:6" ht="13.2">
      <c r="A398" s="379"/>
      <c r="C398" s="396"/>
      <c r="D398" s="379"/>
      <c r="E398" s="379"/>
      <c r="F398" s="379"/>
    </row>
    <row r="399" spans="1:6" ht="13.2">
      <c r="A399" s="379"/>
      <c r="C399" s="396"/>
      <c r="D399" s="379"/>
      <c r="E399" s="379"/>
      <c r="F399" s="379"/>
    </row>
    <row r="400" spans="1:6" ht="13.2">
      <c r="A400" s="379"/>
      <c r="C400" s="396"/>
      <c r="D400" s="379"/>
      <c r="E400" s="379"/>
      <c r="F400" s="379"/>
    </row>
    <row r="401" spans="2:3" s="379" customFormat="1" ht="13.2">
      <c r="B401" s="381"/>
      <c r="C401" s="396"/>
    </row>
    <row r="402" spans="2:3" s="379" customFormat="1" ht="13.2">
      <c r="B402" s="381"/>
      <c r="C402" s="396"/>
    </row>
    <row r="403" spans="2:3" s="379" customFormat="1" ht="13.2">
      <c r="B403" s="381"/>
      <c r="C403" s="396"/>
    </row>
    <row r="404" spans="2:3" s="379" customFormat="1" ht="13.2">
      <c r="B404" s="381"/>
      <c r="C404" s="396"/>
    </row>
    <row r="405" spans="2:3" s="379" customFormat="1" ht="13.2">
      <c r="B405" s="381"/>
      <c r="C405" s="396"/>
    </row>
    <row r="406" spans="2:3" s="379" customFormat="1" ht="13.2">
      <c r="B406" s="381"/>
      <c r="C406" s="396"/>
    </row>
    <row r="407" spans="2:3" s="379" customFormat="1" ht="13.2">
      <c r="B407" s="381"/>
      <c r="C407" s="396"/>
    </row>
    <row r="408" spans="2:3" s="379" customFormat="1" ht="13.2">
      <c r="B408" s="381"/>
      <c r="C408" s="396"/>
    </row>
    <row r="409" spans="2:3" s="379" customFormat="1" ht="13.2">
      <c r="B409" s="381"/>
      <c r="C409" s="396"/>
    </row>
    <row r="410" spans="2:3" s="379" customFormat="1" ht="13.2">
      <c r="B410" s="381"/>
      <c r="C410" s="396"/>
    </row>
    <row r="411" spans="2:3" s="379" customFormat="1" ht="13.2">
      <c r="B411" s="381"/>
      <c r="C411" s="396"/>
    </row>
    <row r="412" spans="2:3" s="379" customFormat="1" ht="13.2">
      <c r="B412" s="381"/>
      <c r="C412" s="396"/>
    </row>
    <row r="413" spans="2:3" s="379" customFormat="1" ht="13.2">
      <c r="B413" s="381"/>
      <c r="C413" s="396"/>
    </row>
    <row r="414" spans="2:3" s="379" customFormat="1" ht="13.2">
      <c r="B414" s="381"/>
      <c r="C414" s="396"/>
    </row>
    <row r="415" spans="2:3" s="379" customFormat="1" ht="13.2">
      <c r="B415" s="381"/>
      <c r="C415" s="396"/>
    </row>
    <row r="416" spans="2:3" s="379" customFormat="1" ht="13.2">
      <c r="B416" s="381"/>
      <c r="C416" s="396"/>
    </row>
    <row r="417" spans="2:3" s="379" customFormat="1" ht="13.2">
      <c r="B417" s="381"/>
      <c r="C417" s="396"/>
    </row>
    <row r="418" spans="2:3" s="379" customFormat="1" ht="13.2">
      <c r="B418" s="381"/>
      <c r="C418" s="396"/>
    </row>
    <row r="419" spans="2:3" s="379" customFormat="1" ht="13.2">
      <c r="B419" s="381"/>
      <c r="C419" s="396"/>
    </row>
    <row r="420" spans="2:3" s="379" customFormat="1" ht="13.2">
      <c r="B420" s="381"/>
      <c r="C420" s="396"/>
    </row>
    <row r="421" spans="2:3" s="379" customFormat="1" ht="13.2">
      <c r="B421" s="381"/>
      <c r="C421" s="396"/>
    </row>
    <row r="422" spans="2:3" s="379" customFormat="1" ht="13.2">
      <c r="B422" s="381"/>
      <c r="C422" s="396"/>
    </row>
    <row r="423" spans="2:3" s="379" customFormat="1" ht="13.2">
      <c r="B423" s="381"/>
      <c r="C423" s="396"/>
    </row>
    <row r="424" spans="2:3" s="379" customFormat="1" ht="13.2">
      <c r="B424" s="381"/>
      <c r="C424" s="396"/>
    </row>
    <row r="425" spans="2:3" s="379" customFormat="1" ht="13.2">
      <c r="B425" s="381"/>
      <c r="C425" s="396"/>
    </row>
    <row r="426" spans="2:3" s="379" customFormat="1" ht="13.2">
      <c r="B426" s="381"/>
      <c r="C426" s="396"/>
    </row>
    <row r="427" spans="2:3" s="379" customFormat="1" ht="13.2">
      <c r="B427" s="381"/>
      <c r="C427" s="396"/>
    </row>
    <row r="428" spans="2:3" s="379" customFormat="1" ht="13.2">
      <c r="B428" s="381"/>
      <c r="C428" s="396"/>
    </row>
    <row r="429" spans="2:3" s="379" customFormat="1" ht="13.2">
      <c r="B429" s="381"/>
      <c r="C429" s="396"/>
    </row>
    <row r="430" spans="2:3" s="379" customFormat="1" ht="13.2">
      <c r="B430" s="381"/>
      <c r="C430" s="396"/>
    </row>
    <row r="431" spans="2:3" s="379" customFormat="1" ht="13.2">
      <c r="B431" s="381"/>
      <c r="C431" s="396"/>
    </row>
    <row r="432" spans="2:3" s="379" customFormat="1" ht="13.2">
      <c r="B432" s="381"/>
      <c r="C432" s="396"/>
    </row>
    <row r="433" spans="2:3" s="379" customFormat="1" ht="13.2">
      <c r="B433" s="381"/>
      <c r="C433" s="396"/>
    </row>
    <row r="434" spans="2:3" s="379" customFormat="1" ht="13.2">
      <c r="B434" s="381"/>
      <c r="C434" s="396"/>
    </row>
    <row r="435" spans="2:3" s="379" customFormat="1" ht="13.2">
      <c r="B435" s="381"/>
      <c r="C435" s="396"/>
    </row>
    <row r="436" spans="2:3" s="379" customFormat="1" ht="13.2">
      <c r="B436" s="381"/>
      <c r="C436" s="396"/>
    </row>
    <row r="437" spans="2:3" s="379" customFormat="1" ht="13.2">
      <c r="B437" s="381"/>
      <c r="C437" s="396"/>
    </row>
    <row r="438" spans="2:3" s="379" customFormat="1" ht="13.2">
      <c r="B438" s="381"/>
      <c r="C438" s="396"/>
    </row>
    <row r="439" spans="2:3" s="379" customFormat="1" ht="13.2">
      <c r="B439" s="381"/>
      <c r="C439" s="396"/>
    </row>
    <row r="440" spans="2:3" s="379" customFormat="1" ht="13.2">
      <c r="B440" s="381"/>
      <c r="C440" s="396"/>
    </row>
    <row r="441" spans="2:3" s="379" customFormat="1" ht="13.2">
      <c r="B441" s="381"/>
      <c r="C441" s="396"/>
    </row>
    <row r="442" spans="2:3" s="379" customFormat="1" ht="13.2">
      <c r="B442" s="381"/>
      <c r="C442" s="396"/>
    </row>
    <row r="443" spans="2:3" s="379" customFormat="1" ht="13.2">
      <c r="B443" s="381"/>
      <c r="C443" s="396"/>
    </row>
    <row r="444" spans="2:3" s="379" customFormat="1" ht="13.2">
      <c r="B444" s="381"/>
      <c r="C444" s="396"/>
    </row>
    <row r="445" spans="2:3" s="379" customFormat="1" ht="13.2">
      <c r="B445" s="381"/>
      <c r="C445" s="396"/>
    </row>
    <row r="446" spans="2:3" s="379" customFormat="1" ht="13.2">
      <c r="B446" s="381"/>
      <c r="C446" s="396"/>
    </row>
    <row r="447" spans="2:3" s="379" customFormat="1" ht="13.2">
      <c r="B447" s="381"/>
      <c r="C447" s="396"/>
    </row>
    <row r="448" spans="2:3" s="379" customFormat="1" ht="13.2">
      <c r="B448" s="381"/>
      <c r="C448" s="396"/>
    </row>
    <row r="449" spans="2:3" s="379" customFormat="1" ht="13.2">
      <c r="B449" s="381"/>
      <c r="C449" s="396"/>
    </row>
    <row r="450" spans="2:3" s="379" customFormat="1" ht="13.2">
      <c r="B450" s="381"/>
      <c r="C450" s="396"/>
    </row>
    <row r="451" spans="2:3" s="379" customFormat="1" ht="13.2">
      <c r="B451" s="381"/>
      <c r="C451" s="396"/>
    </row>
    <row r="452" spans="2:3" s="379" customFormat="1" ht="13.2">
      <c r="B452" s="381"/>
      <c r="C452" s="396"/>
    </row>
    <row r="453" spans="2:3" s="379" customFormat="1" ht="13.2">
      <c r="B453" s="381"/>
      <c r="C453" s="396"/>
    </row>
    <row r="454" spans="2:3" s="379" customFormat="1" ht="13.2">
      <c r="B454" s="381"/>
      <c r="C454" s="396"/>
    </row>
    <row r="455" spans="2:3" s="379" customFormat="1" ht="13.2">
      <c r="B455" s="381"/>
      <c r="C455" s="396"/>
    </row>
    <row r="456" spans="2:3" s="379" customFormat="1" ht="13.2">
      <c r="B456" s="381"/>
      <c r="C456" s="396"/>
    </row>
    <row r="457" spans="2:3" s="379" customFormat="1" ht="13.2">
      <c r="B457" s="381"/>
      <c r="C457" s="396"/>
    </row>
    <row r="458" spans="2:3" s="379" customFormat="1" ht="13.2">
      <c r="B458" s="381"/>
      <c r="C458" s="396"/>
    </row>
    <row r="459" spans="2:3" s="379" customFormat="1" ht="13.2">
      <c r="B459" s="381"/>
      <c r="C459" s="396"/>
    </row>
    <row r="460" spans="2:3" s="379" customFormat="1" ht="13.2">
      <c r="B460" s="381"/>
      <c r="C460" s="396"/>
    </row>
    <row r="461" spans="2:3" s="379" customFormat="1" ht="13.2">
      <c r="B461" s="381"/>
      <c r="C461" s="396"/>
    </row>
    <row r="462" spans="2:3" s="379" customFormat="1" ht="13.2">
      <c r="B462" s="381"/>
      <c r="C462" s="396"/>
    </row>
    <row r="463" spans="2:3" s="379" customFormat="1" ht="13.2">
      <c r="B463" s="381"/>
      <c r="C463" s="396"/>
    </row>
    <row r="464" spans="2:3" s="379" customFormat="1" ht="13.2">
      <c r="B464" s="381"/>
      <c r="C464" s="396"/>
    </row>
    <row r="465" spans="2:3" s="379" customFormat="1" ht="13.2">
      <c r="B465" s="381"/>
      <c r="C465" s="396"/>
    </row>
    <row r="466" spans="2:3" s="379" customFormat="1" ht="13.2">
      <c r="B466" s="381"/>
      <c r="C466" s="396"/>
    </row>
    <row r="467" spans="2:3" s="379" customFormat="1" ht="13.2">
      <c r="B467" s="381"/>
      <c r="C467" s="396"/>
    </row>
    <row r="468" spans="2:3" s="379" customFormat="1" ht="13.2">
      <c r="B468" s="381"/>
      <c r="C468" s="396"/>
    </row>
    <row r="469" spans="2:3" s="379" customFormat="1" ht="13.2">
      <c r="B469" s="381"/>
      <c r="C469" s="396"/>
    </row>
    <row r="470" spans="2:3" s="379" customFormat="1" ht="13.2">
      <c r="B470" s="381"/>
      <c r="C470" s="396"/>
    </row>
    <row r="471" spans="2:3" s="379" customFormat="1" ht="13.2">
      <c r="B471" s="381"/>
      <c r="C471" s="396"/>
    </row>
    <row r="472" spans="2:3" s="379" customFormat="1" ht="13.2">
      <c r="B472" s="381"/>
      <c r="C472" s="396"/>
    </row>
    <row r="473" spans="2:3" s="379" customFormat="1" ht="13.2">
      <c r="B473" s="381"/>
      <c r="C473" s="396"/>
    </row>
    <row r="474" spans="2:3" s="379" customFormat="1" ht="13.2">
      <c r="B474" s="381"/>
      <c r="C474" s="396"/>
    </row>
    <row r="475" spans="2:3" s="379" customFormat="1" ht="13.2">
      <c r="B475" s="381"/>
      <c r="C475" s="396"/>
    </row>
    <row r="476" spans="2:3" s="379" customFormat="1" ht="13.2">
      <c r="B476" s="381"/>
      <c r="C476" s="396"/>
    </row>
    <row r="477" spans="2:3" s="379" customFormat="1" ht="13.2">
      <c r="B477" s="381"/>
      <c r="C477" s="396"/>
    </row>
    <row r="478" spans="2:3" s="379" customFormat="1" ht="13.2">
      <c r="B478" s="381"/>
      <c r="C478" s="396"/>
    </row>
    <row r="479" spans="2:3" s="379" customFormat="1" ht="13.2">
      <c r="B479" s="381"/>
      <c r="C479" s="396"/>
    </row>
    <row r="480" spans="2:3" s="379" customFormat="1" ht="13.2">
      <c r="B480" s="381"/>
      <c r="C480" s="396"/>
    </row>
    <row r="481" spans="2:3" s="379" customFormat="1" ht="13.2">
      <c r="B481" s="381"/>
      <c r="C481" s="396"/>
    </row>
    <row r="482" spans="2:3" s="379" customFormat="1" ht="13.2">
      <c r="B482" s="381"/>
      <c r="C482" s="396"/>
    </row>
    <row r="483" spans="2:3" s="379" customFormat="1" ht="13.2">
      <c r="B483" s="381"/>
      <c r="C483" s="396"/>
    </row>
    <row r="484" spans="2:3" s="379" customFormat="1" ht="13.2">
      <c r="B484" s="381"/>
      <c r="C484" s="396"/>
    </row>
    <row r="485" spans="2:3" s="379" customFormat="1" ht="13.2">
      <c r="B485" s="381"/>
      <c r="C485" s="396"/>
    </row>
    <row r="486" spans="2:3" s="379" customFormat="1" ht="13.2">
      <c r="B486" s="381"/>
      <c r="C486" s="396"/>
    </row>
    <row r="487" spans="2:3" s="379" customFormat="1" ht="13.2">
      <c r="B487" s="381"/>
      <c r="C487" s="396"/>
    </row>
    <row r="488" spans="2:3" s="379" customFormat="1" ht="13.2">
      <c r="B488" s="381"/>
      <c r="C488" s="396"/>
    </row>
    <row r="489" spans="2:3" s="379" customFormat="1" ht="13.2">
      <c r="B489" s="381"/>
      <c r="C489" s="396"/>
    </row>
    <row r="490" spans="2:3" s="379" customFormat="1" ht="13.2">
      <c r="B490" s="381"/>
      <c r="C490" s="396"/>
    </row>
    <row r="491" spans="2:3" s="379" customFormat="1" ht="13.2">
      <c r="B491" s="381"/>
      <c r="C491" s="396"/>
    </row>
    <row r="492" spans="2:3" s="379" customFormat="1" ht="13.2">
      <c r="B492" s="381"/>
      <c r="C492" s="396"/>
    </row>
    <row r="493" spans="2:3" s="379" customFormat="1" ht="13.2">
      <c r="B493" s="381"/>
      <c r="C493" s="396"/>
    </row>
    <row r="494" spans="2:3" s="379" customFormat="1" ht="13.2">
      <c r="B494" s="381"/>
      <c r="C494" s="396"/>
    </row>
    <row r="495" spans="2:3" s="379" customFormat="1" ht="13.2">
      <c r="B495" s="381"/>
      <c r="C495" s="396"/>
    </row>
    <row r="496" spans="2:3" s="379" customFormat="1" ht="13.2">
      <c r="B496" s="381"/>
      <c r="C496" s="396"/>
    </row>
    <row r="497" spans="2:3" s="379" customFormat="1" ht="13.2">
      <c r="B497" s="381"/>
      <c r="C497" s="396"/>
    </row>
    <row r="498" spans="2:3" s="379" customFormat="1" ht="13.2">
      <c r="B498" s="381"/>
      <c r="C498" s="396"/>
    </row>
    <row r="499" spans="2:3" s="379" customFormat="1" ht="13.2">
      <c r="B499" s="381"/>
      <c r="C499" s="396"/>
    </row>
    <row r="500" spans="2:3" s="379" customFormat="1" ht="13.2">
      <c r="B500" s="381"/>
      <c r="C500" s="396"/>
    </row>
    <row r="501" spans="2:3" s="379" customFormat="1" ht="13.2">
      <c r="B501" s="381"/>
      <c r="C501" s="396"/>
    </row>
    <row r="502" spans="2:3" s="379" customFormat="1" ht="13.2">
      <c r="B502" s="381"/>
      <c r="C502" s="396"/>
    </row>
    <row r="503" spans="2:3" s="379" customFormat="1" ht="13.2">
      <c r="B503" s="381"/>
      <c r="C503" s="396"/>
    </row>
    <row r="504" spans="2:3" s="379" customFormat="1" ht="13.2">
      <c r="B504" s="381"/>
      <c r="C504" s="396"/>
    </row>
    <row r="505" spans="2:3" s="379" customFormat="1" ht="13.2">
      <c r="B505" s="381"/>
      <c r="C505" s="396"/>
    </row>
    <row r="506" spans="2:3" s="379" customFormat="1" ht="13.2">
      <c r="B506" s="381"/>
      <c r="C506" s="396"/>
    </row>
    <row r="507" spans="2:3" s="379" customFormat="1" ht="13.2">
      <c r="B507" s="381"/>
      <c r="C507" s="396"/>
    </row>
    <row r="508" spans="2:3" s="379" customFormat="1" ht="13.2">
      <c r="B508" s="381"/>
      <c r="C508" s="396"/>
    </row>
    <row r="509" spans="2:3" s="379" customFormat="1" ht="13.2">
      <c r="B509" s="381"/>
      <c r="C509" s="396"/>
    </row>
    <row r="510" spans="2:3" s="379" customFormat="1" ht="13.2">
      <c r="B510" s="381"/>
      <c r="C510" s="396"/>
    </row>
    <row r="511" spans="2:3" s="379" customFormat="1" ht="13.2">
      <c r="B511" s="381"/>
      <c r="C511" s="396"/>
    </row>
    <row r="512" spans="2:3" s="379" customFormat="1" ht="13.2">
      <c r="B512" s="381"/>
      <c r="C512" s="396"/>
    </row>
    <row r="513" spans="2:3" s="379" customFormat="1" ht="13.2">
      <c r="B513" s="381"/>
      <c r="C513" s="396"/>
    </row>
    <row r="514" spans="2:3" s="379" customFormat="1" ht="13.2">
      <c r="B514" s="381"/>
      <c r="C514" s="396"/>
    </row>
    <row r="515" spans="2:3" s="379" customFormat="1" ht="13.2">
      <c r="B515" s="381"/>
      <c r="C515" s="396"/>
    </row>
    <row r="516" spans="2:3" s="379" customFormat="1" ht="13.2">
      <c r="B516" s="381"/>
      <c r="C516" s="396"/>
    </row>
    <row r="517" spans="2:3" s="379" customFormat="1" ht="13.2">
      <c r="B517" s="381"/>
      <c r="C517" s="396"/>
    </row>
    <row r="518" spans="2:3" s="379" customFormat="1" ht="13.2">
      <c r="B518" s="381"/>
      <c r="C518" s="396"/>
    </row>
    <row r="519" spans="2:3" s="379" customFormat="1" ht="13.2">
      <c r="B519" s="381"/>
      <c r="C519" s="396"/>
    </row>
    <row r="520" spans="2:3" s="379" customFormat="1" ht="13.2">
      <c r="B520" s="381"/>
      <c r="C520" s="396"/>
    </row>
    <row r="521" spans="2:3" s="379" customFormat="1" ht="13.2">
      <c r="B521" s="381"/>
      <c r="C521" s="396"/>
    </row>
    <row r="522" spans="2:3" s="379" customFormat="1" ht="13.2">
      <c r="B522" s="381"/>
      <c r="C522" s="396"/>
    </row>
    <row r="523" spans="2:3" s="379" customFormat="1" ht="13.2">
      <c r="B523" s="381"/>
      <c r="C523" s="396"/>
    </row>
    <row r="524" spans="2:3" s="379" customFormat="1" ht="13.2">
      <c r="B524" s="381"/>
      <c r="C524" s="396"/>
    </row>
    <row r="525" spans="2:3" s="379" customFormat="1" ht="13.2">
      <c r="B525" s="381"/>
      <c r="C525" s="396"/>
    </row>
    <row r="526" spans="2:3" s="379" customFormat="1" ht="13.2">
      <c r="B526" s="381"/>
      <c r="C526" s="396"/>
    </row>
    <row r="527" spans="2:3" s="379" customFormat="1" ht="13.2">
      <c r="B527" s="381"/>
      <c r="C527" s="396"/>
    </row>
    <row r="528" spans="2:3" s="379" customFormat="1" ht="13.2">
      <c r="B528" s="381"/>
      <c r="C528" s="396"/>
    </row>
    <row r="529" spans="2:3" s="379" customFormat="1" ht="13.2">
      <c r="B529" s="381"/>
      <c r="C529" s="396"/>
    </row>
    <row r="530" spans="2:3" s="379" customFormat="1" ht="13.2">
      <c r="B530" s="381"/>
      <c r="C530" s="396"/>
    </row>
    <row r="531" spans="2:3" s="379" customFormat="1" ht="13.2">
      <c r="B531" s="381"/>
      <c r="C531" s="396"/>
    </row>
    <row r="532" spans="2:3" s="379" customFormat="1" ht="13.2">
      <c r="B532" s="381"/>
      <c r="C532" s="396"/>
    </row>
    <row r="533" spans="2:3" s="379" customFormat="1" ht="13.2">
      <c r="B533" s="381"/>
      <c r="C533" s="396"/>
    </row>
    <row r="534" spans="2:3" s="379" customFormat="1" ht="13.2">
      <c r="B534" s="381"/>
      <c r="C534" s="396"/>
    </row>
    <row r="535" spans="2:3" s="379" customFormat="1" ht="13.2">
      <c r="B535" s="381"/>
      <c r="C535" s="396"/>
    </row>
    <row r="536" spans="2:3" s="379" customFormat="1" ht="13.2">
      <c r="B536" s="381"/>
      <c r="C536" s="396"/>
    </row>
    <row r="537" spans="2:3" s="379" customFormat="1" ht="13.2">
      <c r="B537" s="381"/>
      <c r="C537" s="396"/>
    </row>
    <row r="538" spans="2:3" s="379" customFormat="1" ht="13.2">
      <c r="B538" s="381"/>
      <c r="C538" s="396"/>
    </row>
    <row r="539" spans="2:3" s="379" customFormat="1" ht="13.2">
      <c r="B539" s="381"/>
      <c r="C539" s="396"/>
    </row>
    <row r="540" spans="2:3" s="379" customFormat="1" ht="13.2">
      <c r="B540" s="381"/>
      <c r="C540" s="396"/>
    </row>
    <row r="541" spans="2:3" s="379" customFormat="1" ht="13.2">
      <c r="B541" s="381"/>
      <c r="C541" s="396"/>
    </row>
    <row r="542" spans="2:3" s="379" customFormat="1" ht="13.2">
      <c r="B542" s="381"/>
      <c r="C542" s="396"/>
    </row>
    <row r="543" spans="2:3" s="379" customFormat="1" ht="13.2">
      <c r="B543" s="381"/>
      <c r="C543" s="396"/>
    </row>
    <row r="544" spans="2:3" s="379" customFormat="1" ht="13.2">
      <c r="B544" s="381"/>
      <c r="C544" s="396"/>
    </row>
    <row r="545" spans="2:3" s="379" customFormat="1" ht="13.2">
      <c r="B545" s="381"/>
      <c r="C545" s="396"/>
    </row>
    <row r="546" spans="2:3" s="379" customFormat="1" ht="13.2">
      <c r="B546" s="381"/>
      <c r="C546" s="396"/>
    </row>
    <row r="547" spans="2:3" s="379" customFormat="1" ht="13.2">
      <c r="B547" s="381"/>
      <c r="C547" s="396"/>
    </row>
    <row r="548" spans="2:3" s="379" customFormat="1" ht="13.2">
      <c r="B548" s="381"/>
      <c r="C548" s="396"/>
    </row>
    <row r="549" spans="2:3" s="379" customFormat="1" ht="13.2">
      <c r="B549" s="381"/>
      <c r="C549" s="396"/>
    </row>
    <row r="550" spans="2:3" s="379" customFormat="1" ht="13.2">
      <c r="B550" s="381"/>
      <c r="C550" s="396"/>
    </row>
    <row r="551" spans="2:3" s="379" customFormat="1" ht="13.2">
      <c r="B551" s="381"/>
      <c r="C551" s="396"/>
    </row>
    <row r="552" spans="2:3" s="379" customFormat="1" ht="13.2">
      <c r="B552" s="381"/>
      <c r="C552" s="396"/>
    </row>
    <row r="553" spans="2:3" s="379" customFormat="1" ht="13.2">
      <c r="B553" s="381"/>
      <c r="C553" s="396"/>
    </row>
    <row r="554" spans="2:3" s="379" customFormat="1" ht="13.2">
      <c r="B554" s="381"/>
      <c r="C554" s="396"/>
    </row>
    <row r="555" spans="2:3" s="379" customFormat="1" ht="13.2">
      <c r="B555" s="381"/>
      <c r="C555" s="396"/>
    </row>
    <row r="556" spans="2:3" s="379" customFormat="1" ht="13.2">
      <c r="B556" s="381"/>
      <c r="C556" s="396"/>
    </row>
    <row r="557" spans="2:3" s="379" customFormat="1" ht="13.2">
      <c r="B557" s="381"/>
      <c r="C557" s="396"/>
    </row>
    <row r="558" spans="2:3" s="379" customFormat="1" ht="13.2">
      <c r="B558" s="381"/>
      <c r="C558" s="396"/>
    </row>
    <row r="559" spans="2:3" s="379" customFormat="1" ht="13.2">
      <c r="B559" s="381"/>
      <c r="C559" s="396"/>
    </row>
    <row r="560" spans="2:3" s="379" customFormat="1" ht="13.2">
      <c r="B560" s="381"/>
      <c r="C560" s="396"/>
    </row>
    <row r="561" spans="2:3" s="379" customFormat="1" ht="13.2">
      <c r="B561" s="381"/>
      <c r="C561" s="396"/>
    </row>
    <row r="562" spans="2:3" s="379" customFormat="1" ht="13.2">
      <c r="B562" s="381"/>
      <c r="C562" s="396"/>
    </row>
    <row r="563" spans="2:3" s="379" customFormat="1" ht="13.2">
      <c r="B563" s="381"/>
      <c r="C563" s="396"/>
    </row>
    <row r="564" spans="2:3" s="379" customFormat="1" ht="13.2">
      <c r="B564" s="381"/>
      <c r="C564" s="396"/>
    </row>
    <row r="565" spans="2:3" s="379" customFormat="1" ht="13.2">
      <c r="B565" s="381"/>
      <c r="C565" s="396"/>
    </row>
    <row r="566" spans="2:3" s="379" customFormat="1" ht="13.2">
      <c r="B566" s="381"/>
      <c r="C566" s="396"/>
    </row>
    <row r="567" spans="2:3" s="379" customFormat="1" ht="13.2">
      <c r="B567" s="381"/>
      <c r="C567" s="396"/>
    </row>
    <row r="568" spans="2:3" s="379" customFormat="1" ht="13.2">
      <c r="B568" s="381"/>
      <c r="C568" s="396"/>
    </row>
    <row r="569" spans="2:3" s="379" customFormat="1" ht="13.2">
      <c r="B569" s="381"/>
      <c r="C569" s="396"/>
    </row>
    <row r="570" spans="2:3" s="379" customFormat="1" ht="13.2">
      <c r="B570" s="381"/>
      <c r="C570" s="396"/>
    </row>
    <row r="571" spans="2:3" s="379" customFormat="1" ht="13.2">
      <c r="B571" s="381"/>
      <c r="C571" s="396"/>
    </row>
    <row r="572" spans="2:3" s="379" customFormat="1" ht="13.2">
      <c r="B572" s="381"/>
      <c r="C572" s="396"/>
    </row>
    <row r="573" spans="2:3" s="379" customFormat="1" ht="13.2">
      <c r="B573" s="381"/>
      <c r="C573" s="396"/>
    </row>
    <row r="574" spans="2:3" s="379" customFormat="1" ht="13.2">
      <c r="B574" s="381"/>
      <c r="C574" s="396"/>
    </row>
    <row r="575" spans="2:3" s="379" customFormat="1" ht="13.2">
      <c r="B575" s="381"/>
      <c r="C575" s="396"/>
    </row>
    <row r="576" spans="2:3" s="379" customFormat="1" ht="13.2">
      <c r="B576" s="381"/>
      <c r="C576" s="396"/>
    </row>
    <row r="577" spans="2:3" s="379" customFormat="1" ht="13.2">
      <c r="B577" s="381"/>
      <c r="C577" s="396"/>
    </row>
    <row r="578" spans="2:3" s="379" customFormat="1" ht="13.2">
      <c r="B578" s="381"/>
      <c r="C578" s="396"/>
    </row>
    <row r="579" spans="2:3" s="379" customFormat="1" ht="13.2">
      <c r="B579" s="381"/>
      <c r="C579" s="396"/>
    </row>
    <row r="580" spans="2:3" s="379" customFormat="1" ht="13.2">
      <c r="B580" s="381"/>
      <c r="C580" s="396"/>
    </row>
    <row r="581" spans="2:3" s="379" customFormat="1" ht="13.2">
      <c r="B581" s="381"/>
      <c r="C581" s="396"/>
    </row>
    <row r="582" spans="2:3" s="379" customFormat="1" ht="13.2">
      <c r="B582" s="381"/>
      <c r="C582" s="396"/>
    </row>
    <row r="583" spans="2:3" s="379" customFormat="1" ht="13.2">
      <c r="B583" s="381"/>
      <c r="C583" s="396"/>
    </row>
    <row r="584" spans="2:3" s="379" customFormat="1" ht="13.2">
      <c r="B584" s="381"/>
      <c r="C584" s="396"/>
    </row>
    <row r="585" spans="2:3" s="379" customFormat="1" ht="13.2">
      <c r="B585" s="381"/>
      <c r="C585" s="396"/>
    </row>
    <row r="586" spans="2:3" s="379" customFormat="1" ht="13.2">
      <c r="B586" s="381"/>
      <c r="C586" s="396"/>
    </row>
    <row r="587" spans="2:3" s="379" customFormat="1" ht="13.2">
      <c r="B587" s="381"/>
      <c r="C587" s="396"/>
    </row>
    <row r="588" spans="2:3" s="379" customFormat="1" ht="13.2">
      <c r="B588" s="381"/>
      <c r="C588" s="396"/>
    </row>
    <row r="589" spans="2:3" s="379" customFormat="1" ht="13.2">
      <c r="B589" s="381"/>
      <c r="C589" s="396"/>
    </row>
    <row r="590" spans="2:3" s="379" customFormat="1" ht="13.2">
      <c r="B590" s="381"/>
      <c r="C590" s="396"/>
    </row>
    <row r="591" spans="2:3" s="379" customFormat="1" ht="13.2">
      <c r="B591" s="381"/>
      <c r="C591" s="396"/>
    </row>
    <row r="592" spans="2:3" s="379" customFormat="1" ht="13.2">
      <c r="B592" s="381"/>
      <c r="C592" s="396"/>
    </row>
    <row r="593" spans="2:3" s="379" customFormat="1" ht="13.2">
      <c r="B593" s="381"/>
      <c r="C593" s="396"/>
    </row>
    <row r="594" spans="2:3" s="379" customFormat="1" ht="13.2">
      <c r="B594" s="381"/>
      <c r="C594" s="396"/>
    </row>
    <row r="595" spans="2:3" s="379" customFormat="1" ht="13.2">
      <c r="B595" s="381"/>
      <c r="C595" s="396"/>
    </row>
    <row r="596" spans="2:3" s="379" customFormat="1" ht="13.2">
      <c r="B596" s="381"/>
      <c r="C596" s="396"/>
    </row>
    <row r="597" spans="2:3" s="379" customFormat="1" ht="13.2">
      <c r="B597" s="381"/>
      <c r="C597" s="396"/>
    </row>
    <row r="598" spans="2:3" s="379" customFormat="1" ht="13.2">
      <c r="B598" s="381"/>
      <c r="C598" s="396"/>
    </row>
    <row r="599" spans="2:3" s="379" customFormat="1" ht="13.2">
      <c r="B599" s="381"/>
      <c r="C599" s="396"/>
    </row>
    <row r="600" spans="2:3" s="379" customFormat="1" ht="13.2">
      <c r="B600" s="381"/>
      <c r="C600" s="396"/>
    </row>
    <row r="601" spans="2:3" s="379" customFormat="1" ht="13.2">
      <c r="B601" s="381"/>
      <c r="C601" s="396"/>
    </row>
    <row r="602" spans="2:3" s="379" customFormat="1" ht="13.2">
      <c r="B602" s="381"/>
      <c r="C602" s="396"/>
    </row>
    <row r="603" spans="2:3" s="379" customFormat="1" ht="13.2">
      <c r="B603" s="381"/>
      <c r="C603" s="396"/>
    </row>
    <row r="604" spans="2:3" s="379" customFormat="1" ht="13.2">
      <c r="B604" s="381"/>
      <c r="C604" s="396"/>
    </row>
    <row r="605" spans="2:3" s="379" customFormat="1" ht="13.2">
      <c r="B605" s="381"/>
      <c r="C605" s="396"/>
    </row>
    <row r="606" spans="2:3" s="379" customFormat="1" ht="13.2">
      <c r="B606" s="381"/>
      <c r="C606" s="396"/>
    </row>
    <row r="607" spans="2:3" s="379" customFormat="1" ht="13.2">
      <c r="B607" s="381"/>
      <c r="C607" s="396"/>
    </row>
    <row r="608" spans="2:3" s="379" customFormat="1" ht="13.2">
      <c r="B608" s="381"/>
      <c r="C608" s="396"/>
    </row>
    <row r="609" spans="2:3" s="379" customFormat="1" ht="13.2">
      <c r="B609" s="381"/>
      <c r="C609" s="396"/>
    </row>
    <row r="610" spans="2:3" s="379" customFormat="1" ht="13.2">
      <c r="B610" s="381"/>
      <c r="C610" s="396"/>
    </row>
    <row r="611" spans="2:3" s="379" customFormat="1" ht="13.2">
      <c r="B611" s="381"/>
      <c r="C611" s="396"/>
    </row>
    <row r="612" spans="2:3" s="379" customFormat="1" ht="13.2">
      <c r="B612" s="381"/>
      <c r="C612" s="396"/>
    </row>
    <row r="613" spans="2:3" s="379" customFormat="1" ht="13.2">
      <c r="B613" s="381"/>
      <c r="C613" s="396"/>
    </row>
    <row r="614" spans="2:3" s="379" customFormat="1" ht="13.2">
      <c r="B614" s="381"/>
      <c r="C614" s="396"/>
    </row>
    <row r="615" spans="2:3" s="379" customFormat="1" ht="13.2">
      <c r="B615" s="381"/>
      <c r="C615" s="396"/>
    </row>
    <row r="616" spans="2:3" s="379" customFormat="1" ht="13.2">
      <c r="B616" s="381"/>
      <c r="C616" s="396"/>
    </row>
    <row r="617" spans="2:3" s="379" customFormat="1" ht="13.2">
      <c r="B617" s="381"/>
      <c r="C617" s="396"/>
    </row>
    <row r="618" spans="2:3" s="379" customFormat="1" ht="13.2">
      <c r="B618" s="381"/>
      <c r="C618" s="396"/>
    </row>
    <row r="619" spans="2:3" s="379" customFormat="1" ht="13.2">
      <c r="B619" s="381"/>
      <c r="C619" s="396"/>
    </row>
    <row r="620" spans="2:3" s="379" customFormat="1" ht="13.2">
      <c r="B620" s="381"/>
      <c r="C620" s="396"/>
    </row>
    <row r="621" spans="2:3" s="379" customFormat="1" ht="13.2">
      <c r="B621" s="381"/>
      <c r="C621" s="396"/>
    </row>
    <row r="622" spans="2:3" s="379" customFormat="1" ht="13.2">
      <c r="B622" s="381"/>
      <c r="C622" s="396"/>
    </row>
    <row r="623" spans="2:3" s="379" customFormat="1" ht="13.2">
      <c r="B623" s="381"/>
      <c r="C623" s="396"/>
    </row>
    <row r="624" spans="2:3" s="379" customFormat="1" ht="13.2">
      <c r="B624" s="381"/>
      <c r="C624" s="396"/>
    </row>
    <row r="625" spans="2:3" s="379" customFormat="1" ht="13.2">
      <c r="B625" s="381"/>
      <c r="C625" s="396"/>
    </row>
    <row r="626" spans="2:3" s="379" customFormat="1" ht="13.2">
      <c r="B626" s="381"/>
      <c r="C626" s="396"/>
    </row>
    <row r="627" spans="2:3" s="379" customFormat="1" ht="13.2">
      <c r="B627" s="381"/>
      <c r="C627" s="396"/>
    </row>
    <row r="628" spans="2:3" s="379" customFormat="1" ht="13.2">
      <c r="B628" s="381"/>
      <c r="C628" s="396"/>
    </row>
    <row r="629" spans="2:3" s="379" customFormat="1" ht="13.2">
      <c r="B629" s="381"/>
      <c r="C629" s="396"/>
    </row>
    <row r="630" spans="2:3" s="379" customFormat="1" ht="13.2">
      <c r="B630" s="381"/>
      <c r="C630" s="396"/>
    </row>
    <row r="631" spans="2:3" s="379" customFormat="1" ht="13.2">
      <c r="B631" s="381"/>
      <c r="C631" s="396"/>
    </row>
    <row r="632" spans="2:3" s="379" customFormat="1" ht="13.2">
      <c r="B632" s="381"/>
      <c r="C632" s="396"/>
    </row>
    <row r="633" spans="2:3" s="379" customFormat="1" ht="13.2">
      <c r="B633" s="381"/>
      <c r="C633" s="396"/>
    </row>
    <row r="634" spans="2:3" s="379" customFormat="1" ht="13.2">
      <c r="B634" s="381"/>
      <c r="C634" s="396"/>
    </row>
    <row r="635" spans="2:3" s="379" customFormat="1" ht="13.2">
      <c r="B635" s="381"/>
      <c r="C635" s="396"/>
    </row>
    <row r="636" spans="2:3" s="379" customFormat="1" ht="13.2">
      <c r="B636" s="381"/>
      <c r="C636" s="396"/>
    </row>
    <row r="637" spans="2:3" s="379" customFormat="1" ht="13.2">
      <c r="B637" s="381"/>
      <c r="C637" s="396"/>
    </row>
    <row r="638" spans="2:3" s="379" customFormat="1" ht="13.2">
      <c r="B638" s="381"/>
      <c r="C638" s="396"/>
    </row>
    <row r="639" spans="2:3" s="379" customFormat="1" ht="13.2">
      <c r="B639" s="381"/>
      <c r="C639" s="396"/>
    </row>
    <row r="640" spans="2:3" s="379" customFormat="1" ht="13.2">
      <c r="B640" s="381"/>
      <c r="C640" s="396"/>
    </row>
    <row r="641" spans="2:3" s="379" customFormat="1" ht="13.2">
      <c r="B641" s="381"/>
      <c r="C641" s="396"/>
    </row>
    <row r="642" spans="2:3" s="379" customFormat="1" ht="13.2">
      <c r="B642" s="381"/>
      <c r="C642" s="396"/>
    </row>
    <row r="643" spans="2:3" s="379" customFormat="1" ht="13.2">
      <c r="B643" s="381"/>
      <c r="C643" s="396"/>
    </row>
    <row r="644" spans="2:3" s="379" customFormat="1" ht="13.2">
      <c r="B644" s="381"/>
      <c r="C644" s="396"/>
    </row>
    <row r="645" spans="2:3" s="379" customFormat="1" ht="13.2">
      <c r="B645" s="381"/>
      <c r="C645" s="396"/>
    </row>
    <row r="646" spans="2:3" s="379" customFormat="1" ht="13.2">
      <c r="B646" s="381"/>
      <c r="C646" s="396"/>
    </row>
    <row r="647" spans="2:3" s="379" customFormat="1" ht="13.2">
      <c r="B647" s="381"/>
      <c r="C647" s="396"/>
    </row>
    <row r="648" spans="2:3" s="379" customFormat="1" ht="13.2">
      <c r="B648" s="381"/>
      <c r="C648" s="396"/>
    </row>
    <row r="649" spans="2:3" s="379" customFormat="1" ht="13.2">
      <c r="B649" s="381"/>
      <c r="C649" s="396"/>
    </row>
    <row r="650" spans="2:3" s="379" customFormat="1" ht="13.2">
      <c r="B650" s="381"/>
      <c r="C650" s="396"/>
    </row>
    <row r="651" spans="2:3" s="379" customFormat="1" ht="13.2">
      <c r="B651" s="381"/>
      <c r="C651" s="396"/>
    </row>
    <row r="652" spans="2:3" s="379" customFormat="1" ht="13.2">
      <c r="B652" s="381"/>
      <c r="C652" s="396"/>
    </row>
    <row r="653" spans="2:3" s="379" customFormat="1" ht="13.2">
      <c r="B653" s="381"/>
      <c r="C653" s="396"/>
    </row>
    <row r="654" spans="2:3" s="379" customFormat="1" ht="13.2">
      <c r="B654" s="381"/>
      <c r="C654" s="396"/>
    </row>
    <row r="655" spans="2:3" s="379" customFormat="1" ht="13.2">
      <c r="B655" s="381"/>
      <c r="C655" s="396"/>
    </row>
    <row r="656" spans="2:3" s="379" customFormat="1" ht="13.2">
      <c r="B656" s="381"/>
      <c r="C656" s="396"/>
    </row>
    <row r="657" spans="2:3" s="379" customFormat="1" ht="13.2">
      <c r="B657" s="381"/>
      <c r="C657" s="396"/>
    </row>
    <row r="658" spans="2:3" s="379" customFormat="1" ht="13.2">
      <c r="B658" s="381"/>
      <c r="C658" s="396"/>
    </row>
    <row r="659" spans="2:3" s="379" customFormat="1" ht="13.2">
      <c r="B659" s="381"/>
      <c r="C659" s="396"/>
    </row>
    <row r="660" spans="2:3" s="379" customFormat="1" ht="13.2">
      <c r="B660" s="381"/>
      <c r="C660" s="396"/>
    </row>
    <row r="661" spans="2:3" s="379" customFormat="1" ht="13.2">
      <c r="B661" s="381"/>
      <c r="C661" s="396"/>
    </row>
    <row r="662" spans="2:3" s="379" customFormat="1" ht="13.2">
      <c r="B662" s="381"/>
      <c r="C662" s="396"/>
    </row>
    <row r="663" spans="2:3" s="379" customFormat="1" ht="13.2">
      <c r="B663" s="381"/>
      <c r="C663" s="396"/>
    </row>
    <row r="664" spans="2:3" s="379" customFormat="1" ht="13.2">
      <c r="B664" s="381"/>
      <c r="C664" s="396"/>
    </row>
    <row r="665" spans="2:3" s="379" customFormat="1" ht="13.2">
      <c r="B665" s="381"/>
      <c r="C665" s="396"/>
    </row>
    <row r="666" spans="2:3" s="379" customFormat="1" ht="13.2">
      <c r="B666" s="381"/>
      <c r="C666" s="396"/>
    </row>
    <row r="667" spans="2:3" s="379" customFormat="1" ht="13.2">
      <c r="B667" s="381"/>
      <c r="C667" s="396"/>
    </row>
    <row r="668" spans="2:3" s="379" customFormat="1" ht="13.2">
      <c r="B668" s="381"/>
      <c r="C668" s="396"/>
    </row>
    <row r="669" spans="2:3" s="379" customFormat="1" ht="13.2">
      <c r="B669" s="381"/>
      <c r="C669" s="396"/>
    </row>
    <row r="670" spans="2:3" s="379" customFormat="1" ht="13.2">
      <c r="B670" s="381"/>
      <c r="C670" s="396"/>
    </row>
    <row r="671" spans="2:3" s="379" customFormat="1" ht="13.2">
      <c r="B671" s="381"/>
      <c r="C671" s="396"/>
    </row>
    <row r="672" spans="2:3" s="379" customFormat="1" ht="13.2">
      <c r="B672" s="381"/>
      <c r="C672" s="396"/>
    </row>
    <row r="673" spans="2:3" s="379" customFormat="1" ht="13.2">
      <c r="B673" s="381"/>
      <c r="C673" s="396"/>
    </row>
    <row r="674" spans="2:3" s="379" customFormat="1" ht="13.2">
      <c r="B674" s="381"/>
      <c r="C674" s="396"/>
    </row>
    <row r="675" spans="2:3" s="379" customFormat="1" ht="13.2">
      <c r="B675" s="381"/>
      <c r="C675" s="396"/>
    </row>
    <row r="676" spans="2:3" s="379" customFormat="1" ht="13.2">
      <c r="B676" s="381"/>
      <c r="C676" s="396"/>
    </row>
    <row r="677" spans="2:3" s="379" customFormat="1" ht="13.2">
      <c r="B677" s="381"/>
      <c r="C677" s="396"/>
    </row>
    <row r="678" spans="2:3" s="379" customFormat="1" ht="13.2">
      <c r="B678" s="381"/>
      <c r="C678" s="396"/>
    </row>
    <row r="679" spans="2:3" s="379" customFormat="1" ht="13.2">
      <c r="B679" s="381"/>
      <c r="C679" s="396"/>
    </row>
    <row r="680" spans="2:3" s="379" customFormat="1" ht="13.2">
      <c r="B680" s="381"/>
      <c r="C680" s="396"/>
    </row>
    <row r="681" spans="2:3" s="379" customFormat="1" ht="13.2">
      <c r="B681" s="381"/>
      <c r="C681" s="396"/>
    </row>
    <row r="682" spans="2:3" s="379" customFormat="1" ht="13.2">
      <c r="B682" s="381"/>
      <c r="C682" s="396"/>
    </row>
    <row r="683" spans="2:3" s="379" customFormat="1" ht="13.2">
      <c r="B683" s="381"/>
      <c r="C683" s="396"/>
    </row>
    <row r="684" spans="2:3" s="379" customFormat="1" ht="13.2">
      <c r="B684" s="381"/>
      <c r="C684" s="396"/>
    </row>
    <row r="685" spans="2:3" s="379" customFormat="1" ht="13.2">
      <c r="B685" s="381"/>
      <c r="C685" s="396"/>
    </row>
    <row r="686" spans="2:3" s="379" customFormat="1" ht="13.2">
      <c r="B686" s="381"/>
      <c r="C686" s="396"/>
    </row>
    <row r="687" spans="2:3" s="379" customFormat="1" ht="13.2">
      <c r="B687" s="381"/>
      <c r="C687" s="396"/>
    </row>
    <row r="688" spans="2:3" s="379" customFormat="1" ht="13.2">
      <c r="B688" s="381"/>
      <c r="C688" s="396"/>
    </row>
    <row r="689" spans="2:3" s="379" customFormat="1" ht="13.2">
      <c r="B689" s="381"/>
      <c r="C689" s="396"/>
    </row>
    <row r="690" spans="2:3" s="379" customFormat="1" ht="13.2">
      <c r="B690" s="381"/>
      <c r="C690" s="396"/>
    </row>
    <row r="691" spans="2:3" s="379" customFormat="1" ht="13.2">
      <c r="B691" s="381"/>
      <c r="C691" s="396"/>
    </row>
    <row r="692" spans="2:3" s="379" customFormat="1" ht="13.2">
      <c r="B692" s="381"/>
      <c r="C692" s="396"/>
    </row>
    <row r="693" spans="2:3" s="379" customFormat="1" ht="13.2">
      <c r="B693" s="381"/>
      <c r="C693" s="396"/>
    </row>
    <row r="694" spans="2:3" s="379" customFormat="1" ht="13.2">
      <c r="B694" s="381"/>
      <c r="C694" s="396"/>
    </row>
    <row r="695" spans="2:3" s="379" customFormat="1" ht="13.2">
      <c r="B695" s="381"/>
      <c r="C695" s="396"/>
    </row>
    <row r="696" spans="2:3" s="379" customFormat="1" ht="13.2">
      <c r="B696" s="381"/>
      <c r="C696" s="396"/>
    </row>
    <row r="697" spans="2:3" s="379" customFormat="1" ht="13.2">
      <c r="B697" s="381"/>
      <c r="C697" s="396"/>
    </row>
    <row r="698" spans="2:3" s="379" customFormat="1" ht="13.2">
      <c r="B698" s="381"/>
      <c r="C698" s="396"/>
    </row>
    <row r="699" spans="2:3" s="379" customFormat="1" ht="13.2">
      <c r="B699" s="381"/>
      <c r="C699" s="396"/>
    </row>
    <row r="700" spans="2:3" s="379" customFormat="1" ht="13.2">
      <c r="B700" s="381"/>
      <c r="C700" s="396"/>
    </row>
    <row r="701" spans="2:3" s="379" customFormat="1" ht="13.2">
      <c r="B701" s="381"/>
      <c r="C701" s="396"/>
    </row>
    <row r="702" spans="2:3" s="379" customFormat="1" ht="13.2">
      <c r="B702" s="381"/>
      <c r="C702" s="396"/>
    </row>
    <row r="703" spans="2:3" s="379" customFormat="1" ht="13.2">
      <c r="B703" s="381"/>
      <c r="C703" s="396"/>
    </row>
    <row r="704" spans="2:3" s="379" customFormat="1" ht="13.2">
      <c r="B704" s="381"/>
      <c r="C704" s="396"/>
    </row>
    <row r="705" spans="2:3" s="379" customFormat="1" ht="13.2">
      <c r="B705" s="381"/>
      <c r="C705" s="396"/>
    </row>
    <row r="706" spans="2:3" s="379" customFormat="1" ht="13.2">
      <c r="B706" s="381"/>
      <c r="C706" s="396"/>
    </row>
    <row r="707" spans="2:3" s="379" customFormat="1" ht="13.2">
      <c r="B707" s="381"/>
      <c r="C707" s="396"/>
    </row>
    <row r="708" spans="2:3" s="379" customFormat="1" ht="13.2">
      <c r="B708" s="381"/>
      <c r="C708" s="396"/>
    </row>
    <row r="709" spans="2:3" s="379" customFormat="1" ht="13.2">
      <c r="B709" s="381"/>
      <c r="C709" s="396"/>
    </row>
    <row r="710" spans="2:3" s="379" customFormat="1" ht="13.2">
      <c r="B710" s="381"/>
      <c r="C710" s="396"/>
    </row>
    <row r="711" spans="2:3" s="379" customFormat="1" ht="13.2">
      <c r="B711" s="381"/>
      <c r="C711" s="396"/>
    </row>
    <row r="712" spans="2:3" s="379" customFormat="1" ht="13.2">
      <c r="B712" s="381"/>
      <c r="C712" s="396"/>
    </row>
    <row r="713" spans="2:3" s="379" customFormat="1" ht="13.2">
      <c r="B713" s="381"/>
      <c r="C713" s="396"/>
    </row>
    <row r="714" spans="2:3" s="379" customFormat="1" ht="13.2">
      <c r="B714" s="381"/>
      <c r="C714" s="396"/>
    </row>
    <row r="715" spans="2:3" s="379" customFormat="1" ht="13.2">
      <c r="B715" s="381"/>
      <c r="C715" s="396"/>
    </row>
    <row r="716" spans="2:3" s="379" customFormat="1" ht="13.2">
      <c r="B716" s="381"/>
      <c r="C716" s="396"/>
    </row>
    <row r="717" spans="2:3" s="379" customFormat="1" ht="13.2">
      <c r="B717" s="381"/>
      <c r="C717" s="396"/>
    </row>
    <row r="718" spans="2:3" s="379" customFormat="1" ht="13.2">
      <c r="B718" s="381"/>
      <c r="C718" s="396"/>
    </row>
    <row r="719" spans="2:3" s="379" customFormat="1" ht="13.2">
      <c r="B719" s="381"/>
      <c r="C719" s="396"/>
    </row>
    <row r="720" spans="2:3" s="379" customFormat="1" ht="13.2">
      <c r="B720" s="381"/>
      <c r="C720" s="396"/>
    </row>
    <row r="721" spans="2:3" s="379" customFormat="1" ht="13.2">
      <c r="B721" s="381"/>
      <c r="C721" s="396"/>
    </row>
    <row r="722" spans="2:3" s="379" customFormat="1" ht="13.2">
      <c r="B722" s="381"/>
      <c r="C722" s="396"/>
    </row>
    <row r="723" spans="2:3" s="379" customFormat="1" ht="13.2">
      <c r="B723" s="381"/>
      <c r="C723" s="396"/>
    </row>
    <row r="724" spans="2:3" s="379" customFormat="1" ht="13.2">
      <c r="B724" s="381"/>
      <c r="C724" s="396"/>
    </row>
    <row r="725" spans="2:3" s="379" customFormat="1" ht="13.2">
      <c r="B725" s="381"/>
      <c r="C725" s="396"/>
    </row>
    <row r="726" spans="2:3" s="379" customFormat="1" ht="13.2">
      <c r="B726" s="381"/>
      <c r="C726" s="396"/>
    </row>
    <row r="727" spans="2:3" s="379" customFormat="1" ht="13.2">
      <c r="B727" s="381"/>
      <c r="C727" s="396"/>
    </row>
    <row r="728" spans="2:3" s="379" customFormat="1" ht="13.2">
      <c r="B728" s="381"/>
      <c r="C728" s="396"/>
    </row>
    <row r="729" spans="2:3" s="379" customFormat="1" ht="13.2">
      <c r="B729" s="381"/>
      <c r="C729" s="396"/>
    </row>
    <row r="730" spans="2:3" s="379" customFormat="1" ht="13.2">
      <c r="B730" s="381"/>
      <c r="C730" s="396"/>
    </row>
    <row r="731" spans="2:3" s="379" customFormat="1" ht="13.2">
      <c r="B731" s="381"/>
      <c r="C731" s="396"/>
    </row>
    <row r="732" spans="2:3" s="379" customFormat="1" ht="13.2">
      <c r="B732" s="381"/>
      <c r="C732" s="396"/>
    </row>
    <row r="733" spans="2:3" s="379" customFormat="1" ht="13.2">
      <c r="B733" s="381"/>
      <c r="C733" s="396"/>
    </row>
    <row r="734" spans="2:3" s="379" customFormat="1" ht="13.2">
      <c r="B734" s="381"/>
      <c r="C734" s="396"/>
    </row>
    <row r="735" spans="2:3" s="379" customFormat="1" ht="13.2">
      <c r="B735" s="381"/>
      <c r="C735" s="396"/>
    </row>
    <row r="736" spans="2:3" s="379" customFormat="1" ht="13.2">
      <c r="B736" s="381"/>
      <c r="C736" s="396"/>
    </row>
    <row r="737" spans="2:3" s="379" customFormat="1" ht="13.2">
      <c r="B737" s="381"/>
      <c r="C737" s="396"/>
    </row>
    <row r="738" spans="2:3" s="379" customFormat="1" ht="13.2">
      <c r="B738" s="381"/>
      <c r="C738" s="396"/>
    </row>
    <row r="739" spans="2:3" s="379" customFormat="1" ht="13.2">
      <c r="B739" s="381"/>
      <c r="C739" s="396"/>
    </row>
    <row r="740" spans="2:3" s="379" customFormat="1" ht="13.2">
      <c r="B740" s="381"/>
      <c r="C740" s="396"/>
    </row>
    <row r="741" spans="2:3" s="379" customFormat="1" ht="13.2">
      <c r="B741" s="381"/>
      <c r="C741" s="396"/>
    </row>
    <row r="742" spans="2:3" s="379" customFormat="1" ht="13.2">
      <c r="B742" s="381"/>
      <c r="C742" s="396"/>
    </row>
    <row r="743" spans="2:3" s="379" customFormat="1" ht="13.2">
      <c r="B743" s="381"/>
      <c r="C743" s="396"/>
    </row>
    <row r="744" spans="2:3" s="379" customFormat="1" ht="13.2">
      <c r="B744" s="381"/>
      <c r="C744" s="396"/>
    </row>
    <row r="745" spans="2:3" s="379" customFormat="1" ht="13.2">
      <c r="B745" s="381"/>
      <c r="C745" s="396"/>
    </row>
    <row r="746" spans="2:3" s="379" customFormat="1" ht="13.2">
      <c r="B746" s="381"/>
      <c r="C746" s="396"/>
    </row>
    <row r="747" spans="2:3" s="379" customFormat="1" ht="13.2">
      <c r="B747" s="381"/>
      <c r="C747" s="396"/>
    </row>
    <row r="748" spans="2:3" s="379" customFormat="1" ht="13.2">
      <c r="B748" s="381"/>
      <c r="C748" s="396"/>
    </row>
    <row r="749" spans="2:3" s="379" customFormat="1" ht="13.2">
      <c r="B749" s="381"/>
      <c r="C749" s="396"/>
    </row>
    <row r="750" spans="2:3" s="379" customFormat="1" ht="13.2">
      <c r="B750" s="381"/>
      <c r="C750" s="396"/>
    </row>
    <row r="751" spans="2:3" s="379" customFormat="1" ht="13.2">
      <c r="B751" s="381"/>
      <c r="C751" s="396"/>
    </row>
    <row r="752" spans="2:3" s="379" customFormat="1" ht="13.2">
      <c r="B752" s="381"/>
      <c r="C752" s="396"/>
    </row>
    <row r="753" spans="2:3" s="379" customFormat="1" ht="13.2">
      <c r="B753" s="381"/>
      <c r="C753" s="396"/>
    </row>
    <row r="754" spans="2:3" s="379" customFormat="1" ht="13.2">
      <c r="B754" s="381"/>
      <c r="C754" s="396"/>
    </row>
    <row r="755" spans="2:3" s="379" customFormat="1" ht="13.2">
      <c r="B755" s="381"/>
      <c r="C755" s="396"/>
    </row>
    <row r="756" spans="2:3" s="379" customFormat="1" ht="13.2">
      <c r="B756" s="381"/>
      <c r="C756" s="396"/>
    </row>
    <row r="757" spans="2:3" s="379" customFormat="1" ht="13.2">
      <c r="B757" s="381"/>
      <c r="C757" s="396"/>
    </row>
    <row r="758" spans="2:3" s="379" customFormat="1" ht="13.2">
      <c r="B758" s="381"/>
      <c r="C758" s="396"/>
    </row>
    <row r="759" spans="2:3" s="379" customFormat="1" ht="13.2">
      <c r="B759" s="381"/>
      <c r="C759" s="396"/>
    </row>
    <row r="760" spans="2:3" s="379" customFormat="1" ht="13.2">
      <c r="B760" s="381"/>
      <c r="C760" s="396"/>
    </row>
    <row r="761" spans="2:3" s="379" customFormat="1" ht="13.2">
      <c r="B761" s="381"/>
      <c r="C761" s="396"/>
    </row>
    <row r="762" spans="2:3" s="379" customFormat="1" ht="13.2">
      <c r="B762" s="381"/>
      <c r="C762" s="396"/>
    </row>
    <row r="763" spans="2:3" s="379" customFormat="1" ht="13.2">
      <c r="B763" s="381"/>
      <c r="C763" s="396"/>
    </row>
    <row r="764" spans="2:3" s="379" customFormat="1" ht="13.2">
      <c r="B764" s="381"/>
      <c r="C764" s="396"/>
    </row>
    <row r="765" spans="2:3" s="379" customFormat="1" ht="13.2">
      <c r="B765" s="381"/>
      <c r="C765" s="396"/>
    </row>
    <row r="766" spans="2:3" s="379" customFormat="1" ht="13.2">
      <c r="B766" s="381"/>
      <c r="C766" s="396"/>
    </row>
    <row r="767" spans="2:3" s="379" customFormat="1" ht="13.2">
      <c r="B767" s="381"/>
      <c r="C767" s="396"/>
    </row>
    <row r="768" spans="2:3" s="379" customFormat="1" ht="13.2">
      <c r="B768" s="381"/>
      <c r="C768" s="396"/>
    </row>
    <row r="769" spans="2:3" s="379" customFormat="1" ht="13.2">
      <c r="B769" s="381"/>
      <c r="C769" s="396"/>
    </row>
    <row r="770" spans="2:3" s="379" customFormat="1" ht="13.2">
      <c r="B770" s="381"/>
      <c r="C770" s="396"/>
    </row>
    <row r="771" spans="2:3" s="379" customFormat="1" ht="13.2">
      <c r="B771" s="381"/>
      <c r="C771" s="396"/>
    </row>
    <row r="772" spans="2:3" s="379" customFormat="1" ht="13.2">
      <c r="B772" s="381"/>
      <c r="C772" s="396"/>
    </row>
    <row r="773" spans="2:3" s="379" customFormat="1" ht="13.2">
      <c r="B773" s="381"/>
      <c r="C773" s="396"/>
    </row>
    <row r="774" spans="2:3" s="379" customFormat="1" ht="13.2">
      <c r="B774" s="381"/>
      <c r="C774" s="396"/>
    </row>
    <row r="775" spans="2:3" s="379" customFormat="1" ht="13.2">
      <c r="B775" s="381"/>
      <c r="C775" s="396"/>
    </row>
    <row r="776" spans="2:3" s="379" customFormat="1" ht="13.2">
      <c r="B776" s="381"/>
      <c r="C776" s="396"/>
    </row>
    <row r="777" spans="2:3" s="379" customFormat="1" ht="13.2">
      <c r="B777" s="381"/>
      <c r="C777" s="396"/>
    </row>
    <row r="778" spans="2:3" s="379" customFormat="1" ht="13.2">
      <c r="B778" s="381"/>
      <c r="C778" s="396"/>
    </row>
    <row r="779" spans="2:3" s="379" customFormat="1" ht="13.2">
      <c r="B779" s="381"/>
      <c r="C779" s="396"/>
    </row>
    <row r="780" spans="2:3" s="379" customFormat="1" ht="13.2">
      <c r="B780" s="381"/>
      <c r="C780" s="396"/>
    </row>
    <row r="781" spans="2:3" s="379" customFormat="1" ht="13.2">
      <c r="B781" s="381"/>
      <c r="C781" s="396"/>
    </row>
    <row r="782" spans="2:3" s="379" customFormat="1" ht="13.2">
      <c r="B782" s="381"/>
      <c r="C782" s="396"/>
    </row>
    <row r="783" spans="2:3" s="379" customFormat="1" ht="13.2">
      <c r="B783" s="381"/>
      <c r="C783" s="396"/>
    </row>
    <row r="784" spans="2:3" s="379" customFormat="1" ht="13.2">
      <c r="B784" s="381"/>
      <c r="C784" s="396"/>
    </row>
    <row r="785" spans="2:3" s="379" customFormat="1" ht="13.2">
      <c r="B785" s="381"/>
      <c r="C785" s="396"/>
    </row>
    <row r="786" spans="2:3" s="379" customFormat="1" ht="13.2">
      <c r="B786" s="381"/>
      <c r="C786" s="396"/>
    </row>
    <row r="787" spans="2:3" s="379" customFormat="1" ht="13.2">
      <c r="B787" s="381"/>
      <c r="C787" s="396"/>
    </row>
    <row r="788" spans="2:3" s="379" customFormat="1" ht="13.2">
      <c r="B788" s="381"/>
      <c r="C788" s="396"/>
    </row>
    <row r="789" spans="2:3" s="379" customFormat="1" ht="13.2">
      <c r="B789" s="381"/>
      <c r="C789" s="396"/>
    </row>
    <row r="790" spans="2:3" s="379" customFormat="1" ht="13.2">
      <c r="B790" s="381"/>
      <c r="C790" s="396"/>
    </row>
    <row r="791" spans="2:3" s="379" customFormat="1" ht="13.2">
      <c r="B791" s="381"/>
      <c r="C791" s="396"/>
    </row>
    <row r="792" spans="2:3" s="379" customFormat="1" ht="13.2">
      <c r="B792" s="381"/>
      <c r="C792" s="396"/>
    </row>
    <row r="793" spans="2:3" s="379" customFormat="1" ht="13.2">
      <c r="B793" s="381"/>
      <c r="C793" s="396"/>
    </row>
    <row r="794" spans="2:3" s="379" customFormat="1" ht="13.2">
      <c r="B794" s="381"/>
      <c r="C794" s="396"/>
    </row>
    <row r="795" spans="2:3" s="379" customFormat="1" ht="13.2">
      <c r="B795" s="381"/>
      <c r="C795" s="396"/>
    </row>
    <row r="796" spans="2:3" s="379" customFormat="1" ht="13.2">
      <c r="B796" s="381"/>
      <c r="C796" s="396"/>
    </row>
    <row r="797" spans="2:3" s="379" customFormat="1" ht="13.2">
      <c r="B797" s="381"/>
      <c r="C797" s="396"/>
    </row>
    <row r="798" spans="2:3" s="379" customFormat="1" ht="13.2">
      <c r="B798" s="381"/>
      <c r="C798" s="396"/>
    </row>
    <row r="799" spans="2:3" s="379" customFormat="1" ht="13.2">
      <c r="B799" s="381"/>
      <c r="C799" s="396"/>
    </row>
    <row r="800" spans="2:3" s="379" customFormat="1" ht="13.2">
      <c r="B800" s="381"/>
      <c r="C800" s="396"/>
    </row>
    <row r="801" spans="2:3" s="379" customFormat="1" ht="13.2">
      <c r="B801" s="381"/>
      <c r="C801" s="396"/>
    </row>
    <row r="802" spans="2:3" s="379" customFormat="1" ht="13.2">
      <c r="B802" s="381"/>
      <c r="C802" s="396"/>
    </row>
    <row r="803" spans="2:3" s="379" customFormat="1" ht="13.2">
      <c r="B803" s="381"/>
      <c r="C803" s="396"/>
    </row>
    <row r="804" spans="2:3" s="379" customFormat="1" ht="13.2">
      <c r="B804" s="381"/>
      <c r="C804" s="396"/>
    </row>
    <row r="805" spans="2:3" s="379" customFormat="1" ht="13.2">
      <c r="B805" s="381"/>
      <c r="C805" s="396"/>
    </row>
    <row r="806" spans="2:3" s="379" customFormat="1" ht="13.2">
      <c r="B806" s="381"/>
      <c r="C806" s="396"/>
    </row>
    <row r="807" spans="2:3" s="379" customFormat="1" ht="13.2">
      <c r="B807" s="381"/>
      <c r="C807" s="396"/>
    </row>
    <row r="808" spans="2:3" s="379" customFormat="1" ht="13.2">
      <c r="B808" s="381"/>
      <c r="C808" s="396"/>
    </row>
    <row r="809" spans="2:3" s="379" customFormat="1" ht="13.2">
      <c r="B809" s="381"/>
      <c r="C809" s="396"/>
    </row>
    <row r="810" spans="2:3" s="379" customFormat="1" ht="13.2">
      <c r="B810" s="381"/>
      <c r="C810" s="396"/>
    </row>
    <row r="811" spans="2:3" s="379" customFormat="1" ht="13.2">
      <c r="B811" s="381"/>
      <c r="C811" s="396"/>
    </row>
    <row r="812" spans="2:3" s="379" customFormat="1" ht="13.2">
      <c r="B812" s="381"/>
      <c r="C812" s="396"/>
    </row>
    <row r="813" spans="2:3" s="379" customFormat="1" ht="13.2">
      <c r="B813" s="381"/>
      <c r="C813" s="396"/>
    </row>
    <row r="814" spans="2:3" s="379" customFormat="1" ht="13.2">
      <c r="B814" s="381"/>
      <c r="C814" s="396"/>
    </row>
    <row r="815" spans="2:3" s="379" customFormat="1" ht="13.2">
      <c r="B815" s="381"/>
      <c r="C815" s="396"/>
    </row>
    <row r="816" spans="2:3" s="379" customFormat="1" ht="13.2">
      <c r="B816" s="381"/>
      <c r="C816" s="396"/>
    </row>
    <row r="817" spans="2:3" s="379" customFormat="1" ht="13.2">
      <c r="B817" s="381"/>
      <c r="C817" s="396"/>
    </row>
    <row r="818" spans="2:3" s="379" customFormat="1" ht="13.2">
      <c r="B818" s="381"/>
      <c r="C818" s="396"/>
    </row>
    <row r="819" spans="2:3" s="379" customFormat="1" ht="13.2">
      <c r="B819" s="381"/>
      <c r="C819" s="396"/>
    </row>
    <row r="820" spans="2:3" s="379" customFormat="1" ht="13.2">
      <c r="B820" s="381"/>
      <c r="C820" s="396"/>
    </row>
    <row r="821" spans="2:3" s="379" customFormat="1" ht="13.2">
      <c r="B821" s="381"/>
      <c r="C821" s="396"/>
    </row>
    <row r="822" spans="2:3" s="379" customFormat="1" ht="13.2">
      <c r="B822" s="381"/>
      <c r="C822" s="396"/>
    </row>
    <row r="823" spans="2:3" s="379" customFormat="1" ht="13.2">
      <c r="B823" s="381"/>
      <c r="C823" s="396"/>
    </row>
    <row r="824" spans="2:3" s="379" customFormat="1" ht="13.2">
      <c r="B824" s="381"/>
      <c r="C824" s="396"/>
    </row>
    <row r="825" spans="2:3" s="379" customFormat="1" ht="13.2">
      <c r="B825" s="381"/>
      <c r="C825" s="396"/>
    </row>
    <row r="826" spans="2:3" s="379" customFormat="1" ht="13.2">
      <c r="B826" s="381"/>
      <c r="C826" s="396"/>
    </row>
    <row r="827" spans="2:3" s="379" customFormat="1" ht="13.2">
      <c r="B827" s="381"/>
      <c r="C827" s="396"/>
    </row>
    <row r="828" spans="2:3" s="379" customFormat="1" ht="13.2">
      <c r="B828" s="381"/>
      <c r="C828" s="396"/>
    </row>
    <row r="829" spans="2:3" s="379" customFormat="1" ht="13.2">
      <c r="B829" s="381"/>
      <c r="C829" s="396"/>
    </row>
    <row r="830" spans="2:3" s="379" customFormat="1" ht="13.2">
      <c r="B830" s="381"/>
      <c r="C830" s="396"/>
    </row>
    <row r="831" spans="2:3" s="379" customFormat="1" ht="13.2">
      <c r="B831" s="381"/>
      <c r="C831" s="396"/>
    </row>
    <row r="832" spans="2:3" s="379" customFormat="1" ht="13.2">
      <c r="B832" s="381"/>
      <c r="C832" s="396"/>
    </row>
    <row r="833" spans="2:3" s="379" customFormat="1" ht="13.2">
      <c r="B833" s="381"/>
      <c r="C833" s="396"/>
    </row>
    <row r="834" spans="2:3" s="379" customFormat="1" ht="13.2">
      <c r="B834" s="381"/>
      <c r="C834" s="396"/>
    </row>
    <row r="835" spans="2:3" s="379" customFormat="1" ht="13.2">
      <c r="B835" s="381"/>
      <c r="C835" s="396"/>
    </row>
    <row r="836" spans="2:3" s="379" customFormat="1" ht="13.2">
      <c r="B836" s="381"/>
      <c r="C836" s="396"/>
    </row>
    <row r="837" spans="2:3" s="379" customFormat="1" ht="13.2">
      <c r="B837" s="381"/>
      <c r="C837" s="396"/>
    </row>
    <row r="838" spans="2:3" s="379" customFormat="1" ht="13.2">
      <c r="B838" s="381"/>
      <c r="C838" s="396"/>
    </row>
    <row r="839" spans="2:3" s="379" customFormat="1" ht="13.2">
      <c r="B839" s="381"/>
      <c r="C839" s="396"/>
    </row>
    <row r="840" spans="2:3" s="379" customFormat="1" ht="13.2">
      <c r="B840" s="381"/>
      <c r="C840" s="396"/>
    </row>
    <row r="841" spans="2:3" s="379" customFormat="1" ht="13.2">
      <c r="B841" s="381"/>
      <c r="C841" s="396"/>
    </row>
    <row r="842" spans="2:3" s="379" customFormat="1" ht="13.2">
      <c r="B842" s="381"/>
      <c r="C842" s="396"/>
    </row>
    <row r="843" spans="2:3" s="379" customFormat="1" ht="13.2">
      <c r="B843" s="381"/>
      <c r="C843" s="396"/>
    </row>
    <row r="844" spans="2:3" s="379" customFormat="1" ht="13.2">
      <c r="B844" s="381"/>
      <c r="C844" s="396"/>
    </row>
    <row r="845" spans="2:3" s="379" customFormat="1" ht="13.2">
      <c r="B845" s="381"/>
      <c r="C845" s="396"/>
    </row>
    <row r="846" spans="2:3" s="379" customFormat="1" ht="13.2">
      <c r="B846" s="381"/>
      <c r="C846" s="396"/>
    </row>
    <row r="847" spans="2:3" s="379" customFormat="1" ht="13.2">
      <c r="B847" s="381"/>
      <c r="C847" s="396"/>
    </row>
    <row r="848" spans="2:3" s="379" customFormat="1" ht="13.2">
      <c r="B848" s="381"/>
      <c r="C848" s="396"/>
    </row>
    <row r="849" spans="2:3" s="379" customFormat="1" ht="13.2">
      <c r="B849" s="381"/>
      <c r="C849" s="396"/>
    </row>
    <row r="850" spans="2:3" s="379" customFormat="1" ht="13.2">
      <c r="B850" s="381"/>
      <c r="C850" s="396"/>
    </row>
    <row r="851" spans="2:3" s="379" customFormat="1" ht="13.2">
      <c r="B851" s="381"/>
      <c r="C851" s="396"/>
    </row>
    <row r="852" spans="2:3" s="379" customFormat="1" ht="13.2">
      <c r="B852" s="381"/>
      <c r="C852" s="396"/>
    </row>
    <row r="853" spans="2:3" s="379" customFormat="1" ht="13.2">
      <c r="B853" s="381"/>
      <c r="C853" s="396"/>
    </row>
    <row r="854" spans="2:3" s="379" customFormat="1" ht="13.2">
      <c r="B854" s="381"/>
      <c r="C854" s="396"/>
    </row>
    <row r="855" spans="2:3" s="379" customFormat="1" ht="13.2">
      <c r="B855" s="381"/>
      <c r="C855" s="396"/>
    </row>
    <row r="856" spans="2:3" s="379" customFormat="1" ht="13.2">
      <c r="B856" s="381"/>
      <c r="C856" s="396"/>
    </row>
    <row r="857" spans="2:3" s="379" customFormat="1" ht="13.2">
      <c r="B857" s="381"/>
      <c r="C857" s="396"/>
    </row>
    <row r="858" spans="2:3" s="379" customFormat="1" ht="13.2">
      <c r="B858" s="381"/>
      <c r="C858" s="396"/>
    </row>
    <row r="859" spans="2:3" s="379" customFormat="1" ht="13.2">
      <c r="B859" s="381"/>
      <c r="C859" s="396"/>
    </row>
    <row r="860" spans="2:3" s="379" customFormat="1" ht="13.2">
      <c r="B860" s="381"/>
      <c r="C860" s="396"/>
    </row>
    <row r="861" spans="2:3" s="379" customFormat="1" ht="13.2">
      <c r="B861" s="381"/>
      <c r="C861" s="396"/>
    </row>
    <row r="862" spans="2:3" s="379" customFormat="1" ht="13.2">
      <c r="B862" s="381"/>
      <c r="C862" s="396"/>
    </row>
    <row r="863" spans="2:3" s="379" customFormat="1" ht="13.2">
      <c r="B863" s="381"/>
      <c r="C863" s="396"/>
    </row>
    <row r="864" spans="2:3" s="379" customFormat="1" ht="13.2">
      <c r="B864" s="381"/>
      <c r="C864" s="396"/>
    </row>
    <row r="865" spans="2:3" s="379" customFormat="1" ht="13.2">
      <c r="B865" s="381"/>
      <c r="C865" s="396"/>
    </row>
    <row r="866" spans="2:3" s="379" customFormat="1" ht="13.2">
      <c r="B866" s="381"/>
      <c r="C866" s="396"/>
    </row>
    <row r="867" spans="2:3" s="379" customFormat="1" ht="13.2">
      <c r="B867" s="381"/>
      <c r="C867" s="396"/>
    </row>
    <row r="868" spans="2:3" s="379" customFormat="1" ht="13.2">
      <c r="B868" s="381"/>
      <c r="C868" s="396"/>
    </row>
    <row r="869" spans="2:3" s="379" customFormat="1" ht="13.2">
      <c r="B869" s="381"/>
      <c r="C869" s="396"/>
    </row>
    <row r="870" spans="2:3" s="379" customFormat="1" ht="13.2">
      <c r="B870" s="381"/>
      <c r="C870" s="396"/>
    </row>
    <row r="871" spans="2:3" s="379" customFormat="1" ht="13.2">
      <c r="B871" s="381"/>
      <c r="C871" s="396"/>
    </row>
    <row r="872" spans="2:3" s="379" customFormat="1" ht="13.2">
      <c r="B872" s="381"/>
      <c r="C872" s="396"/>
    </row>
    <row r="873" spans="2:3" s="379" customFormat="1" ht="13.2">
      <c r="B873" s="381"/>
      <c r="C873" s="396"/>
    </row>
    <row r="874" spans="2:3" s="379" customFormat="1" ht="13.2">
      <c r="B874" s="381"/>
      <c r="C874" s="396"/>
    </row>
    <row r="875" spans="2:3" s="379" customFormat="1" ht="13.2">
      <c r="B875" s="381"/>
      <c r="C875" s="396"/>
    </row>
    <row r="876" spans="2:3" s="379" customFormat="1" ht="13.2">
      <c r="B876" s="381"/>
      <c r="C876" s="396"/>
    </row>
    <row r="877" spans="2:3" s="379" customFormat="1" ht="13.2">
      <c r="B877" s="381"/>
      <c r="C877" s="396"/>
    </row>
    <row r="878" spans="2:3" s="379" customFormat="1" ht="13.2">
      <c r="B878" s="381"/>
      <c r="C878" s="396"/>
    </row>
    <row r="879" spans="2:3" s="379" customFormat="1" ht="13.2">
      <c r="B879" s="381"/>
      <c r="C879" s="396"/>
    </row>
    <row r="880" spans="2:3" s="379" customFormat="1" ht="13.2">
      <c r="B880" s="381"/>
      <c r="C880" s="396"/>
    </row>
    <row r="881" spans="2:3" s="379" customFormat="1" ht="13.2">
      <c r="B881" s="381"/>
      <c r="C881" s="396"/>
    </row>
    <row r="882" spans="2:3" s="379" customFormat="1" ht="13.2">
      <c r="B882" s="381"/>
      <c r="C882" s="396"/>
    </row>
    <row r="883" spans="2:3" s="379" customFormat="1" ht="13.2">
      <c r="B883" s="381"/>
      <c r="C883" s="396"/>
    </row>
    <row r="884" spans="2:3" s="379" customFormat="1" ht="13.2">
      <c r="B884" s="381"/>
      <c r="C884" s="396"/>
    </row>
    <row r="885" spans="2:3" s="379" customFormat="1" ht="13.2">
      <c r="B885" s="381"/>
      <c r="C885" s="396"/>
    </row>
    <row r="886" spans="2:3" s="379" customFormat="1" ht="13.2">
      <c r="B886" s="381"/>
      <c r="C886" s="396"/>
    </row>
    <row r="887" spans="2:3" s="379" customFormat="1" ht="13.2">
      <c r="B887" s="381"/>
      <c r="C887" s="396"/>
    </row>
    <row r="888" spans="2:3" s="379" customFormat="1" ht="13.2">
      <c r="B888" s="381"/>
      <c r="C888" s="396"/>
    </row>
    <row r="889" spans="2:3" s="379" customFormat="1" ht="13.2">
      <c r="B889" s="381"/>
      <c r="C889" s="396"/>
    </row>
    <row r="890" spans="2:3" s="379" customFormat="1" ht="13.2">
      <c r="B890" s="381"/>
      <c r="C890" s="396"/>
    </row>
    <row r="891" spans="2:3" s="379" customFormat="1" ht="13.2">
      <c r="B891" s="381"/>
      <c r="C891" s="396"/>
    </row>
    <row r="892" spans="2:3" s="379" customFormat="1" ht="13.2">
      <c r="B892" s="381"/>
      <c r="C892" s="396"/>
    </row>
    <row r="893" spans="2:3" s="379" customFormat="1" ht="13.2">
      <c r="B893" s="381"/>
      <c r="C893" s="396"/>
    </row>
    <row r="894" spans="2:3" s="379" customFormat="1" ht="13.2">
      <c r="B894" s="381"/>
      <c r="C894" s="396"/>
    </row>
    <row r="895" spans="2:3" s="379" customFormat="1" ht="13.2">
      <c r="B895" s="381"/>
      <c r="C895" s="396"/>
    </row>
    <row r="896" spans="2:3" s="379" customFormat="1" ht="13.2">
      <c r="B896" s="381"/>
      <c r="C896" s="396"/>
    </row>
    <row r="897" spans="2:3" s="379" customFormat="1" ht="13.2">
      <c r="B897" s="381"/>
      <c r="C897" s="396"/>
    </row>
    <row r="898" spans="2:3" s="379" customFormat="1" ht="13.2">
      <c r="B898" s="381"/>
      <c r="C898" s="396"/>
    </row>
    <row r="899" spans="2:3" s="379" customFormat="1" ht="13.2">
      <c r="B899" s="381"/>
      <c r="C899" s="396"/>
    </row>
    <row r="900" spans="2:3" s="379" customFormat="1" ht="13.2">
      <c r="B900" s="381"/>
      <c r="C900" s="396"/>
    </row>
    <row r="901" spans="2:3" s="379" customFormat="1" ht="13.2">
      <c r="B901" s="381"/>
      <c r="C901" s="396"/>
    </row>
    <row r="902" spans="2:3" s="379" customFormat="1" ht="13.2">
      <c r="B902" s="381"/>
      <c r="C902" s="396"/>
    </row>
    <row r="903" spans="2:3" s="379" customFormat="1" ht="13.2">
      <c r="B903" s="381"/>
      <c r="C903" s="396"/>
    </row>
    <row r="904" spans="2:3" s="379" customFormat="1" ht="13.2">
      <c r="B904" s="381"/>
      <c r="C904" s="396"/>
    </row>
    <row r="905" spans="2:3" s="379" customFormat="1" ht="13.2">
      <c r="B905" s="381"/>
      <c r="C905" s="396"/>
    </row>
    <row r="906" spans="2:3" s="379" customFormat="1" ht="13.2">
      <c r="B906" s="381"/>
      <c r="C906" s="396"/>
    </row>
    <row r="907" spans="2:3" s="379" customFormat="1" ht="13.2">
      <c r="B907" s="381"/>
      <c r="C907" s="396"/>
    </row>
    <row r="908" spans="2:3" s="379" customFormat="1" ht="13.2">
      <c r="B908" s="381"/>
      <c r="C908" s="396"/>
    </row>
    <row r="909" spans="2:3" s="379" customFormat="1" ht="13.2">
      <c r="B909" s="381"/>
      <c r="C909" s="396"/>
    </row>
    <row r="910" spans="2:3" s="379" customFormat="1" ht="13.2">
      <c r="B910" s="381"/>
      <c r="C910" s="396"/>
    </row>
    <row r="911" spans="2:3" s="379" customFormat="1" ht="13.2">
      <c r="B911" s="381"/>
      <c r="C911" s="396"/>
    </row>
    <row r="912" spans="2:3" s="379" customFormat="1" ht="13.2">
      <c r="B912" s="381"/>
      <c r="C912" s="396"/>
    </row>
    <row r="913" spans="2:3" s="379" customFormat="1" ht="13.2">
      <c r="B913" s="381"/>
      <c r="C913" s="396"/>
    </row>
    <row r="914" spans="2:3" s="379" customFormat="1" ht="13.2">
      <c r="B914" s="381"/>
      <c r="C914" s="396"/>
    </row>
    <row r="915" spans="2:3" s="379" customFormat="1" ht="13.2">
      <c r="B915" s="381"/>
      <c r="C915" s="396"/>
    </row>
    <row r="916" spans="2:3" s="379" customFormat="1" ht="13.2">
      <c r="B916" s="381"/>
      <c r="C916" s="396"/>
    </row>
    <row r="917" spans="2:3" s="379" customFormat="1" ht="13.2">
      <c r="B917" s="381"/>
      <c r="C917" s="396"/>
    </row>
    <row r="918" spans="2:3" s="379" customFormat="1" ht="13.2">
      <c r="B918" s="381"/>
      <c r="C918" s="396"/>
    </row>
    <row r="919" spans="2:3" s="379" customFormat="1" ht="13.2">
      <c r="B919" s="381"/>
      <c r="C919" s="396"/>
    </row>
    <row r="920" spans="2:3" s="379" customFormat="1" ht="13.2">
      <c r="B920" s="381"/>
      <c r="C920" s="396"/>
    </row>
    <row r="921" spans="2:3" s="379" customFormat="1" ht="13.2">
      <c r="B921" s="381"/>
      <c r="C921" s="396"/>
    </row>
    <row r="922" spans="2:3" s="379" customFormat="1" ht="13.2">
      <c r="B922" s="381"/>
      <c r="C922" s="396"/>
    </row>
    <row r="923" spans="2:3" s="379" customFormat="1" ht="13.2">
      <c r="B923" s="381"/>
      <c r="C923" s="396"/>
    </row>
    <row r="924" spans="2:3" s="379" customFormat="1" ht="13.2">
      <c r="B924" s="381"/>
      <c r="C924" s="396"/>
    </row>
    <row r="925" spans="2:3" s="379" customFormat="1" ht="13.2">
      <c r="B925" s="381"/>
      <c r="C925" s="396"/>
    </row>
    <row r="926" spans="2:3" s="379" customFormat="1" ht="13.2">
      <c r="B926" s="381"/>
      <c r="C926" s="396"/>
    </row>
    <row r="927" spans="2:3" s="379" customFormat="1" ht="13.2">
      <c r="B927" s="381"/>
      <c r="C927" s="396"/>
    </row>
    <row r="928" spans="2:3" s="379" customFormat="1" ht="13.2">
      <c r="B928" s="381"/>
      <c r="C928" s="396"/>
    </row>
    <row r="929" spans="2:3" s="379" customFormat="1" ht="13.2">
      <c r="B929" s="381"/>
      <c r="C929" s="396"/>
    </row>
    <row r="930" spans="2:3" s="379" customFormat="1" ht="13.2">
      <c r="B930" s="381"/>
      <c r="C930" s="396"/>
    </row>
    <row r="931" spans="2:3" s="379" customFormat="1" ht="13.2">
      <c r="B931" s="381"/>
      <c r="C931" s="396"/>
    </row>
    <row r="932" spans="2:3" s="379" customFormat="1" ht="13.2">
      <c r="B932" s="381"/>
      <c r="C932" s="396"/>
    </row>
    <row r="933" spans="2:3" s="379" customFormat="1" ht="13.2">
      <c r="B933" s="381"/>
      <c r="C933" s="396"/>
    </row>
  </sheetData>
  <sheetProtection algorithmName="SHA-512" hashValue="cwnI0HKpNw08g9Drf4s+aTxSlYDLpc+rqxW985Kxh7J+EsYGWyftO6mLq/91A5I8mRu9sRPiM8BoQ1UDv2qt6w==" saltValue="fQRy5Nm5EOGXjGhBVGLv6A==" spinCount="100000" sheet="1" objects="1" scenarios="1"/>
  <mergeCells count="16">
    <mergeCell ref="B18:E18"/>
    <mergeCell ref="B19:F19"/>
    <mergeCell ref="B20:F20"/>
    <mergeCell ref="B21:F21"/>
    <mergeCell ref="B12:F12"/>
    <mergeCell ref="B13:F13"/>
    <mergeCell ref="B14:F14"/>
    <mergeCell ref="B15:F15"/>
    <mergeCell ref="B16:F16"/>
    <mergeCell ref="B17:F17"/>
    <mergeCell ref="B10:F10"/>
    <mergeCell ref="C1:F1"/>
    <mergeCell ref="C2:F2"/>
    <mergeCell ref="C3:F3"/>
    <mergeCell ref="C4:F4"/>
    <mergeCell ref="B8:F8"/>
  </mergeCells>
  <pageMargins left="0" right="0" top="0.39370078740157483" bottom="0.78740157480314965" header="0" footer="0"/>
  <pageSetup paperSize="9" orientation="portrait" r:id="rId1"/>
  <rowBreaks count="4" manualBreakCount="4">
    <brk id="47" max="16383" man="1"/>
    <brk id="118" max="16383" man="1"/>
    <brk id="138" max="16383" man="1"/>
    <brk id="16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000"/>
  <sheetViews>
    <sheetView workbookViewId="0"/>
  </sheetViews>
  <sheetFormatPr defaultColWidth="14.44140625" defaultRowHeight="15" customHeight="1"/>
  <cols>
    <col min="1" max="1" width="12" customWidth="1"/>
    <col min="2" max="10" width="8.44140625" customWidth="1"/>
    <col min="11" max="11" width="15.88671875" customWidth="1"/>
    <col min="12" max="26" width="8.44140625" customWidth="1"/>
  </cols>
  <sheetData>
    <row r="1" spans="1:16" ht="12.75" customHeight="1"/>
    <row r="2" spans="1:16" ht="12.75" customHeight="1">
      <c r="A2" s="1" t="s">
        <v>17</v>
      </c>
    </row>
    <row r="3" spans="1:16" ht="12.75" customHeight="1"/>
    <row r="4" spans="1:16" ht="12.75" customHeight="1">
      <c r="A4" s="2" t="s">
        <v>18</v>
      </c>
      <c r="B4" s="2"/>
      <c r="C4" s="2"/>
      <c r="D4" s="2"/>
      <c r="E4" s="2"/>
      <c r="F4" s="3"/>
      <c r="G4" s="2"/>
      <c r="H4" s="4"/>
      <c r="I4" s="2"/>
      <c r="J4" s="2"/>
      <c r="K4" s="2"/>
      <c r="L4" s="2"/>
      <c r="M4" s="2"/>
      <c r="N4" s="2"/>
      <c r="O4" s="2"/>
      <c r="P4" s="5"/>
    </row>
    <row r="5" spans="1:16" ht="12.75" customHeight="1">
      <c r="A5" s="2"/>
      <c r="B5" s="2"/>
      <c r="C5" s="2"/>
      <c r="D5" s="2"/>
      <c r="E5" s="2"/>
      <c r="F5" s="3"/>
      <c r="G5" s="2"/>
      <c r="H5" s="4"/>
      <c r="I5" s="2"/>
      <c r="J5" s="2"/>
      <c r="K5" s="2"/>
      <c r="L5" s="3"/>
      <c r="M5" s="2"/>
      <c r="N5" s="2"/>
      <c r="O5" s="2"/>
      <c r="P5" s="5"/>
    </row>
    <row r="6" spans="1:16" ht="12.75" customHeight="1">
      <c r="A6" s="6"/>
      <c r="B6" s="6"/>
      <c r="C6" s="6"/>
      <c r="D6" s="6"/>
      <c r="E6" s="6"/>
      <c r="F6" s="7"/>
      <c r="G6" s="8"/>
      <c r="H6" s="9"/>
      <c r="I6" s="8"/>
      <c r="J6" s="10"/>
      <c r="K6" s="10"/>
      <c r="L6" s="7"/>
      <c r="M6" s="8"/>
      <c r="N6" s="2"/>
      <c r="O6" s="2"/>
      <c r="P6" s="5"/>
    </row>
    <row r="7" spans="1:16" ht="12.75" customHeight="1">
      <c r="A7" s="6"/>
      <c r="B7" s="6"/>
      <c r="C7" s="6"/>
      <c r="D7" s="6"/>
      <c r="E7" s="6"/>
      <c r="F7" s="7"/>
      <c r="G7" s="8"/>
      <c r="H7" s="9"/>
      <c r="I7" s="8"/>
      <c r="J7" s="10"/>
      <c r="K7" s="10"/>
      <c r="L7" s="7"/>
      <c r="M7" s="8"/>
    </row>
    <row r="8" spans="1:16" ht="12.75" customHeight="1">
      <c r="A8" s="6"/>
      <c r="B8" s="6"/>
      <c r="C8" s="6"/>
      <c r="D8" s="6"/>
      <c r="E8" s="6"/>
      <c r="F8" s="7"/>
      <c r="G8" s="8"/>
      <c r="H8" s="9"/>
      <c r="I8" s="8"/>
      <c r="J8" s="10"/>
      <c r="K8" s="10"/>
      <c r="L8" s="7"/>
      <c r="M8" s="8"/>
    </row>
    <row r="9" spans="1:16" ht="12.75" customHeight="1">
      <c r="F9" s="11"/>
      <c r="G9" s="8"/>
      <c r="H9" s="9"/>
      <c r="I9" s="8"/>
      <c r="J9" s="12"/>
      <c r="K9" s="12"/>
      <c r="L9" s="11"/>
      <c r="M9" s="8"/>
    </row>
    <row r="10" spans="1:16" ht="12.75" customHeight="1">
      <c r="A10" s="13"/>
      <c r="B10" s="13"/>
      <c r="G10" s="14"/>
      <c r="I10" s="14"/>
      <c r="J10" s="14"/>
      <c r="K10" s="14"/>
      <c r="M10" s="13"/>
    </row>
    <row r="11" spans="1:16" ht="12.75" customHeight="1">
      <c r="F11" s="13"/>
      <c r="G11" s="13"/>
      <c r="H11" s="13"/>
      <c r="I11" s="13"/>
      <c r="M11" s="13"/>
    </row>
    <row r="12" spans="1:16" ht="12.75" customHeight="1"/>
    <row r="13" spans="1:16" ht="12.75" customHeight="1">
      <c r="I13" s="13"/>
      <c r="K13" s="13"/>
      <c r="L13" s="13"/>
    </row>
    <row r="14" spans="1:16" ht="12.75" customHeight="1">
      <c r="H14" s="15"/>
    </row>
    <row r="15" spans="1:16" ht="12.75" customHeight="1">
      <c r="A15" s="16"/>
      <c r="F15" s="13"/>
      <c r="H15" s="15"/>
    </row>
    <row r="16" spans="1:16" ht="12.75" customHeight="1">
      <c r="B16" s="13"/>
      <c r="C16" s="13"/>
      <c r="H16" s="15"/>
    </row>
    <row r="17" spans="1:13" ht="12.75" customHeight="1">
      <c r="A17" s="2"/>
      <c r="B17" s="2"/>
      <c r="C17" s="2"/>
      <c r="D17" s="2"/>
      <c r="E17" s="2"/>
      <c r="F17" s="3"/>
      <c r="G17" s="5"/>
      <c r="H17" s="4"/>
      <c r="I17" s="2"/>
      <c r="J17" s="2"/>
      <c r="K17" s="2"/>
      <c r="L17" s="2"/>
      <c r="M17" s="17"/>
    </row>
    <row r="18" spans="1:13" ht="12.75" customHeight="1">
      <c r="A18" s="2"/>
      <c r="B18" s="2"/>
      <c r="C18" s="2"/>
      <c r="D18" s="2"/>
      <c r="E18" s="2"/>
      <c r="F18" s="3"/>
      <c r="G18" s="2"/>
      <c r="H18" s="18"/>
      <c r="I18" s="2"/>
      <c r="J18" s="13"/>
      <c r="K18" s="13"/>
      <c r="L18" s="13"/>
      <c r="M18" s="13"/>
    </row>
    <row r="19" spans="1:13" ht="12.75" customHeight="1">
      <c r="B19" s="6"/>
      <c r="F19" s="11"/>
      <c r="G19" s="8"/>
      <c r="H19" s="9"/>
      <c r="I19" s="8"/>
    </row>
    <row r="20" spans="1:13" ht="12.75" customHeight="1">
      <c r="A20" s="13"/>
      <c r="B20" s="13"/>
      <c r="F20" s="11"/>
      <c r="G20" s="14"/>
      <c r="H20" s="19"/>
      <c r="I20" s="14"/>
      <c r="J20" s="14"/>
      <c r="K20" s="14"/>
      <c r="L20" s="14"/>
      <c r="M20" s="13"/>
    </row>
    <row r="21" spans="1:13" ht="12.75" customHeight="1">
      <c r="F21" s="13"/>
      <c r="G21" s="13"/>
      <c r="H21" s="13"/>
      <c r="I21" s="13"/>
      <c r="M21" s="13"/>
    </row>
    <row r="22" spans="1:13" ht="12.75" customHeight="1"/>
    <row r="23" spans="1:13" ht="12.75" customHeight="1">
      <c r="I23" s="13"/>
      <c r="L23" s="13"/>
      <c r="M23" s="13"/>
    </row>
    <row r="24" spans="1:13" ht="12.75" customHeight="1"/>
    <row r="25" spans="1:13" ht="12.75" customHeight="1"/>
    <row r="26" spans="1:13" ht="12.75" customHeight="1"/>
    <row r="27" spans="1:13" ht="12.75" customHeight="1"/>
    <row r="28" spans="1:13" ht="12.75" customHeight="1"/>
    <row r="29" spans="1:13" ht="12.75" customHeight="1"/>
    <row r="30" spans="1:13" ht="12.75" customHeight="1"/>
    <row r="31" spans="1:13" ht="12.75" customHeight="1"/>
    <row r="32" spans="1:13"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ageMargins left="0.7" right="0.7" top="1.0458333333333334" bottom="1.0458333333333334" header="0" footer="0"/>
  <pageSetup paperSize="9" pageOrder="overThenDown"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13</vt:i4>
      </vt:variant>
    </vt:vector>
  </HeadingPairs>
  <TitlesOfParts>
    <vt:vector size="19" baseType="lpstr">
      <vt:lpstr>sklop 1 rekapitulacija</vt:lpstr>
      <vt:lpstr>1_1 zunanja ureditev</vt:lpstr>
      <vt:lpstr>1_2 kanalizacija</vt:lpstr>
      <vt:lpstr>1_3 elektro inst</vt:lpstr>
      <vt:lpstr>1_4 hortikultura</vt:lpstr>
      <vt:lpstr>stopnice</vt:lpstr>
      <vt:lpstr>__xlnm.Print_Area</vt:lpstr>
      <vt:lpstr>'sklop 1 rekapitulacija'!Excel_BuiltIn_Print_Area</vt:lpstr>
      <vt:lpstr>Excel_BuiltIn_Print_Area_1_1</vt:lpstr>
      <vt:lpstr>Excel_BuiltIn_Print_Area_12</vt:lpstr>
      <vt:lpstr>Excel_BuiltIn_Print_Area_5_1</vt:lpstr>
      <vt:lpstr>Excel_BuiltIn_Print_Area_5_1_1</vt:lpstr>
      <vt:lpstr>'1_1 zunanja ureditev'!Področje_tiskanja</vt:lpstr>
      <vt:lpstr>'1_2 kanalizacija'!Področje_tiskanja</vt:lpstr>
      <vt:lpstr>'1_3 elektro inst'!Področje_tiskanja</vt:lpstr>
      <vt:lpstr>'1_4 hortikultura'!Področje_tiskanja</vt:lpstr>
      <vt:lpstr>'sklop 1 rekapitulacija'!Področje_tiskanja</vt:lpstr>
      <vt:lpstr>'1_1 zunanja ureditev'!Tiskanje_naslovov</vt:lpstr>
      <vt:lpstr>'1_4 hortikultura'!Tiskanje_naslovov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mojca</dc:creator>
  <cp:lastModifiedBy>Asus</cp:lastModifiedBy>
  <cp:lastPrinted>2021-07-19T09:24:08Z</cp:lastPrinted>
  <dcterms:created xsi:type="dcterms:W3CDTF">2020-09-14T15:43:43Z</dcterms:created>
  <dcterms:modified xsi:type="dcterms:W3CDTF">2021-07-22T13:08:07Z</dcterms:modified>
</cp:coreProperties>
</file>