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NASKAPRO\Krajinaris\PROMET\PROJEKTI 2023\BR_200_LINHARTOVA_II_FAZA\PZI delno do rondoja\Popis\"/>
    </mc:Choice>
  </mc:AlternateContent>
  <xr:revisionPtr revIDLastSave="0" documentId="13_ncr:1_{531E9F6A-323C-40D1-B9DC-8BB58ADB352A}" xr6:coauthVersionLast="47" xr6:coauthVersionMax="47" xr10:uidLastSave="{00000000-0000-0000-0000-000000000000}"/>
  <bookViews>
    <workbookView xWindow="28680" yWindow="-1125" windowWidth="29040" windowHeight="17640" tabRatio="994" activeTab="1" xr2:uid="{00000000-000D-0000-FFFF-FFFF00000000}"/>
  </bookViews>
  <sheets>
    <sheet name="NAVODILA" sheetId="21" r:id="rId1"/>
    <sheet name="REKAP CELOTA" sheetId="15" r:id="rId2"/>
    <sheet name="REKAP KOLO" sheetId="3" r:id="rId3"/>
    <sheet name="POPIS KOLO" sheetId="2" r:id="rId4"/>
    <sheet name="REKAP R.PAS" sheetId="5" r:id="rId5"/>
    <sheet name="POPIS R.PAS" sheetId="4" r:id="rId6"/>
    <sheet name="REKAP VOZ" sheetId="7" r:id="rId7"/>
    <sheet name="POPIS VOZ" sheetId="6" r:id="rId8"/>
    <sheet name="REKAP M1+M2+M3 neup" sheetId="17" r:id="rId9"/>
    <sheet name="REKAP M1+M2+M3 up" sheetId="16" r:id="rId10"/>
    <sheet name="REKAP M1+M2+M3" sheetId="8" r:id="rId11"/>
    <sheet name="REKAP M1" sheetId="9" r:id="rId12"/>
    <sheet name="M1" sheetId="10" r:id="rId13"/>
    <sheet name="REKAP M2" sheetId="11" r:id="rId14"/>
    <sheet name="M2" sheetId="12" r:id="rId15"/>
    <sheet name="REKAP M3" sheetId="13" r:id="rId16"/>
    <sheet name="M3" sheetId="14" r:id="rId17"/>
    <sheet name="CR" sheetId="31" r:id="rId18"/>
    <sheet name="KA" sheetId="23" r:id="rId19"/>
    <sheet name="REKAP VODOVOD" sheetId="27" r:id="rId20"/>
    <sheet name="Predviden vodovod A" sheetId="25" r:id="rId21"/>
    <sheet name="Predviden vodovod B" sheetId="26" r:id="rId22"/>
    <sheet name="OPOZORILA" sheetId="28" r:id="rId23"/>
    <sheet name="KANAL K2 K8" sheetId="29" r:id="rId24"/>
  </sheets>
  <definedNames>
    <definedName name="OLE_LINK1" localSheetId="19">'REKAP VODOVOD'!$A$146</definedName>
    <definedName name="_xlnm.Print_Area" localSheetId="17">CR!$A$1:$F$151</definedName>
    <definedName name="_xlnm.Print_Area" localSheetId="18">KA!$A$1:$F$187</definedName>
    <definedName name="_xlnm.Print_Area" localSheetId="23">'KANAL K2 K8'!$A$1:$F$316</definedName>
    <definedName name="_xlnm.Print_Area" localSheetId="20">'Predviden vodovod A'!$B$1:$H$247</definedName>
    <definedName name="_xlnm.Print_Area" localSheetId="21">'Predviden vodovod B'!$B$1:$G$174</definedName>
    <definedName name="_xlnm.Print_Area" localSheetId="19">'REKAP VODOVOD'!$A$1:$G$272</definedName>
    <definedName name="Print_Area_0_0" localSheetId="18">KA!$A$1:$F$139</definedName>
    <definedName name="_xlnm.Print_Titles" localSheetId="17">CR!$6:$6</definedName>
    <definedName name="_xlnm.Print_Titles" localSheetId="3">'POPIS KOLO'!$1:$2</definedName>
    <definedName name="_xlnm.Print_Titles" localSheetId="5">'POPIS R.PAS'!$1:$2</definedName>
    <definedName name="_xlnm.Print_Titles" localSheetId="7">'POPIS VOZ'!$1:$2</definedName>
  </definedNames>
  <calcPr calcId="181029"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6" i="15" l="1"/>
  <c r="F133" i="31"/>
  <c r="F132" i="31"/>
  <c r="F131" i="31"/>
  <c r="F130" i="31"/>
  <c r="F129" i="31"/>
  <c r="F128" i="31"/>
  <c r="F127" i="31"/>
  <c r="F126" i="31"/>
  <c r="F93" i="31"/>
  <c r="F92" i="31"/>
  <c r="F91" i="31"/>
  <c r="F90" i="31"/>
  <c r="F89" i="31"/>
  <c r="F88" i="31"/>
  <c r="F87" i="31"/>
  <c r="F86" i="31"/>
  <c r="F85" i="31"/>
  <c r="F84" i="31"/>
  <c r="F83" i="31"/>
  <c r="F82" i="31"/>
  <c r="F75" i="31"/>
  <c r="F74" i="31"/>
  <c r="F73" i="31"/>
  <c r="F72" i="31"/>
  <c r="F71" i="31"/>
  <c r="F70" i="31"/>
  <c r="F69" i="31"/>
  <c r="F68" i="31"/>
  <c r="F67" i="31"/>
  <c r="F66" i="31"/>
  <c r="F65" i="31"/>
  <c r="F61" i="31"/>
  <c r="F60" i="31"/>
  <c r="F59" i="31"/>
  <c r="F58" i="31"/>
  <c r="F57" i="31"/>
  <c r="F51" i="31"/>
  <c r="F50" i="31"/>
  <c r="F49" i="31"/>
  <c r="F48" i="31"/>
  <c r="F42" i="31"/>
  <c r="F41" i="31"/>
  <c r="F40" i="31"/>
  <c r="F39" i="31"/>
  <c r="F38" i="31"/>
  <c r="F32" i="31"/>
  <c r="F31" i="31"/>
  <c r="F30" i="31"/>
  <c r="F29" i="31"/>
  <c r="F28" i="31"/>
  <c r="F27" i="31"/>
  <c r="F26" i="31"/>
  <c r="F25" i="31"/>
  <c r="F24" i="31"/>
  <c r="F23" i="31"/>
  <c r="F22" i="31"/>
  <c r="F21" i="31"/>
  <c r="F20" i="31"/>
  <c r="F19" i="31"/>
  <c r="F18" i="31"/>
  <c r="F17" i="31"/>
  <c r="F16" i="31"/>
  <c r="F15" i="31"/>
  <c r="F14" i="31"/>
  <c r="F12" i="31"/>
  <c r="F10" i="31"/>
  <c r="F9" i="31"/>
  <c r="F8" i="31"/>
  <c r="F314" i="29"/>
  <c r="F310" i="29"/>
  <c r="F304" i="29"/>
  <c r="F183" i="29"/>
  <c r="F171" i="29"/>
  <c r="F113" i="29"/>
  <c r="F292" i="29"/>
  <c r="F286" i="29"/>
  <c r="F280" i="29"/>
  <c r="F274" i="29"/>
  <c r="F267" i="29"/>
  <c r="F256" i="29"/>
  <c r="F250" i="29"/>
  <c r="F245" i="29"/>
  <c r="F240" i="29"/>
  <c r="F239" i="29"/>
  <c r="F238" i="29"/>
  <c r="F237" i="29"/>
  <c r="F229" i="29"/>
  <c r="F219" i="29"/>
  <c r="F209" i="29"/>
  <c r="F199" i="29"/>
  <c r="F160" i="29"/>
  <c r="F156" i="29"/>
  <c r="F149" i="29"/>
  <c r="F140" i="29"/>
  <c r="F134" i="29"/>
  <c r="F128" i="29"/>
  <c r="F123" i="29"/>
  <c r="F118" i="29"/>
  <c r="F101" i="29"/>
  <c r="F95" i="29"/>
  <c r="F90" i="29"/>
  <c r="F85" i="29"/>
  <c r="F77" i="29"/>
  <c r="F74" i="29"/>
  <c r="F68" i="29"/>
  <c r="F64" i="29"/>
  <c r="F59" i="29"/>
  <c r="F55" i="29"/>
  <c r="F49" i="29"/>
  <c r="F44" i="29"/>
  <c r="F40" i="29"/>
  <c r="F33" i="29"/>
  <c r="F52" i="31" l="1"/>
  <c r="F142" i="31" s="1"/>
  <c r="F134" i="31"/>
  <c r="F146" i="31" s="1"/>
  <c r="F94" i="31"/>
  <c r="F145" i="31" s="1"/>
  <c r="F76" i="31"/>
  <c r="F144" i="31" s="1"/>
  <c r="F62" i="31"/>
  <c r="F143" i="31" s="1"/>
  <c r="F43" i="31"/>
  <c r="F141" i="31" s="1"/>
  <c r="F33" i="31"/>
  <c r="F140" i="31" s="1"/>
  <c r="F316" i="29"/>
  <c r="F18" i="29" s="1"/>
  <c r="F185" i="29"/>
  <c r="F294" i="29"/>
  <c r="F16" i="29" s="1"/>
  <c r="F103" i="29"/>
  <c r="F8" i="29" s="1"/>
  <c r="F258" i="29"/>
  <c r="F14" i="29" s="1"/>
  <c r="F221" i="29"/>
  <c r="F12" i="29" s="1"/>
  <c r="F147" i="31" l="1"/>
  <c r="H19" i="15" s="1"/>
  <c r="F10" i="29"/>
  <c r="F149" i="31" l="1"/>
  <c r="F150" i="31" s="1"/>
  <c r="F21" i="29"/>
  <c r="H21" i="15" s="1"/>
  <c r="E71" i="27"/>
  <c r="F58" i="27"/>
  <c r="F57" i="27"/>
  <c r="F56" i="27"/>
  <c r="F55" i="27"/>
  <c r="F54" i="27"/>
  <c r="F53" i="27"/>
  <c r="C52" i="27"/>
  <c r="G167" i="26"/>
  <c r="G165" i="26"/>
  <c r="D159" i="26"/>
  <c r="G159" i="26" s="1"/>
  <c r="G158" i="26"/>
  <c r="D157" i="26"/>
  <c r="G157" i="26" s="1"/>
  <c r="G156" i="26"/>
  <c r="G155" i="26"/>
  <c r="G154" i="26"/>
  <c r="G148" i="26"/>
  <c r="G147" i="26"/>
  <c r="G146" i="26"/>
  <c r="G145" i="26"/>
  <c r="G144" i="26"/>
  <c r="G142" i="26"/>
  <c r="G141" i="26"/>
  <c r="G140" i="26"/>
  <c r="G138" i="26"/>
  <c r="G149" i="26" s="1"/>
  <c r="G129" i="26"/>
  <c r="G128" i="26"/>
  <c r="G127" i="26"/>
  <c r="G126" i="26"/>
  <c r="G125" i="26"/>
  <c r="D123" i="26"/>
  <c r="D94" i="26" s="1"/>
  <c r="G94" i="26" s="1"/>
  <c r="G122" i="26"/>
  <c r="G121" i="26"/>
  <c r="D119" i="26"/>
  <c r="G118" i="26"/>
  <c r="G117" i="26"/>
  <c r="G116" i="26"/>
  <c r="G115" i="26"/>
  <c r="G114" i="26"/>
  <c r="G113" i="26"/>
  <c r="D111" i="26"/>
  <c r="G103" i="26"/>
  <c r="G101" i="26"/>
  <c r="G100" i="26"/>
  <c r="G99" i="26"/>
  <c r="G98" i="26"/>
  <c r="G97" i="26"/>
  <c r="G96" i="26"/>
  <c r="D93" i="26"/>
  <c r="G93" i="26" s="1"/>
  <c r="D92" i="26"/>
  <c r="G92" i="26" s="1"/>
  <c r="G91" i="26"/>
  <c r="G90" i="26"/>
  <c r="G89" i="26"/>
  <c r="G88" i="26"/>
  <c r="G82" i="26"/>
  <c r="D81" i="26"/>
  <c r="G81" i="26" s="1"/>
  <c r="D80" i="26"/>
  <c r="G80" i="26" s="1"/>
  <c r="D79" i="26"/>
  <c r="G79" i="26" s="1"/>
  <c r="G78" i="26"/>
  <c r="G77" i="26"/>
  <c r="G75" i="26"/>
  <c r="G74" i="26"/>
  <c r="G73" i="26"/>
  <c r="G72" i="26"/>
  <c r="G70" i="26"/>
  <c r="G69" i="26"/>
  <c r="G68" i="26"/>
  <c r="G66" i="26"/>
  <c r="G65" i="26"/>
  <c r="G64" i="26"/>
  <c r="G63" i="26"/>
  <c r="G62" i="26"/>
  <c r="G58" i="26"/>
  <c r="G57" i="26"/>
  <c r="G56" i="26"/>
  <c r="G54" i="26"/>
  <c r="G53" i="26"/>
  <c r="D52" i="26"/>
  <c r="D50" i="26" s="1"/>
  <c r="G50" i="26" s="1"/>
  <c r="G51" i="26"/>
  <c r="G48" i="26"/>
  <c r="D49" i="26"/>
  <c r="G49" i="26" s="1"/>
  <c r="G212" i="25"/>
  <c r="G210" i="25"/>
  <c r="G208" i="25"/>
  <c r="G207" i="25"/>
  <c r="D205" i="25"/>
  <c r="D206" i="25" s="1"/>
  <c r="G206" i="25" s="1"/>
  <c r="G199" i="25"/>
  <c r="G198" i="25"/>
  <c r="G197" i="25"/>
  <c r="G195" i="25"/>
  <c r="G194" i="25"/>
  <c r="G193" i="25"/>
  <c r="D196" i="25"/>
  <c r="G196" i="25" s="1"/>
  <c r="G191" i="25"/>
  <c r="G190" i="25"/>
  <c r="G184" i="25"/>
  <c r="G183" i="25"/>
  <c r="G182" i="25"/>
  <c r="G180" i="25"/>
  <c r="G177" i="25"/>
  <c r="D176" i="25"/>
  <c r="D179" i="25" s="1"/>
  <c r="G174" i="25"/>
  <c r="D165" i="25"/>
  <c r="G165" i="25" s="1"/>
  <c r="D164" i="25"/>
  <c r="G163" i="25"/>
  <c r="G162" i="25"/>
  <c r="G161" i="25"/>
  <c r="G160" i="25"/>
  <c r="G159" i="25"/>
  <c r="G158" i="25"/>
  <c r="G157" i="25"/>
  <c r="G156" i="25"/>
  <c r="D154" i="25"/>
  <c r="D97" i="25" s="1"/>
  <c r="G153" i="25"/>
  <c r="G152" i="25"/>
  <c r="G151" i="25"/>
  <c r="G150" i="25"/>
  <c r="G149" i="25"/>
  <c r="G148" i="25"/>
  <c r="G147" i="25"/>
  <c r="G146" i="25"/>
  <c r="G145" i="25"/>
  <c r="G144" i="25"/>
  <c r="G143" i="25"/>
  <c r="D141" i="25"/>
  <c r="D96" i="25" s="1"/>
  <c r="G96" i="25" s="1"/>
  <c r="G140" i="25"/>
  <c r="G139" i="25"/>
  <c r="G138" i="25"/>
  <c r="G137" i="25"/>
  <c r="G136" i="25"/>
  <c r="G135" i="25"/>
  <c r="G134" i="25"/>
  <c r="G133" i="25"/>
  <c r="G132" i="25"/>
  <c r="G131" i="25"/>
  <c r="G130" i="25"/>
  <c r="G129" i="25"/>
  <c r="G128" i="25"/>
  <c r="G127" i="25"/>
  <c r="G126" i="25"/>
  <c r="G125" i="25"/>
  <c r="G124" i="25"/>
  <c r="G123" i="25"/>
  <c r="D121" i="25"/>
  <c r="D119" i="25"/>
  <c r="G119" i="25" s="1"/>
  <c r="D117" i="25"/>
  <c r="G110" i="25"/>
  <c r="G108" i="25"/>
  <c r="D106" i="25"/>
  <c r="G106" i="25" s="1"/>
  <c r="D105" i="25"/>
  <c r="G105" i="25" s="1"/>
  <c r="D104" i="25"/>
  <c r="G104" i="25" s="1"/>
  <c r="D103" i="25"/>
  <c r="G103" i="25" s="1"/>
  <c r="D102" i="25"/>
  <c r="G102" i="25" s="1"/>
  <c r="D101" i="25"/>
  <c r="G101" i="25" s="1"/>
  <c r="D100" i="25"/>
  <c r="G100" i="25" s="1"/>
  <c r="D99" i="25"/>
  <c r="G99" i="25" s="1"/>
  <c r="G93" i="25"/>
  <c r="D95" i="25"/>
  <c r="G95" i="25" s="1"/>
  <c r="G92" i="25"/>
  <c r="G91" i="25"/>
  <c r="G90" i="25"/>
  <c r="G83" i="25"/>
  <c r="G82" i="25"/>
  <c r="G81" i="25"/>
  <c r="G80" i="25"/>
  <c r="G79" i="25"/>
  <c r="G78" i="25"/>
  <c r="G75" i="25"/>
  <c r="G74" i="25"/>
  <c r="G73" i="25"/>
  <c r="G72" i="25"/>
  <c r="G70" i="25"/>
  <c r="G69" i="25"/>
  <c r="G68" i="25"/>
  <c r="G67" i="25"/>
  <c r="G66" i="25"/>
  <c r="G65" i="25"/>
  <c r="G62" i="25"/>
  <c r="G61" i="25"/>
  <c r="G60" i="25"/>
  <c r="G58" i="25"/>
  <c r="G57" i="25"/>
  <c r="D56" i="25"/>
  <c r="G56" i="25" s="1"/>
  <c r="G55" i="25"/>
  <c r="G54" i="25"/>
  <c r="G53" i="25"/>
  <c r="G52" i="25"/>
  <c r="G51" i="25"/>
  <c r="G50" i="25"/>
  <c r="G49" i="25"/>
  <c r="D47" i="25"/>
  <c r="G47" i="25" s="1"/>
  <c r="G46" i="25"/>
  <c r="F131" i="2"/>
  <c r="F84" i="6"/>
  <c r="F85" i="6"/>
  <c r="F83" i="6"/>
  <c r="F129" i="2"/>
  <c r="F128" i="2"/>
  <c r="G83" i="26" l="1"/>
  <c r="G52" i="26"/>
  <c r="G97" i="25"/>
  <c r="D94" i="25"/>
  <c r="G94" i="25" s="1"/>
  <c r="G179" i="25"/>
  <c r="D181" i="25"/>
  <c r="G181" i="25" s="1"/>
  <c r="G176" i="25"/>
  <c r="G185" i="25" s="1"/>
  <c r="E26" i="27"/>
  <c r="F49" i="27" s="1"/>
  <c r="C71" i="27"/>
  <c r="C60" i="27" s="1"/>
  <c r="F60" i="27" s="1"/>
  <c r="F50" i="27"/>
  <c r="F52" i="27"/>
  <c r="G111" i="26"/>
  <c r="G168" i="26"/>
  <c r="G153" i="26" s="1"/>
  <c r="G160" i="26" s="1"/>
  <c r="D102" i="26"/>
  <c r="G102" i="26" s="1"/>
  <c r="G61" i="26"/>
  <c r="D104" i="26"/>
  <c r="G104" i="26" s="1"/>
  <c r="G117" i="25"/>
  <c r="G121" i="25"/>
  <c r="G192" i="25"/>
  <c r="D109" i="25"/>
  <c r="G109" i="25" s="1"/>
  <c r="D111" i="25"/>
  <c r="G111" i="25" s="1"/>
  <c r="D107" i="25"/>
  <c r="G107" i="25" s="1"/>
  <c r="D48" i="25"/>
  <c r="G48" i="25" s="1"/>
  <c r="G84" i="25" s="1"/>
  <c r="G205" i="25"/>
  <c r="D76" i="25"/>
  <c r="G76" i="25" s="1"/>
  <c r="F181" i="23"/>
  <c r="F180" i="23"/>
  <c r="F174" i="23"/>
  <c r="F171" i="23"/>
  <c r="F168" i="23"/>
  <c r="F167" i="23"/>
  <c r="F163" i="23"/>
  <c r="F159" i="23"/>
  <c r="F156" i="23"/>
  <c r="F153" i="23"/>
  <c r="F150" i="23"/>
  <c r="C142" i="23"/>
  <c r="C143" i="23" s="1"/>
  <c r="F143" i="23" s="1"/>
  <c r="F137" i="23"/>
  <c r="F134" i="23"/>
  <c r="C125" i="23"/>
  <c r="C129" i="23" s="1"/>
  <c r="F129" i="23" s="1"/>
  <c r="F89" i="23"/>
  <c r="F85" i="23"/>
  <c r="F83" i="23"/>
  <c r="F79" i="23"/>
  <c r="F77" i="23"/>
  <c r="F75" i="23"/>
  <c r="F73" i="23"/>
  <c r="F56" i="23"/>
  <c r="F58" i="23" s="1"/>
  <c r="F44" i="23"/>
  <c r="C37" i="23"/>
  <c r="F34" i="23"/>
  <c r="F29" i="23"/>
  <c r="G171" i="26" l="1"/>
  <c r="G18" i="26" s="1"/>
  <c r="F68" i="27" s="1"/>
  <c r="G8" i="26"/>
  <c r="F183" i="23"/>
  <c r="F92" i="23"/>
  <c r="F51" i="23"/>
  <c r="G130" i="26"/>
  <c r="G131" i="26" s="1"/>
  <c r="C59" i="27"/>
  <c r="F59" i="27" s="1"/>
  <c r="F51" i="27"/>
  <c r="F61" i="27" s="1"/>
  <c r="F18" i="27" s="1"/>
  <c r="G166" i="25"/>
  <c r="G8" i="25"/>
  <c r="C126" i="23"/>
  <c r="F126" i="23" s="1"/>
  <c r="C127" i="23"/>
  <c r="F127" i="23" s="1"/>
  <c r="C145" i="23"/>
  <c r="F145" i="23" s="1"/>
  <c r="C128" i="23"/>
  <c r="F128" i="23" s="1"/>
  <c r="C144" i="23"/>
  <c r="F144" i="23" s="1"/>
  <c r="G167" i="25" l="1"/>
  <c r="G89" i="25" s="1"/>
  <c r="G87" i="26"/>
  <c r="G105" i="26" s="1"/>
  <c r="G12" i="26"/>
  <c r="G213" i="25"/>
  <c r="F176" i="23"/>
  <c r="F185" i="23" s="1"/>
  <c r="H20" i="15" s="1"/>
  <c r="F13" i="2"/>
  <c r="G189" i="25" l="1"/>
  <c r="G200" i="25" s="1"/>
  <c r="G216" i="25"/>
  <c r="G19" i="25" s="1"/>
  <c r="F66" i="27" s="1"/>
  <c r="F71" i="27" s="1"/>
  <c r="G12" i="25"/>
  <c r="G112" i="25"/>
  <c r="G10" i="26"/>
  <c r="G14" i="26" s="1"/>
  <c r="F14" i="27" s="1"/>
  <c r="F73" i="27" l="1"/>
  <c r="F20" i="27"/>
  <c r="G10" i="25"/>
  <c r="G15" i="25" s="1"/>
  <c r="G20" i="26"/>
  <c r="G16" i="26"/>
  <c r="F12" i="27" l="1"/>
  <c r="F16" i="27" s="1"/>
  <c r="F23" i="27" s="1"/>
  <c r="G17" i="25"/>
  <c r="G21" i="25"/>
  <c r="E24" i="27" l="1"/>
  <c r="H22" i="15"/>
  <c r="F75" i="27"/>
  <c r="F109" i="2"/>
  <c r="F83" i="2" l="1"/>
  <c r="F56" i="14" l="1"/>
  <c r="F55" i="14"/>
  <c r="F54" i="14"/>
  <c r="F49" i="14"/>
  <c r="F51" i="14" s="1"/>
  <c r="H17" i="13" s="1"/>
  <c r="F43" i="14"/>
  <c r="F41" i="14"/>
  <c r="F39" i="14"/>
  <c r="F38" i="14"/>
  <c r="F32" i="14"/>
  <c r="F31" i="14"/>
  <c r="F29" i="14"/>
  <c r="F23" i="14"/>
  <c r="F22" i="14"/>
  <c r="F21" i="14"/>
  <c r="F20" i="14"/>
  <c r="F19" i="14"/>
  <c r="F18" i="14"/>
  <c r="F17" i="14"/>
  <c r="F15" i="14"/>
  <c r="F14" i="14"/>
  <c r="F8" i="14"/>
  <c r="F7" i="14"/>
  <c r="F6" i="14"/>
  <c r="F46" i="12"/>
  <c r="F45" i="12"/>
  <c r="F44" i="12"/>
  <c r="F39" i="12"/>
  <c r="F41" i="12" s="1"/>
  <c r="H17" i="11" s="1"/>
  <c r="F33" i="12"/>
  <c r="F32" i="12"/>
  <c r="F26" i="12"/>
  <c r="F28" i="12" s="1"/>
  <c r="H15" i="11" s="1"/>
  <c r="F20" i="12"/>
  <c r="F19" i="12"/>
  <c r="F18" i="12"/>
  <c r="F17" i="12"/>
  <c r="F16" i="12"/>
  <c r="F14" i="12"/>
  <c r="F8" i="12"/>
  <c r="F7" i="12"/>
  <c r="F6" i="12"/>
  <c r="F67" i="10"/>
  <c r="F66" i="10"/>
  <c r="F65" i="10"/>
  <c r="F64" i="10"/>
  <c r="F63" i="10"/>
  <c r="F62" i="10"/>
  <c r="F57" i="10"/>
  <c r="F56" i="10"/>
  <c r="F55" i="10"/>
  <c r="F50" i="10"/>
  <c r="F52" i="10" s="1"/>
  <c r="H17" i="9" s="1"/>
  <c r="F44" i="10"/>
  <c r="F42" i="10"/>
  <c r="F40" i="10"/>
  <c r="F39" i="10"/>
  <c r="F33" i="10"/>
  <c r="F32" i="10"/>
  <c r="F31" i="10"/>
  <c r="F29" i="10"/>
  <c r="F23" i="10"/>
  <c r="F22" i="10"/>
  <c r="F21" i="10"/>
  <c r="F20" i="10"/>
  <c r="F19" i="10"/>
  <c r="F18" i="10"/>
  <c r="F17" i="10"/>
  <c r="F15" i="10"/>
  <c r="F14" i="10"/>
  <c r="F8" i="10"/>
  <c r="F7" i="10"/>
  <c r="F6" i="10"/>
  <c r="F58" i="14" l="1"/>
  <c r="H18" i="13" s="1"/>
  <c r="F45" i="14"/>
  <c r="H16" i="13" s="1"/>
  <c r="F35" i="12"/>
  <c r="H16" i="11" s="1"/>
  <c r="F22" i="12"/>
  <c r="H14" i="11" s="1"/>
  <c r="F10" i="12"/>
  <c r="H13" i="11" s="1"/>
  <c r="F59" i="10"/>
  <c r="H18" i="9" s="1"/>
  <c r="F46" i="10"/>
  <c r="H16" i="9" s="1"/>
  <c r="H16" i="17" s="1"/>
  <c r="F35" i="10"/>
  <c r="H15" i="9" s="1"/>
  <c r="F10" i="10"/>
  <c r="H13" i="9" s="1"/>
  <c r="F34" i="14"/>
  <c r="H15" i="13" s="1"/>
  <c r="F10" i="14"/>
  <c r="H13" i="13" s="1"/>
  <c r="H17" i="8"/>
  <c r="H17" i="17"/>
  <c r="H17" i="16"/>
  <c r="F48" i="12"/>
  <c r="H18" i="11" s="1"/>
  <c r="H18" i="8" s="1"/>
  <c r="F69" i="10"/>
  <c r="H19" i="9" s="1"/>
  <c r="F25" i="14"/>
  <c r="H14" i="13" s="1"/>
  <c r="F25" i="10"/>
  <c r="H14" i="9" s="1"/>
  <c r="H21" i="13" l="1"/>
  <c r="H23" i="13" s="1"/>
  <c r="H25" i="13" s="1"/>
  <c r="H13" i="8"/>
  <c r="H16" i="8"/>
  <c r="H16" i="16"/>
  <c r="H15" i="8"/>
  <c r="H21" i="9"/>
  <c r="H23" i="9" s="1"/>
  <c r="H25" i="9" s="1"/>
  <c r="H13" i="17"/>
  <c r="H13" i="16"/>
  <c r="H15" i="16"/>
  <c r="H14" i="8"/>
  <c r="H15" i="17"/>
  <c r="H14" i="16"/>
  <c r="H14" i="17"/>
  <c r="H21" i="11"/>
  <c r="H23" i="11" s="1"/>
  <c r="H25" i="11" s="1"/>
  <c r="H18" i="17"/>
  <c r="H18" i="16"/>
  <c r="H19" i="8"/>
  <c r="H19" i="17"/>
  <c r="H19" i="16"/>
  <c r="H21" i="17" l="1"/>
  <c r="H23" i="17" s="1"/>
  <c r="H25" i="17" s="1"/>
  <c r="H21" i="8"/>
  <c r="H21" i="16"/>
  <c r="F101" i="6"/>
  <c r="F100" i="6"/>
  <c r="F99" i="6"/>
  <c r="F98" i="6"/>
  <c r="F97" i="6"/>
  <c r="F96" i="6"/>
  <c r="F95" i="6"/>
  <c r="F94" i="6"/>
  <c r="F93" i="6"/>
  <c r="F91" i="6"/>
  <c r="F82" i="6"/>
  <c r="F81" i="6"/>
  <c r="F75" i="6"/>
  <c r="F74" i="6"/>
  <c r="F72" i="6"/>
  <c r="F71" i="6"/>
  <c r="F70" i="6"/>
  <c r="F69" i="6"/>
  <c r="F63" i="6"/>
  <c r="F61" i="6"/>
  <c r="F59" i="6"/>
  <c r="F56" i="6"/>
  <c r="F54" i="6"/>
  <c r="F53" i="6"/>
  <c r="F51" i="6"/>
  <c r="F44" i="6"/>
  <c r="F43" i="6"/>
  <c r="F42" i="6"/>
  <c r="F41" i="6"/>
  <c r="F40" i="6"/>
  <c r="F38" i="6"/>
  <c r="F36" i="6"/>
  <c r="F34" i="6"/>
  <c r="F33" i="6"/>
  <c r="F32" i="6"/>
  <c r="F26" i="6"/>
  <c r="F25" i="6"/>
  <c r="F24" i="6"/>
  <c r="F23" i="6"/>
  <c r="F21" i="6"/>
  <c r="F20" i="6"/>
  <c r="F19" i="6"/>
  <c r="F18" i="6"/>
  <c r="F17" i="6"/>
  <c r="F16" i="6"/>
  <c r="F14" i="6"/>
  <c r="F13" i="6"/>
  <c r="F9" i="6"/>
  <c r="F8" i="6"/>
  <c r="F7" i="6"/>
  <c r="F6" i="6"/>
  <c r="H18" i="15" l="1"/>
  <c r="H23" i="8"/>
  <c r="H25" i="8" s="1"/>
  <c r="H16" i="15"/>
  <c r="H23" i="16"/>
  <c r="H25" i="16" s="1"/>
  <c r="H17" i="15"/>
  <c r="F87" i="6"/>
  <c r="H17" i="7" s="1"/>
  <c r="F65" i="6"/>
  <c r="H15" i="7" s="1"/>
  <c r="F103" i="6"/>
  <c r="H18" i="7" s="1"/>
  <c r="F77" i="6"/>
  <c r="H16" i="7" s="1"/>
  <c r="F28" i="6"/>
  <c r="H13" i="7" s="1"/>
  <c r="F46" i="6"/>
  <c r="H14" i="7" s="1"/>
  <c r="H22" i="7" l="1"/>
  <c r="H15" i="15" s="1"/>
  <c r="H24" i="7" l="1"/>
  <c r="H26" i="7" s="1"/>
  <c r="F84" i="4"/>
  <c r="F83" i="4"/>
  <c r="F82" i="4"/>
  <c r="F81" i="4"/>
  <c r="F80" i="4"/>
  <c r="F79" i="4"/>
  <c r="F78" i="4"/>
  <c r="F77" i="4"/>
  <c r="F76" i="4"/>
  <c r="F75" i="4"/>
  <c r="F74" i="4"/>
  <c r="F73" i="4"/>
  <c r="F72" i="4"/>
  <c r="F71" i="4"/>
  <c r="F65" i="4"/>
  <c r="F64" i="4"/>
  <c r="F63" i="4"/>
  <c r="F62" i="4"/>
  <c r="F56" i="4"/>
  <c r="F54" i="4"/>
  <c r="F51" i="4"/>
  <c r="F49" i="4"/>
  <c r="F47" i="4"/>
  <c r="F40" i="4"/>
  <c r="F39" i="4"/>
  <c r="F38" i="4"/>
  <c r="F37" i="4"/>
  <c r="F36" i="4"/>
  <c r="F34" i="4"/>
  <c r="F32" i="4"/>
  <c r="F30" i="4"/>
  <c r="F29" i="4"/>
  <c r="F28" i="4"/>
  <c r="F22" i="4"/>
  <c r="F21" i="4"/>
  <c r="F20" i="4"/>
  <c r="F19" i="4"/>
  <c r="F17" i="4"/>
  <c r="F16" i="4"/>
  <c r="F15" i="4"/>
  <c r="F14" i="4"/>
  <c r="F12" i="4"/>
  <c r="F11" i="4"/>
  <c r="F9" i="4"/>
  <c r="F8" i="4"/>
  <c r="F86" i="4" l="1"/>
  <c r="H18" i="5" s="1"/>
  <c r="F58" i="4"/>
  <c r="H15" i="5" s="1"/>
  <c r="F42" i="4"/>
  <c r="H14" i="5" s="1"/>
  <c r="F24" i="4"/>
  <c r="H13" i="5" s="1"/>
  <c r="F67" i="4"/>
  <c r="H16" i="5" s="1"/>
  <c r="H22" i="5" l="1"/>
  <c r="H24" i="5" s="1"/>
  <c r="H26" i="5" s="1"/>
  <c r="F180" i="2"/>
  <c r="F179" i="2"/>
  <c r="F174" i="2"/>
  <c r="F173" i="2"/>
  <c r="F172" i="2"/>
  <c r="F171" i="2"/>
  <c r="F165" i="2"/>
  <c r="F164" i="2"/>
  <c r="F163" i="2"/>
  <c r="F162" i="2"/>
  <c r="F161" i="2"/>
  <c r="F160" i="2"/>
  <c r="F159" i="2"/>
  <c r="F158" i="2"/>
  <c r="F157" i="2"/>
  <c r="F156" i="2"/>
  <c r="F155" i="2"/>
  <c r="F154" i="2"/>
  <c r="F153" i="2"/>
  <c r="F151" i="2"/>
  <c r="F150" i="2"/>
  <c r="F149" i="2"/>
  <c r="F148" i="2"/>
  <c r="F147" i="2"/>
  <c r="F146" i="2"/>
  <c r="F145" i="2"/>
  <c r="F144" i="2"/>
  <c r="F143" i="2"/>
  <c r="F137" i="2"/>
  <c r="F136" i="2"/>
  <c r="F135" i="2"/>
  <c r="F134" i="2"/>
  <c r="F133" i="2"/>
  <c r="F130" i="2"/>
  <c r="F127" i="2"/>
  <c r="F126" i="2"/>
  <c r="F125" i="2"/>
  <c r="F124" i="2"/>
  <c r="F123" i="2"/>
  <c r="F122" i="2"/>
  <c r="F120" i="2"/>
  <c r="F119" i="2"/>
  <c r="F117" i="2"/>
  <c r="F116" i="2"/>
  <c r="F115" i="2"/>
  <c r="F108" i="2"/>
  <c r="F107" i="2"/>
  <c r="F106" i="2"/>
  <c r="F105" i="2"/>
  <c r="F103" i="2"/>
  <c r="F102" i="2"/>
  <c r="F101" i="2"/>
  <c r="F100" i="2"/>
  <c r="F99" i="2"/>
  <c r="F98" i="2"/>
  <c r="F97" i="2"/>
  <c r="F96" i="2"/>
  <c r="F94" i="2"/>
  <c r="F88" i="2"/>
  <c r="F87" i="2"/>
  <c r="F86" i="2"/>
  <c r="F82" i="2"/>
  <c r="F81" i="2"/>
  <c r="F80" i="2"/>
  <c r="F79" i="2"/>
  <c r="F78" i="2"/>
  <c r="F76" i="2"/>
  <c r="F75" i="2"/>
  <c r="F74" i="2"/>
  <c r="F72" i="2"/>
  <c r="F71" i="2"/>
  <c r="F70" i="2"/>
  <c r="F67" i="2"/>
  <c r="F66" i="2"/>
  <c r="F64" i="2"/>
  <c r="F57" i="2"/>
  <c r="F56" i="2"/>
  <c r="F55" i="2"/>
  <c r="F54" i="2"/>
  <c r="F53" i="2"/>
  <c r="F51" i="2"/>
  <c r="F50" i="2"/>
  <c r="F48" i="2"/>
  <c r="F46" i="2"/>
  <c r="F44" i="2"/>
  <c r="F43" i="2"/>
  <c r="F42" i="2"/>
  <c r="F36" i="2"/>
  <c r="F34" i="2"/>
  <c r="F33" i="2"/>
  <c r="F30" i="2"/>
  <c r="F29" i="2"/>
  <c r="F28" i="2"/>
  <c r="F27" i="2"/>
  <c r="F26" i="2"/>
  <c r="F24" i="2"/>
  <c r="F23" i="2"/>
  <c r="F22" i="2"/>
  <c r="F21" i="2"/>
  <c r="F20" i="2"/>
  <c r="F19" i="2"/>
  <c r="F18" i="2"/>
  <c r="F16" i="2"/>
  <c r="F15" i="2"/>
  <c r="F9" i="2"/>
  <c r="F8" i="2"/>
  <c r="F7" i="2"/>
  <c r="F6" i="2"/>
  <c r="F90" i="2" l="1"/>
  <c r="H15" i="3" s="1"/>
  <c r="F182" i="2"/>
  <c r="H20" i="3" s="1"/>
  <c r="F111" i="2"/>
  <c r="H16" i="3" s="1"/>
  <c r="F167" i="2"/>
  <c r="H18" i="3" s="1"/>
  <c r="F38" i="2"/>
  <c r="H13" i="3" s="1"/>
  <c r="F139" i="2"/>
  <c r="H17" i="3" s="1"/>
  <c r="F59" i="2"/>
  <c r="H14" i="3" s="1"/>
  <c r="F176" i="2"/>
  <c r="H19" i="3" s="1"/>
  <c r="H22" i="3" l="1"/>
  <c r="H14" i="15" l="1"/>
  <c r="H24" i="3"/>
  <c r="H26" i="3" s="1"/>
  <c r="H13" i="15"/>
  <c r="H24" i="15" s="1"/>
  <c r="H28" i="15" l="1"/>
  <c r="H30" i="15" s="1"/>
  <c r="H32" i="15" s="1"/>
</calcChain>
</file>

<file path=xl/sharedStrings.xml><?xml version="1.0" encoding="utf-8"?>
<sst xmlns="http://schemas.openxmlformats.org/spreadsheetml/2006/main" count="2999" uniqueCount="1233">
  <si>
    <t>Šifra</t>
  </si>
  <si>
    <t>Delo</t>
  </si>
  <si>
    <t>Enota</t>
  </si>
  <si>
    <t>Količina</t>
  </si>
  <si>
    <t>Cena / enoto</t>
  </si>
  <si>
    <t>Vrednost</t>
  </si>
  <si>
    <t>1 . 0</t>
  </si>
  <si>
    <t>PREDDELA</t>
  </si>
  <si>
    <t>1.1</t>
  </si>
  <si>
    <t>GEODETSKA DELA</t>
  </si>
  <si>
    <t>Obnova in zavarovanje zakoličbe osi trase ostale javne ceste v ravninskem terenu</t>
  </si>
  <si>
    <t>km</t>
  </si>
  <si>
    <t>Obnova in zavarovanje zakoličbe trase komunalnih vodov v ravninskem terenu, vključno z nadzorom pristojnih mnenjedajalcev</t>
  </si>
  <si>
    <t>Postavitev in zavarovanje prečnega profila ostale javne ceste v ravninskem terenu</t>
  </si>
  <si>
    <t>kos</t>
  </si>
  <si>
    <t>Določitev in preverjanje položajev, višin in smeri pri gradnji objekta s površino nad 500 m2</t>
  </si>
  <si>
    <t>1.2</t>
  </si>
  <si>
    <t>ČIŠČENJE TERENA</t>
  </si>
  <si>
    <t>Vključiti transporte, oddajo odpadnega materiala, plačilo takse gradbenih odpadkov odjemalcu, v skladu z veljavnim pravilnikom o ravnanju z odpadki, ki nastanejo pri gradbenih delih</t>
  </si>
  <si>
    <t>1.2.2</t>
  </si>
  <si>
    <t>ODSTRANITEV PROMETNE SIGNALIZACIJE IN OPREME</t>
  </si>
  <si>
    <t>Demontaža prometnega znaka na enem podstavku</t>
  </si>
  <si>
    <t xml:space="preserve">Odstranitev stebrička (nosilnega droga) prometnega znaka vključno z rušenjem ter odstranitvijo betonskega temelja </t>
  </si>
  <si>
    <t>1.2.3</t>
  </si>
  <si>
    <t>PORUŠITEV IN ODSTRANITEV VOZIŠČNIH KONSTRUKCIJ</t>
  </si>
  <si>
    <t>Porušitev in odstranitev asfaltne plasti z nakladanjem v debelini nad 10 cm</t>
  </si>
  <si>
    <t>m2</t>
  </si>
  <si>
    <t>Porušitev in odstranitev asfaltne plasti z nakladanjem v debelini do 5 cm</t>
  </si>
  <si>
    <t>Rezanje asfaltne plasti s talno diamantno žago, debele 11 do 15 cm</t>
  </si>
  <si>
    <t>m'</t>
  </si>
  <si>
    <t>Porušitev in odstranitev robnika iz cementnega betona</t>
  </si>
  <si>
    <t>Porušitev in odstranitev robnika iz kamnitih kock z odvozom na mestno deponijo, vključno s čiščenjem in pripravo na ponovno vgradnjo</t>
  </si>
  <si>
    <t>Porušitev in čiščenje robnika iz naravnega kamna s pripravo za ponovno vgradnjo in z odvozom na mestno deponijo</t>
  </si>
  <si>
    <t>Porušitev in odstranitev cementnobetonske krovne plasti v debelini nad 22 cm (AB plošča na območju obstoječega avtobusnega postajališča pri rondoju Žale)</t>
  </si>
  <si>
    <t>m3</t>
  </si>
  <si>
    <t>1.2.4</t>
  </si>
  <si>
    <t>PORUŠITEV IN ODSTRANITEV OBJEKTOV</t>
  </si>
  <si>
    <t>Porušitev in odstranitev kanalizacije iz obbetoniranih cevi s premerom do 40 cm</t>
  </si>
  <si>
    <t>Porušitev in odstranitev vtočnega jaška z notranjo stranico/premerom do 60 cm (predpostavljena globina jaška 1,50 m)</t>
  </si>
  <si>
    <t>m</t>
  </si>
  <si>
    <t>Odstranitev vseh vrst LTŽ kap, čiščenje in vgradnja na nove višine</t>
  </si>
  <si>
    <t>Dvig in višinska navezava na predvideno stanje (do 50 cm) obstoječega jaška (elektro, TK, kanalizacija...) iz cementnega betona krožnega prereza s premerom do 100 cm ali kvadratnega prereza do 80/80 cm</t>
  </si>
  <si>
    <t xml:space="preserve">Demontaža in odstranitev avtobusnih nadstrešnice, izklop elektrike, odstranitev objekta, rušenje temeljev in prevoz na deponijo – upravljalec
</t>
  </si>
  <si>
    <t>1.3</t>
  </si>
  <si>
    <t>OSTALA PREDDELA</t>
  </si>
  <si>
    <t>1.3.1</t>
  </si>
  <si>
    <t>OMEJITVE PROMETA</t>
  </si>
  <si>
    <t>Izdelava elaborata začasne prometne ureditve, pridobitev dovoljenja</t>
  </si>
  <si>
    <t>1.3.3</t>
  </si>
  <si>
    <t>ZAČASNI OBJEKTI</t>
  </si>
  <si>
    <t>Organizacija gradbišča skladno z veljavnim pravilnikom – v ceni morajo biti zajeto: gradbiščne ograje, označbe gradbišča, postaviten in odstranitev začasnih objektov, zaščita stavb v pritlicju pred umazanijo, ureditev in čiščenje območja po koncu gradje, omogočanje prostega dostopa pešcem do vseh objektov, ki opravljaljo poslovno dejavnost</t>
  </si>
  <si>
    <t>SKUPAJ</t>
  </si>
  <si>
    <t>2 . 0</t>
  </si>
  <si>
    <t>ZEMELJSKA DELA</t>
  </si>
  <si>
    <t>2.1</t>
  </si>
  <si>
    <t>IZKOPI</t>
  </si>
  <si>
    <t>Površinski izkop plodne zemljine v globini do 20 cm – 1. kategorije – strojno z nakladanjem</t>
  </si>
  <si>
    <t>Široki izkop zemljine predvidene za trajno deponiranje – 2. kategorije – strojno z nakladanjem</t>
  </si>
  <si>
    <t>Izkop zemljine predvidene za trajno deponiranje – 2. kategorije za temelje, kanalske rove, prepuste, jaške in drenaže, širine do 1,0 m in globine 1,1 do 2,0 m – strojno, planiranje dna ročno</t>
  </si>
  <si>
    <t>2.2</t>
  </si>
  <si>
    <t>PLANUM TEMELJNIH TAL</t>
  </si>
  <si>
    <t>Ureditev planuma temeljnih tal vezljive zemljine – 3. kategorije, na predpisano nosilnost</t>
  </si>
  <si>
    <t>2.4</t>
  </si>
  <si>
    <t>NASIPI, ZASIPI, KLINI, POSTELJICA IN GLINASTI NABOJ</t>
  </si>
  <si>
    <t>Vgraditev posteljice v debelini plasti do 30 cm iz zrnate kamnine – 3. kategorije neobčutljive na zmrzovanje (razred F1) skladne z SIST EN 933-1:2012. V ceni je zajeta nabava in dobava materiala na gradbišče, vgrajevanje po plasteh pri optimalni vlagi in s sprotnim komprimiranjem na nosilnost Ev2 ≥ 80 MPa ter zgoščenost najmanj 98% po Proctorju, vključno z vsemi dodatnimi in zaščitnimi deli.</t>
  </si>
  <si>
    <t>2.5</t>
  </si>
  <si>
    <t>BREŽINE IN ZELENICE</t>
  </si>
  <si>
    <t>Humuziranje brežine z valjanjem, v debelini do 15 cm vključno z dobavo humusa - strojno</t>
  </si>
  <si>
    <t>Doplačilo za zatravitev s semenom</t>
  </si>
  <si>
    <t>2.9</t>
  </si>
  <si>
    <t>PREVOZI, RAZPROSTIRANJE IN UREDITEV DEPONIJ MATERIALA</t>
  </si>
  <si>
    <t>Odlaganje odpadne zemljine na deponijo gradbenih odpadkov (odpadek 17 05 04 po klasifikacijskem seznamu odpadkov)</t>
  </si>
  <si>
    <t>t</t>
  </si>
  <si>
    <t>Odlaganje odpadne zmesi zemljine in kamnine na deponijo gradbenih odpadkov (odpadek 17 05 04 po klasifikacijskem seznamu odpadkov)</t>
  </si>
  <si>
    <t>Odlaganje odpadnega asfalta na deponijo gradbenih odpadkov (odpadek 17 03 02 po klasifikacijskem seznamu odpadkov)</t>
  </si>
  <si>
    <t>Odlaganje odpadnega armiranega cementnega betona na deponijo gradbenih odpadkov (odpadek 17 01 01 po klasifikacijskem seznamu odpadkov)</t>
  </si>
  <si>
    <t>Prevoz odpadnega materiala na deponijo gradbenih odpadkov</t>
  </si>
  <si>
    <t>3 . 0</t>
  </si>
  <si>
    <t>VOZIŠČNE KONSTRUKCIJE</t>
  </si>
  <si>
    <t>3.1</t>
  </si>
  <si>
    <t>NOSILNE PLASTI</t>
  </si>
  <si>
    <t>3.1.1</t>
  </si>
  <si>
    <t>NEVEZANE NOSILNE PLASTI</t>
  </si>
  <si>
    <t>Izdelava nevezane nosilne plasti enakomerno zrnatega drobljenca  GW 0/32 skladnega z SIST EN 13242:2003+A1:2008  iz kamnine v debelini 21 do 30 cm. V ceni je zajeta nabava in dobava materiala na gradbišče, vgrajevanje po plasteh pri optimalni vlagi in s sprotnim komprimiranjem na nosilnost Ev2 ≥ 100 MPa ter zgoščenost najmanj 98% po Proctorju, vključno z vsemi dodatnimi in zaščitnimi deli.</t>
  </si>
  <si>
    <t>3.1.5</t>
  </si>
  <si>
    <t>ASFALTNE NOSILNE PLASTI - BASE (AC BASE)</t>
  </si>
  <si>
    <t xml:space="preserve">Izdelava nosilne plasti bituminizirane zmesi AC 22 base B 50/70 A3 v debelini 7 cm. V ceni je zajeta izdelava v projektiranih naklonih ter vsa dodatna in zaščitna dela. </t>
  </si>
  <si>
    <t xml:space="preserve">Izdelava nosilne plasti bituminizirane zmesi AC 22 base B 70/100 A4 v debelini 5 cm. V ceni je zajeta izdelava v projektiranih naklonih ter vsa dodatna in zaščitna dela.   </t>
  </si>
  <si>
    <t>3.2</t>
  </si>
  <si>
    <t>OBRABNE PLASTI</t>
  </si>
  <si>
    <t>3.2.2</t>
  </si>
  <si>
    <t>ASFALTNE OBRABNE IN ZAPORNE PLASTI - BITUMENSKI BETONI (AC SURF)</t>
  </si>
  <si>
    <t xml:space="preserve">Izdelava obrabne in zaporne plasti bituminizirane zmesi AC 8 surf B 70/100 A5 v debelini 4 cm. V ceni je zajeta izdelava v projektiranih naklonih ter vsa dodatna in zaščitna dela. </t>
  </si>
  <si>
    <t xml:space="preserve">Izdelava obrabne in zaporne plasti bituminizirane zmesi AC 11 surf B 50/70 A3 v debelini 4 cm. V ceni je zajeta izdelava v projektiranih naklonih ter vsa dodatna in zaščitna dela. </t>
  </si>
  <si>
    <t>Izdelava obrabne in zaporne plasti bituminizirane zmesi AC 8 surf B 70/100 A5 v debelini 3 cm. V ceni je zajeta izdelava v projektiranih naklonih ter vsa dodatna in zaščitna dela.</t>
  </si>
  <si>
    <t>3.2.4</t>
  </si>
  <si>
    <t>ASFALTNE OBRABNE IN ZAPORNE PLASTI - POVRŠINSKE PREVLEKE (SD)</t>
  </si>
  <si>
    <t>Čiščenje podlage pred pobrizgom z bitumenskim vezivom</t>
  </si>
  <si>
    <t>Pobrizg s polimerno bitumensko emulzijo do 0,30 kg/m2</t>
  </si>
  <si>
    <t>Priprava stika asfalta po sistemu vroče na hladno z bitumensko pasto</t>
  </si>
  <si>
    <t>3.4</t>
  </si>
  <si>
    <t>TLAKOVANJE OBRABNE PLASTI</t>
  </si>
  <si>
    <t>Nabava, dobava in vgradnja betonske taktilne oznake - vodilna linija bele barve dimenzije 30x30x8,5 cm, s fugiranjem s fino vodoneprepustno cementno malto, na predhodno utrjeno podlago na podložni beton C 16/20. V ceni vključeni vsi stroški montaže in fugiranja.</t>
  </si>
  <si>
    <t>Nabava, dobava in vgradnje betonske taktilne oznake - čepasta plošče bele barve dimenzije 30x30x8,5 cm, s fugiranjem s fino vodoneprepustno cementno malto, na predhodno utrjeno podlago na podložni beton C 16/20. V ceni vključeni vsi stroški montaže in fugiranja.</t>
  </si>
  <si>
    <t>Dobava ter vgradnja granitnih kock 10/10/10 cm z zgornjo rezano-gladko stranico ter preostalimi klanimi stranicami z obbetoniranjem ter zalivanjem s fino vodoneprepustno cementno malto (koritnica izven uvozov)</t>
  </si>
  <si>
    <t>Dobava ter vgradnja granitnih kock 10/10/15 cm z zgornjo rezano-gladko stranico ter preostalimi klanimi stranicami z obbetoniranjem ter zalivanjem s fino vodoneprepustno cementno malto (koritnica na uvozih)</t>
  </si>
  <si>
    <t xml:space="preserve">Dobava in vgradnja betonskih tlakovcev trdnostnega reda C35/45 debeline 7 cm, dimenzije 20x20 cm - ostri rob z dodatno obdelano zgornjo površino - peskan, vključno z izdelavo posteljice iz drobirja 4-8 mm v debelini 5 cm. Polaganje na stik po polagalnem načrtu (polovični preklop), stiki zapolnjeni s fino mivko (potrebno upoštevati posedanje). Barva po izboru projektanta (svetlo siva). Tlakovci morajo biti odporni na obrus, odporni na zmrzal in sol. Končno barvo in teksturo potrdi projektant na podlagi vzorca </t>
  </si>
  <si>
    <t>3.5</t>
  </si>
  <si>
    <t>ROBNI ELEMENTI VOZIŠČ</t>
  </si>
  <si>
    <t>3.5.2</t>
  </si>
  <si>
    <t>ROBNIKI</t>
  </si>
  <si>
    <t>Dobava in vgraditev predfabriciranega dvignjenega robnika iz cementnega betona s prerezom 15/25 cm na betonsko podlago C 12/15 z obbetoniranjem in fugiranjem (robniki v liti izvedbi)</t>
  </si>
  <si>
    <t>Dobava in vgraditev predfabriciranega dvignjenega robnika iz cementnega betona s prerezom 8/20 cm na betonsko podlago C 12/15 z obbetoniranjem in fugiranjem (robniki v liti izvedbi)</t>
  </si>
  <si>
    <t>Dobava in vgraditev predfabriciranega dvignjenega robnika iz cementnega betona s prerezom 44/31 cm svetle višine 16 cm vključno z zaključnimi prehodnimi elementi - prehod iz višine 16 cm na 12 cm (kot npr. Kasseler Sonderbord PROFILBETON) - vgradnja na avtobusnih postajališčih</t>
  </si>
  <si>
    <t>4 . 0</t>
  </si>
  <si>
    <t>ODVODNJAVANJE</t>
  </si>
  <si>
    <t>4.1</t>
  </si>
  <si>
    <t>POVRŠINSKO ODVODNJAVANJE</t>
  </si>
  <si>
    <t>Doplačilo za izdelavo asfaltne mulde sočasno z asfaltiranjem vozišče, širine 50 cm, globine 5 cm, vključno s pripravo in uvaljanjem tamponske podlage v kadunjastem prerezu</t>
  </si>
  <si>
    <t>4.3</t>
  </si>
  <si>
    <t>Polaganje kanalizacije iz PVC (troslojne KOEX koekstrudirane) cevi DN 160 SN 8 na gramozno posteljico (4-16 mm) debeline 15 cm z gramoznim obsipom in prekritjem (4-16 mm) v debelini 30 cm nad temenom cevi utrjenim do stopnje zbitosti ≥ 98 % po Proctorju, na globini 1,00 - 1,75 m, vključno z vsemi fazonskimi kosi in tesnili</t>
  </si>
  <si>
    <t>Polaganje kanalizacije iz PVC (troslojne KOEX koekstrudirane) cevi DN 200 SN 8 na gramozno posteljico (4-16 mm) debeline 15 cm z gramoznim obsipom in prekritjem (4-16 mm) v debelini 30 cm nad temenom cevi utrjenim do stopnje zbitosti ≥ 98 % po Proctorju, na globini 1,00 - 1,75 m, vključno z vsemi fazonskimi kosi in tesnili</t>
  </si>
  <si>
    <t>Polaganje kanalizacije iz PVC (troslojne KOEX koekstrudirane) cevi DN 160 SN 8 z obbetoniranjem s cementnim betonom C 20/25</t>
  </si>
  <si>
    <t>Polaganje kanalizacije iz PVC (troslojne KOEX koekstrudirane) cevi DN 200 SN 8 z obbetoniranjem s cementnim betonom C 20/25</t>
  </si>
  <si>
    <t>Nabava, dobava ter vgradnja kanalete iz umetne mase dolžine 1,00 m v projektiranih naklonih - kanaleta svetle širine 10 cm, svetle globine 10 cm, z litoželezno mrežasto rešetko razreda obremenitve C 250, s KTL zaščito proti rjavenju, kanaleta obbetonirana po detajlu z betonom C 25/30 XC2 (kot npr. Hauraton Recyfix Standard ali enakovredno)</t>
  </si>
  <si>
    <t>Nabava, dobava ter vgradnja peskolova iz umetne mase dolžine 0,50 m iz umetne mase za kanalete svetle širine 10 cm - peskolov z litoželezno mrežasto rešetko razreda obremenitve C 250, s KTL zaščito proti rjavenju, peskolov obbetoniran po detajlu z betonom C 25/30 XC2  (kot npr. Hauraton Recyfix Standard ali enakovredno)</t>
  </si>
  <si>
    <t>Nabava, dobava ter vgradnja betonske kanalete dolžine 1,00 m z notranjim padcem v projektiranih naklonih - kanaleta svetle širine 10 cm, svetle globine 10 cm, z asimetričnim INOX pokrovom z enojno rego višine 200 mm, razred obremenitve D 400, kanaleta obbetonirana po detajlu z betonom C 25/30 XC2 (kot npr. Hauraton Faserfix KS ali enakovredno)</t>
  </si>
  <si>
    <t>Nabava, dobava ter vgradnja betonskega peskolova dolžine 0,50 m za kanalete svetle širine 10 cm - peskolov z INOX asimetričnim revizijskim pokrovom, peskolov obbetoniran po detajlu z betonom C 25/30 XC2 (kot npr. Hauraton Faserfix KS ali enakovredno)</t>
  </si>
  <si>
    <t>4.4</t>
  </si>
  <si>
    <t>JAŠKI</t>
  </si>
  <si>
    <t>Nabava, dobava ter vgradnja peskolova iz umetne mase premera 50 cm globine 1,25 m z izdelanim iztokom za cev DN 200 in nameščenim vstopnim gumijastim tesnilom, vključno s podbetoniranjem s podložnim betonom C 12/15</t>
  </si>
  <si>
    <t>Nabava, dobava in vgraditev POVOZNE kvadratne vbočene litoželezne rešetke z okvirjem dimenzije 400/400 mm iz duktilne nodularne litine nad peskolovom cestnega požiralnika, z nosilnostjo 400 kN (razred D400), z zaklepom, vgrajene v AB robni venec nosilnosti 400 kN, s krožnim AB razbremenilnim obročem</t>
  </si>
  <si>
    <t>Nabava, dobava in vgraditev POVOZNEGA okroglega litoželeznega pokrova z okvirjem premera 600 mm iz duktilne nodularne litine nad peskolovom cestnega požiralnika, z nosilnostjo 125 kN (razred B125), s krožnim AB robnim vencem nosilnosti 125 kN, s krožnim AB razbremenilnim obročem</t>
  </si>
  <si>
    <t>Nabava, dobava in vgraditev robniške rešetke iz duktilne litine in ojačenega cementnega betona, z nosilnostjo 250 kN, kvadratnega prereza (npr. Saint-Gobain PAM Selecta 500, Livar tip 708). Vključno z AB robnim vencem, razbremenilnim obročem ter vsemi dodatnimi in zaščitnimi deli.</t>
  </si>
  <si>
    <t>5 . 0</t>
  </si>
  <si>
    <t>GRADBENA IN OBRTNIŠKA DELA</t>
  </si>
  <si>
    <t>5.1</t>
  </si>
  <si>
    <t>TESARSKA DELA</t>
  </si>
  <si>
    <t>Izdelava podprtega opaža za ravne temelje</t>
  </si>
  <si>
    <t>Izdelava dvostranskega vezanega opaža za raven zid</t>
  </si>
  <si>
    <t>Nabava, dobava ter nameščanje trikotnih lesenih letev 2 x 2 cm na opaž (posneti vidni robovi betonskih konstrukcij)</t>
  </si>
  <si>
    <t>5.2</t>
  </si>
  <si>
    <t>DELA Z JEKLOM ZA OJAČITEV</t>
  </si>
  <si>
    <t>Dobava in postavitev rebrastih žic iz visokovrednega naravno trdega jekla S 500(B) s premerom do 12 mm, za srednje zahtevno ojačitev</t>
  </si>
  <si>
    <t>kg</t>
  </si>
  <si>
    <t>Dobava in postavitev mreže iz vlečene jeklene žice S 500(B), s premerom &gt; od 4 in &lt; od 12 mm, masa od 4 kg/m2 do 6 kg/m2</t>
  </si>
  <si>
    <t>5.3</t>
  </si>
  <si>
    <t>DELA S CEMENTNIM BETONOM</t>
  </si>
  <si>
    <t>Dobava in vgraditev podložnega cementnega betona C12/15 v prerez do 0,15 m3/m2</t>
  </si>
  <si>
    <t>Dobava in vgraditev ojačenega cementnega betona C25/30 (XC2) v pasovne temelje, temeljne nosilce ali poševne in vertikalne slope (AB zid)</t>
  </si>
  <si>
    <t>Dobava in vgraditev ojačenega cementnega betona C30/37 (XD3, XF2) v stene zidov (AB zid)</t>
  </si>
  <si>
    <t>Dobava in vgraditev cementnega betona C30/37,XC4, XD2,XF4,XA1,Cl 0,2,Dmax16,S3,  prerez do 0,15 m3/m2-m1 (koritnica)</t>
  </si>
  <si>
    <t>Dobava in vgraditev cementnega betona C20/25 XD3, XF4, nearmiran prerez do 0,15 m3/m2-m1 (metličen beton) - debelina 15 cm</t>
  </si>
  <si>
    <t>Metlanje površine prevleke s cementno malto</t>
  </si>
  <si>
    <t>Izdelava točkovnih temeljev za avtobusno nadstrešnico - tip nadstrešnice ozka (po katalogu MOL) vključno s sidri za pritrditev (1 kos pomeni izvedbo vseh temeljev na 1 AP)</t>
  </si>
  <si>
    <t>5.10</t>
  </si>
  <si>
    <t>DRUGA GRADBENA DELA</t>
  </si>
  <si>
    <t>Nabava, dobava in vgradnja INOX I profila (peskan) 100 x 10 mm vključno z obbetoniranjem s cementnim betonom C 20/25</t>
  </si>
  <si>
    <t>Dobava in vgradnja predfabriciranih betonskih elementov 120x70x8 cm – izvedba zasaditve pod tlakovanimi površinami po detajlu (betonski okvir iz 4 kosov/drevo)</t>
  </si>
  <si>
    <t>Dobava in vgradnja predfabriciranih betonskih elementov 100x70x8 cm – izvedba zasaditve pod tlakovanimi površinami po detajlu (betonski okvir iz 4 kosov/drevo)</t>
  </si>
  <si>
    <t>Prestavitev obstoječe panelne ograje na severni strani Linhartove ceste zahodno od priključka Stolpniške ulice z vsem potrebnim materialom (demontaža ograje, rušenje obstoječih temeljev, betoniranje novih temeljev, montaža ograje)</t>
  </si>
  <si>
    <t>Prestavitev kontrole dostopa na parkirišču večstanovanjskih stavb na naslovu Linhartova 96 - 104, vključno z vsemi potrebnimi deli in materialom</t>
  </si>
  <si>
    <t>6 . 0</t>
  </si>
  <si>
    <t>OPREMA CEST</t>
  </si>
  <si>
    <t>6.1</t>
  </si>
  <si>
    <t>POKONČNA OPREMA CEST</t>
  </si>
  <si>
    <t>Izdelava temelja globine 80 cm iz betonske cevi premera 40 cm, dolžine 50 cm, zapolnjene z betonom C 12/15</t>
  </si>
  <si>
    <t>Nabava, dobava in vgradnja koreninskega sidra s krilci dolžine 600 mm za pritrditev stebrička za prometni znak premera 60 mm</t>
  </si>
  <si>
    <t>Dobava in vgraditev stebrička za prometni znak iz vroče cinkane jeklene cevi s premerom 63 mm, dolge 4500 mm</t>
  </si>
  <si>
    <t>Dobava in pritrditev trikotnega prometnega znaka, podloga iz aluminijaste pločevine, razred svetlobne odbojnosti RA2, dolžina stranice a = 900 mm (velikostni razred 3 - veliki)</t>
  </si>
  <si>
    <t>Dobava in pritrditev okroglega prometnega znaka, podloga iz aluminijaste pločevine, razred svetlobne odbojnosti RA2, premera 600 mm (velikostni razred 3 - veliki)</t>
  </si>
  <si>
    <t>Dobava in pritrditev prometnega znaka, podloga iz aluminijaste pločevine, razred svetlobne odbojnosti RA2, velikost od 0,21 do 0,40 m2</t>
  </si>
  <si>
    <t>Dobava in pritrditev prometnega znaka, podloga iz aluminijaste pločevine, razred svetlobne odbojnosti RA2, velikost od 0,71 do 1,00 m2</t>
  </si>
  <si>
    <t>Dobava in pritrditev osemkotnega prometnega znaka, podloga iz aluminijaste pločevine, razred svetlobne odbojnosti RA2, premera 600 mm (velikostni razred 3 - veliki)</t>
  </si>
  <si>
    <t>Dobava in vgraditev plastičnih usmerjevalnih (zapornih) stebričkov premera 160 mm, višine 1200 mm vključno s temeljenjem oz. pritrjevanjem v asfalt (locirani na cesti vzdolž garaž - 4 lokacije z 2 stebričkoma)</t>
  </si>
  <si>
    <t>6.2</t>
  </si>
  <si>
    <t>OZNAČBE NA VOZIŠČIH</t>
  </si>
  <si>
    <t>Izdelava tankoslojne vzdolžne/prečne označbe na vozišču z enokomponentno belo barvo, vključno 250 g/m2 posipa z drobci / kroglicami stekla, strojno, debelina plasti suhe snovi 250 µm, širina črte 10 cm</t>
  </si>
  <si>
    <t>Izdelava tankoslojne vzdolžne/prečne označbe na vozišču z enokomponentno belo barvo, vključno 250 g/m2 posipa z drobci / kroglicami stekla, strojno, debelina plasti suhe snovi 250 µm, širina črte 12 cm</t>
  </si>
  <si>
    <t>Izdelava tankoslojne vzdolžne/prečne označbe na vozišču z enokomponentno belo barvo, vključno 250 g/m2 posipa z drobci / kroglicami stekla, strojno, debelina plasti suhe snovi 250 µm, širina črte 15 cm</t>
  </si>
  <si>
    <t>Izdelava tankoslojne vzdolžne/prečne označbe na vozišču z enokomponentno belo barvo, vključno 250 g/m2 posipa z drobci / kroglicami stekla, strojno, debelina plasti suhe snovi 250 µm, širina črte 50 cm</t>
  </si>
  <si>
    <t>Izdelava tankoslojne prečne in ostalih označb na vozišču z enokomponentno belo barvo, vključno 250 g/m2 posipa z drobci / kroglicami stekla, strojno, debelina plasti suhe snovi 250 µm, površina označbe do 0,5 m2</t>
  </si>
  <si>
    <t>Izdelava tankoslojne prečne in ostalih označb na vozišču z enokomponentno belo barvo, vključno 250 g/m2 posipa z drobci / kroglicami stekla, strojno, debelina plasti suhe snovi 250 µm, površina označbe 0,6 do 1,0 m2</t>
  </si>
  <si>
    <t>Izdelava tankoslojne prečne in ostalih označb na vozišču z enokomponentno rumeno barvo (RAL 1023), vključno 250 g/m2 posipa z drobci / kroglicami stekla, strojno, debelina plasti suhe snovi 250 µm, površina označbe 0,6 do 1,0 m2</t>
  </si>
  <si>
    <t>Izdelava debeloslojne prečne in ostalih označb na vozišču z vročo plastiko bele barve z vmešanimi drobci / kroglicami stekla, vključno 200 g/m2 dodatnega posipa z drobci stekla, strojno, debelina plasti 2-3 mm, posamezna površina označbe do 0,5 m2</t>
  </si>
  <si>
    <t>Izdelava debeloslojne prečne in ostalih označb na vozišču z vročo plastiko bele barve z vmešanimi drobci / kroglicami stekla, vključno 200 g/m2 dodatnega posipa z drobci stekla, strojno, debelina plasti 2-3 mm, posamezna površina označbe 0,6 do 1,0 m2</t>
  </si>
  <si>
    <t>Izdelava debeloslojne prečne in ostalih označb na vozišču z vročo plastiko bele barve z vmešanimi drobci / kroglicami stekla, vključno 200 g/m2 dodatnega posipa z drobci stekla, strojno, debelina plasti 2-3 mm, posamezna površina označbe 1,1 do 1,5 m2</t>
  </si>
  <si>
    <t>Izdelava tankoslojne vzdolžne/prečne označbe na vozišču z enokomponentno rdečo barvo (RAL 3011, 3001), vključno 250 g/m2 posipa z drobci / kroglicami stekla, strojno, debelina plasti suhe snovi 250 µm, širina črte 20 cm</t>
  </si>
  <si>
    <t>Doplačilo za izdelavo prekinjenih vzdolžnih označb na vozišču, širina črte 10 cm</t>
  </si>
  <si>
    <t>Doplačilo za izdelavo prekinjenih vzdolžnih označb na vozišču, širina črte 12 cm</t>
  </si>
  <si>
    <t>7 . 0</t>
  </si>
  <si>
    <t>TUJE STORITVE</t>
  </si>
  <si>
    <t>7.9</t>
  </si>
  <si>
    <t>PRESKUSI, NADZOR IN TEHNIČNA DOKUMENTACIJA</t>
  </si>
  <si>
    <t>ur</t>
  </si>
  <si>
    <t>Projektantski nadzor IZS</t>
  </si>
  <si>
    <t>Geotehnični nadzor</t>
  </si>
  <si>
    <t>Geodetski posnetek izvedenega stanja s pripravo geodetskega načrta</t>
  </si>
  <si>
    <t>Izdelava projektne dokumentacije za projekt izvedenih del</t>
  </si>
  <si>
    <t>8 . 0</t>
  </si>
  <si>
    <t>URBANA OPREMA</t>
  </si>
  <si>
    <t xml:space="preserve">Dobava in vgradnja drevesne rešetke po katalogu MOL s sledečimi lastnostmi: iz duktilne litine (EN-GJS-250 DIN EN 1561) kvadratna z okroglo notranjo odprtino fi 600 mm vključno s pritrdilnim materialom iz nerjavečega jekla premaz cink fosforjeva epoksidna osnova in  2 komponenten strukturni lak, RAL 9005. Vključno s spodnjo jekleno konstrukcijo, 2 delno vroče cinkano s pritdilnim materialom 
Višina rešetke 41 mm
Višina okvirja: 100 mm 
Obremenitev  50 kN
Zunanje dimenzije:1250 X 1250 mm
</t>
  </si>
  <si>
    <t>Dobava ter postavitev podstavkov iz litega betona za zabojnike za odpadke po katalogu MOL (širine 139 cm, dolžine, 117 cm, višine 17 cm), polaganje na utrjeno tamponsko podlago debeline 30 cm</t>
  </si>
  <si>
    <t>REKAPITULACIJA NAČRTA BR 200/23 - PZI(1)</t>
  </si>
  <si>
    <t>REKONSTRUKCIJA LINHARTOVE CESTE II. FAZA</t>
  </si>
  <si>
    <t>REKAPITULACIJA STROŠKOV</t>
  </si>
  <si>
    <t>1.0</t>
  </si>
  <si>
    <t>2.0</t>
  </si>
  <si>
    <t>3.0</t>
  </si>
  <si>
    <t>4.0</t>
  </si>
  <si>
    <t>5.0</t>
  </si>
  <si>
    <t>6.0</t>
  </si>
  <si>
    <t>7.0</t>
  </si>
  <si>
    <t>8.0</t>
  </si>
  <si>
    <t>SKUPAJ (brez DDV)</t>
  </si>
  <si>
    <t>DDV (22 %)</t>
  </si>
  <si>
    <t>SKUPAJ (z DDV)</t>
  </si>
  <si>
    <t>1.2.1</t>
  </si>
  <si>
    <t>ODSTRANITEV GRMOVJA, DREVES, VEJ IN PANJEV</t>
  </si>
  <si>
    <t>Posek in odstranitev drevesa z deblom premera 11 do 30 cm ter odstranitev vej</t>
  </si>
  <si>
    <t>Odstranitev panja drevesa z deblom premera 11 do 30 cm</t>
  </si>
  <si>
    <t>Rezkanje asfaltne krovne plasti v debelini nad 10 cm</t>
  </si>
  <si>
    <t>Porušitev in odstranitev vtočnega jaška z notranjo stranico/premerom do 60 cm</t>
  </si>
  <si>
    <t>Površinski izkop plodne zemljine – 1. kategorije – strojno z nakladanjem</t>
  </si>
  <si>
    <t>Vgraditev posteljice v debelini plasti do 40 cm iz zrnate kamnine – 3. kategorije neobčutljive na zmrzovanje (razred F1) skladne z SIST EN 933-1:2012. V ceni je zajeta nabava in dobava materiala na gradbišče, vgrajevanje po plasteh pri optimalni vlagi in s sprotnim komprimiranjem na nosilnost Ev2 ≥ 80 MPa ter zgoščenost najmanj 98% po Proctorju, vključno z vsemi dodatnimi in zaščitnimi deli.</t>
  </si>
  <si>
    <t xml:space="preserve">Izdelava nosilne plasti bituminizirane zmesi AC 32 base B 50/70 A2 v debelini 9 cm. V ceni je zajeta izdelava v projektiranih naklonih ter vsa dodatna in zaščitna dela.  </t>
  </si>
  <si>
    <t>3.1.7</t>
  </si>
  <si>
    <t>ASFALTNE VEZNE PLASTI - BINDER (AC BIN)</t>
  </si>
  <si>
    <t xml:space="preserve">Izdelava vezne plasti bituminizirane zmesi AC 22 bin PmB 45/80-65 A1/A2 v debelini 7 cm. V ceni je zajeta izdelava v projektiranih naklonih ter vsa dodatna in zaščitna dela.  </t>
  </si>
  <si>
    <t>ASFALTNE OBRABNE IN ZAPORNE PLASTI - DROBIRJI Z BITUMENSKIM MASTIKSOM (SMA)</t>
  </si>
  <si>
    <t>Izdelava obrabne in zaporne plasti bituminizirane zmesi SMA 11 PmB 45/80-65 A1/A2 Z1 v debelini 4 cm</t>
  </si>
  <si>
    <t>3.2.5</t>
  </si>
  <si>
    <t>ASFALTNE OBRABNE IN ZAPORNE PLASTI - DRENAŽNI ASFALT (PA)</t>
  </si>
  <si>
    <t>Izdelava obrabne in drenažne plasti bituminizirane zmesi PA 11 B 70/100 A4 v debelini 4 cm z votlostjo 24 - 30 %. Votline se zapolnijo s samorazlivno cementno malto po sistemu Röfix CreteoPhalt 909 (barva po izboru projektanta), finalna obdelava z 2x peskanjem - avtobusna postajališča</t>
  </si>
  <si>
    <t>Izdelava tankoslojne prečne in ostalih označb na vozišču z enokomponentno belo barvo, vključno 250 g/m2 posipa z drobci / kroglicami stekla, strojno, debelina plasti suhe snovi 250 µm, površina označbe 1,1 do 1,5 m2</t>
  </si>
  <si>
    <t>Izdelava tankoslojne vzdolžne/prečne označbe na vozišču z enokomponentno rumeno barvo (RAL 1023), vključno 250 g/m2 posipa z drobci / kroglicami stekla, strojno, debelina plasti suhe snovi 250 µm, širina črte 15 cm</t>
  </si>
  <si>
    <t>Izdelava tankoslojne vzdolžne/prečne označbe na vozišču z enokomponentno rumeno barvo (RAL 1023), vključno 250 g/m2 posipa z drobci / kroglicami stekla, strojno, debelina plasti suhe snovi 250 µm, širina črte 50 cm</t>
  </si>
  <si>
    <t>Izdelava tankoslojne prečne in ostalih označb na vozišču z enokomponentno rumeno barvo (RAL 1023), vključno 250 g/m2 posipa z drobci / kroglicami stekla, strojno, debelina plasti suhe snovi 250 µm, površina označbe 1,1 do 1,5 m2</t>
  </si>
  <si>
    <t>Izdelava tankoslojne prečne in ostalih označb na vozišču z enokomponentno rumeno barvo (RAL 1023), vključno 250 g/m2 posipa z drobci / kroglicami stekla, strojno, debelina plasti suhe snovi 250 µm, površina označbe nad 1,5 m2</t>
  </si>
  <si>
    <t>Doplačilo za izdelavo prekinjenih vzdolžnih označb na vozišču, širina črte 15 cm</t>
  </si>
  <si>
    <t>Izdelava debeloslojne reliefne vodilne črte bele barve iz brizgane vroče plastike  debeline 4-5 mm (talni taktilni vodilni sistem za slepe in slabovidne preko prehoda za pešce) - 3 vzporedne črte širine 3 cm na medsebojni oddaljenosti 3 cm, skupna širina 15 cm</t>
  </si>
  <si>
    <t>Porušitev in odstranitev tlakovanega vozišča iz obbetoniranih kock s stranico 9 do 12 cm z odvozom na mestno deponijo, vključno s čiščenjem in pripravo kock na ponovno vgradnjo</t>
  </si>
  <si>
    <t>Dobava in vgraditev predfabriciranega dvignjenega robnika iz cementnega betona s prerezom 15/25 cm na betonsko podlago C 12/15 z obbetoniranjem in fugiranjem</t>
  </si>
  <si>
    <t>Dobava in pritrditev prometnega znaka prometni otok (oznaka 3313) dimenzije 300 x 600 mm, razred svetlobne odbojnosti RA3</t>
  </si>
  <si>
    <t>Izdelava tankoslojne prečne in ostalih označb na vozišču z enokomponentno belo barvo, vključno 250 g/m2 posipa z drobci / kroglicami stekla, strojno, debelina plasti suhe snovi 250 µm, površina označbe nad 1,5 m2</t>
  </si>
  <si>
    <t>REKAPITULACIJA STROŠKOV meteorni kanal M1 + M2 + M3</t>
  </si>
  <si>
    <t>ZEMELJSKA DELA IN TEMELJENJE</t>
  </si>
  <si>
    <t>CEVI</t>
  </si>
  <si>
    <t>PRIKLJUČKI</t>
  </si>
  <si>
    <t>PREGLEDI IN KRIŽANJA</t>
  </si>
  <si>
    <t>REKAPITULACIJA STROŠKOV meteorni kanal M1</t>
  </si>
  <si>
    <t>1.1 GEODETSKA DELA</t>
  </si>
  <si>
    <t>1.1.1</t>
  </si>
  <si>
    <t>Zakoličenje osi kanalizacije, z zavarovanjem osi in oznako revizijskih jaškov in vsa druga geodetska dela v času gradnje, ki so potrebna za nemoteno izvajanje del (smeri, višine, vmesne, začasne in končne zakoličbe…)</t>
  </si>
  <si>
    <t>1.1.2</t>
  </si>
  <si>
    <t>Postavitev gradbenih profilov na vzpostavljeno os trase cevovoda, ter določitev nivoja za merjenje globine izkopa in polaganje cevovoda.</t>
  </si>
  <si>
    <t>kom</t>
  </si>
  <si>
    <t>1.1.3</t>
  </si>
  <si>
    <t>Določanje in označevanje obstoječih podzemnih naprav, ki se križajo ali potekajo vzporedno s predvideno infrastrukturo,  z vidnimi znaki na terenu, s pisanjem zapisnika o primopredaji, eventuelne skice. Obračun po m1 predvidene kanalizacije.</t>
  </si>
  <si>
    <t>2.1 IZKOPI</t>
  </si>
  <si>
    <t>2.1.1</t>
  </si>
  <si>
    <t>Strojni izkop jarka, skladno z določili geomehanskega poročila, globine 0-4m, v terenu III. kat. z nakladanjem na kamion in odvozom na trajno gradbeno deponijo, vključno s stroški deponije.</t>
  </si>
  <si>
    <r>
      <t>m</t>
    </r>
    <r>
      <rPr>
        <vertAlign val="superscript"/>
        <sz val="10"/>
        <rFont val="Arial Narrow"/>
        <family val="2"/>
        <charset val="238"/>
      </rPr>
      <t>3</t>
    </r>
  </si>
  <si>
    <t>2.1.2</t>
  </si>
  <si>
    <t>Strojni izkop jarka, skladno z določili geomehanskega poročila, globine 0-4m, v terenu III. kat. z nakladanjem na kamion in odvozom na trajno gradbeno deponijo, vključno s stroški deponije. - območje ponikovalnice</t>
  </si>
  <si>
    <t>2.2 ZASIPI</t>
  </si>
  <si>
    <t>2.2.1</t>
  </si>
  <si>
    <t>Ročno planiranje dna jarka s točnostjo +/-3 cm po projektiranem padcu</t>
  </si>
  <si>
    <r>
      <t>m</t>
    </r>
    <r>
      <rPr>
        <vertAlign val="superscript"/>
        <sz val="10"/>
        <rFont val="Arial Narrow"/>
        <family val="2"/>
        <charset val="238"/>
      </rPr>
      <t>2</t>
    </r>
  </si>
  <si>
    <t>2.2.2</t>
  </si>
  <si>
    <t>Izdelava posteljice iz drobljenih kamnitih  zrn (TD22) v debelini 15 cm</t>
  </si>
  <si>
    <t>2.2.3</t>
  </si>
  <si>
    <t>Dobava in vgraditev peščenega materiala granulacije 8 do 16 mm za peščeno ležišče cevi  s sprotno višinsko kontrolo do predpisane kote dna cevi (10cm + D/10) z komprimacijo do stopnje 97% SPP (standardni Proctorjev preizkus), vključno z nabavo in transportom materiala.</t>
  </si>
  <si>
    <t>2.2.4</t>
  </si>
  <si>
    <t>Dobava in vgraditev peščenega materiala granulacije 8 do 16 mm s komprimacijo, v coni cevovoda v debelini 30 cm nad temenom, s komprimacijo v plasteh po 20 cm, zbitost 95% po proctorju, vključno z nabavo in transportom materiala.</t>
  </si>
  <si>
    <t>2.2.5</t>
  </si>
  <si>
    <t>Zasipavanje jarka z izkopanim materialom, s komprimiranjem v slojih po 30 cm, do 95 % zgoščenosti po standardnem Proctorjevem postopku, vključno z dovozom z začasne deponije.</t>
  </si>
  <si>
    <t>2.2.6</t>
  </si>
  <si>
    <t>Nabava, dobava in vgradnja zasipa okrog ponikovalnice (gramoz frakcije 16/32 mm)</t>
  </si>
  <si>
    <t>2.2.7</t>
  </si>
  <si>
    <t>Zasipavanje ponikovalnic z izkopanim materialom, s komprimiranjem v slojih po 30 cm, do 95 % zgoščenosti po standardnem Proctorjevem postopku, vključno z dovozom z začasne deponije.</t>
  </si>
  <si>
    <t>3.1.1  CEVI IZ PVC</t>
  </si>
  <si>
    <t>3.1.1.1</t>
  </si>
  <si>
    <t>Nabava, dobava in vgradnja kanalizacijskih cevi DN 250 iz PVC izdelane po SIST EN 1410-1:2009 in SIST EN 13476-1: 2007, nazivne togosti SN 8, kompletno z potrebnimi spojkami in tesnili. V ceni je vključen prenos kanalizacijskih cevi iz deponije do mesta vgraditve.</t>
  </si>
  <si>
    <t>3.2.1  CEVI IZ GRP</t>
  </si>
  <si>
    <t>3.2.1.1</t>
  </si>
  <si>
    <t>Nabava, dobava in montaža kanalizacijskih cevi DN 300 mm iz armiranega poliestra (GRP) izdelane po SIST EN 14364: 2013, nazivne togosti SN 10.000 N/m2, kompletno z potrebnimi spojkami. Cev ima na eni strani montirano spojko iz poliestra z EPDM tesnilom. Spoj (tesnilo) mora biti zaradi zagotovitve kvalitete spoja preizkušen skupaj s cevmi (certifikat). Notranji zaščitni sloj cevi iz čistega poliestra, brez polnila in ojačitve, mora imeti minimalno debelino 1,0 mm s ciljem doseganja tesnosti, kemijske in abrazijske obstojnosti in odpornosti na obrus pri visokotlačnem čiščenju. Vključen je tudi prevoz in prenos kanalizacijskih cevi iz deponije do mesta vgradnje.</t>
  </si>
  <si>
    <t>Nabava, dobava in montaža kanalizacijskih cevi DN 400 mm iz armiranega poliestra (GRP) izdelane po SIST EN 14364: 2013, nazivne togosti SN 10.000 N/m2, kompletno z potrebnimi spojkami. Cev ima na eni strani montirano spojko iz poliestra z EPDM tesnilom. Spoj (tesnilo) mora biti zaradi zagotovitve kvalitete spoja preizkušen skupaj s cevmi (certifikat). Notranji zaščitni sloj cevi iz čistega poliestra, brez polnila in ojačitve, mora imeti minimalno debelino 1,0 mm s ciljem doseganja tesnosti, kemijske in abrazijske obstojnosti in odpornosti na obrus pri visokotlačnem čiščenju. Vključen je tudi prevoz in prenos kanalizacijskih cevi iz deponije do mesta vgradnje.</t>
  </si>
  <si>
    <t>Nabava, dobava in montaža kanalizacijskih cevi DN 500 mm iz armiranega poliestra (GRP) izdelane po SIST EN 14364: 2013, nazivne togosti SN 10.000 N/m2, kompletno z potrebnimi spojkami. Cev ima na eni strani montirano spojko iz poliestra z EPDM tesnilom. Spoj (tesnilo) mora biti zaradi zagotovitve kvalitete spoja preizkušen skupaj s cevmi (certifikat). Notranji zaščitni sloj cevi iz čistega poliestra, brez polnila in ojačitve, mora imeti minimalno debelino 1,0 mm s ciljem doseganja tesnosti, kemijske in abrazijske obstojnosti in odpornosti na obrus pri visokotlačnem čiščenju. Vključen je tudi prevoz in prenos kanalizacijskih cevi iz deponije do mesta vgradnje.</t>
  </si>
  <si>
    <t>4.1 JAŠKI IZ GRP</t>
  </si>
  <si>
    <t>4.1.1</t>
  </si>
  <si>
    <t>Nabava, dobava in montaža revizijskih jaškov iz armiranega poliestra po SIST EN 14364, min. SN 5.000 N/m2, komplet z izdelano muldo in priključnimi cevmi (vtok, Iztok).  Premer jaška 1000mm, globina  1 - 2m, za priključno cev DN300-400mm. Minimalna debelina sten revizijskega jaška je 15mm. Jaški morajo biti izdelani po enaki tehnologiji kot kanalizacijske cevi. Vključno s sidranjem jaška v AB ploščo in obbetoniranjemspodnjega dela jaška. Vgradnja po detajlu.</t>
  </si>
  <si>
    <t>4.1.2</t>
  </si>
  <si>
    <t>Dobava in vgradnja LTŽ pokrova fi 800mm, skladno s SIST EN 124-1:2015 nosilnosti D 400 kN. Pokrov izveden na zaklep z odprtinami za zračenje. Tip Norinco, PAM ali enakovredno. Skupaj z razbremenilno AB ploščo za montažo na cev DN 1000 mm, ter vsemi potrebnimi deli in materiali. Vključno z AB vencem za vgradnjo LTŽ pokrova ter  dobavo  in vgrajevanjem betona C16/20 in vso potrebno armaturo za betoniranje pete revizijskih jaškov.</t>
  </si>
  <si>
    <t>4.2 PONIKOVALNICE</t>
  </si>
  <si>
    <t>4.2.1</t>
  </si>
  <si>
    <t>Nabava, dobava in montaža ponikovalnega jaška premera 2,00 m in višine 3.00 m iz perforiranih betonskih cevi, v kompletu z LTŽ pokrovom DN fi 600 mm ter nastavkom za povisanje vrata (h=1,35 m), nosilnostja C125 kN, vklljučno z vsemi deli</t>
  </si>
  <si>
    <t>4.3 LOVILEC OLJA</t>
  </si>
  <si>
    <t>4.3.1</t>
  </si>
  <si>
    <t xml:space="preserve">Nabava, dobava in montaža lovilca olja s koalescenčnim filtrom meterone kanalizacije, tip APLRO NS200bp 20 ali enakovredno, vključno z beronsko posteljico iz pustega betna C12/15 in LTŽ pokrovom DN 600 za lahki promet </t>
  </si>
  <si>
    <t>5.1. PRIKLJUČKI POŽIRALNIKOV</t>
  </si>
  <si>
    <t>5.1.1</t>
  </si>
  <si>
    <t xml:space="preserve"> Izdelava vtočnega jaška iz PVC cevi DN250mm, za priklop cestnih požiralnikov na projektiran meteorni kanal. V ceni zajeti vsi fazonski kosi, obbetoniranje priklopa z betonom C16/20, vsa pomožna dela, materiali in prenosi. Skladno z detajlom iz načrta. Obračun po dejanskih stroških.</t>
  </si>
  <si>
    <t>PREGLED</t>
  </si>
  <si>
    <t>Pregled in čiščenje kanala pred izvedbo preizkusa tesnosti.</t>
  </si>
  <si>
    <t>Preizkus tesnosti kanala po standardu SIST EN 1610 ali DIN 4033 - gravitacijski kanal. Vključno z vsemi dodatnimi in zaščitnimi deli.</t>
  </si>
  <si>
    <t>6.3</t>
  </si>
  <si>
    <t>Pregled in snemanje s TV kamero vseh gravitacijskih kanalizacijskih cevi,  jaškov in vseh cevnih odsekov. Snemanje kanala po standardu SIST EN 13508-2:2003 in skladno z nemškimi smernicami ATV-M 143-2.</t>
  </si>
  <si>
    <t>7.1</t>
  </si>
  <si>
    <t>Projektantski nadzor</t>
  </si>
  <si>
    <t>ura</t>
  </si>
  <si>
    <t>7.2</t>
  </si>
  <si>
    <t>Nadzor geomehanika</t>
  </si>
  <si>
    <t>7.3</t>
  </si>
  <si>
    <t>Nadzor upravljalca komunalnih vodov</t>
  </si>
  <si>
    <t>7.4</t>
  </si>
  <si>
    <t>Izdelava geodetskega posnetka in vris v kataster. Zajema tudi izdelavo geodetskega načrta s certifikatom, skico meritev, terenski zapisnik ter kopijo situacij starega in novega stanja. Datoteka koordinat z atributi za odcepe za hišne priključke z jaškom, prijava spremembe komunalnega voda v ASCII datoteki za prenos podatkov v GIS bazo JP VO - KA. Izdelano v tiskani (v treh izvodih) in elektronski obliki.</t>
  </si>
  <si>
    <t>7.5</t>
  </si>
  <si>
    <t>Izdelava Projekta izvedenih del (PID) v treh izvodih v skladu s Pravilnikom o projektni dokumentaciji (Uradni list RS, št. 55/08) in zahtevami bodočega upravljavca. PID se preda tudi v elektronski obliki v 2 izvodih (formati: risbe v dwg, teksti v doc, preglednice v xls).</t>
  </si>
  <si>
    <t>7.6</t>
  </si>
  <si>
    <t>Izdelava dokazila o zanesljivosti v treh izvodih v skladu s Pravilnikom o dokazilu o zanesljivosti objekta (Uradni list RS, št. 55/08).</t>
  </si>
  <si>
    <t>REKAPITULACIJA STROŠKOV meteorni kanal M2</t>
  </si>
  <si>
    <t>REKAPITULACIJA STROŠKOV meteorni kanal M3</t>
  </si>
  <si>
    <t>PRIPRAVLJANA DELA</t>
  </si>
  <si>
    <t xml:space="preserve">Nabava, dobava in montaža lovilca olja s koalescenčnim filtrom meterone kanalizacije, tip APLRO NS125bp 12.5 ali enakovredno, vključno z beronsko posteljico iz pustega betna C12/15 in LTŽ pokrovom DN 600 za lahki promet </t>
  </si>
  <si>
    <t>1.1.4</t>
  </si>
  <si>
    <t>1.2.2.1</t>
  </si>
  <si>
    <t>1.2.2.2</t>
  </si>
  <si>
    <t>1.2.3.1</t>
  </si>
  <si>
    <t>1.2.3.2</t>
  </si>
  <si>
    <t>1.2.3.3</t>
  </si>
  <si>
    <t>1.2.3.4</t>
  </si>
  <si>
    <t>1.2.3.5</t>
  </si>
  <si>
    <t>1.2.3.6</t>
  </si>
  <si>
    <t>1.2.3.7</t>
  </si>
  <si>
    <t>1.2.4.1</t>
  </si>
  <si>
    <t>1.2.4.2</t>
  </si>
  <si>
    <t>1.2.4.3</t>
  </si>
  <si>
    <t>1.2.4.4</t>
  </si>
  <si>
    <t>1.2.4.5</t>
  </si>
  <si>
    <t>1.3.1.1</t>
  </si>
  <si>
    <t>1.3.1.2</t>
  </si>
  <si>
    <t>1.3.3.1</t>
  </si>
  <si>
    <t>2.1.3</t>
  </si>
  <si>
    <t>2.4.1</t>
  </si>
  <si>
    <t>2.5.1</t>
  </si>
  <si>
    <t>2.5.2</t>
  </si>
  <si>
    <t>2.9.1</t>
  </si>
  <si>
    <t>2.9.2</t>
  </si>
  <si>
    <t>2.9.3</t>
  </si>
  <si>
    <t>2.9.4</t>
  </si>
  <si>
    <t>2.9.5</t>
  </si>
  <si>
    <t>3.1.5.1</t>
  </si>
  <si>
    <t>3.1.5.2</t>
  </si>
  <si>
    <t>3.2.2.1</t>
  </si>
  <si>
    <t>3.2.2.2</t>
  </si>
  <si>
    <t>3.2.2.3</t>
  </si>
  <si>
    <t>3.2.4.1</t>
  </si>
  <si>
    <t>3.2.4.2</t>
  </si>
  <si>
    <t>3.2.4.3</t>
  </si>
  <si>
    <t>3.4.1</t>
  </si>
  <si>
    <t>3.4.2</t>
  </si>
  <si>
    <t>3.4.3</t>
  </si>
  <si>
    <t>3.4.4</t>
  </si>
  <si>
    <t>3.4.5</t>
  </si>
  <si>
    <t>3.5.2.1</t>
  </si>
  <si>
    <t>3.5.2.2</t>
  </si>
  <si>
    <t>3.5.2.3</t>
  </si>
  <si>
    <t>4.3.2</t>
  </si>
  <si>
    <t>4.3.3</t>
  </si>
  <si>
    <t>4.3.4</t>
  </si>
  <si>
    <t>4.3.5</t>
  </si>
  <si>
    <t>4.3.6</t>
  </si>
  <si>
    <t>4.3.7</t>
  </si>
  <si>
    <t>4.3.8</t>
  </si>
  <si>
    <t>4.4.1</t>
  </si>
  <si>
    <t>4.4.2</t>
  </si>
  <si>
    <t>4.4.3</t>
  </si>
  <si>
    <t>4.4.4</t>
  </si>
  <si>
    <t>5.1.2</t>
  </si>
  <si>
    <t>5.1.3</t>
  </si>
  <si>
    <t>5.2.1</t>
  </si>
  <si>
    <t>5.2.2</t>
  </si>
  <si>
    <t>5.3.1</t>
  </si>
  <si>
    <t>5.3.2</t>
  </si>
  <si>
    <t>5.3.3</t>
  </si>
  <si>
    <t>5.3.4</t>
  </si>
  <si>
    <t>5.3.5</t>
  </si>
  <si>
    <t>5.3.6</t>
  </si>
  <si>
    <t>5.3.7</t>
  </si>
  <si>
    <t>5.10.1</t>
  </si>
  <si>
    <t>5.10.2</t>
  </si>
  <si>
    <t>5.10.3</t>
  </si>
  <si>
    <t>5.10.4</t>
  </si>
  <si>
    <t>5.10.5</t>
  </si>
  <si>
    <t>6.1.1</t>
  </si>
  <si>
    <t>6.1.2</t>
  </si>
  <si>
    <t>6.1.3</t>
  </si>
  <si>
    <t>6.1.4</t>
  </si>
  <si>
    <t>6.1.5</t>
  </si>
  <si>
    <t>6.1.6</t>
  </si>
  <si>
    <t>6.1.7</t>
  </si>
  <si>
    <t>6.1.8</t>
  </si>
  <si>
    <t>6.1.9</t>
  </si>
  <si>
    <t>6.2.1</t>
  </si>
  <si>
    <t>6.2.2</t>
  </si>
  <si>
    <t>6.2.3</t>
  </si>
  <si>
    <t>6.2.4</t>
  </si>
  <si>
    <t>6.2.5</t>
  </si>
  <si>
    <t>6.2.6</t>
  </si>
  <si>
    <t>6.2.7</t>
  </si>
  <si>
    <t>6.2.8</t>
  </si>
  <si>
    <t>6.2.9</t>
  </si>
  <si>
    <t>6.2.10</t>
  </si>
  <si>
    <t>6.2.11</t>
  </si>
  <si>
    <t>6.2.12</t>
  </si>
  <si>
    <t>6.2.13</t>
  </si>
  <si>
    <t>8.1</t>
  </si>
  <si>
    <t>8.2</t>
  </si>
  <si>
    <t>7.9.2</t>
  </si>
  <si>
    <t>7.9.3</t>
  </si>
  <si>
    <t>7.9.4</t>
  </si>
  <si>
    <t>1.2.1.1</t>
  </si>
  <si>
    <t>1.2.1.2</t>
  </si>
  <si>
    <t>3.1.7.1</t>
  </si>
  <si>
    <t>3.2.5.1</t>
  </si>
  <si>
    <t>6.2.14</t>
  </si>
  <si>
    <t>3.5.1</t>
  </si>
  <si>
    <t>3.4.6</t>
  </si>
  <si>
    <t>Izdelava obrabne plasti iz tlakovcev iz cementnega betona z dobavo tlakovcev (H tlakovci), dobavo ter polaganjem drenažne folije na posteljico in dobavo ter vgradnjo 3-4 cm sloja peska granulacije 4-8 mm vključno z zaključnim fugiranjem z mivko (tlakovanje novega prehoda do parkirišča - severna stran Linhartove nasproti križišča s Knobleharjevo)</t>
  </si>
  <si>
    <t>4.4.5</t>
  </si>
  <si>
    <t>Vgradnja pločevinastega prezračevalnega jaška kvadratnega prereza (40 x 40 cm), višine 70 cm, zgornji del jaška perforiran v višini 20 cm, privarjena pasnica na vrhu jaška širine 10 cm (zunanja dimenzija 44 cm, odprtina širine 24 cm), na vrhu jaška nad pasnico obbetonirana vbočena litoželezna rešetka z okvirjem dimenzije 300/300 mm iz duktilne nodularne litine z nosilnostjo 250 kN (razred C250) - med predvidenimi drevesi severnega drevoreda na območju tlakovanja</t>
  </si>
  <si>
    <t>REKAPITULACIJA STROŠKOV meteorni kanal M1 + M2 + M3 (upravičeni del)</t>
  </si>
  <si>
    <t>REKAPITULACIJA STROŠKOV meteorni kanal M1 + M2 + M3 (neupravičeni del)</t>
  </si>
  <si>
    <t>NAVODILA K PRIPRAVI PONUDBENEGA PREDRAČUNA</t>
  </si>
  <si>
    <t>1.</t>
  </si>
  <si>
    <t>Vse cene na enoto (brez DDV), količine in vrednosti postavk se navede v EUR na dve decimalni mesti natančno.</t>
  </si>
  <si>
    <t>2.</t>
  </si>
  <si>
    <t>V ceni je potrebno upoštevati notranjo kontrolo (tekoče preiskave).</t>
  </si>
  <si>
    <t>3.</t>
  </si>
  <si>
    <t>4.</t>
  </si>
  <si>
    <t>Popis tvori celoto skupaj z grafičnim in tekstualnim delom načrta, zato ga je potrebno brati skupaj s celotnim načrtom (grafike, tehnična poročila).</t>
  </si>
  <si>
    <t>5.</t>
  </si>
  <si>
    <t>Ponudnik je dolžan o vsaki ugotovljeni neskladnosti med popisom in tehničnim poročilom in/ali grafičnimi prikazi obvestiti projektanta in investitorja ter zahtevati pojasnilo pred oddajo ponudbe.</t>
  </si>
  <si>
    <t>6.</t>
  </si>
  <si>
    <t>Investitor bo zagotovil delovne površine v okviru ustreznega delovnega pasu. Na odsekih, kjer bo zaradi objektivnih vzrokov (v območju bližine objektov, konfiguracije terena, nepridobljenih soglasij ipd.) delovni pas ožji od običajnega, se gradnja prilagodi dejanskim razmeram na terenu.</t>
  </si>
  <si>
    <t>7.</t>
  </si>
  <si>
    <t>Vse ostale površine, ki jih bo izvajalec potreboval za gradnjo in za organizacijo gradbišč, si bo moral priskrbeti sam na svoje stroške.</t>
  </si>
  <si>
    <t>8.</t>
  </si>
  <si>
    <t>Izvajalec je dolžan izvesti vsa dela kvalitetno, v skladu s predpisi, projekti, tehničnimi pogoji in v skladu z dobro gradbeno prakso.</t>
  </si>
  <si>
    <t>9.</t>
  </si>
  <si>
    <t>Izvajalec mora omogočati stalen, prost in vzdrževan dostop za potrebe intervencije oz. vzdrževanja.</t>
  </si>
  <si>
    <t>10.</t>
  </si>
  <si>
    <t>Vsi hladni stiki na obrabni plasti morajo biti obdelani z bitumensko pasto. Pri asfaltih morajo biti v enotnih cenah upoštevani vsi pobrizgi z bitumensko emulzijo ter predhodno čiščenje površine.</t>
  </si>
  <si>
    <t>11.</t>
  </si>
  <si>
    <t xml:space="preserve">Vsi pokrovi jaškov vključujejo dobavo z AB obročem. </t>
  </si>
  <si>
    <t>12.</t>
  </si>
  <si>
    <t>Pri zagotavljanju in kontroli kvalitete materialov in vgrajevanja je potrebno smiselno upoštevati posebne tehnične pogoje za preddela, zemeljska dela in temeljenje, voziščne konstrukcije, odvodnjavanje in opremo cest ter dopolnitve.</t>
  </si>
  <si>
    <t>13.</t>
  </si>
  <si>
    <t>Kategorije izkopov so opredeljene glede na Posebne tehnične pogoje za zemeljska dela in temeljenje z dopolnitvami (5 kategorna lestvica).</t>
  </si>
  <si>
    <t>14.</t>
  </si>
  <si>
    <t>Vse postavke za izkope zajemajo izkop, nakladanje na kamion in odvoz, ter plačilo takse. Koločine izkopov/nasipov so računane v raščenem/komprimiranem stanju.</t>
  </si>
  <si>
    <t>15.</t>
  </si>
  <si>
    <t>Izkopi za jarke, kanali in jaške vključujejo odmet na rob jarka oz. na tovorno vozilo in odvoz na deponijo ter plačilo takse.</t>
  </si>
  <si>
    <t>16.</t>
  </si>
  <si>
    <t xml:space="preserve">Pri postavkah s predvideno zaporo prometa gre za ocenjen znesek prometne zapore. Obračun zapore se bo vršil po dejanskih stroških postavitve in vzdrževanja cestne zapore po ceniku koncesionarja. </t>
  </si>
  <si>
    <t>17.</t>
  </si>
  <si>
    <t>18.</t>
  </si>
  <si>
    <t xml:space="preserve">Vse gradbene odpadke (porušitve in odstranitve) je potrebno odpeljati na ustrezno deponijo (vključeno v ceno odstranitve) in nadzoru predložiti evidenčne liste ravnanja z gradbenimi odpadki ter poročilo o odpadkih (tudi za les in panje). </t>
  </si>
  <si>
    <t>19.</t>
  </si>
  <si>
    <t>Izvajalec mora pred pripravo ponudbe izvesti pregled obravnavane trase.</t>
  </si>
  <si>
    <t>20.</t>
  </si>
  <si>
    <t>Dela je izvajati po projektni dokumentaciji, v skladu z veljavnimi tehničnimi predpisi, normativi in standardi ob upoštevanju zahtev iz varstva pri delu.</t>
  </si>
  <si>
    <t>21.</t>
  </si>
  <si>
    <t>V enotnih cenah morajo biti zajeti vsi stroški po Splošnih tehničnih pogojih.</t>
  </si>
  <si>
    <t>22.</t>
  </si>
  <si>
    <t>Izvajalec mora v enotnih cenah upoštevati naslednje stroške, v kolikor le-ti niso upoštevani v posebnih postavkah:</t>
  </si>
  <si>
    <t>- vse stroške za pridobitev začasnih površin za gradnjo izven delovnega pasu (soglasja, odškodnine ...)</t>
  </si>
  <si>
    <t>- vse stroške v zvezi z začasnim odvozom, deponiranjem in vračanjem izkopanega materiala na mestih, kjer ne bo možno deponirati na gradbišču</t>
  </si>
  <si>
    <t>- vse stroške za ureditev gradbišča, postavitev gradbiščnih objektov (vključno s prostorom za operativne sestanke), ureditev začasnih deponij, tekoče vzdrževanje in odstranitev gradbišča</t>
  </si>
  <si>
    <t>- vse stroške za sanacijo in kultiviranje površin delovnega pasu in gradbiščnih površin po odstranitvi objektov</t>
  </si>
  <si>
    <t>- vse stroške v zvezi s transporti po javnih poteh in cestah: morebitne odškodnine, morebitne sanacij cestišč zaradi poškodb med gradnjo itd.</t>
  </si>
  <si>
    <t>- stroške odvoza in zagotovitev odstranjevanja odpadnega gradbenega materiala skladno z zakonodajo na področju ravnanja z odpadki (odvoz na urejene deponije s taksami itd.)</t>
  </si>
  <si>
    <t>- vsi stroški za zagotavljanje varnosti in zdravja pri delu, zlasti stroške za vsa dela, ki izhajajo iz zahtev Varnostnega načrta</t>
  </si>
  <si>
    <t>- stroški odvoda meteorne vode iz gradbene jame in vode, ki se izceja iz bočnih strani izkopa, če je potrebno</t>
  </si>
  <si>
    <t>- stroški dela v kampadah zaradi oteženih geoloških razmer</t>
  </si>
  <si>
    <t>- stroški dela v nagnjenem terenu</t>
  </si>
  <si>
    <t>- stroški oteženega izkopa v mokrem terenu, izkop v vodi, prekop potokov itd.</t>
  </si>
  <si>
    <t>- stroške gradbiščne omarice z obdobnimi električnimi meritvami</t>
  </si>
  <si>
    <t>23.</t>
  </si>
  <si>
    <t>Vsa nepredvidena dela so zajeta v generalni postavki nepredvidenih del v skupni rekapitulaciji vseh sklopov projekta.</t>
  </si>
  <si>
    <t>24.</t>
  </si>
  <si>
    <t>Ponudbena cena mora vsebovati stroške preprečitve oz. sanacije poškodb zaradi vibracij na sosednjih objektih. Izvajalec</t>
  </si>
  <si>
    <t>je dolžan pred pričetkom gradnje določiti območja, kjer so pričakovani vplivi vibracij na</t>
  </si>
  <si>
    <t>objekte in izdelati posnetek ničelnega stanja. Izvajalec je dolžan na svoje stroške izvajati</t>
  </si>
  <si>
    <t>ukrepe za preprečevanje morebitnih poškodb objektov. V primeru poškodb objektov, ki</t>
  </si>
  <si>
    <t>se ugotovijo med gradnjo in po končani gradnji glede na primerjavo s posnetki</t>
  </si>
  <si>
    <t>ničelnega stanja, je izvajalec na svoje stroške dolžan na prvi poziv odpraviti ali sanirati</t>
  </si>
  <si>
    <t>v čim krajšem času,</t>
  </si>
  <si>
    <t>GRADBENO PROMETNI DEL</t>
  </si>
  <si>
    <t>CESTNA RAZSVETLJAVA</t>
  </si>
  <si>
    <t>KRAJINSKA ARHITEKTURA</t>
  </si>
  <si>
    <t>Rekonstrukcija LINHARTOVE CESTE – II. Faza</t>
  </si>
  <si>
    <t xml:space="preserve">odsek, od Matjaževe ulice do rondoja pri Žalah </t>
  </si>
  <si>
    <t>Odstranitev žive meje vključno s koreninami</t>
  </si>
  <si>
    <t>P.2 PROJEKTANTSKI PREDRAČUN</t>
  </si>
  <si>
    <t xml:space="preserve">Cestna razsvetljava </t>
  </si>
  <si>
    <t>Opis postavke</t>
  </si>
  <si>
    <t>Kol. post.</t>
  </si>
  <si>
    <t>cena</t>
  </si>
  <si>
    <t>Količina x cena</t>
  </si>
  <si>
    <t>GRADBENA DELA</t>
  </si>
  <si>
    <t>Izdelava temelja za kovinski kandelaber višine h=10 m nad nivojem terena, komplet z izkopom jame, obbetoniranjem, za postavitev kandelabra direktno v temelj:</t>
  </si>
  <si>
    <t>Izdelava temelja za kombinirani kandelaber s prirobnico višine h = 10 m nad nivojem terena (bič - težka izvedba), I. vetrovna cona (20 m/s), komplet z izkopom jame, betoniranjem, dobavo in vgradnjo sidra:</t>
  </si>
  <si>
    <t>Izdelava kompletnega tipskega jaška cestne razsvetljave dimenzij 60 x 60 cm z velikostjo litoželeznega pokrova   60 x 60 cm; nosilnost 125 kN z napisom JAVNA RAZSVETLJAVA</t>
  </si>
  <si>
    <t>Izdelava betonskega temelja za prižigališče javne razsvetljave, komplet z izkopom jame</t>
  </si>
  <si>
    <t>Vgradnja poliesterskega podstavka PMO, komplet z izkopom ter obbetoniranjem</t>
  </si>
  <si>
    <t>Rušitev obstoječega omrežja javne razsvetljave ter odvoz na deponijo:</t>
  </si>
  <si>
    <t>kpl</t>
  </si>
  <si>
    <t>Izdelava prebojev v obstoječe kabelske jaške:</t>
  </si>
  <si>
    <t>Izvedba navezave novo predvidene kabelskih jaškov na obstoječo kabelsko kanalizacijo/ obstoječe kabelske trase JR</t>
  </si>
  <si>
    <t>Pospravilo trase v prvotno stanje</t>
  </si>
  <si>
    <t>Odvoz odvečnega materiala na deponijo do 40 km, z vsemi pristojbinami in taksami za gradbene odpadke</t>
  </si>
  <si>
    <t>Skupaj:</t>
  </si>
  <si>
    <t>SVETLOBNA OPREMA</t>
  </si>
  <si>
    <t>ELEKTRO OPREMA</t>
  </si>
  <si>
    <t xml:space="preserve">Dobava in montaža poliesterskega postavka za PMO  dimenzij 900 x 780 x 310 mm  </t>
  </si>
  <si>
    <t>Izvedba prestavitve obstoječe naprave merilnega mesata v novo predvideno PMO, komplet s priključitvijo</t>
  </si>
  <si>
    <t>Dobava in polaganje kabla NYY-J 5x16 mm2:</t>
  </si>
  <si>
    <t>Dobava in polaganje kabla NYY-J 5x10 mm2 (BUS):</t>
  </si>
  <si>
    <t>Dobava in polaganje krmilnega kabla NYY-J 4x2,5mm2</t>
  </si>
  <si>
    <t>MONTAŽNA DELA</t>
  </si>
  <si>
    <t>Vezave kablov v kandelabrskih omaricah:</t>
  </si>
  <si>
    <t>Priključki pocinkanega valjanca (TN-C,) komplet:</t>
  </si>
  <si>
    <t>Izdelava kabelskih končnikov:</t>
  </si>
  <si>
    <t>Priklop kabla v prižigališču:</t>
  </si>
  <si>
    <t>Priklop energetskih kablov v prižigališčih in PMO:</t>
  </si>
  <si>
    <t>Povezava prevodnih delov z ozemlitvijo javne razsvetljave komplet s spojnim materialom:</t>
  </si>
  <si>
    <t>Dobava in montaža kabelske spojke na napajalnem kablu, komplet s priborom in kabelsko maso</t>
  </si>
  <si>
    <t>DRUGA DELA</t>
  </si>
  <si>
    <t>Trasiranje in zakoličbe za potrebe javne razsvetljave:</t>
  </si>
  <si>
    <t>Zakoličbe komunalnih vodov:</t>
  </si>
  <si>
    <t>Geodetski posnetki:</t>
  </si>
  <si>
    <t>Meritve električnih lastnosti:</t>
  </si>
  <si>
    <t>Preveritev srednje svetlosti površine vozišča:</t>
  </si>
  <si>
    <t>Nepredvidena dela in drobni material v višini 2,1 % od načrtovanih del - obračun po dejanskih stroških in potrjenem gradbenem dnevniku:</t>
  </si>
  <si>
    <t>Projektantski nadzor:</t>
  </si>
  <si>
    <t>Izdelava PID dokumentacije:</t>
  </si>
  <si>
    <t>NADZOR IN KRMILJENJE</t>
  </si>
  <si>
    <t>Krmilna naprava, kpl. z montažo in ožičenjem v prižigališču JR:</t>
  </si>
  <si>
    <t>Dograditev nadzornega računalniškega programa SCADA za daljinski nadzor razsvetljave - implemetacija prometnih podatkov na obravnavanem območju:</t>
  </si>
  <si>
    <t>Dograditev nadzornega računalniškega programa SCADA za daljinski nadzor razsvetljave - implemetacija vremenskih podatkov na obravnavanem območju:</t>
  </si>
  <si>
    <t>Dobava in vgradnja segmentnega krmilnika - lokalne postaje (LP) v prižigališče JR:</t>
  </si>
  <si>
    <t>Dobava in vgradnja nadzorno/krmilnega modula (NKM) v posamezno svetilko JR:</t>
  </si>
  <si>
    <t>Dobava in montaža GSM modula:</t>
  </si>
  <si>
    <t>Rekapitulacija:</t>
  </si>
  <si>
    <t>Gradbena dela</t>
  </si>
  <si>
    <t>Svetlobna oprema</t>
  </si>
  <si>
    <t>Elektro oprema</t>
  </si>
  <si>
    <t>Montažna dela</t>
  </si>
  <si>
    <t>Druga dela</t>
  </si>
  <si>
    <t>Nadzor in krmiljenje</t>
  </si>
  <si>
    <t>Skupaj brez DDV:</t>
  </si>
  <si>
    <t>DDV 22%</t>
  </si>
  <si>
    <t>Skupaj z DDV</t>
  </si>
  <si>
    <t>Cena na</t>
  </si>
  <si>
    <t>Opis dela</t>
  </si>
  <si>
    <t>enoto mere</t>
  </si>
  <si>
    <t>Znesek</t>
  </si>
  <si>
    <t>splošno:</t>
  </si>
  <si>
    <t>Dela je potrebno izvajati po projektni dokumentaciji, v skladu z veljavnimi tehničnimi predpisi, normativi in standardi ob upoštevanju zahtev iz varstva pri delu. Uporabljati je potrebno samo materiale, ki ustrezajo predpisom in standardom</t>
  </si>
  <si>
    <t>V enotnih cenah morajo biti zajeti tudi naslednji stroški:</t>
  </si>
  <si>
    <t>*</t>
  </si>
  <si>
    <t>ureditev gradbišča, postavitev gradbiščne table, zaščitna ograja in obvestil ter ostala pripravljalna dela, z vsemi deli in materialom in dnevno čiščenje gradbišča, skladno z varnostnim načrtom</t>
  </si>
  <si>
    <t>izvajanje geodetskih storitev  med samo gradnjo, ki vsebujejo: zakoličbe širitev in novih komunalnih vodov,  podajanje višin, kontrola ustreznih naklonov ipd., postavitev gradbenih profilov, zaščita zakoličbe, vse  za ves čas gradnje in za vsa dela</t>
  </si>
  <si>
    <t>ves potreben material z dobavo, transporti in vgrajevanjem,</t>
  </si>
  <si>
    <t>nabavo in dobavo osnovnega, pomožnega, pritrdilnega, tesnilnega materiala za izvedbo posamezne postavke iz popisa;</t>
  </si>
  <si>
    <t>izpolnitev obvez izvajalca glede varstva pri delu na premičnih deloviščih (gradbišču)</t>
  </si>
  <si>
    <t>snemanje izmer na licu mesta in usklajevanje z nadzorom oz. odg.projektantom v primeru odstopanja od projekta ali pri nejasnostih;</t>
  </si>
  <si>
    <t>koordinacijo izvajalca do svojih podizvajalcev, dobaviteljev in kooperantov, ki sodelujejo pri predmetni gradnji oz. izvedbi del;</t>
  </si>
  <si>
    <t>izpolnitev vseh obvez izvajalca po veljavni zakonodaji in pripadajočih veljavnih pravilnikih, ki se nanašajo direktno ali indirektno na izvedbo/gradnjo;</t>
  </si>
  <si>
    <t>pripravo in vzdrževanje gradbišča, vključno z odstranitvijo vseh provizorijev ter začasnih komunalnih priključkov po končanih delih;</t>
  </si>
  <si>
    <t>za  vsa čiščenja med samo gradnjo</t>
  </si>
  <si>
    <t>finalno čiščenje gradbišča, pred predajo naročniku</t>
  </si>
  <si>
    <t>zavarovanja gradbišča,</t>
  </si>
  <si>
    <t>začasne in stalne deponije in pripadajoči transporti,</t>
  </si>
  <si>
    <t>sortiranje odpadkov na gradbišču (gradbiščni odpadki in odpadki od rušenja), stroški nakladanja, odvoza na registrirano stalno deponijo ter plačilo stroškov prevozov, deponije in taks. Ponudnik - izvajalec sam izbere lokacije deponij</t>
  </si>
  <si>
    <t>OPOMBE:</t>
  </si>
  <si>
    <t>Vsa zemeljska in rušitvena dela so v popisu načrta prometne ureditve!</t>
  </si>
  <si>
    <t>Za detajl Stockholm sistema glej načrt prometne ureditve!</t>
  </si>
  <si>
    <t>1</t>
  </si>
  <si>
    <t xml:space="preserve">ZAŠČITA OBSTOJEČE DREVNINE </t>
  </si>
  <si>
    <r>
      <rPr>
        <sz val="11"/>
        <rFont val="Calibri Light"/>
        <family val="2"/>
        <charset val="1"/>
      </rPr>
      <t>Zaščita obstoječe vegetacije in rastiščnega prostora, skladno z načrtom varovanja in predpisanimi ukrepi  licenciranega arborista, v skladu z vsemi normativi SIST DIN 18920:2019!</t>
    </r>
    <r>
      <rPr>
        <b/>
        <sz val="11"/>
        <rFont val="Calibri Light"/>
        <family val="2"/>
        <charset val="1"/>
      </rPr>
      <t xml:space="preserve"> Za natančne postavke glej Varstvo drevnine pred gradbenimi posegi – Linhartova cesta!!
</t>
    </r>
  </si>
  <si>
    <t>Izdelava mehanske zaščite debla</t>
  </si>
  <si>
    <t>Izdelava mehanske zaščite debla kot zaščita obstoječe drevnine zaradi gradnje!</t>
  </si>
  <si>
    <t>Izdela se zaščitna obloga okrog debla iz neobdelanih lesenih desk dolžine 2m, povezanih z žico in na notranji strani ob deblu obloženih s plastjo filca.</t>
  </si>
  <si>
    <t>Deske ne smejo segati na koreničnik, od njega morajo biti dvignjene za 20cm!</t>
  </si>
  <si>
    <t>Izdelava koreninske zavese</t>
  </si>
  <si>
    <t>Izdelava koreninske zavese kot zaščita obstoječe drevnine zaradi gradnje!</t>
  </si>
  <si>
    <t xml:space="preserve">Od koreničnika naj bo zunanji rob zavese odmaknjen za razdaljo, ki je enaka štirikratniku obsega debla na višini 1 m oziroma za najmanj 2,5 m. Izkop za zaveso naj se izdela ročno. Z izvedbo koreninske zavese naj se začne eno rastno obdobje pred začetkom gradbenih del. </t>
  </si>
  <si>
    <t>Debelina koreninske zavese s substratom naj znaša minimalno 25 cm, v globino naj sega do konca koreninskega sistema, vendar največ do dna gradbene jame. - OCENA!!!</t>
  </si>
  <si>
    <t>Pri koreninski zavesi se na strani, ki bo odprta proti bodoči gradbeni jami, postavi stabilen, razgradljiv in zrako prepusten opaž iz kolov, žične mreže in koreninsko pregrado za trajno vlaženje:</t>
  </si>
  <si>
    <t>m1</t>
  </si>
  <si>
    <t xml:space="preserve">Koreninska pregrada za trajno vlaženje površine, 100% biorazgradljiva. Celulozna membrana z robom in dostopom za namakalno linijo, sidrana. Dimenzije: prilagoditi posamezni lokaciji – OCENA! </t>
  </si>
  <si>
    <t>Do začetka gradnje in med samo gradnjo mora biti koreninska zavesa stalno vlažna!!!</t>
  </si>
  <si>
    <t>Dolžina niza ob platanah</t>
  </si>
  <si>
    <t>Ročni izkop zemljine na območju korenin</t>
  </si>
  <si>
    <t>Ročni izkop jarkov v raščenem terenu, izkop v zemljini III.  ktg, globine do 1,0 m z odlaganjem  izkopanega materiala ob izkopu.</t>
  </si>
  <si>
    <t>Območje ob platanah</t>
  </si>
  <si>
    <t>Območje ob cigarovcu (uvoz Soča)</t>
  </si>
  <si>
    <t>Glej tehnično poročilo!! Velja za celotno območje gradbišča in 3m pas okrog območja gradbišča!</t>
  </si>
  <si>
    <t xml:space="preserve">Skupaj z vsemi deli, dognojevanjem, zastiranjem, sprotnim zalivanjem (120 litrov/sadiko), ter oskrbo  </t>
  </si>
  <si>
    <t>ZAŠČITA OBSTOJEČE DREVNINE SKUPAJ:</t>
  </si>
  <si>
    <t>2</t>
  </si>
  <si>
    <t xml:space="preserve">PRESADITEV OBSTOJEČIH DREVES (Corylus colurna 45kom) </t>
  </si>
  <si>
    <t>Presaditev obstoječe drevnine z zahtevno nego (po načrtih in dogovoru z naročnikom, izvedencem za arboristiko in projektantom!) Odkop dreves, presaditev na lokacijo, nega drevesa. Skupaj z vsemi deli in nego dreves.</t>
  </si>
  <si>
    <t>PRESADITEV OBSTOJEČIH DREVES SKUPAJ:</t>
  </si>
  <si>
    <t>3</t>
  </si>
  <si>
    <t xml:space="preserve">ZEMELJSKA DELA  </t>
  </si>
  <si>
    <t>Obračun zemeljskih del se mora izvajati na osnovi dejansko opravljenih količin z dejansko kategorijo zemljine, katere z vpisom v gradbeni dnevnik potrdi odgovorni nadzorni. Vse količine zemeljskih del, tamponov,.. so podane v raščenem oz. zbitem stanju.</t>
  </si>
  <si>
    <t xml:space="preserve">Ob izvedbi širokega izkopa mora geomehanik prevzeti planum izkopa in potrditi projektiran sestav spodnjega ustroja. Meritve zbitosti in pregledi temeljnih tal, tamponov in nasipov se ne obračunavajo posebej, ampak morajo biti vključene v enotne cene zemeljskih del. </t>
  </si>
  <si>
    <t>Pri izkopih upoštevati tudi: vse vertikalne in horizontalne prenose, prevoze in transporte, vsa podpiranja in zavarovanja brežin izkopov ter zavarovanja okolice med izkopi.</t>
  </si>
  <si>
    <t>Stroški odvoza odvečnega in odpadnega (kontaminiranega) zemeljskega materiala vključujejo odvoz na stalno deponijo v oddaljenosti do 15 km. Kompletno s plačilom taks in stroškov deponije.</t>
  </si>
  <si>
    <t>Zemeljska dela se izvaja v času, ko je frakcija tal sveža ali vlažna.  Fina nivelacija se izvaja ročno na višino +/- 2 cm na 4 metrski lati. Nivo zemlje je potrebno izravnati + 1 cm nad  končno niveleto (upoštevanje posedanje).  Plasti substrata se vgrajujejo postopoma v 20-30 cm plasteh.</t>
  </si>
  <si>
    <t>Skupna debelina sloja rodovitne zemlje oziroma rastnega substrata na površinah ne sme biti manjša od 20cm za izvedbo tratne površine, 40cm za zasaditev grmovnic in 80cm za zasaditev dreves!</t>
  </si>
  <si>
    <t>Zemlja za sajenje mora ustrezati naslednjim zahtevam: ph vrednost: 6-7, vsebnost hranil (mg/100g) po Al metodi: fosfor (4-8), kalij (8-16), Mg (4-8), delež humusa 5-8%. Substrat mora biti zračen, brez plevelnih semen in ostankov korenin ali ostalih rastlinskih delov ter strukturno stabilen.</t>
  </si>
  <si>
    <t>Komplet z vsemi deli, transportom in izvedbo!</t>
  </si>
  <si>
    <t>S sprotnim utrjevanjem do predpisane vrednosti!</t>
  </si>
  <si>
    <t>Široki izkop vezljive zemljine – 3. kategorije – strojno z nakladanjem (izkopi na obm. stockholm sistema)</t>
  </si>
  <si>
    <t xml:space="preserve">Strojni odkop in odvoz zemljine do globine 100cm in odvoz ter uničenje delov rastlin s sežigom (na območju dresnika ob pump-tracku).  </t>
  </si>
  <si>
    <t>3.3</t>
  </si>
  <si>
    <t>(STOCKHOLM SISTEM)Nabava, dobava in vgradnja spodnjega ustroja sadilnega jarka, 500-800 mm drobljene kamnine 100 - 150 mm in prsti po opredeljenem postopku: 1.vgradnja drobljne kamnine (100-150mm v plasteh po 250 in poravnava sloja z lato 2. postopni nanosi rodovitne prsti z vmešano šoto (10%) v max debelini 2 cm, 3. inkorporiranje (spiranje!) v reže med kamnite agregate.  Postopek ponavljati do popolne zapolnitve por oz. prostorov med kamnitimi agregati kar ustreza razmerju zemlja/ kamniti del 1:3, 4. Utrjevanje do predpisane trdnosti.</t>
  </si>
  <si>
    <t>Dodajanje gnojila (kot npr.: Osmocote Exact Standard 8-9 mesecev ali Multicode100g/m2 = 1 pest)</t>
  </si>
  <si>
    <t>Nabava, dobava in zasip rodovitne zemlje v debelini 60cm do nivelete -20cm v sadilnih jarkih in odsekih sadilnih jarkov s Stockholm sistemom. Utrjevanje v slojih po 30cm do predpisane trdnosti.</t>
  </si>
  <si>
    <t>3.6</t>
  </si>
  <si>
    <t>Vgradnja humusa (živice) iz gradbiščne deponije z grobim in finim planiranjem (do višin po projektu) v enotni deb. 20 cm, priprava za sejanje trate. Komplet z vsemi deli, transportom in izvedbo!</t>
  </si>
  <si>
    <t>DRUGA GRADBENA IN OBRTNIŠKA DELA</t>
  </si>
  <si>
    <t>ROBNIKI IN OBROBE</t>
  </si>
  <si>
    <t>3.7</t>
  </si>
  <si>
    <r>
      <rPr>
        <sz val="11"/>
        <color rgb="FF000000"/>
        <rFont val="Calibri Light"/>
        <family val="2"/>
        <charset val="1"/>
      </rPr>
      <t xml:space="preserve">Dobava in vgrajevanje </t>
    </r>
    <r>
      <rPr>
        <b/>
        <sz val="11"/>
        <color rgb="FF000000"/>
        <rFont val="Calibri Light"/>
        <family val="2"/>
        <charset val="1"/>
      </rPr>
      <t>pvc vrtnih robnikov</t>
    </r>
    <r>
      <rPr>
        <sz val="11"/>
        <color rgb="FF000000"/>
        <rFont val="Calibri Light"/>
        <family val="2"/>
        <charset val="1"/>
      </rPr>
      <t xml:space="preserve"> oz. obrob za razmejitev gred. Robniki dim. 5/80/60mm, UV odporni, vključno z vsem spojnim in pritrdilnim materialom.</t>
    </r>
  </si>
  <si>
    <t>ZEMELJSKA DELA SKUPAJ:</t>
  </si>
  <si>
    <t>4</t>
  </si>
  <si>
    <t>ZASADITVE</t>
  </si>
  <si>
    <t>zasaditev:</t>
  </si>
  <si>
    <t>Po končanih gradbenih delih in pred pričetkom saditvenih in setvenih del je potrebno območje očistiti in odstraniti gradbene odpadke. Med deli je potrebno preprečiti kakršnokoli odtekanje škodljivih snovi (olja, goriva, kemikalije, barve ipd.) v tla, sploh na območju predvidenega ozelenjevanja.</t>
  </si>
  <si>
    <t>Pred vgradnjo posameznih plasti vegetacijskega sloja in začetkom zemeljskih in saditvenih del je potrebno preveriti stanje objekta. Pregledajo se površine in odpravijo možne nepravilnosti (poškodbe membrane, zaščitnih slojev: toplotna zaščita in hidroizolacija, pregledajo se vsi spoji, površine..).</t>
  </si>
  <si>
    <t>Izvajalec sadilnih in setvenih del je odgovoren za 2-letno investicijsko  vzdrževanje oziroma vzdrževanje do vraščenosti rastlin.</t>
  </si>
  <si>
    <t>Sadike morajo ustrezati standardu Evropskemu tehničnemu in kakovostnemu standardu za drevesnice (ENA).</t>
  </si>
  <si>
    <t>Pred vgradnjo sadik je potreben strokovni nadzor. Izvaja ga usposobljen strokovnjak (agronom, krajinski arhitekt, izvedenec vrtnarske stroke) in preveri količine, kakovost sadik in ravnanje s sadikami. Neustrezne sadike zavrne!</t>
  </si>
  <si>
    <t>RAVNANJE S SADIKAMI - ZAŠČITA 1: Rastline je potrebno posaditi takoj po dobavi. Če to ni mogoče, se jih lahko uskladišči za največ 48 ur. V tem času je treba rastline z enostavnimi ukrepi, kot je to na primer z zalivanjem in s pokrivanjem, zaščititi tako, da ne bo prišlo do poškodb zaradi izsušitve, zmrzali ali pregrevanja.</t>
  </si>
  <si>
    <t>RAVNANJE S SADIKAMI - ZAŠČITA 2: ko so rastline na gradbišču je treba preprečiti, da bi se poškodovale pri prevozu in premikanju, skladiščenju, vkopavanju v zasip in sajenju. Prav tako jih je treba zaščititi pred izsušitvijo, pregretjem in zmrzaljo.</t>
  </si>
  <si>
    <t>Sadike se nabavijo po pogojih PZR in po terminskem planu. Če predpisanih sadik ni na voljo, mora izvajalec o spremembi obvestiti projektanta in šele z njegovim pisnim privoljenjem izvesti morebitno spremembo.</t>
  </si>
  <si>
    <t>V primeru nejasnosti veljajo navodila, kot jih določajo DIN oz. enakovredni veljavni SIST EN normativi:</t>
  </si>
  <si>
    <r>
      <rPr>
        <b/>
        <sz val="11"/>
        <color rgb="FF000000"/>
        <rFont val="Calibri Light"/>
        <family val="2"/>
        <charset val="1"/>
      </rPr>
      <t>SIST DIN 18915:2019</t>
    </r>
    <r>
      <rPr>
        <sz val="11"/>
        <color rgb="FF000000"/>
        <rFont val="Calibri Light"/>
        <family val="2"/>
        <charset val="1"/>
      </rPr>
      <t xml:space="preserve"> Uporaba rastlin pri urejanje zelenih površin - Zemeljska dela (Vegetationstechnik im Landschaftsbau – Bodenarbeiten)</t>
    </r>
  </si>
  <si>
    <r>
      <rPr>
        <b/>
        <sz val="11"/>
        <color rgb="FF000000"/>
        <rFont val="Calibri Light"/>
        <family val="2"/>
        <charset val="1"/>
      </rPr>
      <t xml:space="preserve">SIST DIN 18916:2019 </t>
    </r>
    <r>
      <rPr>
        <sz val="11"/>
        <color rgb="FF000000"/>
        <rFont val="Calibri Light"/>
        <family val="2"/>
        <charset val="1"/>
      </rPr>
      <t>Uporaba rastlin pri urejanje zelenih površin – Rastline in saditvena dela</t>
    </r>
    <r>
      <rPr>
        <b/>
        <sz val="11"/>
        <color rgb="FF000000"/>
        <rFont val="Calibri Light"/>
        <family val="2"/>
        <charset val="1"/>
      </rPr>
      <t xml:space="preserve"> </t>
    </r>
    <r>
      <rPr>
        <sz val="11"/>
        <color rgb="FF000000"/>
        <rFont val="Calibri Light"/>
        <family val="2"/>
        <charset val="1"/>
      </rPr>
      <t xml:space="preserve"> (Vegetationstechnik im Landschaftsbau - Pflanzen und Pflanzarbeiten)</t>
    </r>
  </si>
  <si>
    <r>
      <rPr>
        <b/>
        <sz val="11"/>
        <color rgb="FF000000"/>
        <rFont val="Calibri Light"/>
        <family val="2"/>
        <charset val="1"/>
      </rPr>
      <t>SIST DIN 18917:2019</t>
    </r>
    <r>
      <rPr>
        <sz val="11"/>
        <color rgb="FF000000"/>
        <rFont val="Calibri Light"/>
        <family val="2"/>
        <charset val="1"/>
      </rPr>
      <t xml:space="preserve"> Uporaba rastlin pri urejanje zelenih površin – Trate in setvena dela (Vegetationstechnik im Landschaftsbau, Rasen und Saatarbeiten)</t>
    </r>
  </si>
  <si>
    <r>
      <rPr>
        <b/>
        <sz val="11"/>
        <color rgb="FF000000"/>
        <rFont val="Calibri Light"/>
        <family val="2"/>
        <charset val="1"/>
      </rPr>
      <t>SIST DIN 18918:2019</t>
    </r>
    <r>
      <rPr>
        <sz val="11"/>
        <color rgb="FF000000"/>
        <rFont val="Calibri Light"/>
        <family val="2"/>
        <charset val="1"/>
      </rPr>
      <t xml:space="preserve"> – Vegetacijska tehnika v krajinski gradnji  (Vegetationstechnik im Landschaftsbau - Ingenieurbiologische Sicherungsbauweisen- Sicherungen durch Ansaaten, Bepflanzungen, Bauweisen mit lebenden und nicht lebenden Stoffen und Bauteilen, kombinierte Bauweisen)</t>
    </r>
  </si>
  <si>
    <r>
      <rPr>
        <b/>
        <sz val="11"/>
        <color rgb="FF000000"/>
        <rFont val="Calibri Light"/>
        <family val="2"/>
        <charset val="1"/>
      </rPr>
      <t>SIST DIN 18919:2019</t>
    </r>
    <r>
      <rPr>
        <sz val="11"/>
        <color rgb="FF000000"/>
        <rFont val="Calibri Light"/>
        <family val="2"/>
        <charset val="1"/>
      </rPr>
      <t xml:space="preserve"> – Uporaba rastlin pri urejanje zelenih površin – Začetno in redno vzdrževanje zelenih površin - Entwicklungs und Unterhaltungspflege von Grünflächen (povzetek načel dobre prakse pri ureditvi in oskrbi zelenih površin)</t>
    </r>
  </si>
  <si>
    <r>
      <rPr>
        <b/>
        <sz val="11"/>
        <color rgb="FF000000"/>
        <rFont val="Calibri Light"/>
        <family val="2"/>
        <charset val="1"/>
      </rPr>
      <t xml:space="preserve">SIST DIN 18920:2019 - </t>
    </r>
    <r>
      <rPr>
        <sz val="11"/>
        <color rgb="FF000000"/>
        <rFont val="Calibri Light"/>
        <family val="2"/>
        <charset val="1"/>
      </rPr>
      <t>Uporaba rastlin pri urejanju zelenih površin  Zaščita drevja, rastlinskih sestojev in nasadov pri gradbenih posegih</t>
    </r>
  </si>
  <si>
    <t>Upoštevati je treba naravno posedanje in pri nasipih in zasipih sadilnih jam. Pričakovane posedke se upošteva pri dobavi zemlje.</t>
  </si>
  <si>
    <t>Glej še tehnično poročilo in pogoje za sajenje v uvodu popisa.</t>
  </si>
  <si>
    <t>Saditev dreves</t>
  </si>
  <si>
    <t xml:space="preserve">Sadilne jame pri drevesnih in grmovnih sadikah morajo ustrezati najmanj 1,5 kratnemu premeru bale oz. koreninske grude rastline in do globine, ki ustreza višini koreninske grude. </t>
  </si>
  <si>
    <t>KAKOVOST SADIK - Opis kakovostnih zahtev velja po SIST DIN 18916:2019 in FLL določilih za sadike iz drevesnic ter določilih OTP. Sadike dreves morajo imeti koreninsko grudo, premer koreninske grude mora biti vsaj 3x obsega debla na koreninskem vratu. Višina in število presajanj v drevesnici določen v popisu sadik! Neobraščeno deblo mora biti do krošnje visoko najmanj 1.5 m, krošnja z vsaj 5 dobro razvitih nastavkov vretenasto izraščajočih mora biti skladna in v primernem razmerju z obsegom debla.</t>
  </si>
  <si>
    <t>Nabava in dovoz sadik dreves ustrezne vrste in kakovosti kot je opredeljena v popisu sadik!</t>
  </si>
  <si>
    <t>Večja drevesa</t>
  </si>
  <si>
    <t>izkop sadilne jame v velikosti 150x150x80 cm oz. 1.5 x premer bale (glej tehnično poročilo - pogoje saditve!) in sajenje po SIST DIN 18916</t>
  </si>
  <si>
    <t>priprava rastišča po SIST DIN 18915 toč. 7.7.1 (mešanica kvalitetne zemlje, mivke (kremenčevega peska) in šote v globini 20 - 40 cm)</t>
  </si>
  <si>
    <t>količki, impregnirani, premer 10 cm, dolžina 250 cm (4 na sadiko), povezava z impregniranimi  latami (polokroglicami), vezivo mora dovoljevati nihanje drevesa in slediti rasti v debelino</t>
  </si>
  <si>
    <t xml:space="preserve">dobava, saditev, min. gnojilo Osmocote Exact Standard 8-9 mesecev, 100g/m2 na sadiko, izdelava zalivalne sklede, zastiranje v debelini 10 cm, zalivanje (120 litrov/sadiko), oskrba  </t>
  </si>
  <si>
    <t>4.2</t>
  </si>
  <si>
    <t>Sadike dreves</t>
  </si>
  <si>
    <t>Opis kakovostnih zahtev po SIST DIN 18916:2013, FLL določilih za sadike iz drevesnic, ter določilih OTP.</t>
  </si>
  <si>
    <t>Gleditsia triacanthos</t>
  </si>
  <si>
    <t>Kakovost sadik: KG, 25-30cm, 4x presajena, višina 450-500cm, širina 150-200cm</t>
  </si>
  <si>
    <t>Corylus colurna</t>
  </si>
  <si>
    <t>Kakovost sadik: presajeno drevo!</t>
  </si>
  <si>
    <t>Saditev grmovnic</t>
  </si>
  <si>
    <t>4.6</t>
  </si>
  <si>
    <t>grmovnice</t>
  </si>
  <si>
    <t>izkop sadilne jame 60/60 oz 1,5 x širina koreninske bale, v globini 40 cm, lonca ter sajenje po SIST DIN 18916</t>
  </si>
  <si>
    <t>dobava, saditev, gnojilo, zastiranje, zalivanje (35 litrov/sadiko), oskrba</t>
  </si>
  <si>
    <t>4.7</t>
  </si>
  <si>
    <t>Sadike grmovnic in vzpenjalk</t>
  </si>
  <si>
    <t>Ligustrum vulgare</t>
  </si>
  <si>
    <t>Kakovost sadike: 40-60cm, sajenje na 30cm</t>
  </si>
  <si>
    <t>Lonicera nitida ’Maigrun’</t>
  </si>
  <si>
    <t>Kakovost sadike: Lonec (L3), 2x presajena, 30-40 cm</t>
  </si>
  <si>
    <t>Philadelphus virginana ’Snowbelle’</t>
  </si>
  <si>
    <t>Kakovost sadike: Lonec (L3), 40-60 cm</t>
  </si>
  <si>
    <t>Symphoricarpos chenaulti ’Hancock’</t>
  </si>
  <si>
    <t>Kakovost sadike: Lonec (L2), 40-60 cm</t>
  </si>
  <si>
    <t>Ureditev tratnih površin</t>
  </si>
  <si>
    <t>4.8</t>
  </si>
  <si>
    <t>ureditev trate na površinah pod drevesi</t>
  </si>
  <si>
    <t>Setev trave, strojno rahljanje zgornje plasti (d=8-10cm), fino planiranje, valjanje in zalivanje</t>
  </si>
  <si>
    <t>Zastirka</t>
  </si>
  <si>
    <t>4.9</t>
  </si>
  <si>
    <t>Dobava, polaganje in priprava mineralne zastirke iz drobljenca (ganulacije 36-38mm), v debelini 6-8cm</t>
  </si>
  <si>
    <t>4.10</t>
  </si>
  <si>
    <t>Dobava, polaganje in priprava naravne, organske, nedrseče zastirke iz drobno mletega lubja temno rjave barve (bor), debeline 5cm</t>
  </si>
  <si>
    <t>Folija proti plevelu</t>
  </si>
  <si>
    <t>4.11</t>
  </si>
  <si>
    <t>Dobava in polaganje organske folije proti plevelu, kot npr.: ECOPAC ali enakovredno – ocena!</t>
  </si>
  <si>
    <t>Prezračevanje koreninskega sistema</t>
  </si>
  <si>
    <t>4.12</t>
  </si>
  <si>
    <t>Dobava in montaža prezračevalnega sistema za korenine, cevi za aerifikacijo (premer 150mm) po obodu koreninskih grud, z dvema cevema (upoštevati ves spojni material, zaščitno tkanino za cev in pritrditev). Upoštevati različne višine zemljine po načrtu in vsa potrebna dela in material</t>
  </si>
  <si>
    <t>ZASADITVE SKUPAJ:</t>
  </si>
  <si>
    <t>5</t>
  </si>
  <si>
    <t>RAZNO</t>
  </si>
  <si>
    <t>Projektantski nadzor ZAPS na gradbišču. Obračun po dejanskih urah in materialnih stroških. Ocena ur</t>
  </si>
  <si>
    <t>RAZNO SKUPAJ:</t>
  </si>
  <si>
    <t xml:space="preserve">SKUPAJ </t>
  </si>
  <si>
    <t>ocena</t>
  </si>
  <si>
    <t>V ceni je potrebno upoštevati vsa potrebna geodetska dela, ki so potrebna za izvedbo.</t>
  </si>
  <si>
    <t>Zavarovanje gradbišča v času gradnje z zaporo prometa (izbira zapore ceste se uskladi med izvajalcem del in JP LPT d.o.o.), obračun po dejanskih stroških koncesionarja</t>
  </si>
  <si>
    <t>Ponudba mora vsebovati tudi izdelavo tehnološkega elaborata,  izdelavo varnostnega načrta (po potrebi) ter izdelavo načrta ureditve gradbišča.</t>
  </si>
  <si>
    <t>7.9.1</t>
  </si>
  <si>
    <t>GLOBINSKO ODVODNJAVANJE - VEZNA KANALIZACIJA</t>
  </si>
  <si>
    <t>5.3.9</t>
  </si>
  <si>
    <t>Dobava in vgradnja penastega traku, debeline 8mm, višine 10 cm (ob robniku)</t>
  </si>
  <si>
    <t>5.3.10</t>
  </si>
  <si>
    <t>Izvedba nege betona (nabava, dobava in polaganje filca, polivanje z vodo in pokritje filca z PE gradbeno folijo)</t>
  </si>
  <si>
    <t>5.3.8</t>
  </si>
  <si>
    <t>dni</t>
  </si>
  <si>
    <t>Zarez diletacijskih reg v metličen beton do globine 5 cm in na medsebojni oddaljenosti 5 m (prometni otoki na vozišču - prečni zarezi), vključno z zapolnjevanjem reg s trajno elastičnim kitom</t>
  </si>
  <si>
    <t>Izdelava temljev za reklamni pano CITY LIGHT skupaj s sidranjem in potrebno napeljavo</t>
  </si>
  <si>
    <t xml:space="preserve"> R E K A P I T U L A C I J A</t>
  </si>
  <si>
    <t>JAVNI VODOVOD ''A'' - NL DN300</t>
  </si>
  <si>
    <t>a) GRADNJA JAVNEGA VODOVODA</t>
  </si>
  <si>
    <t>Zemeljska in betonska dela</t>
  </si>
  <si>
    <t>Vodovodni material</t>
  </si>
  <si>
    <t>SKUPAJ GRADNJA JAVNEGA VODOVODA:</t>
  </si>
  <si>
    <t>dolžina projektrianega vodovoda:</t>
  </si>
  <si>
    <t>cena gradnje na tekoči meter:</t>
  </si>
  <si>
    <t>b)  OBNOVA HIŠNIH VODOVODNIH PRIKLJUČKOV - VODOVOD ''A''</t>
  </si>
  <si>
    <t>VSE SKUPAJ:</t>
  </si>
  <si>
    <t>VSE CENE SO BREZ DDV-a!</t>
  </si>
  <si>
    <t>Obnova vodovoda poteka skupaj v sklopu obnove kanalizacije in ceste, zato je rušitev in obnova cestišča zajeta v durgih dveh načrtih.
Delilnik bo določen naknadno</t>
  </si>
  <si>
    <t>upoštevano je da je obstoječ material slab zato se izkopani material v celoti odpelje na deponijo</t>
  </si>
  <si>
    <t>Izkop se izvaja z brežinami v naklonu:</t>
  </si>
  <si>
    <t xml:space="preserve">Širina dna izkopa je: </t>
  </si>
  <si>
    <t>Faktor razrahljivosti je upoštevan v ceni po enoti posameznih del!</t>
  </si>
  <si>
    <t>A.</t>
  </si>
  <si>
    <t>količina</t>
  </si>
  <si>
    <t>po</t>
  </si>
  <si>
    <t>cena na enoto</t>
  </si>
  <si>
    <t>Zakoličba osi projektiranega cevovoda z zavarovanjem osi, oznako horizontalnih in vertikalnih lomov, oznako vozlišč, odcepov in zakoličba mesta prevezave na obstoječi cevovod</t>
  </si>
  <si>
    <t>Priprava gradbišča, odstranitev eventuelnih ovir in ureditev delovnega platoja. Po končanih delh se gradbišče pospravi in vzpostavi prvotno stanje oz. novo stanje po zunanji ureditvi območja.  Priprava gradbišča, določitev deponije vodovodnega materiala in zavarovanje gradbene jame, izvedba proviziranih dostopov do objektov preko izkopanih jarkov iz plohov debeline 5 cm z ograjo. Po končanih delih se gradbišče pospravi in vzpostavi v prvotno stanje.</t>
  </si>
  <si>
    <t>Zakoličba komunalnih vodov (križanja) s strani predstavnikov prizadetih upravljavcev komunalne infrastrukture.
(obstoječi in predvideni)</t>
  </si>
  <si>
    <t>Polaganje cevovoda nad projektirano javno komunalno odpadno kanalizacijo. Vmesni zasip se zasuje z nekoherentnim materialom. Izkop na mestu križanja se izvaja ročno pod nadzorom upravljalca komunalnega voda.</t>
  </si>
  <si>
    <t>Polaganje cevovoda pod obstoječim telekomunikacijami. Vmesni zasip se zasuje z nekoherentnim materialom. Izkop na mestu križanja se izvaja ročno pod nadzorom upravljalca komunalnega voda.</t>
  </si>
  <si>
    <t>Polaganje cevovoda pod obstoječo javno razsvetljavo Vmesni zasip se zasuje z nekoherentnim materialom. Izkop na mestu križanja se izvaja ročno pod nadzorom upravljalca komunalnega voda.</t>
  </si>
  <si>
    <t>Polaganje cevovoda nad javno (cestno) kanalizacijo. Vmesni zasip se zasuje z nekoherentnim materialom. Izkop na mestu križanja se izvaja ročno pod nadzorom upravljalca komunalnega voda.</t>
  </si>
  <si>
    <t>Polaganje cevovoda nad javno meteorno kanalizacijo. Vmesni zasip se zasuje z nekoherentnim materialom. Izkop na mestu križanja se izvaja ročno pod nadzorom upravljalca komunalnega voda.</t>
  </si>
  <si>
    <t>Prečno križanje elektro kabli, varovanje z obešanjem-podpiranjem v času gradnje.Polaganje cevovoda pod elektrovodi. Vmesni zasip se zasuje z nekoherentnim materialom. Izkop na mestu križanja se izvaja ročno pod nadzorom upravljalca komunalnega voda.</t>
  </si>
  <si>
    <t>Prečno križanje plinovodom, varovanje z obešanjem-podpiranjem v času gradnje. Polaganje cevovoda pod in nad plinovodom. Vmesni zasip se zasuje z nekoherentnim materialom. Izkop na mestu križanja se izvaja ročno pod nadzorom upravljalca komunalnega voda.</t>
  </si>
  <si>
    <t>Stroški nadzora pri križanju vodovoda z ostalimi komunalnimi vodi 
(obračun po dejanskih stroških)</t>
  </si>
  <si>
    <t>Postavitev gradbenih profilov na vzpostavljeno os trase cevovoda ter določitev nivoja za merjenja globine izkopa in polaganje cevovoda.</t>
  </si>
  <si>
    <t>Črpanje vode iz vodovodnega jarka v času gradnje.</t>
  </si>
  <si>
    <t>Strojni izkop jarka globine do 2,00 m, v terenu III-IV kategorije,odvozom in/ali odlaganjem izkopanega materiala. Brežine so po potrebi zavarovane z opažem.</t>
  </si>
  <si>
    <t>odvoz slabega materiala na trajno deponijo</t>
  </si>
  <si>
    <t>odlaganje na rob gr. jame (dober material)</t>
  </si>
  <si>
    <t>Odvoz na zač. deponijo (dober material)
(brežine so po potrebi varovane z opažem)</t>
  </si>
  <si>
    <t xml:space="preserve">*Opomba: Pri odvozu slabega materiala s kamionom kiperjem na trajno deponijo je upoštevano plačilo deponije na razdalji do 5 km, z nakladanjem, razkladanjem, planiranjem in utrjevanjem v slojih po 50 cm. Upoštevan je raztres materiala in sicer povečanje volumna za 5%. </t>
  </si>
  <si>
    <t>Delno ročni izkop jarka globine do 2,00 m, v terenu III-IV kategorije,</t>
  </si>
  <si>
    <t>Ročno planiranje dna jarka s točnostjo do 3 cm v projektiranem padcu (odstranitev večjih izboklin).</t>
  </si>
  <si>
    <t>Nabava, dobava in izdelava peščenega nasipa (posteljice) za izravnavo dna jarka debeline min 10 cm iz 2x sejanega peska brez frakcij večjih od 5 mm</t>
  </si>
  <si>
    <t>Dobava, nabava in transport materiala za izdelavo obsipa položene cevi. Obsip cevi se izvaja v slojih po 15-20 cm istočasno na obeh straneh cevi. Obsip je treba skrbno utrditi, da bo preprečeno poznejše posedanje terena nad izkopom. Obsip se utrjuje po standardnem "Proktorjevem" postopku do 95% trdosti. Obsipni material je 2x sejani pesek brez frakcij večjih od 5 mm.</t>
  </si>
  <si>
    <t>Nabava, nakladanje, transport ter zasipavanje vodovodnega jarka z gramoznim materialom s komprimiranjem zemljine v slojih po 20 cm do 95% trdnosti po standardnem Proktorjevem postopku.</t>
  </si>
  <si>
    <t>Z roba gradbene jame</t>
  </si>
  <si>
    <t>Nakladanje in prevoz iz začasne deponije</t>
  </si>
  <si>
    <t>z novim materialom (upoštevana nabava in dobava)</t>
  </si>
  <si>
    <t>Nabava materiala in armature, dobava in izdelava vodovodnega jaška 1,5mx1,5mx1,8m za motažo podtalnega zračnika DN80, vklučno z podbetoniranjem, in nabavo ter montažo LTZ pokrova 80x80, obrementve D400</t>
  </si>
  <si>
    <t>Izkop terena III.-IV.ktg. (ročno:strojno, 20:80) za potrebe postavitve hidrantov in zračnikov. Obsip hidrantov, zračnikov s primernim gramoznim materialom in izkopanim materialom (cca 1 m3/ kos) in ureditev terena.</t>
  </si>
  <si>
    <t>Podbetoniranje, obbetoniranje vodovodne armature, zasuni, hidranti, odcepi horizontalni in vertikalni lomi, vgradnja cestnih kap, montaža betonskih podlošk. Možna je montažna betonskih podstavkov. Obračun 0,25 m3/kos izvedenega podbetoniranja.</t>
  </si>
  <si>
    <t>podbetoniranje vodov. arm.</t>
  </si>
  <si>
    <t>obbetoniranje vodov. arm.</t>
  </si>
  <si>
    <t>¸¸</t>
  </si>
  <si>
    <t>cestne kape</t>
  </si>
  <si>
    <t>montažne podloške</t>
  </si>
  <si>
    <t>obsip armatur</t>
  </si>
  <si>
    <t>Čiščenje terena po končani gradnji ter ureditev okolice.</t>
  </si>
  <si>
    <t>od</t>
  </si>
  <si>
    <t>Skupaj zemeljska dela</t>
  </si>
  <si>
    <t>B.</t>
  </si>
  <si>
    <t>Priprava gradbišča, deponija vodovodnih cevi in zavarovanje vodovodnega materiala. V % od vrednosti vodovodnega materiala</t>
  </si>
  <si>
    <t>Demontaža obstoječih cevi do DN250 pri priključitvah novih in ukinitvah,  vključno z rezanjem cevi, začasnim zapiranjem ventilov na obst. cevi, zapora vodooskrbe.  Odvoz demontiranih delov, tudi cele dolžine ukinjene cevi , na trajno deponijo, vključno s stroški deponije.</t>
  </si>
  <si>
    <t>Demontaža obstoječih fazonskih kosov, armatur, vgradnih garnitur, cestnih kap, z označevalnimi tablicami ukinjenih zasunov, hidrantov. vključno z odvozom in stroški deponije</t>
  </si>
  <si>
    <t>Izpraznitev obstoječega cevovoda z odrezom cevi</t>
  </si>
  <si>
    <t>Prenos spuščanje in polaganje cevi  v pripravljen jarek, ter poravnanje v vertikalni in horizontalni smeri</t>
  </si>
  <si>
    <t>Prenos spuščanje in polaganje fazonskih kosov in armatur do DN250, v pripravljen jarek, ter poravnanje v vertikalni in horizontalni smeri</t>
  </si>
  <si>
    <t>Montaža vodovodnih cevi na položeno in utrjeno peščeno posteljico debeline 10 cm.</t>
  </si>
  <si>
    <t>Montaža prirobničnih kosov po priloženih montažnih shemah ter dokončna obdelava in zaščita spojev.</t>
  </si>
  <si>
    <t>Montaža obojčnih kosov po priloženih montažnih shemah ter dokončna obdelava in zaščita spojev.</t>
  </si>
  <si>
    <t>Montaža zasuna (Euro 20; tip 23) s tesnili in vijaki ter vgradno garnituro in cestno kapo.</t>
  </si>
  <si>
    <t>DN50</t>
  </si>
  <si>
    <t>DN80</t>
  </si>
  <si>
    <t>* z ročnim kolesom Z_R80</t>
  </si>
  <si>
    <t>Z100</t>
  </si>
  <si>
    <t>Z150</t>
  </si>
  <si>
    <t>Z300</t>
  </si>
  <si>
    <t>Montaža podtalnega hidranta s podbetoniranjem telesa hidranta in izdelavo drenažnega zasipa.</t>
  </si>
  <si>
    <t>Montaža zračnika ''Hawle'' z eno kroglo, z montažo tesnil in vijakov.</t>
  </si>
  <si>
    <t>Dobava in montaža tablic za označevanje hidrantov in zasunov na ustrezne drogove.</t>
  </si>
  <si>
    <t>Dobava in montaža drogov za montažo tablic  iz prejšnje točke (vključno s sidri d50 dolžine 600mm). Stebrički so iz aluminijastih cevi d50 mm, višine 2400 mm.</t>
  </si>
  <si>
    <t>Nabava in polaganje signalnega in opozorilnega traku nad vodovodnimi cevmi.</t>
  </si>
  <si>
    <t>Tlačni preizkus položenega cevovoda po standardu SIST EN 805, vključno z pridobitvijo ustreznega zapisnika.</t>
  </si>
  <si>
    <t xml:space="preserve">Dezifekcija položenega cevovoda </t>
  </si>
  <si>
    <t>Skupaj montažna dela</t>
  </si>
  <si>
    <t>C.</t>
  </si>
  <si>
    <t>VODOVODNI MATERIAL</t>
  </si>
  <si>
    <t>1.a.</t>
  </si>
  <si>
    <t>Cevi DUCTIL NATURAL DN300 (EN 545:2010, C40), PN10 (standard spoj) komplet s tesnili (DIN 28610 T1), dolžina cevi l=6,0 m/kos;
Dolžina cevi je povečana za 2% zaradi obdelave.</t>
  </si>
  <si>
    <t>NL DN300</t>
  </si>
  <si>
    <t>1.b.</t>
  </si>
  <si>
    <t>Cevi DUCTIL NATURAL DN100 (EN 545:2010, C40), PN10 (standard spoj) komplet s tesnili (DIN 28610 T1), dolžina cevi l=6,0 m/kos;
Dolžina cevi je povečana za 2% zaradi obdelave.</t>
  </si>
  <si>
    <t>NL DN100</t>
  </si>
  <si>
    <t>1.c.</t>
  </si>
  <si>
    <t>Cevi DUCTIL NATURAL DN150 (EN 545:2010, C40), PN10 (standard spoj) komplet s tesnili (DIN 28610 T1), dolžina cevi l=6,0 m/kos;
Dolžina cevi je povečana za 2% zaradi obdelave.</t>
  </si>
  <si>
    <t>NL DN150</t>
  </si>
  <si>
    <t>PRIROBNIČNI DUCTIL fazonski kosi za tlačno stopnjo PN10 komplet s tesnili (armatura po DIN 28610 T1),
vijačni in tesnilni material upoštevan v ceni fazonskih kosov, za vsak spojni kos (FFK, T) se vgradi vrtljivo prirobnico,
za vsako prirobnico DN80 se naroči 8 vijakov M16; L/X 85/57
za vsako prirobnico DN100 oz. DN125 se naroči 8 vijakov M16; L/X 90/62 za vsako prirobnico DN150 se naroči 8 vijakov M20;L/X 100/72</t>
  </si>
  <si>
    <t>FFK50(45°)</t>
  </si>
  <si>
    <t>FFK100(45°)</t>
  </si>
  <si>
    <t>FFK150(45°)</t>
  </si>
  <si>
    <t>FFK300(45°)</t>
  </si>
  <si>
    <t>F300</t>
  </si>
  <si>
    <t>T300/100</t>
  </si>
  <si>
    <t>T300/80</t>
  </si>
  <si>
    <t>T100/80</t>
  </si>
  <si>
    <t>T100/50</t>
  </si>
  <si>
    <t>FF300(1000)</t>
  </si>
  <si>
    <t>FF150(1000)</t>
  </si>
  <si>
    <t>FF80(500)</t>
  </si>
  <si>
    <t>UNI100</t>
  </si>
  <si>
    <t>UNI150</t>
  </si>
  <si>
    <t>UNI300</t>
  </si>
  <si>
    <t>N80</t>
  </si>
  <si>
    <t>ZS80</t>
  </si>
  <si>
    <t>ZS50</t>
  </si>
  <si>
    <t>FAZONSKI KOSI NA PRIROBNICO:</t>
  </si>
  <si>
    <r>
      <t xml:space="preserve">OBOJČNI DUCTIL fazonski kosi za tlačno stopnjo PN10 komplet s tesnili (armatura po DIN 28610 T1). Vsa kolena na obojčne spoje (MMK) so predvidena s sidrnmi VI spoji, ter dva spoja pred in po kolenu enako. </t>
    </r>
    <r>
      <rPr>
        <b/>
        <sz val="8"/>
        <rFont val="Swis721 Ex BT"/>
        <family val="2"/>
        <charset val="238"/>
      </rPr>
      <t>Tesnilni (tudi za sidrne spoje) material je upoštevan v ceni fazonskih kosov</t>
    </r>
  </si>
  <si>
    <t>NL DN300(500)</t>
  </si>
  <si>
    <t>NL DN150(500)</t>
  </si>
  <si>
    <t>NL DN100(500)</t>
  </si>
  <si>
    <t>MMA300/80</t>
  </si>
  <si>
    <t>MMA300/100</t>
  </si>
  <si>
    <t>MMA300/150</t>
  </si>
  <si>
    <t>MMA150/80</t>
  </si>
  <si>
    <t>E300</t>
  </si>
  <si>
    <t>E150</t>
  </si>
  <si>
    <t>E100</t>
  </si>
  <si>
    <t>MMK300(45°)</t>
  </si>
  <si>
    <t>FAZONSKI KOSI NA OBOJKO:</t>
  </si>
  <si>
    <t>DUCTIL zasun (Euro 20; tip 23) z teleskopsko vgradbeno garnituro (Hvgr=1,0-1,50m), cestno kapo in prirobničnim PAM tesnilom in vijaki (tlačna stopnja PN10).</t>
  </si>
  <si>
    <t>Z50</t>
  </si>
  <si>
    <t>Z80</t>
  </si>
  <si>
    <t>ro.k.</t>
  </si>
  <si>
    <t>Z_R80</t>
  </si>
  <si>
    <t>Podtalni hidrant</t>
  </si>
  <si>
    <t>Zračnik ''Hawle'' DN80 z eno kroglo, prirobničnimi PAM tesnili in vijaki.</t>
  </si>
  <si>
    <t>SKUPAJ ARMATURE:</t>
  </si>
  <si>
    <t>Stroški meritve pretokov vode na hidrantih vključno s pridobitvijo potrdila</t>
  </si>
  <si>
    <t>Prevoz in prenos vodovodnega materiala iz deponije do mesta vgradnje.
V % od vrednosti vodovodnega materiala.</t>
  </si>
  <si>
    <t>Skupaj vodovodni material</t>
  </si>
  <si>
    <t>b) OBNOVA HIŠNIH VODOVODNIH PRIKLJUČKOV</t>
  </si>
  <si>
    <t>a.</t>
  </si>
  <si>
    <t>Zemeljska dela (priključki)</t>
  </si>
  <si>
    <t>Postavitev gradbenih profilov na vzpostavljeno os trase cevovoda ter določitev nivoja za merjenje globine izkopa in polaganje cevovoda</t>
  </si>
  <si>
    <r>
      <t>Strojni izkop (92%) in delno ročni izkop (8%) jarka globine do 2,00 m, v terenu III-IV kategorije,  z odlaganjem kakovostnega materiala na rob gradbene jame(40%) ter odvozom slabšega  izkopanega materiala(60%) z nakladanjem na kamion na trajno deponijo . Brežine so po potrebi zavarovane z opažem.
Brežine se izvajajo v naklonu 60</t>
    </r>
    <r>
      <rPr>
        <sz val="8"/>
        <rFont val="Calibri"/>
        <family val="2"/>
        <charset val="238"/>
      </rPr>
      <t xml:space="preserve">°
</t>
    </r>
    <r>
      <rPr>
        <sz val="8"/>
        <rFont val="Swis721 Ex BT"/>
        <family val="2"/>
        <charset val="238"/>
      </rPr>
      <t>Širina dna izkopa je 50cm, globina je 1,30m</t>
    </r>
  </si>
  <si>
    <t>Utrjen teren (odstarnitev in ponovno asfaltiranje, vklučno z ponovno izvedbo tamponskega sloja debeline 20cm)</t>
  </si>
  <si>
    <t>Neutrjen teren</t>
  </si>
  <si>
    <t xml:space="preserve">Opomba: Pri odvozu slabega materiala s kamionom kiperjem na trajno deponijo je upoštevano plačilo deponije na razdalji do 5 km, z nakladanjem, razkladanjem, planiranjem in utrjevanjem v slojih po 50 cm. Upoštevan je raztres materiala in sicer povečanje volumna za 5%. </t>
  </si>
  <si>
    <t>Ročno planiranje dna jarka, izdelava peščenega nasipa, nabava in transport materiala za izdelavo obsipa nad cevjo, nabava, nakladanje in prevoz ter zasipavanje vodovodnega jarka z novim materialom s komprimiranjem zemljine v slojih po 20 cm ter odvoz odkopanega materiala na gradbeno deponijo z vsemi taksami in končnim čiščenjem terena</t>
  </si>
  <si>
    <t>Rušenje obstoječih ograj in vzpostavitev v prvotno stanje po končani gradnji (ocena)</t>
  </si>
  <si>
    <t>Nabava in polaganje asfalta (širine 2,0m) v privatnih zemljiščih.</t>
  </si>
  <si>
    <t>Izvedba križanja z obstoječimi/predvidenimi komunalnimi vodi (izkop na mestu križanja se izvaja ročno)</t>
  </si>
  <si>
    <t>Postavitev cestnih kap na končno niveleto terena</t>
  </si>
  <si>
    <t>Polaganje vodovodne in zaščitne cevi skozi steno vodomernega mesta  s čiščenjem in tesnenjem preboja.</t>
  </si>
  <si>
    <t>b.</t>
  </si>
  <si>
    <t>Montažna dela (priključki)</t>
  </si>
  <si>
    <t>Prevoz in prenos vodovodnega materiala iz deponije do mesta vgradnje. V % od vrednosti vodovodnega materiala.</t>
  </si>
  <si>
    <t>Prenos spuščanje in polaganje  vodovodne cevi in zaščitne cevi v pripravljen jarek, ter poravnanje v vertikalni in horizontalni smeri</t>
  </si>
  <si>
    <t>Demontaža obstoječih hišnih vodovodnih priključkov (vodovodne cevi, fitingov, cestne kape, navrtnega zasuna..)  z odvozom na gradbeno deponjo.</t>
  </si>
  <si>
    <t>Demontaža in ponovna montaža obstoječega   vodomera.</t>
  </si>
  <si>
    <t>Montaža vodovodnih cevi v obstoječo zaščitno cev.</t>
  </si>
  <si>
    <t>Montaža vodovodnih in zaščitnih cevi na položeno in utrjeno peščeno posteljico debeline 10 cm.</t>
  </si>
  <si>
    <t>Montaža navrtnih zasunov z vgradbeno garnituro in cestno kapo, pehodno ločno spojko ter montažo betonskih podložnih plošč.</t>
  </si>
  <si>
    <t>Montaža vodovodne armature in fitingov v vodomernem mestu  po specifikaciji materiala</t>
  </si>
  <si>
    <t>Nabava in polaganje signalnega in opozorilnega traku nad vodovodnimi cevmi</t>
  </si>
  <si>
    <t xml:space="preserve">Tlačni preizkus položenega cevovoda po standardu SIST EN 805 </t>
  </si>
  <si>
    <t>c.</t>
  </si>
  <si>
    <t>Vodovodni material (priključki)</t>
  </si>
  <si>
    <t xml:space="preserve">Cevi PE100d40, PN 16  priključna cev </t>
  </si>
  <si>
    <t xml:space="preserve">Cevi PE80d90, PN 10, zaščitna cev </t>
  </si>
  <si>
    <t xml:space="preserve">Cevi PE100d90, PN 16  priključna cev </t>
  </si>
  <si>
    <t xml:space="preserve">Cevi PE100d63, PN 16  priključna cev </t>
  </si>
  <si>
    <t>Vodovodna armatura za priključitev na javni vodovod:navrtni zasun, streme za NZ, koleno priključno, vgradna granitura (Hvgr 1,0 - 1,5m), betonski podstavek mali in cestna kapa DN90.</t>
  </si>
  <si>
    <t>Nabava in dobava fitingov na vodomernih mestih (kroglične pipe, kolena, tesnila, reducirke, podloške,…): pipa krogelna, pipa krogelna  z izpustom, zmanjševalni kos, spojka ravna za PE cevi, nosilec za vodmer s holandcem, betonski podstavek 40x40 cm, nepovratni ventil (vložek) in Nabava in dobava gumi tesnil</t>
  </si>
  <si>
    <t>Stroški transporta vodovodnih armatur in fazonskih kosov (% od vrednosti vodovodnega materiala)</t>
  </si>
  <si>
    <t>JAVNI VODOVOD ''B'' - NL DN100</t>
  </si>
  <si>
    <t>b)  OBNOVA HIŠNIH VODOVODNIH PRIKLJUČKOV - VODOVOD ''B''</t>
  </si>
  <si>
    <t>Vodovodni provizorij ni potreben</t>
  </si>
  <si>
    <t>odlaganje na rob gr. Jame (dober material)</t>
  </si>
  <si>
    <t>Odvoz na zač. Deponijo (dober material)</t>
  </si>
  <si>
    <t>odlaganje na rob gr. jame</t>
  </si>
  <si>
    <t>odvoz na zač. deponijo
(brežine so po potrebi varovane z opažem)</t>
  </si>
  <si>
    <t>Zasipavanje vodovodnega jarka z ustreznim materialom s komprimiranjem zemljine v slojih po 20 cm do 95% trdnosti po standardnem Proktorjevem postopku.</t>
  </si>
  <si>
    <t>z začasne deponije</t>
  </si>
  <si>
    <t>nov material</t>
  </si>
  <si>
    <t>Izdelava začasnega zasipa do nivelete terena z utrjevanjem  v slojih po 20 cm do 95% trdnosti po standardnem Proktorjevem postopku.
Upoštevan je začasni zasip do predvidenega sp. roba asfalta)</t>
  </si>
  <si>
    <t>z novi materialom  (upoštevana nabava in dobava)</t>
  </si>
  <si>
    <t>Odvoz odkopanega materiala s kamionom kiperjem  na trajno gradbeno deponijo z plačilom deponije na razdalji do 5 km, z nakladanjem, razkladanjem, planiranjem in utrjevanjem v slojih po 50 cm. Upoštevan je raztres materiala in sicer povečanje volumna za 5%. (Ves ustrezen material je porabljen za zasip, začasni zasip in provizorij.)</t>
  </si>
  <si>
    <t>Izkop terena III.-IV.ktg. (ročno:strojno, 20:80) za potrebe postavitve  hidrantov in zračnikov. Obsip hidrantov, zračnikov s primernim gramoznim materialom in izkopanim material (cca 1 m3/ kos). Ureditev terena v prvotno stanje.</t>
  </si>
  <si>
    <t>26.</t>
  </si>
  <si>
    <t>DN100</t>
  </si>
  <si>
    <t xml:space="preserve">Dezinfekcija položenega cevovoda </t>
  </si>
  <si>
    <t>PRIROBNIČNI DUCTIL fazonski kosi za tlačno stopnjo PN10 komplet s tesnili (armatura po DIN 28610 T1, K9),
vijačni in tesnilni material upoštevan v ceni fazonskih kosov, za vsak spojni kos (FFK, T) se vgradi vrtljivo prirobnico,
za vsako prirobnico DN80 se naroči 8 vijakov M16; L/X 85/57
za vsako prirobnico DN100 oz. DN125 se naroči 8 vijakov M16; L/X 90/62 za vsako prirobnico DN150 se naroči 8 vijakov M20;L/X 100/72</t>
  </si>
  <si>
    <t>FFR100/80</t>
  </si>
  <si>
    <t>UNI80</t>
  </si>
  <si>
    <t>Utrjen teren (odstarnitev in ponovno asfaltiranje bet. tlakovcev)</t>
  </si>
  <si>
    <t>Rušitev, nabava ter ponovno polaganje asfalta v privatnih površinah v širini 2m</t>
  </si>
  <si>
    <t>Ročno planiranje dna jarka, izdelava peščenega nasipa, nabava in transport materiala za izdelavo obsipa nad cevjo, zasipavanje vodovodnega jarka z materialom z roba gradbene jame(40%), nabava, nakladanje in prevoz ter zasipavanje vodovodnega jarka z novim materialom (60%) s komprimiranjem zemljine v slojih po 20 cm ter končnim čiščenjem terena</t>
  </si>
  <si>
    <t>Varovanje žive meje z odstranitvojo in ponovno vraditvijo s pognojevanjem in zalivanjem</t>
  </si>
  <si>
    <t>Izvedba križanja z obstoječimi komunalnimi vodi (izkop na mestu križanja se izvaja ročno)</t>
  </si>
  <si>
    <t>Demontaža obstoječih hišnih vodovodnih priključkov (vodovodne cevi, fitingov, vodomera, cestne kape, navrtnega zasuna..) z odvozom na gradbeno deponjo</t>
  </si>
  <si>
    <t>S K U P N A    R E K A P I T U L A C I J A</t>
  </si>
  <si>
    <t>Dolžina odseka</t>
  </si>
  <si>
    <t>Cena</t>
  </si>
  <si>
    <t>b) DODATNA DELA PRI IZVEDBI IN ODDAJI JAVNEGA VODOVODA</t>
  </si>
  <si>
    <t>c) GRADNJA HIŠNIH VODOVODNIH PRIKLJUČKOV</t>
  </si>
  <si>
    <t>SKUPNA CENA INVESTICIJE</t>
  </si>
  <si>
    <t>Skupna dolžina gradnje javnega vodovoda:</t>
  </si>
  <si>
    <t>OPOMBA:</t>
  </si>
  <si>
    <t>*Pri dodatnih delih je upoštevano da so nekateri stroški skupni z izvedbo kanalizacije (upoštevana delitev 0,5)</t>
  </si>
  <si>
    <t>Pri izkopu je upoštevano, da se izkop vrši od spodnjega roba asfalta. Zasip je razdeljen na zasip vodovoda (do -0,30cm od končne ureditve terena) ter začasni zasip (od -0,30 cm do nivelete)</t>
  </si>
  <si>
    <t>*pri načrtu obnove kanalizacije je upoštevana dobava in montaža opaža za izkop. V popisu vodovoda je zato upoštevana le količina izkopanega materiala ki odpade na vodovod.</t>
  </si>
  <si>
    <t>DODATNA DELA</t>
  </si>
  <si>
    <t>Izdelava PID-a v skladu z ZGO-1 in dopolnitvami, (2x v projektni obliki, 2x v elektronski obliki)</t>
  </si>
  <si>
    <t>Izdelava geodetskega posnetka v GAUSS KRUEGERJEVEM koordinatnem sistemu v elektronski obliki, ter pridobitev potrdila o vrisu v kataster</t>
  </si>
  <si>
    <t>Izdelava geodetskega načrta</t>
  </si>
  <si>
    <t>Izdelava VODILNE MAPE (2x) z dokazili o zanesljivosti objekta, kompletna dokumentacija za izvedbo tehničnega pregleda in pridobitve uporabnega dovoljenja v skladu z ZGO-1 in dopolnitvami</t>
  </si>
  <si>
    <t>Stroški izvedbe nadzora geomehanika
(obračun po dejanskih stroških)</t>
  </si>
  <si>
    <t>Stroški izvedbe projektantskega nadzora</t>
  </si>
  <si>
    <t>Stroški postavitve in po končanih delih odstranitve obvestilne table na gradbišču</t>
  </si>
  <si>
    <t>Izdelava varnostnega načrta za enostavnejši objekt. (V izdelavo so vključeni vsi stroški). Koordinacija VZPD na gradbišču.V ceno je vštet en obisk na gradbišču.</t>
  </si>
  <si>
    <t>Stroški izdelave načrta o ravnanju z odpadki, ki nastanejo pri gradbenih delih, s končnim poročilom in zahtevano dokumentacijo v skladu z uredbo oz. predpisi za tovrstno področje</t>
  </si>
  <si>
    <t>Vzdrževanje vseh prekopanih javnih površin v času od rušitve do vzpostavitve v prvotno stanje z upoštevanjem stroškov dela in materiala  (polivanje-proti prašna zaščita, dosip-udarne jame)</t>
  </si>
  <si>
    <t>Prekintev oskrbe z obvestili uporabnikom</t>
  </si>
  <si>
    <t>Geodetska izmera, obdelava in priprava digitalnih podatkov (artribuiranje, digitalna skica) vodovodnih priključkov, skladno z internimi tehničnimi normativi upravljalca vodovoda</t>
  </si>
  <si>
    <t>Skupaj dodatna dela</t>
  </si>
  <si>
    <t>št. priklj.</t>
  </si>
  <si>
    <t>sk. dolžina</t>
  </si>
  <si>
    <t>SKUPAJ OBNOVA HIŠNIH VODOVODNIH PRIKLJUČKOV:</t>
  </si>
  <si>
    <t>cena obnove priključka na m':</t>
  </si>
  <si>
    <t>PODROBNEJŠI OPIS VODOVODNEGA MATERIALA:</t>
  </si>
  <si>
    <t>1.CEVI IZ NODULARNE LITINE:</t>
  </si>
  <si>
    <t>Tlačne cevi iz nodularne litine (NL) z navadnim ali varovanim sidrnim spojem in EPDM tesnilom, preferiranega tlačnega razreda najmanj C40 (do vključno DN300), C30 (do vključno DN600), dolžina posamezne cevi je 6 m. Vsi spoji morajo biti primerni za tlake minimalno 16 bar oz. 25 bar (skladno s ponudbenim predračunom in spodnjimi specifikacijami ter zahtevami naročnika v razpisni dokumentaciji).
Cevi morajo biti izdelane na obojko v skladu s SIST EN 545:2011. Na zunanji strani morajo biti zaščitene z aktivno galvansko zaščito, ki omogoča vgradnjo cevi tudi v agresivno zemljo z zlitino Zn + Al debeline 400 g/m2 (v razmerju 85%  in ostalo Al in druge kovine) in modrim pokrivnim nanosom, na notranji strani pa s cementno oblogo v skladu s SIST EN 545:2011 (cementna obloga mora biti narejena s pitno vodo, cement tipa CEM III-B ex BFC pa mora biti v skladu z EN197-1 z CE oznako (certifikat)). 
Druga zunanja zaščita cevi možna le ob izrecni zahtevi v popisu vodovodnega materiala - te cevi morajo biti izdelane skladno s SIST EN 545:2011 - Annex D, točka D.2.3)
Cevi morajo biti obvezno opremljene z odgovarjajočimi tesnili v skladu z SIST EN 681-1 (certifikat). Obojčno tesnilo oz. spoj mora biti zaradi zagotovitve kvalitete spoja preizkušen skupaj s cevmi (certifikat). Vse cevi morajo biti od istega proizvajalca.</t>
  </si>
  <si>
    <t>2. FAZONSKI KOSI IZ NODULARNE LITINE</t>
  </si>
  <si>
    <r>
      <rPr>
        <b/>
        <u/>
        <sz val="8"/>
        <rFont val="Swis721 Ex BT"/>
        <family val="2"/>
      </rPr>
      <t>Fazonski kosi iz nodularne litine na obojko</t>
    </r>
    <r>
      <rPr>
        <sz val="8"/>
        <rFont val="Swis721 Ex BT"/>
        <family val="2"/>
      </rPr>
      <t xml:space="preserve"> z navadnim ali varovanim sidrnim spojem in EPDM tesnilom. Obojčni fazonski kosi morajo imeti isti spoj kot cevi. 
Fazonski kosi morajo biti izdelani iz duktilne litine GGG400 v skladu s SIST EN 545:2011, z zunanjo in notranjo epoksi zaščito min. debeline 70 mikronov po postopku kataforeze ali min. 250 mikronov po klasičnem postopku. Glede na zahteve iz popisa upoštevati drugo zunanjo zaščito cevi primerno za vgradnjo v zemljine s prisotnostjo talne vode in z večjo verjetnostjo pojava korozije (skladno s SIST EN 545:2011 - Annex D, točka D.2.3)
Opremljeni morajo biti z odgovarjajočimi tesnili v skladu z SIST EN 681-1 . Obojčno tesnilo oz. spoj mora biti zaradi zagotovitve kvalitete spoja preizkušen skupaj s fazoni (certifikat). Obojčni fazonski kosi morajo biti istega proizvajalca kot cevi.</t>
    </r>
  </si>
  <si>
    <r>
      <rPr>
        <b/>
        <u/>
        <sz val="8"/>
        <rFont val="Swis721 Ex BT"/>
        <family val="2"/>
      </rPr>
      <t>Fazonski kosi iz nodularne litine s prirobnico</t>
    </r>
    <r>
      <rPr>
        <sz val="8"/>
        <rFont val="Swis721 Ex BT"/>
        <family val="2"/>
      </rPr>
      <t xml:space="preserve"> morajo biti izdelani iz duktilne litine GGG400 v skladu z SIST EN 545:2011, z zunanjo in notranjo epoksi zaščito min. debeline 70 mikronov po postopku kataforeze ali min. 250 mikronov po klasičnem postopku. 
Prirobnični fazonski kosi standardne izvedbe morajo imeti vrtljivo prirobnico, ostali (samo FF kos) pa imajo lahko fiksno. Prirobnični fazonski kosi z vrtljivo prirobnico morajo biti istega proizvajalca kot cevi.</t>
    </r>
  </si>
  <si>
    <t>3. POLIETILENSKE CEI (PE)</t>
  </si>
  <si>
    <t>Tlačne polietilenske (PE) cevi za pitno vodo so izdelane v skladu s standardom po SIST EN 12201-1:2011, SIST EN 12201-2:2011, SIST ISO 4427. Za delovne tlake 10-16 bar (glej popis). Material za cevi, mora biti dobre in ustrezne kvalitete za delo pod specifičnimi pogoji in pod prometno obtežbo, tlaku v ceveh, koroziji in spreminjanju temperaturnih in klimatskih sprememb brez poškodb ali okvar. Če ni drugače določeno, morajo vse cevi prenesti prometno obtežbo.</t>
  </si>
  <si>
    <t>4. UNIVERZALNE SPOJKE</t>
  </si>
  <si>
    <t>Spojka s telesom iz nodularne litine za spajanje cevi različnih materialov, z EPDM tesnilom in obojestransko epoksi zaščito minimalne debeline 250 mikronov. Obojčno tesnilo oz. spoj mora omogočati lom na spoju min 4°. Spoj mora zagotavljati sidranje pri tlaku ≥ 16 bar.</t>
  </si>
  <si>
    <t>5. NEPOVRATNI VENTIL - Z LOPUTO</t>
  </si>
  <si>
    <t>Telo prirobničnega ventila mora biti iz litine z epoxy zaščito , z gumirano loputo (EPDM).</t>
  </si>
  <si>
    <r>
      <t xml:space="preserve">6. NEPOVRATNI VENTIL </t>
    </r>
    <r>
      <rPr>
        <sz val="8"/>
        <rFont val="Swis721 Ex BT"/>
        <family val="2"/>
      </rPr>
      <t>- varovanje primarne linije pri objektih pred vdorom onesnažene vode.</t>
    </r>
  </si>
  <si>
    <t>100% prepreči povratni tok z dvema nepovratnima ventiloma in vmesnim izpustnim ventilom.  Izdelani po standardu EN 1717. Material ohišja je iz medenine oz. brona. Osi in vzmeti so iz nerjavečega jekla. Za servis ga ni potrebno izgraditi iz linije.</t>
  </si>
  <si>
    <t>7. LOVILEC NESNAGE</t>
  </si>
  <si>
    <t>Telo prirobničnega lovilca nesnage mora biti iz litine z epoxy zaščito s čistilno mrežico iz nerjavečega jekla s perforacijo najmanj 1,2 mm, ter čistilno prirobnico.</t>
  </si>
  <si>
    <t>8. MONTAŽNO DEMONTAŽNI KOS</t>
  </si>
  <si>
    <t>Montažno - demontažni kosi morajo biti izdelani iz jekla z Epoxy zaščito min. 250 mikronov; tesnenje EPDM. Možnost nastavitve dolžine +-25mm.</t>
  </si>
  <si>
    <t>9. EV ZASUNI KRATKE IZVEDBE (po SIST EN 558:2008+A1:2012, serija 14):</t>
  </si>
  <si>
    <t>EV zasuni morajo biti izdelani iz litine GGG-40, z obojestransko epoksi zaščito minimalne debeline 250 mikronov. Klin zasuna je zaščiten z EPDM elastomerno gumo. Vreteno zasuna je izdelano iz nerjavečega jekla. Tesnenje na vretenu je izvedeno z dvema "O" tesniloma. Na obeh straneh klina so vodila iz poliamida. Spoj telesa in pokrova mora biti izveden brez vijakov in zagozd. Ustrezati morajo zahtevam standardov SIST EN1074 (certifikat) in SIST EN12266.</t>
  </si>
  <si>
    <t xml:space="preserve">10. PRIROBNIČNE LOPUTE </t>
  </si>
  <si>
    <t>Ohišje in loputa prirobnične lopute sta izdelana iz duktilne litine GS 500-7, z epoxy zaščito minimalne debeline 250 mikronov. Osovina je izdelana iz nerjavečega jekla. "O" tesnila na vretenu so iz NBR. EPDM tesnilo, ki se nahaja na loputi omogoča 100% tesnenje pri pretoku v obe smeri (avtomatsko tesnenje), je možno zamenjati. Disk lopute je dvakrat excentrično postavljen glede na ohišje  zaradi lažjega upravljanja. Sedež narejen iz nerjavečega jekla je uvaljan na ohišje. Ustrezati mora standardu EN1074 (certifikat).</t>
  </si>
  <si>
    <t>11. HIDRANTI NADZEMNI</t>
  </si>
  <si>
    <t>Nadzemni hidrant s telesom iz NL ali INOX, prirobničnim priključkom in EPDM tesnilom. Hidrant skladen s standardi SIST EN14384:2005 in SIST EN 1074-6:2008. S tremi stabilnimi spojkami: 2 × tip C in 1 × tip B za DN80 ter 2 × tip B in 1 × tip A  za DN100.
- min. pretočne karakteristike (Kv) po SIST EN 14348:2005. 
Omogočeno obračanje glave za 360°.
Material hidranta je NL ali INOX, notranji deli iz nerjavnega materiala, NL deli hidranta zunaj in znotraj zaščiteni z epoksi premazom min. debeline 250 mikronov. Opremljen s sistemom za preprečevanje iztoka v primeru loma in izpustno odprtino za izpust stoječe vode iz hidranta skladno s SIST EN1074-6:2008.</t>
  </si>
  <si>
    <r>
      <t xml:space="preserve">hidranta. Ustrezati morajo standardu </t>
    </r>
    <r>
      <rPr>
        <sz val="11"/>
        <rFont val="Arial"/>
        <family val="2"/>
        <charset val="238"/>
      </rPr>
      <t>SIST EN 14384:2005</t>
    </r>
    <r>
      <rPr>
        <sz val="12"/>
        <rFont val="Times New Roman"/>
        <family val="1"/>
        <charset val="238"/>
      </rPr>
      <t>.</t>
    </r>
  </si>
  <si>
    <t>12. HIDRANT PODZEMNI</t>
  </si>
  <si>
    <t xml:space="preserve">Podtalni hidrant s prirobničnim priključkom in EPDM tesnilom. Skladen s standardi SIST EN 14339:2005 in SIST EN1074-6:2008.
Material hidranta NL ali INOX, pretočna karakteristika Kv &gt; 120 m3/h pri ΔP=1 bar.
NL deli zunaj in znotraj zaščiteni z epoksi barvo min. debeline 250 mikronov. Hidrant opremljen s sistemom za preprečevanje iztoka v primeru loma in drenažnim sistemom - izpustno odprtino za izpust stoječe vode iz hidranta skladno s SIST EN1074-6:2008. </t>
  </si>
  <si>
    <t>13. MEHANSKI REGULATOR NIVOJA - PLOVNI VENTIL</t>
  </si>
  <si>
    <t>Telo regulatorja, zapiralo in regulirna palica so izdelani iz jekla z epoxy zaščito 200 mikronov. Plovek je izdelan iz ekspandiranega polistirena, tesnilo pa iz SBR. Prirobnice so vrtane po ISO 2531.</t>
  </si>
  <si>
    <t>14. CESTNE KAPE</t>
  </si>
  <si>
    <r>
      <rPr>
        <u/>
        <sz val="8"/>
        <rFont val="Swis721 Ex BT"/>
        <family val="2"/>
      </rPr>
      <t>Cestne kape za zasune in hidrante</t>
    </r>
    <r>
      <rPr>
        <sz val="8"/>
        <rFont val="Swis721 Ex BT"/>
        <family val="2"/>
      </rPr>
      <t xml:space="preserve">
Teleskopska cestna kapa iz nodularne litine kvalitetne (težke) izvedbe v razredu nosilnosti D400, po standradu EN 124 s protihrupnim PUR vložkom na pokrovu, tečajem ter možnostjo vgradnje pod naklonom, ki omogoča enostavno prilagoditev pokrova vozni površini brez dodatnih gradbenih del. S sistemom zapiranja, ki otežuje odstranitev pokrova in minimizira hrup. Cestna kapa s površinsko zaščito ohišja in trajno protikorozijsko zaščito pokrova. Pokrov z ustreznim napisom po navodilih upravljalca, npr.: VODA, VODOVOD, Z, HIDRANT,...
Za vgradnjo v povozno površino.</t>
    </r>
  </si>
  <si>
    <r>
      <rPr>
        <u/>
        <sz val="8"/>
        <rFont val="Swis721 Ex BT"/>
        <family val="2"/>
      </rPr>
      <t>Cestne kape za COMBI armature</t>
    </r>
    <r>
      <rPr>
        <sz val="8"/>
        <rFont val="Swis721 Ex BT"/>
        <family val="2"/>
      </rPr>
      <t xml:space="preserve">
Kompaktna cestna kapa iz nodularne litine kvalitetne/ težke izvedbe z integriranimi 4 pokrovi z varovalnim sistemom, ki preprečuje enostavno odstranitev in ropotanje. Skladna z zahtevami proizvajalca armature. Cestna kapa s površinsko zaščito ohišja in trajno protikorozijsko zaščito pokrova. Pokrov z ustreznim napisom po navodilih upravljalca. Varovalni sistem z zatiči iz nerjavečega jekla.
Za vgradnjo v povozno površino.</t>
    </r>
  </si>
  <si>
    <r>
      <rPr>
        <u/>
        <sz val="8"/>
        <rFont val="Swis721 Ex BT"/>
        <family val="2"/>
      </rPr>
      <t>Cestne kape za podtalni zračnik</t>
    </r>
    <r>
      <rPr>
        <sz val="8"/>
        <rFont val="Swis721 Ex BT"/>
        <family val="2"/>
      </rPr>
      <t xml:space="preserve">
Kompaktna cestna kapa iz nodularne litine kvalitetne/ težke izvedbe z  okroglim pokrovom in pritrdilnim sistemom pokrova iz nerjavečega materiala, ki preprečuje ropotanje. Skladna z zahtevami proizvajalca armature. Cestna kapa s površinsko zaščito ohišja in trajno protikorozijsko zaščito pokrova. Pokrov z ustreznim napisom po navodilih upravljalca. Varovalni zatiči iz nerjavečega jekla. 
Za vgradnjo v povozno površino.Cestna kapa za zračnik mora biti okrogle oblike imeti napis ZRAČNIK v slovenskem jeziku, poliuretanski protihrupni vložek, ter dva vijaka s katerimi je pričvrščen pokrov na ohišje kape.</t>
    </r>
  </si>
  <si>
    <r>
      <rPr>
        <u/>
        <sz val="8"/>
        <rFont val="Swis721 Ex BT"/>
        <family val="2"/>
      </rPr>
      <t>Cestna kapa za univerzalne navrtalne zasune (oklepi)</t>
    </r>
    <r>
      <rPr>
        <sz val="8"/>
        <rFont val="Swis721 Ex BT"/>
        <family val="2"/>
      </rPr>
      <t xml:space="preserve">                                                                                 Kapa mora biti okrogle oblike - mala, fi 95 mm, ohišje kape in pokrov iz nodularne litine, bitumensko in dodatno protikorozijsko epoxi prašno zaščiten. Ustrezati mora standardu DIN 4056 z napisom "VODA" ali "VODOVOD".  Nalaganje pokrova konusno s podaljšanim zobom. Pokrov v celoti odstranljiv. Možnost prilagajanja glede na teren s pripadajočimi distančnimi obroči.</t>
    </r>
  </si>
  <si>
    <t>15. POKROVI IZ NODULARNE LITINE</t>
  </si>
  <si>
    <t>Pokrovi morajo biti izdelani iz nodularne litine v skladu s standardom SIST EN124, zaščiteni z bitumenskim premazom. Razred nosilnosti B125 KN naj bo opremljen s ključavnico, protismradnim labirintnim tesnilom in možnostjo simbolnega označevanja namena jaška (elektrika, voda, meteorna kanalizacija, fekalna kanalizacija). Razred nosilnosti D 400 KN naj bo opremljen z obročem iz kompozitnega materiala in naj ima možnost naknadne vgradnje ključavnice. Pokrov se mora blokirati pri 90° da prepreči nehoteno zapiranje.</t>
  </si>
  <si>
    <t>16. UNIVERZALNI NAVRTALNI ZASUN (OKLEPI)</t>
  </si>
  <si>
    <t>Univerzalni navrtalni zasun (oklepi) za cevi iz PE oz. NL (izbor glede na sekundarno omrežje), z integriranim ploščatim zapornim ventilom, za pitno vodo, PN10, z zgornjim bajonetnim priključkom za vrtljivo koleno (možen obrat za 360° - brez vijačenja), iz nodularne litine (GGG-40), notranja in zunanja epoxi zaščita, prašno barvano.</t>
  </si>
  <si>
    <t>17. TELESKOPSKE VGRADBENE GARNITURE</t>
  </si>
  <si>
    <t xml:space="preserve">Nastavljiv teleskopski komplet za rokovanje podzemnih armatur z zunanjo PEh/PVC zaščito. Kovinskim nasadni element, spojka in vodilo zaščiteni pred korozijo. Dobava skupaj z zaporno armaturo! </t>
  </si>
  <si>
    <t>18. ZRAČNIK (AVTOMATSKI)</t>
  </si>
  <si>
    <r>
      <rPr>
        <u/>
        <sz val="8"/>
        <rFont val="Swis721 Ex BT"/>
        <family val="2"/>
      </rPr>
      <t>vgradnja v zemljino:</t>
    </r>
    <r>
      <rPr>
        <sz val="8"/>
        <rFont val="Swis721 Ex BT"/>
        <family val="2"/>
      </rPr>
      <t xml:space="preserve">
kompaktne izvedbe, z zaščitno konstrukcijo iz nerjavnega materiala in vgrajenim zračnim ventilom s funkcijo odvajanja in dovajanja ≥ 180 m3/h zraka v/iz cevovoda in avtomatskim zapornim ventilom, ki omogoča vgradnjo pod tlakom. Zračnik mora biti opremljen z drenažnim izpustom iz telesa zračnika. 
S prirobnico, EPDM tesnilom in deli iz NL z obojestransko epoksi zaščito min. debeline 250 mikronov. Zračnik opremljen z drenažnim sistemom.  Delovno območje od 1 do 16 bar. 
Ustrezati mora zahtevam standarda SIST EN 1074-4. 
</t>
    </r>
    <r>
      <rPr>
        <u/>
        <sz val="8"/>
        <rFont val="Swis721 Ex BT"/>
        <family val="2"/>
      </rPr>
      <t>vgradnja v jašek</t>
    </r>
    <r>
      <rPr>
        <sz val="8"/>
        <rFont val="Swis721 Ex BT"/>
        <family val="2"/>
      </rPr>
      <t xml:space="preserve">:
Telo zračnika je izdelano iz duktilne litine GJS 400-15 z epoxy zaščito minimalne debeline 250 mikronov, plovci so iz ABS, šoba malega plovka je iz poliamida, tesnilo glavnega plovka pa EPDM. Mreža za zaščito pred nesnago in pokrov sta iz INOX jekla. Delovno območje tlaka obsega  0,1 ÷ 25 bar. V ohišje je vgrajen dodatni odzračni ventila za kontrolo delovanja. </t>
    </r>
  </si>
  <si>
    <t>19. VENTILI REDUCIRNI (avtomatski hidravlični)</t>
  </si>
  <si>
    <t>Telo ventila je izdelano iz duktilne litine GJS 400-15 z epoxy zaščito minimalno 250 mikronov. Membrana je ločena od zapirala na katerem je tesnilni element quadring. Prehod skozi ventil je reduciran zaradi boljše regulacije (linearnosti). Ventil deluje na avtomatski hidravlični način in ima ločen pilot iz nerjavečega jekla za nastavitev redukcije (območja 01-2 bar, 1,2-14 bar, 7-21 bar) . Povezave so iz nerjavečega jekla. Opremljen mora biti z indikatorjem položaja, kontrolno enoto za nastavitev hitrost odpiranja, zapiranja in reakcije in dvemi manometri na katerih lahko vidimo dejanski tlak v cevovodu tudi ob zaprtem kontrolnem krogu. Vgradna mera po standardu EN5752 serija 1, prirobnice PN10, PN16 ali PN 25: EN1092.</t>
  </si>
  <si>
    <t>20. TESNILA ZA PRIROBNICE</t>
  </si>
  <si>
    <t>Prirobnična tesnila morajo biti iz EPDM gume, ki ustreza uporabi v stiku s pitno vodo. Tesnila imajo vgrajen nosilni kovinski obroč in so profilirane oblike (na notranjem premeru ojačitev okrogle oblike). Vse v skladu s standardom SIST EN 1514-1.</t>
  </si>
  <si>
    <t>21.  FITINGI - pocinkani</t>
  </si>
  <si>
    <t>Fitingi morajo biti izdelani iz bele temprane litine visoke kvalitete z vroče cinkano prevleko. Ustrezati morajo standardu DIN 1692, din 2999/1 (ISO 7/1).</t>
  </si>
  <si>
    <t>22. Spojni elementi</t>
  </si>
  <si>
    <t>Vsi spojni elementi – vijaki (skladni s SIST EN ISO 4016:2011) in matice (skladne s SIST EN ISO 4034:2002) morajo biti standardne izvedbe in zaščiteni proti rjavenju – galvanizirani ali INOX minimalne natezne trdnosti vsaj 6.8. Podložke morajo ustrezati standardu SIST EN ISO 7091:2002.
Vse vgradne dolžine ventilov s prirobnicami morajo ustrezati SIST EN 558:2008+A1:2008.
Vse prirobnice morajo biti skladne s SIST EN 1092-2:2008, prirobnična tesnila pa s SIST EN 1514-1:1998.
Vsa zunanja in notranja epoxy zaščita mora biti izvedena po SIST EN14901:2006.</t>
  </si>
  <si>
    <t>Ponujeni materiali in oprema mora biti najmanj enake kvalitete kot je zahtevana na tem obrazcu. Za vse elemente, ki so v stiku s pitno vodo je potrebno upoštevati veljaven pravilnik o pitni vodi, ki v poglavju V. predpisuje zagotavljanje kakovosti priprave vode, opreme in materialov (priložiti poročila o preizkušanju).</t>
  </si>
  <si>
    <t xml:space="preserve">OPOZORILO: </t>
  </si>
  <si>
    <t>Popis je veljaven le ob upoštevanju grafičnih prilog, načrtov in detajlov ter tehničnega  poročila iz projektne dokumentacije.  V popisu so vnešeni osnovni podatki o sestavnih delih objekta.  Natančnejši opisi, način in kvaliteta izdelave in podobno so razvidni iz prej naštetih sestavin načrta. Uporaba popisa brez vseh prej omenjenih sestavin načrta ni dovoljena. Ponudba ki se sklicuje zgolj na tekstualni del popisa ni veljavna, oziroma se jo smatra za pomanjklivo.</t>
  </si>
  <si>
    <t>Odpadni in izkopani material se deponira na deponije, katere morajo imeti upravna dovoljenja za deponiranje posameznih vrst materiala. Prikazane količine v tem popisu so v raščenem ali vgrajenem stanju, stopnja razrahljivosti mora biti upoštevana v ceni na enoto. Obračun izkopanih, nasutih in odpeljanih materialov se obračuna v raščenem stanju. Stalne koeficiente razrahljivosti je potrebno upoštevati v E.M. posamezne postavke. Za ves material,ki je bil odpeljan na stalno deponijo morajo biti priloženi izpolnjeni evidenčni listi</t>
  </si>
  <si>
    <t>Ureditev Linhartove ceste se izvaja po načrtu št. BR 139/21-PZI,</t>
  </si>
  <si>
    <t>izdelovalec Krajinaris, prostorsko načrtovanje d.o.o.</t>
  </si>
  <si>
    <t>Odstranjevanje, nalaganje in odvoz obstoječega asfalta, cestnih robnikov in cestne</t>
  </si>
  <si>
    <t>opreme z odvozom na ustrezno deponijo in ponovna izdelava je upoštevano v načtu ceste.</t>
  </si>
  <si>
    <t>2.1.</t>
  </si>
  <si>
    <t>KANAL K2 in K8</t>
  </si>
  <si>
    <t>REKAPITULACIJA</t>
  </si>
  <si>
    <t>2.1.1.</t>
  </si>
  <si>
    <t>PRIPRAVLJALNA DELA</t>
  </si>
  <si>
    <t>2.1.2.</t>
  </si>
  <si>
    <t>2.1.3.</t>
  </si>
  <si>
    <t>2.1.4.</t>
  </si>
  <si>
    <t>KANALIZACIJSKA DELA</t>
  </si>
  <si>
    <t>2.1.5.</t>
  </si>
  <si>
    <t>KRIŽANJE Z OSTALIMI KOMUNALNIMI VODI</t>
  </si>
  <si>
    <t>SKUPAJ BREZ DDV:</t>
  </si>
  <si>
    <t>enota</t>
  </si>
  <si>
    <t>cena/enoto</t>
  </si>
  <si>
    <t xml:space="preserve">Nabava, postavitev in odstranitev obvestilne </t>
  </si>
  <si>
    <t>table na gradbišču (napisi s podatki o</t>
  </si>
  <si>
    <t>naročniku, odg. vodji projekta, odgov.</t>
  </si>
  <si>
    <t>projektantu, nadzorniku…)</t>
  </si>
  <si>
    <t>Obračun v sklopu ureditve ceste</t>
  </si>
  <si>
    <t>Izdelava varnostnega načrta po gradbeni</t>
  </si>
  <si>
    <t>zakonodaji in predpisih o zagotavljanju</t>
  </si>
  <si>
    <t>varnosti in zdravja pri delu pred</t>
  </si>
  <si>
    <t>pričetkom gradnje</t>
  </si>
  <si>
    <t xml:space="preserve">Zakoličenje osi kanalizacije z oznako </t>
  </si>
  <si>
    <t>revizijskih jaškov in globine kanalov</t>
  </si>
  <si>
    <t>Zakoličba in nadzor pri gradnji kanala pristojnih služb</t>
  </si>
  <si>
    <t xml:space="preserve">ostalih komunalnih vodov na območju: </t>
  </si>
  <si>
    <t xml:space="preserve">Elektro, PTT, plinovod, vodovod, javna razsvetljava,... </t>
  </si>
  <si>
    <t>Postavitev gradbenih profilov na</t>
  </si>
  <si>
    <t>vzpostavljeno os trase kanala, ter</t>
  </si>
  <si>
    <t>določitev nivoja za merjenje globine</t>
  </si>
  <si>
    <t xml:space="preserve">izkopa </t>
  </si>
  <si>
    <t>Izvajanje projektantskega nadzora pri gradnji</t>
  </si>
  <si>
    <t>javne kanalizacije</t>
  </si>
  <si>
    <t>Izvajanje geomehanskega nadzora pri gradnji</t>
  </si>
  <si>
    <t>javne kanalizacije, vključno z vsemi meritvami</t>
  </si>
  <si>
    <t>in izdelavo poročila</t>
  </si>
  <si>
    <t>Izdelava provizorijev za peš prehod čez</t>
  </si>
  <si>
    <t>gradbeno jamo kanalizacije</t>
  </si>
  <si>
    <t>Izdelava poročila o ravnanju z gradbenimi odpadki</t>
  </si>
  <si>
    <t>v skladu z Uredbo o ravnanju z gradbenimi odpadki,</t>
  </si>
  <si>
    <t>ki nastanejo pri gradbenih delih (v dveh izvodih)</t>
  </si>
  <si>
    <t>Načrt organizacije gradbišča</t>
  </si>
  <si>
    <t>Geodetski posnetek, vris v kataster in izdelava</t>
  </si>
  <si>
    <t>geodetskega načrta vključno z datoteko koordinat</t>
  </si>
  <si>
    <t>za hišne priključke in cestne požiralnike.</t>
  </si>
  <si>
    <t xml:space="preserve">En izvod posnetka v koordinatnem sistemu </t>
  </si>
  <si>
    <t>D96 se odda v elektronski obliki.</t>
  </si>
  <si>
    <t>Obračun po 1m1</t>
  </si>
  <si>
    <t>Izdelava načrta PID za izvedeno javno kanalizacijo</t>
  </si>
  <si>
    <t>v 3 izvodih + CD</t>
  </si>
  <si>
    <t>Izdelava dokazila o zanesljivosti objekta vključno</t>
  </si>
  <si>
    <t>z vodilno mapo v 3 izvodih + CD</t>
  </si>
  <si>
    <t>Fotoevidentiranje obstoječih objektov pred</t>
  </si>
  <si>
    <t xml:space="preserve">pričetkom gradnje. V ceni zajeta izdelava </t>
  </si>
  <si>
    <t>poročila v oblili elaborata v 2 izvodih in 1</t>
  </si>
  <si>
    <t>izvodu na CD</t>
  </si>
  <si>
    <t>Skupaj pripravljalna dela:</t>
  </si>
  <si>
    <t xml:space="preserve">Strojni izkop zemljine jarka globine 0-5,0 m pod   </t>
  </si>
  <si>
    <t>kotom 90° v terenu III. Ktg. z odvozom</t>
  </si>
  <si>
    <t>na  trajno deponijo s plačilom takse</t>
  </si>
  <si>
    <t>na začasno gradbiščno deponijo</t>
  </si>
  <si>
    <t>Ročni izkop izkop zemljine jarka</t>
  </si>
  <si>
    <t>v terenu III. Ktg. z odvozom</t>
  </si>
  <si>
    <t>Dobava, vgradnja in izvlečenje tipskega opažnega sistema</t>
  </si>
  <si>
    <t>z razpiranjem (Krings ali podobno)</t>
  </si>
  <si>
    <t>V ceno vključena dobava oz. izposoja opaža.</t>
  </si>
  <si>
    <t>Rušenje obstoječe kanalizacije iz betonskih cevi</t>
  </si>
  <si>
    <t>z odvozom na komunalno deponijo in plačilom</t>
  </si>
  <si>
    <t>takse</t>
  </si>
  <si>
    <t>DN 300-500</t>
  </si>
  <si>
    <t>Nabava in dobava gramoznega materiala fi 8-16 mm</t>
  </si>
  <si>
    <t xml:space="preserve">za izdelavo posteljice in nasipa nad položenimi cevmi </t>
  </si>
  <si>
    <t>30 cm nad temenom. Obsip se izvaja v</t>
  </si>
  <si>
    <t>slojih po 15 cm, istočasno na obeh straneh</t>
  </si>
  <si>
    <t>cevi.Obsip in nasip se utrjujeta do 95%</t>
  </si>
  <si>
    <t xml:space="preserve">po standardnem Proktorjevem postopku </t>
  </si>
  <si>
    <t>Zasip jarka z izkopanim materialom deponiranim</t>
  </si>
  <si>
    <t>na začasni gradbiščni deponiji z utrjevanjem</t>
  </si>
  <si>
    <t xml:space="preserve">v slojih  po 30 cm do 95 % trdnosti po standardnem </t>
  </si>
  <si>
    <t>Proktorjevem postopku</t>
  </si>
  <si>
    <t>Ročno planiranje dna jarka s točnostjo</t>
  </si>
  <si>
    <t>+/- 3 cm po projektiranem padcu</t>
  </si>
  <si>
    <t>Skupaj zemeljska dela:</t>
  </si>
  <si>
    <t xml:space="preserve">Dobava in vgradnja revizijskega jaška iz armiranega  </t>
  </si>
  <si>
    <t xml:space="preserve">poliesterskih cevi f 100 cm, deb. stene d = 12,00mm,  </t>
  </si>
  <si>
    <t xml:space="preserve">na kanalu DN300/400 z vgradnjo AB razbremenilne plošče </t>
  </si>
  <si>
    <t>plošče in AB venca z LTŽ pokrovom f 600 mm, D400</t>
  </si>
  <si>
    <t>z zaklepom in protihrupnim vložkom.</t>
  </si>
  <si>
    <t>LTŽ pokrovi morajo ustrezati standardu EN124</t>
  </si>
  <si>
    <t>(PAM, Norinco ali enakovredno)</t>
  </si>
  <si>
    <t>gl. do 3,0 do 4,0</t>
  </si>
  <si>
    <t xml:space="preserve">na kanalu DN500/700 z vgradnjo AB razbremenilne plošče </t>
  </si>
  <si>
    <t>gl. do 4,0 do 5,0</t>
  </si>
  <si>
    <t>gl. do 5,0 do 6,0</t>
  </si>
  <si>
    <t>Skupaj gradbena dela:</t>
  </si>
  <si>
    <t>Prevoz in prenos kanalizacijskega materiala z</t>
  </si>
  <si>
    <t>deponije do mesta vgradnje.</t>
  </si>
  <si>
    <t>Dobava in montaža GRP kanalskih cevi</t>
  </si>
  <si>
    <t xml:space="preserve">SN 10000, PN1 po SIST EN 14364 in spojkami </t>
  </si>
  <si>
    <t xml:space="preserve">z EPDM tesnilom, cevi morajo imeti notranji </t>
  </si>
  <si>
    <t xml:space="preserve">zaščitni sloj iz čistega poliestra po DIN 19565 </t>
  </si>
  <si>
    <t>in DIN 19523</t>
  </si>
  <si>
    <t>DN 300 mm</t>
  </si>
  <si>
    <t>DN 400 mm</t>
  </si>
  <si>
    <t>DN 500 mm</t>
  </si>
  <si>
    <t>DN 600 mm</t>
  </si>
  <si>
    <t>Pregled s TV kamero po standardu</t>
  </si>
  <si>
    <t xml:space="preserve">EN 13508-2:2003 in smernicah ATV-M 143-2 </t>
  </si>
  <si>
    <t>in čiščenje kanala po končanih delih</t>
  </si>
  <si>
    <t>Tlačni preizkus vodotesnosti položenih</t>
  </si>
  <si>
    <t xml:space="preserve">kanalizacijskih cevi  po veljavnem </t>
  </si>
  <si>
    <t>standardu EN 1610</t>
  </si>
  <si>
    <t>Prečrpavanje kanalizacije v času gradnje z vso</t>
  </si>
  <si>
    <t xml:space="preserve">potrebno opremo, deli, materialom in porabo  </t>
  </si>
  <si>
    <t>energije</t>
  </si>
  <si>
    <t>ure</t>
  </si>
  <si>
    <t>Skupaj kanalizacijska dela:</t>
  </si>
  <si>
    <t xml:space="preserve">Prečno zavarovanje obstoječega plinovoda </t>
  </si>
  <si>
    <t xml:space="preserve">v času izvedbe gradbene jame </t>
  </si>
  <si>
    <t>in vzpostavitev v prvotno stanje</t>
  </si>
  <si>
    <t>Prečno zavarovanje obstoječega TK kabla oz.</t>
  </si>
  <si>
    <t>obbetonirane TK kanalizacije z obešanjem</t>
  </si>
  <si>
    <t xml:space="preserve">ali podpiranjem v času izvedbe gradbene jame </t>
  </si>
  <si>
    <t xml:space="preserve">Prečno zavarovanje obstoječega NN in VN kabla oz. </t>
  </si>
  <si>
    <t>obbetonirane EK kanalizacije z obešanjem</t>
  </si>
  <si>
    <t xml:space="preserve">Prečno zavarovanje obstoječega vodovda </t>
  </si>
  <si>
    <t xml:space="preserve">z obešanjem v času izvedbe gradbene jame </t>
  </si>
  <si>
    <t>do DN 150</t>
  </si>
  <si>
    <t xml:space="preserve">Vzdolžno zavarovanje obstoječega vodovoda </t>
  </si>
  <si>
    <t>z obešanjem-podpiranjem v času izvedbe gradbene</t>
  </si>
  <si>
    <t>jame in vzpostavitev v prvotno stanje</t>
  </si>
  <si>
    <t>Skupaj križanje z ostalimi komunalnimi vodi:</t>
  </si>
  <si>
    <t>MEŠANA KANALIZACIJA - kanala K2 in K8 (VO-KA)</t>
  </si>
  <si>
    <t>METEORNA KANALIZACIJA - kanali M1, M2 in M3</t>
  </si>
  <si>
    <t>REKAPITULACIJA STROŠKOV KOLESARSKE STEZE</t>
  </si>
  <si>
    <t>REKAPITULACIJA STROŠKOV RUMENI PASOVI</t>
  </si>
  <si>
    <t>REKAPITULACIJA STROŠKOV VOZIŠČE</t>
  </si>
  <si>
    <t>VODOVOD - javni vodovod A in B (VO-KA)</t>
  </si>
  <si>
    <t>od tega upravičeni del (KOLESARSKE STEZE, RUMENI PASOVI)</t>
  </si>
  <si>
    <t>in neupravičeni del (VOZIŠČE)</t>
  </si>
  <si>
    <t>od tega upravičeni del</t>
  </si>
  <si>
    <t>in neupravičeni del</t>
  </si>
  <si>
    <t>nad 10 cm z odvozom na trajno deponijo</t>
  </si>
  <si>
    <t>s plačilom takse</t>
  </si>
  <si>
    <t>Rezkanje asfaltne krovne plasti v debelini</t>
  </si>
  <si>
    <t>Vgraditev posteljice v debelini plasti do 40 cm</t>
  </si>
  <si>
    <t xml:space="preserve"> iz zrnate kamnine – 3. kategorije neobčutljive</t>
  </si>
  <si>
    <t xml:space="preserve"> na zmrzovanje (razred F1) skladne z</t>
  </si>
  <si>
    <t xml:space="preserve"> SIST EN 933-1:2012. V ceni je zajeta nabava</t>
  </si>
  <si>
    <t xml:space="preserve"> in dobava materiala na gradbišče, vgrajevanje</t>
  </si>
  <si>
    <t xml:space="preserve"> po plasteh pri optimalni vlagi in s sprotnim</t>
  </si>
  <si>
    <t xml:space="preserve"> komprimiranjem na nosilnost Ev2 ≥ 80 Mpa</t>
  </si>
  <si>
    <t xml:space="preserve"> ter zgoščenost najmanj 98% po Proctorju,</t>
  </si>
  <si>
    <t xml:space="preserve"> vključno z vsemi dodatnimi in zaščitnimi deli.</t>
  </si>
  <si>
    <t>Izdelava nevezane nosilne plasti enakomerno</t>
  </si>
  <si>
    <t xml:space="preserve"> zrnatega drobljenca  GW 0/32 skladnega z</t>
  </si>
  <si>
    <t xml:space="preserve"> SIST EN 13242:2003+A1:2008  iz kamnine</t>
  </si>
  <si>
    <t xml:space="preserve"> v debelini 21 do 30 cm. V ceni je zajeta</t>
  </si>
  <si>
    <t xml:space="preserve"> nabava in dobava materiala na gradbišče,</t>
  </si>
  <si>
    <t xml:space="preserve"> vgrajevanje po plasteh pri optimalni vlagi in</t>
  </si>
  <si>
    <t xml:space="preserve"> s sprotnim komprimiranjem na nosilnost</t>
  </si>
  <si>
    <t xml:space="preserve"> Ev2 ≥ 100 MPa ter zgoščenost najmanj</t>
  </si>
  <si>
    <t xml:space="preserve"> 98% po Proctorju, vključno z vsemi</t>
  </si>
  <si>
    <t xml:space="preserve"> dodatnimi in zaščitnimi deli.</t>
  </si>
  <si>
    <t>Skupaj voziščne konstrukcije:</t>
  </si>
  <si>
    <t>Izdelava nosilne plasti bituminizirane zmesi</t>
  </si>
  <si>
    <t xml:space="preserve"> AC 32 base B 50/70 A2 v debelini 9 cm. </t>
  </si>
  <si>
    <t xml:space="preserve"> V ceni je zajeta izdelava v projektiranih</t>
  </si>
  <si>
    <t xml:space="preserve"> naklonih ter vsa dodatna in zaščitna dela. </t>
  </si>
  <si>
    <t>Izdelava vezne plasti bituminizirane zmesi</t>
  </si>
  <si>
    <t xml:space="preserve"> AC 22 bin PmB 45/80-65 A1/A2 v debelini</t>
  </si>
  <si>
    <t>7 cm. V ceni je zajeta izdelava v projektiranih</t>
  </si>
  <si>
    <t xml:space="preserve"> naklonih ter vsa dodatna in zaščitna dela.  </t>
  </si>
  <si>
    <t>Izdelava obrabne in zaporne plasti bituminizirane</t>
  </si>
  <si>
    <t>zmesi SMA 11 PmB 45/80-65 A1/A2 Z1 v</t>
  </si>
  <si>
    <t>debelini 4 cm</t>
  </si>
  <si>
    <t>sistemu.</t>
  </si>
  <si>
    <t>V primeru, da koreninska gruda presega dimenzijo 80cm, se temu prilagodi kamniti material v ’Stockholm’</t>
  </si>
  <si>
    <t>Rekonstrukcija Linhartove ceste 2. faza</t>
  </si>
  <si>
    <t>od križišča  z Matjaževo ulico do krožišča (od od P6 - P7 do profila P34)</t>
  </si>
  <si>
    <t xml:space="preserve">št. načrta: 07-30-2954/3024-2 </t>
  </si>
  <si>
    <t>Izdelava temelja za kovinski kandelaber višine h=7 m nad nivojem terena, komplet z izkopom jame, obbetoniranjem, za postavitev kandelabra direktno v temelj:</t>
  </si>
  <si>
    <t>Izkop kanala za kabelsko kanalizacijo globine 0.9 m in širine 0.3 m (kategorija terena I-III), priprava posteljice (0.1 m), dobava in polaganje cevi iz koluta, zasutje z drobnim peskom 0-4 mm (0.15 m), polaganje valjanca, zasutje s čisto zemljo z nizko specifično upornostjo (0.15 m) in izkopanim materialom (0.1 m) do kote zgornjega ustroja (0.4 m), utrjevanje, opozorilni trak:</t>
  </si>
  <si>
    <r>
      <t xml:space="preserve">2x PE dvoslojna rebrasta cev </t>
    </r>
    <r>
      <rPr>
        <sz val="10"/>
        <rFont val="Arial"/>
        <family val="2"/>
        <charset val="238"/>
      </rPr>
      <t>Ф5</t>
    </r>
    <r>
      <rPr>
        <sz val="10"/>
        <rFont val="Arial CE"/>
        <family val="2"/>
        <charset val="238"/>
      </rPr>
      <t>0 mm v kolutu za zaščito el. kablov (rdeča):</t>
    </r>
  </si>
  <si>
    <r>
      <t xml:space="preserve">1x PE dvoslojna rebrasta cev </t>
    </r>
    <r>
      <rPr>
        <sz val="10"/>
        <rFont val="Arial"/>
        <family val="2"/>
        <charset val="238"/>
      </rPr>
      <t>Ф</t>
    </r>
    <r>
      <rPr>
        <sz val="10"/>
        <rFont val="Arial CE"/>
        <family val="2"/>
        <charset val="238"/>
      </rPr>
      <t>110 mm v kolutu za zaščito el. kablov (rdeča):</t>
    </r>
  </si>
  <si>
    <r>
      <t xml:space="preserve">2x PE dvoslojna rebrasta cev </t>
    </r>
    <r>
      <rPr>
        <sz val="10"/>
        <rFont val="Arial"/>
        <family val="2"/>
        <charset val="238"/>
      </rPr>
      <t>Ф</t>
    </r>
    <r>
      <rPr>
        <sz val="10"/>
        <rFont val="Arial CE"/>
        <family val="2"/>
        <charset val="238"/>
      </rPr>
      <t>110 mm v kolutu za zaščito el. kablov (rdeča):</t>
    </r>
  </si>
  <si>
    <r>
      <t xml:space="preserve">4x PE dvoslojna rebrasta cev </t>
    </r>
    <r>
      <rPr>
        <sz val="10"/>
        <rFont val="Arial"/>
        <family val="2"/>
        <charset val="238"/>
      </rPr>
      <t>Ф</t>
    </r>
    <r>
      <rPr>
        <sz val="10"/>
        <rFont val="Arial CE"/>
        <family val="2"/>
        <charset val="238"/>
      </rPr>
      <t>110 mm v kolutu za zaščito el. kablov (rdeča):</t>
    </r>
  </si>
  <si>
    <r>
      <t xml:space="preserve">6x PE dvoslojna rebrasta cev </t>
    </r>
    <r>
      <rPr>
        <sz val="10"/>
        <rFont val="Arial"/>
        <family val="2"/>
        <charset val="238"/>
      </rPr>
      <t>Ф</t>
    </r>
    <r>
      <rPr>
        <sz val="10"/>
        <rFont val="Arial CE"/>
        <family val="2"/>
        <charset val="238"/>
      </rPr>
      <t>110 mm v kolutu za zaščito el. kablov (rdeča):</t>
    </r>
  </si>
  <si>
    <t>valjanec FeZn 25x4 mm, komplet s spojnim materialom:</t>
  </si>
  <si>
    <t xml:space="preserve">Izdelava kompletnega jaška 60 x 60 z RF pokrovom 60 x 60 cm, zapolnjenim z okoliškim tlakom, nosilnost 125 kN </t>
  </si>
  <si>
    <t>Izdelava kompletnega tipskega jaška cestne razsvetljave dimenzij 35 x 35 cm z velikostjo litoželeznega pokrova   35 x 35 cm; nosilnost 125 kN z napisom JAVNA RAZSVETLJAVA</t>
  </si>
  <si>
    <t>Dobava in polaganje betonskih plošč pred prižigališče in PMO</t>
  </si>
  <si>
    <t>Obbetoniranje kabelske kanalizacije pri prehodih preko povoznih površin (0,4x0,3x275 m) ter ob kabelskih jaških (0,2 m3 x 47) - beton C16/20:</t>
  </si>
  <si>
    <t>Rušenje asfalta, komplet z odvozom na deponijo izven območja obdelave</t>
  </si>
  <si>
    <t>Asfaltiranje poškodovanih površin - izven območja obdelave</t>
  </si>
  <si>
    <t>Dobava in postavitev ravnega pocinkanega kandelabra višine h=7 m nad nivojem terena za montažo v temelj s svetilko kot npr. (BGP 701 LUMA GEN2 NANO - proizvajalec PHILIPS) z naslednjimi tehničnimi parametri; optika DM 12, svetlobni tok 3500 lm, barva svetlobe WW 3000K, max. priključna moč 25 W, možnost daljinske regulacije DALI, kompletno svetlobno mesto z ožičenjem</t>
  </si>
  <si>
    <t>Dobava in postavitev ravnega pocinkanega kandelabra višine h=10 m nad nivojem terena za montažo v temelj s svetilko kot npr. (LUMA GEN 2 MINI BGP703  z ravnim steklom - proizvajalec PHILIPS) z naslednjimi tehničnimi parametri; optika DM11, svetlobni tok 9600 lm, barva svetlobe WW 3000K, max. priključna moč 70 W, daljinska regulacija DALI, kompletno svetlobno mesto z ožičenjem</t>
  </si>
  <si>
    <t>Dobava in postavitev ravnega pocinkanega kandelabra višine h=10 m nad nivojem terena za montažo v temelj s svetilko kot npr. (LUMA GEN 2 MEDIUM BGP704 z ravnim steklom - proizvajalec PHILIPS) z naslednjimi tehničnimi parametri; optika WW10, svetlobni tok 15000 lm, barva svetlobe NW 3000K, max. priključna moč 110 W, daljinska regulacija DALI, kompletno svetlobno mesto z ožičenjem</t>
  </si>
  <si>
    <t>Dobava in postavitev ravnega pocinkanega kandelabra višine h=10 m nad nivojem terena za montažo v temelj z 2x svetilko kot npr. (LUMA GEN 2 MEDIUM BGP704 z ravnim steklom - proizvajalec PHILIPS) z naslednjimi tehničnimi parametri; optika DW10, svetlobni tok 15000 lm, barva svetlobe WW 3000K, max. priključna moč 110 W, daljinska regulacija DALI, kompletno svetlobno mesto z ožičenjem</t>
  </si>
  <si>
    <t xml:space="preserve">Dobava in postavitev ravnega (segmentnega) kombiniranega kovinskega vročecinkanega kandelabra (bič - težka izvedba) s prirobnico višine h = 10 m nad nivojem terena, I. vetrovna cona (20 m/s), z LED svetilko kot npr. kot npr. (LUMA GEN 2 MEDIUM BGP704 z ravnim steklom - proizvajalec PHILIPS) z naslednjimi tehničnimi parametri; optika DW10, svetlobni tok 15000 lm, barva svetlobe WW 3000K, max. priključna moč 110 W, daljinska regulacija DALI, kompletno svetlobno mesto z ožičenjem + ročica dolžine l = 6-7 m 
</t>
  </si>
  <si>
    <t>Izdelava, dobava in montaža prižigališča cestne razsvetljave, opremljenega  v skladu z zahtevami upravljalca JR (daljinsko vodenje in nadzor), komplet z omaro kot npr. F6 1350/320 proizvajalca ELSTA MOSDORF)</t>
  </si>
  <si>
    <t xml:space="preserve">Dobava in vgradnja 1x  prostostoječe kabelske omare (PMO) kot npr. AF/K5 1080/320 proizvajalca ELSTA MOSDORFER z opremo po tropolni shemi: </t>
  </si>
  <si>
    <t xml:space="preserve">KABLI </t>
  </si>
  <si>
    <t>Dobava in polaganje kabla NYY-J 5x16 mm2-za potrebe izvedbe prestavitve prižigališča (od prestavljenega prižigališča do spojke):</t>
  </si>
  <si>
    <t>Dobava in polaganje energetskega kabla NAYY-J 4x95 mm2-za potrebe izvedbe prestavitve prižigališča (od prestavljenega prižigališča do spojke):</t>
  </si>
  <si>
    <t>Dobava in montaža kabelske spojke na energetskem kablu, komplet s priborom in kabelsko maso</t>
  </si>
  <si>
    <t>Zatesnitev cevi v PMO in prižigališču:</t>
  </si>
  <si>
    <t>Dobava in nasutje higroskopskega granulata v poliesterski podstavek PMO</t>
  </si>
  <si>
    <t>Izdelava začasnih navezav obstoječega omrežja javne razsvetljave v času gradnje - izdelava začasnih priklopov</t>
  </si>
  <si>
    <t>Izdelava osnov za vnos v kataster komunalnih vodov:</t>
  </si>
  <si>
    <t>Izdelava baze cestnih podatkov - BCP:</t>
  </si>
  <si>
    <t>Preveritev srednje osvetljenosti površine- križišča:</t>
  </si>
  <si>
    <t>Nadzor pristojnega elektrodistributerja pri priklopu energetskih kablov v PMO omari</t>
  </si>
  <si>
    <t>Dograditev nadzornega računalniškega programa SCADA za daljinski nadzor razsvetljave (LINHARTOVA CESTA-2.faza) - dograditev obstoječega programa za nadzor razsvetljave MOL:</t>
  </si>
  <si>
    <t>Dograditev aplikacijske programske opreme - LINHARTOV ACESTA-2.faza (izdelava ekranske slike v sklopu nadzora in krmiljenja drugih objektov, dinamizacija ekranske slike, izdelava komunikacijskih protokolov za prenos podatkov iz prižigališč v bazo podatkov, dodelava baze podatkov v sklopu nadzora, preizkus v razvojnem okolju in na terenu):</t>
  </si>
  <si>
    <t>Kabli</t>
  </si>
  <si>
    <t>datum: julij 2024</t>
  </si>
  <si>
    <t>SKUPAJ Z NEPREDVIDENIMI DELI (brez DDV)</t>
  </si>
  <si>
    <t>NEPREDVIDENA DELA 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</si>
</sst>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3">
    <numFmt numFmtId="8" formatCode="#,##0.00\ &quot;€&quot;;[Red]\-#,##0.00\ &quot;€&quot;"/>
    <numFmt numFmtId="44" formatCode="_-* #,##0.00\ &quot;€&quot;_-;\-* #,##0.00\ &quot;€&quot;_-;_-* &quot;-&quot;??\ &quot;€&quot;_-;_-@_-"/>
    <numFmt numFmtId="164" formatCode="#,##0.00\ &quot;€&quot;"/>
    <numFmt numFmtId="165" formatCode="_-* #,##0.00\ [$€-1]_-;\-* #,##0.00\ [$€-1]_-;_-* &quot;-&quot;??\ [$€-1]_-;_-@_-"/>
    <numFmt numFmtId="166" formatCode="#,##0.00_ ;[Red]\-#,##0.00\ "/>
    <numFmt numFmtId="167" formatCode="_-* #,##0.00\ _S_I_T_-;\-* #,##0.00\ _S_I_T_-;_-* &quot;-&quot;??\ _S_I_T_-;_-@_-"/>
    <numFmt numFmtId="168" formatCode="_-* #,##0.00\ &quot;SIT&quot;_-;\-* #,##0.00\ &quot;SIT&quot;_-;_-* &quot;-&quot;??\ &quot;SIT&quot;_-;_-@_-"/>
    <numFmt numFmtId="169" formatCode="#,##0.00&quot;      &quot;;\-#,##0.00&quot;      &quot;"/>
    <numFmt numFmtId="170" formatCode="* #,##0.00&quot;    &quot;;\-* #,##0.00&quot;    &quot;;* \-#&quot;    &quot;;@"/>
    <numFmt numFmtId="171" formatCode="_-* #,##0.00\ _€_-;\-* #,##0.00\ _€_-;_-* \-??\ _€_-;_-@"/>
    <numFmt numFmtId="172" formatCode="&quot;[$]&quot;@"/>
    <numFmt numFmtId="173" formatCode="#,##0.00\ [$€-809]"/>
    <numFmt numFmtId="174" formatCode="_-* #,##0.00\ [$€-424]_-;\-* #,##0.00\ [$€-424]_-;_-* &quot;-&quot;??\ [$€-424]_-;_-@_-"/>
    <numFmt numFmtId="175" formatCode="0.00&quot; m&quot;"/>
    <numFmt numFmtId="176" formatCode="0.00&quot; €/m'&quot;"/>
    <numFmt numFmtId="177" formatCode="0&quot; kos&quot;"/>
    <numFmt numFmtId="178" formatCode="0&quot; €/m³&quot;"/>
    <numFmt numFmtId="179" formatCode="0&quot; °&quot;"/>
    <numFmt numFmtId="180" formatCode="0&quot; cm&quot;"/>
    <numFmt numFmtId="181" formatCode="0.00&quot; €/kos&quot;"/>
    <numFmt numFmtId="182" formatCode="0&quot; h&quot;"/>
    <numFmt numFmtId="183" formatCode="0.00&quot; €/h&quot;"/>
    <numFmt numFmtId="184" formatCode="0.00&quot; m³&quot;"/>
    <numFmt numFmtId="185" formatCode="0.00&quot; €/m³&quot;"/>
    <numFmt numFmtId="186" formatCode="0.00&quot; m²&quot;"/>
    <numFmt numFmtId="187" formatCode="0.00&quot; €/m²&quot;"/>
    <numFmt numFmtId="188" formatCode="0.00&quot; m1&quot;"/>
    <numFmt numFmtId="189" formatCode="0.00&quot; kpl&quot;"/>
    <numFmt numFmtId="190" formatCode="0.00&quot; €/kpl&quot;"/>
    <numFmt numFmtId="191" formatCode="0&quot; kpl&quot;"/>
    <numFmt numFmtId="192" formatCode="0.0&quot; kos&quot;"/>
    <numFmt numFmtId="193" formatCode="0.0&quot; €/h&quot;"/>
    <numFmt numFmtId="194" formatCode="#,##0.00\ _S_I_T"/>
  </numFmts>
  <fonts count="120" x14ac:knownFonts="1">
    <font>
      <sz val="11"/>
      <color theme="1"/>
      <name val="Calibri"/>
      <family val="2"/>
      <scheme val="minor"/>
    </font>
    <font>
      <sz val="11"/>
      <color theme="1"/>
      <name val="Calibri"/>
      <family val="2"/>
      <charset val="238"/>
      <scheme val="minor"/>
    </font>
    <font>
      <sz val="14"/>
      <color theme="1"/>
      <name val="Arial Narrow"/>
      <family val="2"/>
      <charset val="238"/>
    </font>
    <font>
      <sz val="8"/>
      <name val="Arial Narrow"/>
      <family val="2"/>
      <charset val="238"/>
    </font>
    <font>
      <sz val="10"/>
      <name val="Arial Narrow"/>
      <family val="2"/>
      <charset val="238"/>
    </font>
    <font>
      <b/>
      <sz val="10"/>
      <name val="Arial Narrow"/>
      <family val="2"/>
      <charset val="238"/>
    </font>
    <font>
      <b/>
      <sz val="11"/>
      <name val="Arial Narrow"/>
      <family val="2"/>
      <charset val="238"/>
    </font>
    <font>
      <b/>
      <sz val="8"/>
      <name val="Arial Narrow"/>
      <family val="2"/>
      <charset val="238"/>
    </font>
    <font>
      <sz val="12"/>
      <color indexed="24"/>
      <name val="Times New Roman"/>
      <family val="1"/>
      <charset val="238"/>
    </font>
    <font>
      <sz val="14"/>
      <name val="Arial Narrow"/>
      <family val="2"/>
      <charset val="238"/>
    </font>
    <font>
      <sz val="14"/>
      <color rgb="FFFF0000"/>
      <name val="Arial Narrow"/>
      <family val="2"/>
      <charset val="238"/>
    </font>
    <font>
      <sz val="10"/>
      <color theme="1"/>
      <name val="Arial Narrow"/>
      <family val="2"/>
      <charset val="238"/>
    </font>
    <font>
      <b/>
      <sz val="14"/>
      <color theme="1"/>
      <name val="Arial Narrow"/>
      <family val="2"/>
      <charset val="238"/>
    </font>
    <font>
      <sz val="12"/>
      <color theme="1"/>
      <name val="Arial Narrow"/>
      <family val="2"/>
      <charset val="238"/>
    </font>
    <font>
      <b/>
      <sz val="12"/>
      <color theme="1"/>
      <name val="Arial Narrow"/>
      <family val="2"/>
      <charset val="238"/>
    </font>
    <font>
      <sz val="12"/>
      <name val="Arial Narrow"/>
      <family val="2"/>
      <charset val="238"/>
    </font>
    <font>
      <b/>
      <sz val="16"/>
      <name val="Arial Narrow"/>
      <family val="2"/>
      <charset val="238"/>
    </font>
    <font>
      <b/>
      <sz val="12"/>
      <name val="Arial Narrow"/>
      <family val="2"/>
      <charset val="238"/>
    </font>
    <font>
      <b/>
      <sz val="14"/>
      <name val="Arial Narrow"/>
      <family val="2"/>
      <charset val="238"/>
    </font>
    <font>
      <sz val="16"/>
      <name val="Arial Narrow"/>
      <family val="2"/>
      <charset val="238"/>
    </font>
    <font>
      <vertAlign val="superscript"/>
      <sz val="10"/>
      <name val="Arial Narrow"/>
      <family val="2"/>
      <charset val="238"/>
    </font>
    <font>
      <sz val="11"/>
      <name val="Calibri"/>
      <family val="2"/>
      <charset val="238"/>
      <scheme val="minor"/>
    </font>
    <font>
      <b/>
      <sz val="10"/>
      <color rgb="FFFF0000"/>
      <name val="Arial Narrow"/>
      <family val="2"/>
      <charset val="238"/>
    </font>
    <font>
      <sz val="10"/>
      <name val="Arial"/>
      <family val="2"/>
      <charset val="238"/>
    </font>
    <font>
      <sz val="8"/>
      <name val="Calibri"/>
      <family val="2"/>
      <scheme val="minor"/>
    </font>
    <font>
      <sz val="14"/>
      <color rgb="FF000000"/>
      <name val="Arial Narrow"/>
      <family val="2"/>
      <charset val="238"/>
    </font>
    <font>
      <b/>
      <sz val="11"/>
      <color rgb="FF000000"/>
      <name val="Arial"/>
      <family val="2"/>
      <charset val="238"/>
    </font>
    <font>
      <sz val="11"/>
      <color rgb="FF000000"/>
      <name val="Arial"/>
      <family val="2"/>
      <charset val="238"/>
    </font>
    <font>
      <b/>
      <sz val="11"/>
      <name val="Arial"/>
      <family val="2"/>
      <charset val="238"/>
    </font>
    <font>
      <sz val="9"/>
      <name val="Arial Narrow"/>
      <family val="2"/>
      <charset val="238"/>
    </font>
    <font>
      <sz val="12"/>
      <color rgb="FF9999FF"/>
      <name val="Times New Roman"/>
      <family val="1"/>
      <charset val="238"/>
    </font>
    <font>
      <sz val="10"/>
      <name val="Arial CE"/>
    </font>
    <font>
      <sz val="8"/>
      <name val="Times New Roman CE"/>
      <family val="1"/>
      <charset val="238"/>
    </font>
    <font>
      <sz val="12"/>
      <name val="Arial CE"/>
      <family val="2"/>
      <charset val="238"/>
    </font>
    <font>
      <sz val="10"/>
      <name val="Times New Roman CE"/>
      <family val="1"/>
      <charset val="238"/>
    </font>
    <font>
      <b/>
      <sz val="10"/>
      <name val="Arial CE"/>
      <family val="2"/>
      <charset val="238"/>
    </font>
    <font>
      <sz val="10"/>
      <name val="Arial CE"/>
      <family val="2"/>
      <charset val="238"/>
    </font>
    <font>
      <b/>
      <sz val="12"/>
      <name val="Arial CE"/>
      <family val="2"/>
      <charset val="238"/>
    </font>
    <font>
      <b/>
      <sz val="12"/>
      <name val="Arial"/>
      <family val="2"/>
      <charset val="238"/>
    </font>
    <font>
      <sz val="11"/>
      <name val="Arial CE"/>
      <family val="2"/>
      <charset val="238"/>
    </font>
    <font>
      <b/>
      <sz val="11"/>
      <name val="Arial CE"/>
      <family val="2"/>
      <charset val="238"/>
    </font>
    <font>
      <b/>
      <sz val="12"/>
      <name val="Arial CE"/>
      <charset val="238"/>
    </font>
    <font>
      <b/>
      <sz val="10"/>
      <color indexed="58"/>
      <name val="Arial CE"/>
      <family val="2"/>
      <charset val="238"/>
    </font>
    <font>
      <sz val="8"/>
      <name val="Arial CE"/>
      <family val="2"/>
      <charset val="238"/>
    </font>
    <font>
      <sz val="8"/>
      <color indexed="8"/>
      <name val="Arial CE"/>
      <family val="2"/>
      <charset val="238"/>
    </font>
    <font>
      <sz val="10"/>
      <color indexed="8"/>
      <name val="Arial CE"/>
      <family val="2"/>
      <charset val="238"/>
    </font>
    <font>
      <sz val="10"/>
      <name val="Arial CE"/>
      <charset val="238"/>
    </font>
    <font>
      <sz val="10"/>
      <color rgb="FF000000"/>
      <name val="Arial"/>
      <family val="2"/>
      <charset val="238"/>
    </font>
    <font>
      <b/>
      <sz val="11"/>
      <name val="Calibri Light"/>
      <family val="2"/>
      <charset val="1"/>
    </font>
    <font>
      <sz val="11"/>
      <name val="Calibri Light"/>
      <family val="2"/>
      <charset val="1"/>
    </font>
    <font>
      <sz val="11"/>
      <color rgb="FF2A6099"/>
      <name val="Calibri Light"/>
      <family val="2"/>
      <charset val="1"/>
    </font>
    <font>
      <b/>
      <sz val="11"/>
      <color rgb="FF000000"/>
      <name val="Calibri Light"/>
      <family val="2"/>
      <charset val="1"/>
    </font>
    <font>
      <b/>
      <i/>
      <sz val="11"/>
      <name val="Calibri Light"/>
      <family val="2"/>
      <charset val="1"/>
    </font>
    <font>
      <i/>
      <sz val="11"/>
      <name val="Calibri Light"/>
      <family val="2"/>
      <charset val="1"/>
    </font>
    <font>
      <sz val="11"/>
      <color rgb="FF000000"/>
      <name val="Calibri Light"/>
      <family val="2"/>
      <charset val="1"/>
    </font>
    <font>
      <sz val="11"/>
      <color rgb="FFC9211E"/>
      <name val="Calibri Light"/>
      <family val="2"/>
      <charset val="1"/>
    </font>
    <font>
      <b/>
      <sz val="11"/>
      <color rgb="FFC9211E"/>
      <name val="Calibri Light"/>
      <family val="2"/>
      <charset val="1"/>
    </font>
    <font>
      <i/>
      <sz val="11"/>
      <color rgb="FF000000"/>
      <name val="Calibri Light"/>
      <family val="2"/>
      <charset val="1"/>
    </font>
    <font>
      <sz val="11"/>
      <color rgb="FFED1C24"/>
      <name val="Calibri Light"/>
      <family val="2"/>
      <charset val="1"/>
    </font>
    <font>
      <i/>
      <sz val="11"/>
      <color rgb="FF2A6099"/>
      <name val="Calibri Light"/>
      <family val="2"/>
      <charset val="1"/>
    </font>
    <font>
      <b/>
      <i/>
      <sz val="11"/>
      <color rgb="FFEF413D"/>
      <name val="Calibri Light"/>
      <family val="2"/>
      <charset val="1"/>
    </font>
    <font>
      <b/>
      <i/>
      <sz val="11"/>
      <color rgb="FF000000"/>
      <name val="Calibri Light"/>
      <family val="2"/>
      <charset val="1"/>
    </font>
    <font>
      <sz val="11"/>
      <color rgb="FFC00000"/>
      <name val="Calibri Light"/>
      <family val="2"/>
      <charset val="1"/>
    </font>
    <font>
      <b/>
      <sz val="11"/>
      <color rgb="FF2A6099"/>
      <name val="Calibri Light"/>
      <family val="2"/>
      <charset val="1"/>
    </font>
    <font>
      <b/>
      <sz val="11"/>
      <color rgb="FFED1C24"/>
      <name val="Calibri Light"/>
      <family val="2"/>
      <charset val="1"/>
    </font>
    <font>
      <sz val="11"/>
      <color rgb="FFCE181E"/>
      <name val="Calibri Light"/>
      <family val="2"/>
      <charset val="1"/>
    </font>
    <font>
      <b/>
      <sz val="11"/>
      <color rgb="FF21409A"/>
      <name val="Calibri Light"/>
      <family val="2"/>
      <charset val="1"/>
    </font>
    <font>
      <sz val="11"/>
      <color rgb="FF21409A"/>
      <name val="Calibri Light"/>
      <family val="2"/>
      <charset val="1"/>
    </font>
    <font>
      <sz val="11"/>
      <color rgb="FF006C3B"/>
      <name val="Calibri Light"/>
      <family val="2"/>
      <charset val="1"/>
    </font>
    <font>
      <i/>
      <sz val="11"/>
      <color rgb="FFCE181E"/>
      <name val="Calibri Light"/>
      <family val="2"/>
      <charset val="1"/>
    </font>
    <font>
      <sz val="14"/>
      <name val="Swis721 Ex BT"/>
      <family val="2"/>
      <charset val="238"/>
    </font>
    <font>
      <sz val="10"/>
      <name val="Swis721 Ex BT"/>
      <family val="2"/>
      <charset val="238"/>
    </font>
    <font>
      <sz val="12"/>
      <name val="Swis721 Ex BT"/>
      <family val="2"/>
      <charset val="238"/>
    </font>
    <font>
      <sz val="9"/>
      <name val="Swis721 Ex BT"/>
      <family val="2"/>
      <charset val="238"/>
    </font>
    <font>
      <i/>
      <sz val="9"/>
      <name val="Swis721 Ex BT"/>
      <family val="2"/>
      <charset val="238"/>
    </font>
    <font>
      <sz val="9"/>
      <name val="Swis721 BT"/>
      <family val="2"/>
      <charset val="238"/>
    </font>
    <font>
      <b/>
      <sz val="9"/>
      <name val="Swis721 Ex BT"/>
      <family val="2"/>
      <charset val="238"/>
    </font>
    <font>
      <b/>
      <sz val="9"/>
      <name val="Swis721 Lt BT"/>
      <family val="2"/>
    </font>
    <font>
      <b/>
      <sz val="10"/>
      <name val="Swis721 Ex BT"/>
      <family val="2"/>
      <charset val="238"/>
    </font>
    <font>
      <sz val="8"/>
      <name val="Swis721 Ex BT"/>
      <family val="2"/>
      <charset val="238"/>
    </font>
    <font>
      <sz val="8"/>
      <color rgb="FFC00000"/>
      <name val="Swis721 Ex BT"/>
      <family val="2"/>
    </font>
    <font>
      <sz val="9"/>
      <color rgb="FFC00000"/>
      <name val="Swis721 Ex BT"/>
      <family val="2"/>
      <charset val="238"/>
    </font>
    <font>
      <sz val="11"/>
      <color indexed="17"/>
      <name val="Calibri"/>
      <family val="2"/>
      <charset val="238"/>
    </font>
    <font>
      <sz val="8"/>
      <color rgb="FFC00000"/>
      <name val="Swis721 Ex BT"/>
      <family val="2"/>
      <charset val="238"/>
    </font>
    <font>
      <sz val="10"/>
      <color rgb="FFC00000"/>
      <name val="Arial CE"/>
      <charset val="238"/>
    </font>
    <font>
      <sz val="8"/>
      <color theme="0" tint="-0.499984740745262"/>
      <name val="Swis721 Ex BT"/>
      <family val="2"/>
      <charset val="238"/>
    </font>
    <font>
      <sz val="15"/>
      <color rgb="FFFF0000"/>
      <name val="Swis721 Ex BT"/>
      <family val="2"/>
      <charset val="238"/>
    </font>
    <font>
      <sz val="8"/>
      <name val="Swis721 Ex BT"/>
      <family val="2"/>
    </font>
    <font>
      <sz val="10"/>
      <color rgb="FFC00000"/>
      <name val="Swis721 Ex BT"/>
      <family val="2"/>
      <charset val="238"/>
    </font>
    <font>
      <sz val="8"/>
      <name val="Arial CE"/>
      <charset val="238"/>
    </font>
    <font>
      <b/>
      <sz val="8"/>
      <name val="Swis721 Ex BT"/>
      <family val="2"/>
      <charset val="238"/>
    </font>
    <font>
      <sz val="8"/>
      <name val="Calibri"/>
      <family val="2"/>
      <charset val="238"/>
    </font>
    <font>
      <b/>
      <sz val="8"/>
      <name val="Swis721 Ex BT"/>
      <family val="2"/>
    </font>
    <font>
      <sz val="10"/>
      <name val="Swis721 Ex BT"/>
      <family val="2"/>
    </font>
    <font>
      <sz val="9"/>
      <name val="Swis721 Ex BT"/>
      <family val="2"/>
    </font>
    <font>
      <sz val="8"/>
      <color theme="0" tint="-0.249977111117893"/>
      <name val="Swis721 Ex BT"/>
      <family val="2"/>
      <charset val="238"/>
    </font>
    <font>
      <sz val="16"/>
      <name val="Swis721 Ex BT"/>
      <family val="2"/>
    </font>
    <font>
      <sz val="12"/>
      <name val="Swis721 Ex BT"/>
      <family val="2"/>
    </font>
    <font>
      <i/>
      <sz val="8"/>
      <name val="Swis721 Ex BT"/>
      <family val="2"/>
    </font>
    <font>
      <b/>
      <i/>
      <sz val="8"/>
      <color indexed="8"/>
      <name val="Swis721 Ex BT"/>
      <family val="2"/>
    </font>
    <font>
      <sz val="8"/>
      <color indexed="8"/>
      <name val="Swis721 Ex BT"/>
      <family val="2"/>
    </font>
    <font>
      <i/>
      <sz val="8"/>
      <color indexed="8"/>
      <name val="Swis721 Ex BT"/>
      <family val="2"/>
    </font>
    <font>
      <b/>
      <i/>
      <sz val="9"/>
      <name val="Swis721 Ex BT"/>
      <family val="2"/>
    </font>
    <font>
      <b/>
      <sz val="9"/>
      <name val="Swis721 Ex BT"/>
      <family val="2"/>
    </font>
    <font>
      <b/>
      <sz val="10"/>
      <name val="Swis721 Ex BT"/>
      <family val="2"/>
    </font>
    <font>
      <b/>
      <sz val="8"/>
      <name val="Arial CE"/>
      <family val="2"/>
      <charset val="238"/>
    </font>
    <font>
      <i/>
      <sz val="8"/>
      <name val="Arial CE"/>
      <family val="2"/>
      <charset val="238"/>
    </font>
    <font>
      <i/>
      <sz val="8"/>
      <name val="Arial CE"/>
      <charset val="238"/>
    </font>
    <font>
      <b/>
      <sz val="8"/>
      <name val="Arial CE"/>
      <charset val="238"/>
    </font>
    <font>
      <b/>
      <sz val="11"/>
      <name val="Swis721 Ex BT"/>
      <family val="2"/>
    </font>
    <font>
      <b/>
      <u/>
      <sz val="8"/>
      <name val="Swis721 Ex BT"/>
      <family val="2"/>
    </font>
    <font>
      <b/>
      <sz val="12"/>
      <name val="Times New Roman"/>
      <family val="1"/>
      <charset val="238"/>
    </font>
    <font>
      <sz val="11"/>
      <name val="Arial"/>
      <family val="2"/>
      <charset val="238"/>
    </font>
    <font>
      <sz val="12"/>
      <name val="Times New Roman"/>
      <family val="1"/>
      <charset val="238"/>
    </font>
    <font>
      <u/>
      <sz val="8"/>
      <name val="Swis721 Ex BT"/>
      <family val="2"/>
    </font>
    <font>
      <b/>
      <sz val="10"/>
      <name val="Arial CE"/>
      <charset val="238"/>
    </font>
    <font>
      <b/>
      <sz val="16"/>
      <name val="Arial CE"/>
      <charset val="238"/>
    </font>
    <font>
      <sz val="16"/>
      <name val="Arial CE"/>
      <charset val="238"/>
    </font>
    <font>
      <sz val="10"/>
      <color indexed="8"/>
      <name val="Arial"/>
      <family val="2"/>
      <charset val="238"/>
    </font>
    <font>
      <b/>
      <sz val="9"/>
      <name val="Swis721 Lt BT"/>
      <family val="2"/>
      <charset val="238"/>
    </font>
  </fonts>
  <fills count="16">
    <fill>
      <patternFill patternType="none"/>
    </fill>
    <fill>
      <patternFill patternType="gray125"/>
    </fill>
    <fill>
      <patternFill patternType="solid">
        <fgColor theme="0" tint="-0.499984740745262"/>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bgColor indexed="64"/>
      </patternFill>
    </fill>
    <fill>
      <patternFill patternType="solid">
        <fgColor indexed="42"/>
        <bgColor indexed="64"/>
      </patternFill>
    </fill>
    <fill>
      <patternFill patternType="solid">
        <fgColor rgb="FFCCCCCC"/>
        <bgColor rgb="FFDDDDDD"/>
      </patternFill>
    </fill>
    <fill>
      <patternFill patternType="solid">
        <fgColor rgb="FFDDDDDD"/>
        <bgColor rgb="FFEEEEEE"/>
      </patternFill>
    </fill>
    <fill>
      <patternFill patternType="solid">
        <fgColor rgb="FFEEEEEE"/>
        <bgColor rgb="FFDDDDDD"/>
      </patternFill>
    </fill>
    <fill>
      <patternFill patternType="solid">
        <fgColor rgb="FF666666"/>
        <bgColor rgb="FF808080"/>
      </patternFill>
    </fill>
    <fill>
      <patternFill patternType="solid">
        <fgColor rgb="FFC2E0AE"/>
        <bgColor rgb="FFCCCCCC"/>
      </patternFill>
    </fill>
    <fill>
      <patternFill patternType="solid">
        <fgColor indexed="27"/>
      </patternFill>
    </fill>
    <fill>
      <patternFill patternType="solid">
        <fgColor theme="0" tint="-0.14999847407452621"/>
        <bgColor indexed="64"/>
      </patternFill>
    </fill>
    <fill>
      <patternFill patternType="solid">
        <fgColor theme="6" tint="0.79998168889431442"/>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thin">
        <color indexed="64"/>
      </bottom>
      <diagonal/>
    </border>
    <border>
      <left/>
      <right/>
      <top/>
      <bottom style="thin">
        <color auto="1"/>
      </bottom>
      <diagonal/>
    </border>
    <border>
      <left/>
      <right/>
      <top/>
      <bottom style="double">
        <color auto="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right style="medium">
        <color indexed="64"/>
      </right>
      <top style="thin">
        <color indexed="64"/>
      </top>
      <bottom style="double">
        <color indexed="64"/>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bottom style="medium">
        <color indexed="64"/>
      </bottom>
      <diagonal/>
    </border>
    <border>
      <left style="medium">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medium">
        <color indexed="64"/>
      </left>
      <right style="medium">
        <color indexed="64"/>
      </right>
      <top style="thin">
        <color indexed="64"/>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diagonal/>
    </border>
    <border>
      <left/>
      <right/>
      <top/>
      <bottom style="hair">
        <color auto="1"/>
      </bottom>
      <diagonal/>
    </border>
    <border>
      <left style="hair">
        <color auto="1"/>
      </left>
      <right/>
      <top/>
      <bottom/>
      <diagonal/>
    </border>
    <border>
      <left/>
      <right style="hair">
        <color auto="1"/>
      </right>
      <top/>
      <bottom/>
      <diagonal/>
    </border>
    <border>
      <left/>
      <right/>
      <top style="hair">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medium">
        <color indexed="64"/>
      </bottom>
      <diagonal/>
    </border>
  </borders>
  <cellStyleXfs count="14">
    <xf numFmtId="0" fontId="0" fillId="0" borderId="0"/>
    <xf numFmtId="0" fontId="2" fillId="0" borderId="0"/>
    <xf numFmtId="0" fontId="8" fillId="0" borderId="0"/>
    <xf numFmtId="0" fontId="1" fillId="0" borderId="0"/>
    <xf numFmtId="0" fontId="25" fillId="0" borderId="0"/>
    <xf numFmtId="0" fontId="30" fillId="0" borderId="0"/>
    <xf numFmtId="0" fontId="31" fillId="0" borderId="0"/>
    <xf numFmtId="167" fontId="31" fillId="0" borderId="0" applyFont="0" applyFill="0" applyBorder="0" applyAlignment="0" applyProtection="0"/>
    <xf numFmtId="168" fontId="31" fillId="0" borderId="0" applyFont="0" applyBorder="0" applyProtection="0">
      <alignment vertical="top" wrapText="1"/>
    </xf>
    <xf numFmtId="0" fontId="47" fillId="0" borderId="0"/>
    <xf numFmtId="0" fontId="46" fillId="0" borderId="0"/>
    <xf numFmtId="0" fontId="82" fillId="13" borderId="0" applyNumberFormat="0" applyBorder="0" applyAlignment="0" applyProtection="0"/>
    <xf numFmtId="9" fontId="46" fillId="0" borderId="0" applyFont="0" applyFill="0" applyBorder="0" applyAlignment="0" applyProtection="0"/>
    <xf numFmtId="168" fontId="46" fillId="0" borderId="0" applyFont="0" applyFill="0" applyBorder="0" applyAlignment="0" applyProtection="0"/>
  </cellStyleXfs>
  <cellXfs count="893">
    <xf numFmtId="0" fontId="0" fillId="0" borderId="0" xfId="0"/>
    <xf numFmtId="0" fontId="2" fillId="0" borderId="0" xfId="1"/>
    <xf numFmtId="0" fontId="9" fillId="0" borderId="0" xfId="1" applyFont="1"/>
    <xf numFmtId="0" fontId="10" fillId="0" borderId="0" xfId="1" applyFont="1"/>
    <xf numFmtId="0" fontId="1" fillId="0" borderId="0" xfId="3"/>
    <xf numFmtId="0" fontId="21" fillId="0" borderId="0" xfId="3" applyFont="1"/>
    <xf numFmtId="0" fontId="26" fillId="0" borderId="0" xfId="0" applyFont="1" applyAlignment="1">
      <alignment wrapText="1" shrinkToFit="1"/>
    </xf>
    <xf numFmtId="0" fontId="27" fillId="0" borderId="0" xfId="0" applyFont="1"/>
    <xf numFmtId="0" fontId="28" fillId="0" borderId="0" xfId="0" applyFont="1" applyAlignment="1">
      <alignment horizontal="left" vertical="top"/>
    </xf>
    <xf numFmtId="0" fontId="29" fillId="0" borderId="1" xfId="0" applyFont="1" applyBorder="1" applyAlignment="1">
      <alignment horizontal="left" vertical="center" wrapText="1"/>
    </xf>
    <xf numFmtId="0" fontId="29" fillId="0" borderId="2" xfId="0" applyFont="1" applyBorder="1" applyAlignment="1">
      <alignment horizontal="left" vertical="center" wrapText="1"/>
    </xf>
    <xf numFmtId="0" fontId="29" fillId="0" borderId="35" xfId="0" applyFont="1" applyBorder="1" applyAlignment="1">
      <alignment horizontal="left" vertical="center" wrapText="1"/>
    </xf>
    <xf numFmtId="0" fontId="29" fillId="0" borderId="26" xfId="0" applyFont="1" applyBorder="1" applyAlignment="1">
      <alignment horizontal="left" vertical="center" wrapText="1"/>
    </xf>
    <xf numFmtId="0" fontId="29" fillId="0" borderId="36" xfId="0" applyFont="1" applyBorder="1" applyAlignment="1">
      <alignment horizontal="left" vertical="center" wrapText="1"/>
    </xf>
    <xf numFmtId="0" fontId="29" fillId="0" borderId="5" xfId="0" applyFont="1" applyBorder="1" applyAlignment="1">
      <alignment horizontal="left" vertical="center" wrapText="1"/>
    </xf>
    <xf numFmtId="0" fontId="29" fillId="0" borderId="37" xfId="0" applyFont="1" applyBorder="1" applyAlignment="1">
      <alignment horizontal="left" vertical="center" wrapText="1"/>
    </xf>
    <xf numFmtId="0" fontId="31" fillId="0" borderId="0" xfId="6"/>
    <xf numFmtId="0" fontId="36" fillId="0" borderId="0" xfId="6" applyFont="1"/>
    <xf numFmtId="167" fontId="37" fillId="0" borderId="0" xfId="6" applyNumberFormat="1" applyFont="1" applyAlignment="1">
      <alignment horizontal="center"/>
    </xf>
    <xf numFmtId="0" fontId="36" fillId="6" borderId="0" xfId="6" applyFont="1" applyFill="1"/>
    <xf numFmtId="0" fontId="39" fillId="6" borderId="0" xfId="6" applyFont="1" applyFill="1"/>
    <xf numFmtId="0" fontId="31" fillId="6" borderId="0" xfId="6" applyFill="1"/>
    <xf numFmtId="0" fontId="48" fillId="0" borderId="0" xfId="9" applyFont="1" applyAlignment="1">
      <alignment horizontal="left" vertical="center" wrapText="1"/>
    </xf>
    <xf numFmtId="0" fontId="48" fillId="0" borderId="0" xfId="9" applyFont="1" applyAlignment="1">
      <alignment horizontal="center" vertical="center"/>
    </xf>
    <xf numFmtId="0" fontId="48" fillId="0" borderId="0" xfId="9" applyFont="1" applyAlignment="1">
      <alignment horizontal="right" vertical="center"/>
    </xf>
    <xf numFmtId="0" fontId="50" fillId="0" borderId="0" xfId="9" applyFont="1" applyAlignment="1">
      <alignment horizontal="left" vertical="center"/>
    </xf>
    <xf numFmtId="0" fontId="49" fillId="0" borderId="0" xfId="9" applyFont="1" applyAlignment="1">
      <alignment vertical="center"/>
    </xf>
    <xf numFmtId="4" fontId="48" fillId="0" borderId="0" xfId="9" applyNumberFormat="1" applyFont="1" applyAlignment="1">
      <alignment horizontal="left" vertical="center"/>
    </xf>
    <xf numFmtId="0" fontId="49" fillId="0" borderId="0" xfId="9" applyFont="1" applyAlignment="1">
      <alignment horizontal="right" vertical="center"/>
    </xf>
    <xf numFmtId="0" fontId="48" fillId="0" borderId="0" xfId="9" applyFont="1" applyAlignment="1">
      <alignment horizontal="left" vertical="center"/>
    </xf>
    <xf numFmtId="0" fontId="49" fillId="8" borderId="0" xfId="9" applyFont="1" applyFill="1" applyAlignment="1">
      <alignment horizontal="right" vertical="center"/>
    </xf>
    <xf numFmtId="0" fontId="50" fillId="8" borderId="0" xfId="9" applyFont="1" applyFill="1" applyAlignment="1">
      <alignment horizontal="left" vertical="center"/>
    </xf>
    <xf numFmtId="0" fontId="49" fillId="8" borderId="0" xfId="9" applyFont="1" applyFill="1" applyAlignment="1">
      <alignment vertical="center"/>
    </xf>
    <xf numFmtId="0" fontId="52" fillId="0" borderId="0" xfId="9" applyFont="1"/>
    <xf numFmtId="0" fontId="27" fillId="0" borderId="0" xfId="9" applyFont="1"/>
    <xf numFmtId="4" fontId="49" fillId="0" borderId="0" xfId="9" applyNumberFormat="1" applyFont="1" applyAlignment="1">
      <alignment horizontal="center"/>
    </xf>
    <xf numFmtId="0" fontId="49" fillId="0" borderId="0" xfId="9" applyFont="1" applyAlignment="1">
      <alignment vertical="center" wrapText="1"/>
    </xf>
    <xf numFmtId="0" fontId="49" fillId="0" borderId="0" xfId="9" applyFont="1"/>
    <xf numFmtId="0" fontId="54" fillId="0" borderId="0" xfId="9" applyFont="1"/>
    <xf numFmtId="0" fontId="55" fillId="0" borderId="0" xfId="9" applyFont="1"/>
    <xf numFmtId="0" fontId="54" fillId="0" borderId="0" xfId="9" applyFont="1" applyAlignment="1">
      <alignment wrapText="1"/>
    </xf>
    <xf numFmtId="0" fontId="48" fillId="0" borderId="0" xfId="9" applyFont="1" applyAlignment="1">
      <alignment vertical="center"/>
    </xf>
    <xf numFmtId="0" fontId="47" fillId="0" borderId="0" xfId="9"/>
    <xf numFmtId="0" fontId="53" fillId="9" borderId="9" xfId="9" applyFont="1" applyFill="1" applyBorder="1"/>
    <xf numFmtId="0" fontId="57" fillId="9" borderId="9" xfId="9" applyFont="1" applyFill="1" applyBorder="1"/>
    <xf numFmtId="0" fontId="54" fillId="8" borderId="0" xfId="9" applyFont="1" applyFill="1"/>
    <xf numFmtId="0" fontId="49" fillId="9" borderId="44" xfId="9" applyFont="1" applyFill="1" applyBorder="1" applyAlignment="1">
      <alignment horizontal="right"/>
    </xf>
    <xf numFmtId="0" fontId="49" fillId="9" borderId="44" xfId="9" applyFont="1" applyFill="1" applyBorder="1"/>
    <xf numFmtId="0" fontId="49" fillId="0" borderId="0" xfId="9" applyFont="1" applyAlignment="1">
      <alignment horizontal="right"/>
    </xf>
    <xf numFmtId="0" fontId="58" fillId="0" borderId="0" xfId="9" applyFont="1" applyAlignment="1">
      <alignment horizontal="right"/>
    </xf>
    <xf numFmtId="0" fontId="58" fillId="0" borderId="0" xfId="9" applyFont="1"/>
    <xf numFmtId="0" fontId="52" fillId="0" borderId="0" xfId="9" applyFont="1" applyAlignment="1">
      <alignment horizontal="right" vertical="center"/>
    </xf>
    <xf numFmtId="0" fontId="59" fillId="0" borderId="0" xfId="9" applyFont="1" applyAlignment="1">
      <alignment horizontal="left" vertical="center"/>
    </xf>
    <xf numFmtId="0" fontId="52" fillId="0" borderId="0" xfId="9" applyFont="1" applyAlignment="1">
      <alignment vertical="center"/>
    </xf>
    <xf numFmtId="0" fontId="49" fillId="0" borderId="0" xfId="9" applyFont="1" applyAlignment="1">
      <alignment horizontal="right" vertical="center" wrapText="1"/>
    </xf>
    <xf numFmtId="0" fontId="49" fillId="0" borderId="0" xfId="9" applyFont="1" applyAlignment="1">
      <alignment horizontal="left" vertical="center"/>
    </xf>
    <xf numFmtId="0" fontId="49" fillId="0" borderId="45" xfId="9" applyFont="1" applyBorder="1" applyAlignment="1">
      <alignment horizontal="justify" vertical="top" wrapText="1"/>
    </xf>
    <xf numFmtId="0" fontId="49" fillId="0" borderId="46" xfId="9" applyFont="1" applyBorder="1" applyAlignment="1">
      <alignment horizontal="center"/>
    </xf>
    <xf numFmtId="0" fontId="49" fillId="0" borderId="45" xfId="9" applyFont="1" applyBorder="1"/>
    <xf numFmtId="0" fontId="49" fillId="0" borderId="46" xfId="9" applyFont="1" applyBorder="1"/>
    <xf numFmtId="0" fontId="60" fillId="0" borderId="0" xfId="9" applyFont="1"/>
    <xf numFmtId="0" fontId="52" fillId="0" borderId="0" xfId="9" applyFont="1" applyAlignment="1">
      <alignment horizontal="right" vertical="center" wrapText="1"/>
    </xf>
    <xf numFmtId="0" fontId="61" fillId="0" borderId="0" xfId="9" applyFont="1"/>
    <xf numFmtId="4" fontId="54" fillId="0" borderId="0" xfId="9" applyNumberFormat="1" applyFont="1" applyAlignment="1" applyProtection="1">
      <alignment horizontal="center" vertical="center"/>
      <protection locked="0"/>
    </xf>
    <xf numFmtId="4" fontId="54" fillId="0" borderId="0" xfId="9" applyNumberFormat="1" applyFont="1" applyAlignment="1" applyProtection="1">
      <alignment horizontal="center"/>
      <protection locked="0"/>
    </xf>
    <xf numFmtId="0" fontId="54" fillId="0" borderId="0" xfId="9" applyFont="1" applyAlignment="1">
      <alignment vertical="center"/>
    </xf>
    <xf numFmtId="0" fontId="48" fillId="8" borderId="0" xfId="9" applyFont="1" applyFill="1" applyAlignment="1">
      <alignment horizontal="right" vertical="center"/>
    </xf>
    <xf numFmtId="0" fontId="48" fillId="8" borderId="0" xfId="9" applyFont="1" applyFill="1" applyAlignment="1">
      <alignment vertical="center"/>
    </xf>
    <xf numFmtId="0" fontId="51" fillId="8" borderId="0" xfId="9" applyFont="1" applyFill="1" applyAlignment="1">
      <alignment horizontal="left"/>
    </xf>
    <xf numFmtId="0" fontId="62" fillId="0" borderId="0" xfId="9" applyFont="1" applyAlignment="1">
      <alignment horizontal="right" vertical="center"/>
    </xf>
    <xf numFmtId="0" fontId="62" fillId="0" borderId="0" xfId="9" applyFont="1" applyAlignment="1">
      <alignment vertical="center"/>
    </xf>
    <xf numFmtId="0" fontId="63" fillId="0" borderId="0" xfId="9" applyFont="1" applyAlignment="1">
      <alignment horizontal="left" vertical="center"/>
    </xf>
    <xf numFmtId="0" fontId="49" fillId="9" borderId="0" xfId="9" applyFont="1" applyFill="1"/>
    <xf numFmtId="0" fontId="48" fillId="9" borderId="0" xfId="9" applyFont="1" applyFill="1" applyAlignment="1">
      <alignment wrapText="1"/>
    </xf>
    <xf numFmtId="0" fontId="48" fillId="9" borderId="0" xfId="9" applyFont="1" applyFill="1"/>
    <xf numFmtId="0" fontId="64" fillId="9" borderId="0" xfId="9" applyFont="1" applyFill="1"/>
    <xf numFmtId="0" fontId="48" fillId="9" borderId="0" xfId="9" applyFont="1" applyFill="1" applyAlignment="1">
      <alignment vertical="center"/>
    </xf>
    <xf numFmtId="0" fontId="49" fillId="10" borderId="0" xfId="9" applyFont="1" applyFill="1" applyAlignment="1">
      <alignment vertical="center"/>
    </xf>
    <xf numFmtId="0" fontId="65" fillId="0" borderId="0" xfId="9" applyFont="1" applyAlignment="1">
      <alignment vertical="center"/>
    </xf>
    <xf numFmtId="0" fontId="54" fillId="11" borderId="0" xfId="9" applyFont="1" applyFill="1"/>
    <xf numFmtId="0" fontId="49" fillId="11" borderId="0" xfId="9" applyFont="1" applyFill="1" applyAlignment="1">
      <alignment vertical="center"/>
    </xf>
    <xf numFmtId="4" fontId="66" fillId="0" borderId="0" xfId="9" applyNumberFormat="1" applyFont="1" applyAlignment="1">
      <alignment horizontal="left" vertical="center"/>
    </xf>
    <xf numFmtId="4" fontId="67" fillId="0" borderId="0" xfId="9" applyNumberFormat="1" applyFont="1" applyAlignment="1">
      <alignment vertical="center"/>
    </xf>
    <xf numFmtId="4" fontId="67" fillId="11" borderId="0" xfId="9" applyNumberFormat="1" applyFont="1" applyFill="1" applyAlignment="1">
      <alignment vertical="center"/>
    </xf>
    <xf numFmtId="0" fontId="50" fillId="0" borderId="0" xfId="9" applyFont="1" applyAlignment="1">
      <alignment horizontal="left" vertical="center" wrapText="1"/>
    </xf>
    <xf numFmtId="0" fontId="49" fillId="10" borderId="0" xfId="9" applyFont="1" applyFill="1" applyAlignment="1">
      <alignment vertical="center" wrapText="1"/>
    </xf>
    <xf numFmtId="0" fontId="54" fillId="0" borderId="0" xfId="9" applyFont="1" applyAlignment="1">
      <alignment horizontal="left" vertical="center"/>
    </xf>
    <xf numFmtId="0" fontId="48" fillId="9" borderId="44" xfId="9" applyFont="1" applyFill="1" applyBorder="1"/>
    <xf numFmtId="0" fontId="54" fillId="9" borderId="44" xfId="9" applyFont="1" applyFill="1" applyBorder="1"/>
    <xf numFmtId="0" fontId="53" fillId="8" borderId="0" xfId="9" applyFont="1" applyFill="1" applyAlignment="1">
      <alignment horizontal="right" vertical="center"/>
    </xf>
    <xf numFmtId="0" fontId="59" fillId="8" borderId="0" xfId="9" applyFont="1" applyFill="1" applyAlignment="1">
      <alignment horizontal="left" vertical="center"/>
    </xf>
    <xf numFmtId="0" fontId="53" fillId="8" borderId="0" xfId="9" applyFont="1" applyFill="1" applyAlignment="1">
      <alignment vertical="center"/>
    </xf>
    <xf numFmtId="0" fontId="53" fillId="9" borderId="44" xfId="9" applyFont="1" applyFill="1" applyBorder="1" applyAlignment="1">
      <alignment horizontal="right" vertical="center"/>
    </xf>
    <xf numFmtId="0" fontId="59" fillId="9" borderId="44" xfId="9" applyFont="1" applyFill="1" applyBorder="1" applyAlignment="1">
      <alignment horizontal="left" vertical="center"/>
    </xf>
    <xf numFmtId="0" fontId="53" fillId="9" borderId="44" xfId="9" applyFont="1" applyFill="1" applyBorder="1" applyAlignment="1">
      <alignment vertical="center"/>
    </xf>
    <xf numFmtId="0" fontId="49" fillId="12" borderId="47" xfId="9" applyFont="1" applyFill="1" applyBorder="1" applyAlignment="1">
      <alignment vertical="center"/>
    </xf>
    <xf numFmtId="0" fontId="49" fillId="12" borderId="47" xfId="9" applyFont="1" applyFill="1" applyBorder="1" applyAlignment="1">
      <alignment horizontal="right" vertical="center"/>
    </xf>
    <xf numFmtId="0" fontId="50" fillId="12" borderId="47" xfId="9" applyFont="1" applyFill="1" applyBorder="1" applyAlignment="1">
      <alignment horizontal="left" vertical="center"/>
    </xf>
    <xf numFmtId="164" fontId="2" fillId="0" borderId="0" xfId="1" applyNumberFormat="1"/>
    <xf numFmtId="0" fontId="71" fillId="0" borderId="0" xfId="10" applyFont="1"/>
    <xf numFmtId="0" fontId="73" fillId="0" borderId="0" xfId="10" applyFont="1"/>
    <xf numFmtId="0" fontId="73" fillId="0" borderId="0" xfId="10" applyFont="1" applyAlignment="1">
      <alignment horizontal="left" vertical="top" wrapText="1"/>
    </xf>
    <xf numFmtId="0" fontId="73" fillId="0" borderId="0" xfId="10" applyFont="1" applyAlignment="1">
      <alignment vertical="center"/>
    </xf>
    <xf numFmtId="0" fontId="79" fillId="0" borderId="0" xfId="10" applyFont="1"/>
    <xf numFmtId="0" fontId="73" fillId="0" borderId="0" xfId="10" applyFont="1" applyAlignment="1">
      <alignment vertical="top"/>
    </xf>
    <xf numFmtId="0" fontId="81" fillId="0" borderId="0" xfId="10" applyFont="1"/>
    <xf numFmtId="0" fontId="82" fillId="0" borderId="0" xfId="11" applyFill="1" applyBorder="1"/>
    <xf numFmtId="0" fontId="84" fillId="0" borderId="0" xfId="10" applyFont="1"/>
    <xf numFmtId="2" fontId="86" fillId="0" borderId="0" xfId="10" applyNumberFormat="1" applyFont="1"/>
    <xf numFmtId="184" fontId="79" fillId="0" borderId="0" xfId="10" applyNumberFormat="1" applyFont="1" applyAlignment="1">
      <alignment horizontal="right"/>
    </xf>
    <xf numFmtId="2" fontId="73" fillId="0" borderId="0" xfId="10" applyNumberFormat="1" applyFont="1"/>
    <xf numFmtId="0" fontId="46" fillId="0" borderId="0" xfId="10"/>
    <xf numFmtId="0" fontId="83" fillId="0" borderId="0" xfId="10" applyFont="1"/>
    <xf numFmtId="9" fontId="79" fillId="0" borderId="0" xfId="12" applyFont="1" applyFill="1"/>
    <xf numFmtId="0" fontId="82" fillId="13" borderId="0" xfId="11"/>
    <xf numFmtId="0" fontId="88" fillId="0" borderId="0" xfId="10" applyFont="1"/>
    <xf numFmtId="9" fontId="82" fillId="13" borderId="0" xfId="11" applyNumberFormat="1"/>
    <xf numFmtId="9" fontId="79" fillId="0" borderId="0" xfId="12" applyFont="1" applyFill="1" applyBorder="1"/>
    <xf numFmtId="0" fontId="89" fillId="0" borderId="0" xfId="10" applyFont="1"/>
    <xf numFmtId="0" fontId="87" fillId="0" borderId="0" xfId="10" applyFont="1"/>
    <xf numFmtId="2" fontId="71" fillId="0" borderId="0" xfId="10" applyNumberFormat="1" applyFont="1"/>
    <xf numFmtId="0" fontId="93" fillId="0" borderId="0" xfId="10" applyFont="1"/>
    <xf numFmtId="0" fontId="94" fillId="0" borderId="0" xfId="10" applyFont="1" applyAlignment="1">
      <alignment vertical="center"/>
    </xf>
    <xf numFmtId="0" fontId="94" fillId="0" borderId="0" xfId="10" applyFont="1"/>
    <xf numFmtId="0" fontId="94" fillId="0" borderId="0" xfId="10" applyFont="1" applyAlignment="1">
      <alignment vertical="top"/>
    </xf>
    <xf numFmtId="2" fontId="93" fillId="0" borderId="0" xfId="10" applyNumberFormat="1" applyFont="1"/>
    <xf numFmtId="0" fontId="82" fillId="0" borderId="0" xfId="11" applyFill="1"/>
    <xf numFmtId="9" fontId="82" fillId="0" borderId="0" xfId="11" applyNumberFormat="1" applyFill="1"/>
    <xf numFmtId="49" fontId="46" fillId="0" borderId="0" xfId="10" applyNumberFormat="1" applyAlignment="1">
      <alignment horizontal="center"/>
    </xf>
    <xf numFmtId="0" fontId="115" fillId="0" borderId="0" xfId="10" applyFont="1"/>
    <xf numFmtId="49" fontId="35" fillId="0" borderId="0" xfId="10" applyNumberFormat="1" applyFont="1" applyAlignment="1">
      <alignment horizontal="center"/>
    </xf>
    <xf numFmtId="2" fontId="46" fillId="0" borderId="0" xfId="10" applyNumberFormat="1"/>
    <xf numFmtId="4" fontId="46" fillId="0" borderId="0" xfId="10" applyNumberFormat="1"/>
    <xf numFmtId="174" fontId="0" fillId="0" borderId="0" xfId="13" applyNumberFormat="1" applyFont="1" applyFill="1"/>
    <xf numFmtId="0" fontId="117" fillId="0" borderId="0" xfId="10" applyFont="1"/>
    <xf numFmtId="164" fontId="0" fillId="0" borderId="0" xfId="13" applyNumberFormat="1" applyFont="1" applyFill="1" applyProtection="1"/>
    <xf numFmtId="164" fontId="115" fillId="0" borderId="0" xfId="13" applyNumberFormat="1" applyFont="1" applyFill="1" applyBorder="1" applyProtection="1"/>
    <xf numFmtId="0" fontId="11" fillId="0" borderId="0" xfId="1" applyFont="1"/>
    <xf numFmtId="164" fontId="11" fillId="0" borderId="0" xfId="1" applyNumberFormat="1" applyFont="1"/>
    <xf numFmtId="49" fontId="3" fillId="0" borderId="1" xfId="1" applyNumberFormat="1" applyFont="1" applyBorder="1" applyAlignment="1" applyProtection="1">
      <alignment horizontal="center" vertical="center"/>
      <protection locked="0"/>
    </xf>
    <xf numFmtId="0" fontId="4" fillId="0" borderId="2" xfId="1" applyFont="1" applyBorder="1" applyProtection="1">
      <protection locked="0"/>
    </xf>
    <xf numFmtId="3" fontId="4" fillId="0" borderId="2" xfId="1" applyNumberFormat="1" applyFont="1" applyBorder="1" applyAlignment="1" applyProtection="1">
      <alignment horizontal="right"/>
      <protection locked="0"/>
    </xf>
    <xf numFmtId="3" fontId="5" fillId="2" borderId="3" xfId="1" applyNumberFormat="1" applyFont="1" applyFill="1" applyBorder="1" applyAlignment="1" applyProtection="1">
      <alignment horizontal="right"/>
      <protection locked="0"/>
    </xf>
    <xf numFmtId="0" fontId="5" fillId="2" borderId="3" xfId="1" applyFont="1" applyFill="1" applyBorder="1" applyProtection="1">
      <protection locked="0"/>
    </xf>
    <xf numFmtId="3" fontId="5" fillId="0" borderId="4" xfId="1" applyNumberFormat="1" applyFont="1" applyBorder="1" applyAlignment="1" applyProtection="1">
      <alignment horizontal="right"/>
      <protection locked="0"/>
    </xf>
    <xf numFmtId="0" fontId="5" fillId="0" borderId="4" xfId="1" applyFont="1" applyBorder="1" applyProtection="1">
      <protection locked="0"/>
    </xf>
    <xf numFmtId="3" fontId="5" fillId="3" borderId="1" xfId="1" applyNumberFormat="1" applyFont="1" applyFill="1" applyBorder="1" applyAlignment="1" applyProtection="1">
      <alignment horizontal="right"/>
      <protection locked="0"/>
    </xf>
    <xf numFmtId="0" fontId="5" fillId="3" borderId="1" xfId="1" applyFont="1" applyFill="1" applyBorder="1" applyProtection="1">
      <protection locked="0"/>
    </xf>
    <xf numFmtId="3" fontId="5" fillId="4" borderId="1" xfId="1" applyNumberFormat="1" applyFont="1" applyFill="1" applyBorder="1" applyAlignment="1" applyProtection="1">
      <alignment horizontal="right"/>
      <protection locked="0"/>
    </xf>
    <xf numFmtId="0" fontId="5" fillId="4" borderId="1" xfId="1" applyFont="1" applyFill="1" applyBorder="1" applyProtection="1">
      <protection locked="0"/>
    </xf>
    <xf numFmtId="0" fontId="2" fillId="0" borderId="6" xfId="1" applyBorder="1" applyProtection="1">
      <protection locked="0"/>
    </xf>
    <xf numFmtId="3" fontId="3" fillId="0" borderId="0" xfId="1" applyNumberFormat="1" applyFont="1" applyAlignment="1" applyProtection="1">
      <alignment horizontal="right"/>
      <protection locked="0"/>
    </xf>
    <xf numFmtId="8" fontId="7" fillId="0" borderId="0" xfId="1" applyNumberFormat="1" applyFont="1" applyAlignment="1" applyProtection="1">
      <alignment horizontal="right" vertical="center"/>
      <protection locked="0"/>
    </xf>
    <xf numFmtId="0" fontId="2" fillId="0" borderId="0" xfId="1" applyProtection="1">
      <protection locked="0"/>
    </xf>
    <xf numFmtId="0" fontId="11" fillId="0" borderId="0" xfId="1" applyFont="1" applyAlignment="1" applyProtection="1">
      <alignment vertical="top" wrapText="1"/>
      <protection locked="0"/>
    </xf>
    <xf numFmtId="3" fontId="15" fillId="0" borderId="4" xfId="3" applyNumberFormat="1" applyFont="1" applyBorder="1" applyAlignment="1" applyProtection="1">
      <alignment horizontal="center" vertical="center" wrapText="1"/>
      <protection locked="0"/>
    </xf>
    <xf numFmtId="3" fontId="15" fillId="0" borderId="12" xfId="3" applyNumberFormat="1" applyFont="1" applyBorder="1" applyAlignment="1" applyProtection="1">
      <alignment horizontal="center" vertical="center"/>
      <protection locked="0"/>
    </xf>
    <xf numFmtId="3" fontId="15" fillId="0" borderId="1" xfId="3" applyNumberFormat="1" applyFont="1" applyBorder="1" applyAlignment="1" applyProtection="1">
      <alignment horizontal="center" vertical="center"/>
      <protection locked="0"/>
    </xf>
    <xf numFmtId="0" fontId="15" fillId="0" borderId="14" xfId="3" applyFont="1" applyBorder="1" applyAlignment="1" applyProtection="1">
      <alignment vertical="center"/>
      <protection locked="0"/>
    </xf>
    <xf numFmtId="3" fontId="16" fillId="5" borderId="1" xfId="3" applyNumberFormat="1" applyFont="1" applyFill="1" applyBorder="1" applyAlignment="1" applyProtection="1">
      <alignment horizontal="center" vertical="center"/>
      <protection locked="0"/>
    </xf>
    <xf numFmtId="0" fontId="16" fillId="5" borderId="14" xfId="3" applyFont="1" applyFill="1" applyBorder="1" applyAlignment="1" applyProtection="1">
      <alignment vertical="center"/>
      <protection locked="0"/>
    </xf>
    <xf numFmtId="3" fontId="17" fillId="0" borderId="1" xfId="3" applyNumberFormat="1" applyFont="1" applyBorder="1" applyAlignment="1" applyProtection="1">
      <alignment horizontal="center" vertical="center"/>
      <protection locked="0"/>
    </xf>
    <xf numFmtId="0" fontId="17" fillId="0" borderId="14" xfId="3" applyFont="1" applyBorder="1" applyAlignment="1" applyProtection="1">
      <alignment vertical="center"/>
      <protection locked="0"/>
    </xf>
    <xf numFmtId="3" fontId="17" fillId="4" borderId="1" xfId="3" applyNumberFormat="1" applyFont="1" applyFill="1" applyBorder="1" applyAlignment="1" applyProtection="1">
      <alignment horizontal="center" vertical="center"/>
      <protection locked="0"/>
    </xf>
    <xf numFmtId="0" fontId="17" fillId="4" borderId="14" xfId="3" applyFont="1" applyFill="1" applyBorder="1" applyAlignment="1" applyProtection="1">
      <alignment vertical="center"/>
      <protection locked="0"/>
    </xf>
    <xf numFmtId="165" fontId="15" fillId="0" borderId="15" xfId="3" applyNumberFormat="1" applyFont="1" applyBorder="1" applyAlignment="1" applyProtection="1">
      <alignment horizontal="center" vertical="center"/>
      <protection locked="0"/>
    </xf>
    <xf numFmtId="166" fontId="16" fillId="5" borderId="4" xfId="3" applyNumberFormat="1" applyFont="1" applyFill="1" applyBorder="1" applyAlignment="1" applyProtection="1">
      <alignment horizontal="center" vertical="center"/>
      <protection locked="0"/>
    </xf>
    <xf numFmtId="166" fontId="15" fillId="0" borderId="1" xfId="3" applyNumberFormat="1" applyFont="1" applyBorder="1" applyAlignment="1" applyProtection="1">
      <alignment horizontal="center" vertical="center"/>
      <protection locked="0"/>
    </xf>
    <xf numFmtId="166" fontId="15" fillId="4" borderId="1" xfId="3" applyNumberFormat="1" applyFont="1" applyFill="1" applyBorder="1" applyAlignment="1" applyProtection="1">
      <alignment horizontal="center" vertical="center"/>
      <protection locked="0"/>
    </xf>
    <xf numFmtId="0" fontId="1" fillId="0" borderId="0" xfId="3" applyProtection="1">
      <protection locked="0"/>
    </xf>
    <xf numFmtId="0" fontId="31" fillId="0" borderId="0" xfId="6" applyProtection="1">
      <protection locked="0"/>
    </xf>
    <xf numFmtId="4" fontId="34" fillId="0" borderId="0" xfId="6" applyNumberFormat="1" applyFont="1" applyAlignment="1" applyProtection="1">
      <alignment horizontal="right"/>
      <protection locked="0"/>
    </xf>
    <xf numFmtId="4" fontId="35" fillId="0" borderId="0" xfId="6" applyNumberFormat="1" applyFont="1" applyAlignment="1" applyProtection="1">
      <alignment horizontal="right"/>
      <protection locked="0"/>
    </xf>
    <xf numFmtId="4" fontId="36" fillId="6" borderId="0" xfId="6" applyNumberFormat="1" applyFont="1" applyFill="1" applyAlignment="1" applyProtection="1">
      <alignment horizontal="right"/>
      <protection locked="0"/>
    </xf>
    <xf numFmtId="4" fontId="35" fillId="6" borderId="0" xfId="6" applyNumberFormat="1" applyFont="1" applyFill="1" applyAlignment="1" applyProtection="1">
      <alignment horizontal="right"/>
      <protection locked="0"/>
    </xf>
    <xf numFmtId="4" fontId="39" fillId="6" borderId="0" xfId="6" applyNumberFormat="1" applyFont="1" applyFill="1" applyAlignment="1" applyProtection="1">
      <alignment horizontal="right"/>
      <protection locked="0"/>
    </xf>
    <xf numFmtId="4" fontId="40" fillId="6" borderId="0" xfId="6" applyNumberFormat="1" applyFont="1" applyFill="1" applyAlignment="1" applyProtection="1">
      <alignment horizontal="right"/>
      <protection locked="0"/>
    </xf>
    <xf numFmtId="4" fontId="34" fillId="6" borderId="0" xfId="6" applyNumberFormat="1" applyFont="1" applyFill="1" applyAlignment="1" applyProtection="1">
      <alignment horizontal="right"/>
      <protection locked="0"/>
    </xf>
    <xf numFmtId="4" fontId="42" fillId="7" borderId="38" xfId="6" applyNumberFormat="1" applyFont="1" applyFill="1" applyBorder="1" applyAlignment="1" applyProtection="1">
      <alignment horizontal="right" vertical="top" wrapText="1"/>
      <protection locked="0"/>
    </xf>
    <xf numFmtId="4" fontId="42" fillId="7" borderId="38" xfId="6" applyNumberFormat="1" applyFont="1" applyFill="1" applyBorder="1" applyAlignment="1" applyProtection="1">
      <alignment horizontal="right" vertical="top"/>
      <protection locked="0"/>
    </xf>
    <xf numFmtId="4" fontId="36" fillId="0" borderId="1" xfId="6" applyNumberFormat="1" applyFont="1" applyBorder="1" applyAlignment="1" applyProtection="1">
      <alignment horizontal="right"/>
      <protection locked="0"/>
    </xf>
    <xf numFmtId="4" fontId="31" fillId="0" borderId="0" xfId="6" applyNumberFormat="1" applyAlignment="1" applyProtection="1">
      <alignment horizontal="right"/>
      <protection locked="0"/>
    </xf>
    <xf numFmtId="164" fontId="31" fillId="0" borderId="0" xfId="6" applyNumberFormat="1" applyAlignment="1">
      <alignment horizontal="center"/>
    </xf>
    <xf numFmtId="164" fontId="36" fillId="0" borderId="0" xfId="6" applyNumberFormat="1" applyFont="1" applyAlignment="1">
      <alignment horizontal="center"/>
    </xf>
    <xf numFmtId="49" fontId="48" fillId="0" borderId="0" xfId="9" applyNumberFormat="1" applyFont="1" applyAlignment="1" applyProtection="1">
      <alignment horizontal="center" vertical="center"/>
      <protection locked="0"/>
    </xf>
    <xf numFmtId="0" fontId="48" fillId="0" borderId="0" xfId="9" applyFont="1" applyAlignment="1" applyProtection="1">
      <alignment horizontal="left" vertical="center" wrapText="1"/>
      <protection locked="0"/>
    </xf>
    <xf numFmtId="0" fontId="49" fillId="0" borderId="0" xfId="9" applyFont="1" applyAlignment="1" applyProtection="1">
      <alignment horizontal="center" vertical="center"/>
      <protection locked="0"/>
    </xf>
    <xf numFmtId="0" fontId="48" fillId="0" borderId="0" xfId="9" applyFont="1" applyAlignment="1" applyProtection="1">
      <alignment horizontal="center" vertical="center"/>
      <protection locked="0"/>
    </xf>
    <xf numFmtId="169" fontId="48" fillId="0" borderId="0" xfId="9" applyNumberFormat="1" applyFont="1" applyAlignment="1" applyProtection="1">
      <alignment horizontal="left" vertical="center" wrapText="1"/>
      <protection locked="0"/>
    </xf>
    <xf numFmtId="169" fontId="48" fillId="0" borderId="0" xfId="9" applyNumberFormat="1" applyFont="1" applyAlignment="1" applyProtection="1">
      <alignment horizontal="center" vertical="center"/>
      <protection locked="0"/>
    </xf>
    <xf numFmtId="169" fontId="49" fillId="0" borderId="0" xfId="9" applyNumberFormat="1" applyFont="1" applyAlignment="1" applyProtection="1">
      <alignment horizontal="center" vertical="center"/>
      <protection locked="0"/>
    </xf>
    <xf numFmtId="4" fontId="48" fillId="0" borderId="0" xfId="9" applyNumberFormat="1" applyFont="1" applyAlignment="1" applyProtection="1">
      <alignment horizontal="left" vertical="center"/>
      <protection locked="0"/>
    </xf>
    <xf numFmtId="4" fontId="49" fillId="0" borderId="0" xfId="9" applyNumberFormat="1" applyFont="1" applyAlignment="1" applyProtection="1">
      <alignment horizontal="center" vertical="center"/>
      <protection locked="0"/>
    </xf>
    <xf numFmtId="4" fontId="49" fillId="0" borderId="0" xfId="9" applyNumberFormat="1" applyFont="1" applyAlignment="1" applyProtection="1">
      <alignment vertical="center"/>
      <protection locked="0"/>
    </xf>
    <xf numFmtId="4" fontId="49" fillId="0" borderId="0" xfId="9" applyNumberFormat="1" applyFont="1" applyAlignment="1" applyProtection="1">
      <alignment horizontal="left" vertical="center" wrapText="1"/>
      <protection locked="0"/>
    </xf>
    <xf numFmtId="4" fontId="49" fillId="0" borderId="0" xfId="9" applyNumberFormat="1" applyFont="1" applyAlignment="1" applyProtection="1">
      <alignment horizontal="left" vertical="center"/>
      <protection locked="0"/>
    </xf>
    <xf numFmtId="0" fontId="49" fillId="0" borderId="0" xfId="9" applyFont="1" applyAlignment="1" applyProtection="1">
      <alignment vertical="center"/>
      <protection locked="0"/>
    </xf>
    <xf numFmtId="0" fontId="48" fillId="0" borderId="0" xfId="9" applyFont="1" applyAlignment="1" applyProtection="1">
      <alignment horizontal="left" vertical="center"/>
      <protection locked="0"/>
    </xf>
    <xf numFmtId="4" fontId="48" fillId="0" borderId="0" xfId="9" applyNumberFormat="1" applyFont="1" applyAlignment="1" applyProtection="1">
      <alignment horizontal="center" vertical="center"/>
      <protection locked="0"/>
    </xf>
    <xf numFmtId="170" fontId="48" fillId="0" borderId="0" xfId="9" applyNumberFormat="1" applyFont="1" applyAlignment="1" applyProtection="1">
      <alignment vertical="center"/>
      <protection locked="0"/>
    </xf>
    <xf numFmtId="49" fontId="52" fillId="8" borderId="0" xfId="9" applyNumberFormat="1" applyFont="1" applyFill="1" applyAlignment="1" applyProtection="1">
      <alignment horizontal="center" vertical="center"/>
      <protection locked="0"/>
    </xf>
    <xf numFmtId="4" fontId="53" fillId="8" borderId="0" xfId="9" applyNumberFormat="1" applyFont="1" applyFill="1" applyAlignment="1" applyProtection="1">
      <alignment horizontal="center"/>
      <protection locked="0"/>
    </xf>
    <xf numFmtId="49" fontId="52" fillId="0" borderId="0" xfId="9" applyNumberFormat="1" applyFont="1" applyAlignment="1" applyProtection="1">
      <alignment horizontal="center" vertical="center"/>
      <protection locked="0"/>
    </xf>
    <xf numFmtId="0" fontId="52" fillId="0" borderId="0" xfId="9" applyFont="1" applyProtection="1">
      <protection locked="0"/>
    </xf>
    <xf numFmtId="4" fontId="53" fillId="0" borderId="0" xfId="9" applyNumberFormat="1" applyFont="1" applyAlignment="1" applyProtection="1">
      <alignment horizontal="center"/>
      <protection locked="0"/>
    </xf>
    <xf numFmtId="0" fontId="27" fillId="0" borderId="0" xfId="9" applyFont="1" applyProtection="1">
      <protection locked="0"/>
    </xf>
    <xf numFmtId="49" fontId="49" fillId="0" borderId="0" xfId="9" applyNumberFormat="1" applyFont="1" applyAlignment="1" applyProtection="1">
      <alignment horizontal="center" vertical="center"/>
      <protection locked="0"/>
    </xf>
    <xf numFmtId="4" fontId="49" fillId="0" borderId="0" xfId="9" applyNumberFormat="1" applyFont="1" applyAlignment="1" applyProtection="1">
      <alignment horizontal="center"/>
      <protection locked="0"/>
    </xf>
    <xf numFmtId="0" fontId="49" fillId="0" borderId="0" xfId="9" applyFont="1" applyAlignment="1" applyProtection="1">
      <alignment horizontal="center"/>
      <protection locked="0"/>
    </xf>
    <xf numFmtId="4" fontId="49" fillId="0" borderId="0" xfId="9" applyNumberFormat="1" applyFont="1" applyAlignment="1" applyProtection="1">
      <alignment horizontal="right"/>
      <protection locked="0"/>
    </xf>
    <xf numFmtId="0" fontId="49" fillId="0" borderId="0" xfId="9" applyFont="1" applyAlignment="1" applyProtection="1">
      <alignment vertical="center" wrapText="1"/>
      <protection locked="0"/>
    </xf>
    <xf numFmtId="0" fontId="49" fillId="0" borderId="0" xfId="9" applyFont="1" applyAlignment="1" applyProtection="1">
      <alignment vertical="top" wrapText="1"/>
      <protection locked="0"/>
    </xf>
    <xf numFmtId="0" fontId="48" fillId="0" borderId="0" xfId="9" applyFont="1" applyAlignment="1" applyProtection="1">
      <alignment wrapText="1"/>
      <protection locked="0"/>
    </xf>
    <xf numFmtId="4" fontId="55" fillId="0" borderId="0" xfId="9" applyNumberFormat="1" applyFont="1" applyAlignment="1" applyProtection="1">
      <alignment horizontal="center"/>
      <protection locked="0"/>
    </xf>
    <xf numFmtId="0" fontId="48" fillId="0" borderId="0" xfId="9" applyFont="1" applyProtection="1">
      <protection locked="0"/>
    </xf>
    <xf numFmtId="0" fontId="48" fillId="0" borderId="0" xfId="9" applyFont="1" applyAlignment="1" applyProtection="1">
      <alignment vertical="center"/>
      <protection locked="0"/>
    </xf>
    <xf numFmtId="49" fontId="52" fillId="9" borderId="9" xfId="9" applyNumberFormat="1" applyFont="1" applyFill="1" applyBorder="1" applyAlignment="1" applyProtection="1">
      <alignment horizontal="center" vertical="center"/>
      <protection locked="0"/>
    </xf>
    <xf numFmtId="0" fontId="52" fillId="9" borderId="9" xfId="9" applyFont="1" applyFill="1" applyBorder="1" applyAlignment="1" applyProtection="1">
      <alignment wrapText="1"/>
      <protection locked="0"/>
    </xf>
    <xf numFmtId="4" fontId="53" fillId="9" borderId="9" xfId="9" applyNumberFormat="1" applyFont="1" applyFill="1" applyBorder="1" applyAlignment="1" applyProtection="1">
      <alignment horizontal="center"/>
      <protection locked="0"/>
    </xf>
    <xf numFmtId="0" fontId="53" fillId="9" borderId="9" xfId="9" applyFont="1" applyFill="1" applyBorder="1" applyAlignment="1" applyProtection="1">
      <alignment horizontal="center"/>
      <protection locked="0"/>
    </xf>
    <xf numFmtId="170" fontId="49" fillId="0" borderId="0" xfId="9" applyNumberFormat="1" applyFont="1" applyAlignment="1" applyProtection="1">
      <alignment vertical="center"/>
      <protection locked="0"/>
    </xf>
    <xf numFmtId="49" fontId="48" fillId="8" borderId="0" xfId="9" applyNumberFormat="1" applyFont="1" applyFill="1" applyAlignment="1" applyProtection="1">
      <alignment horizontal="center" vertical="center"/>
      <protection locked="0"/>
    </xf>
    <xf numFmtId="0" fontId="48" fillId="8" borderId="0" xfId="9" applyFont="1" applyFill="1" applyAlignment="1" applyProtection="1">
      <alignment horizontal="left" vertical="center"/>
      <protection locked="0"/>
    </xf>
    <xf numFmtId="4" fontId="49" fillId="8" borderId="0" xfId="9" applyNumberFormat="1" applyFont="1" applyFill="1" applyAlignment="1" applyProtection="1">
      <alignment horizontal="center" vertical="center"/>
      <protection locked="0"/>
    </xf>
    <xf numFmtId="0" fontId="49" fillId="8" borderId="0" xfId="9" applyFont="1" applyFill="1" applyAlignment="1" applyProtection="1">
      <alignment horizontal="center" vertical="center"/>
      <protection locked="0"/>
    </xf>
    <xf numFmtId="170" fontId="49" fillId="8" borderId="0" xfId="9" applyNumberFormat="1" applyFont="1" applyFill="1" applyAlignment="1" applyProtection="1">
      <alignment vertical="center"/>
      <protection locked="0"/>
    </xf>
    <xf numFmtId="0" fontId="49" fillId="0" borderId="0" xfId="9" applyFont="1" applyAlignment="1" applyProtection="1">
      <alignment horizontal="left" vertical="center" wrapText="1"/>
      <protection locked="0"/>
    </xf>
    <xf numFmtId="49" fontId="52" fillId="9" borderId="44" xfId="9" applyNumberFormat="1" applyFont="1" applyFill="1" applyBorder="1" applyAlignment="1" applyProtection="1">
      <alignment horizontal="center" vertical="center" wrapText="1"/>
      <protection locked="0"/>
    </xf>
    <xf numFmtId="0" fontId="49" fillId="0" borderId="0" xfId="9" applyFont="1" applyAlignment="1" applyProtection="1">
      <alignment horizontal="center" vertical="top" wrapText="1"/>
      <protection locked="0"/>
    </xf>
    <xf numFmtId="4" fontId="49" fillId="0" borderId="0" xfId="9" applyNumberFormat="1" applyFont="1" applyAlignment="1" applyProtection="1">
      <alignment horizontal="center" vertical="top" wrapText="1"/>
      <protection locked="0"/>
    </xf>
    <xf numFmtId="49" fontId="58" fillId="0" borderId="0" xfId="9" applyNumberFormat="1" applyFont="1" applyAlignment="1" applyProtection="1">
      <alignment horizontal="center" vertical="center"/>
      <protection locked="0"/>
    </xf>
    <xf numFmtId="171" fontId="49" fillId="0" borderId="0" xfId="9" applyNumberFormat="1" applyFont="1" applyProtection="1">
      <protection locked="0"/>
    </xf>
    <xf numFmtId="4" fontId="53" fillId="0" borderId="0" xfId="9" applyNumberFormat="1" applyFont="1" applyAlignment="1" applyProtection="1">
      <alignment horizontal="center" vertical="center"/>
      <protection locked="0"/>
    </xf>
    <xf numFmtId="0" fontId="53" fillId="0" borderId="0" xfId="9" applyFont="1" applyAlignment="1" applyProtection="1">
      <alignment horizontal="center" vertical="center"/>
      <protection locked="0"/>
    </xf>
    <xf numFmtId="170" fontId="53" fillId="0" borderId="0" xfId="9" applyNumberFormat="1" applyFont="1" applyAlignment="1" applyProtection="1">
      <alignment vertical="center"/>
      <protection locked="0"/>
    </xf>
    <xf numFmtId="0" fontId="52" fillId="0" borderId="0" xfId="9" applyFont="1" applyAlignment="1" applyProtection="1">
      <alignment horizontal="left" vertical="center" wrapText="1"/>
      <protection locked="0"/>
    </xf>
    <xf numFmtId="0" fontId="54" fillId="0" borderId="0" xfId="9" applyFont="1" applyAlignment="1" applyProtection="1">
      <alignment horizontal="center" vertical="center"/>
      <protection locked="0"/>
    </xf>
    <xf numFmtId="49" fontId="49" fillId="0" borderId="0" xfId="9" applyNumberFormat="1" applyFont="1" applyAlignment="1" applyProtection="1">
      <alignment horizontal="center" vertical="center" wrapText="1"/>
      <protection locked="0"/>
    </xf>
    <xf numFmtId="0" fontId="54" fillId="0" borderId="0" xfId="9" applyFont="1" applyAlignment="1" applyProtection="1">
      <alignment vertical="center"/>
      <protection locked="0"/>
    </xf>
    <xf numFmtId="170" fontId="62" fillId="0" borderId="0" xfId="9" applyNumberFormat="1" applyFont="1" applyAlignment="1" applyProtection="1">
      <alignment vertical="center"/>
      <protection locked="0"/>
    </xf>
    <xf numFmtId="49" fontId="49" fillId="0" borderId="0" xfId="9" applyNumberFormat="1" applyFont="1" applyAlignment="1" applyProtection="1">
      <alignment horizontal="left" vertical="center" wrapText="1"/>
      <protection locked="0"/>
    </xf>
    <xf numFmtId="49" fontId="49" fillId="0" borderId="0" xfId="9" applyNumberFormat="1" applyFont="1" applyAlignment="1" applyProtection="1">
      <alignment vertical="center" wrapText="1"/>
      <protection locked="0"/>
    </xf>
    <xf numFmtId="49" fontId="62" fillId="0" borderId="0" xfId="9" applyNumberFormat="1" applyFont="1" applyAlignment="1" applyProtection="1">
      <alignment vertical="center"/>
      <protection locked="0"/>
    </xf>
    <xf numFmtId="0" fontId="49" fillId="0" borderId="0" xfId="9" applyFont="1" applyAlignment="1" applyProtection="1">
      <alignment horizontal="right" vertical="center" wrapText="1"/>
      <protection locked="0"/>
    </xf>
    <xf numFmtId="173" fontId="49" fillId="0" borderId="0" xfId="9" applyNumberFormat="1" applyFont="1" applyAlignment="1" applyProtection="1">
      <alignment vertical="center"/>
      <protection locked="0"/>
    </xf>
    <xf numFmtId="0" fontId="51" fillId="0" borderId="0" xfId="9" applyFont="1" applyAlignment="1" applyProtection="1">
      <alignment horizontal="left" vertical="center"/>
      <protection locked="0"/>
    </xf>
    <xf numFmtId="173" fontId="49" fillId="0" borderId="0" xfId="9" applyNumberFormat="1" applyFont="1" applyAlignment="1" applyProtection="1">
      <alignment vertical="center" wrapText="1"/>
      <protection locked="0"/>
    </xf>
    <xf numFmtId="170" fontId="49" fillId="0" borderId="0" xfId="9" applyNumberFormat="1" applyFont="1" applyAlignment="1" applyProtection="1">
      <alignment vertical="center" wrapText="1"/>
      <protection locked="0"/>
    </xf>
    <xf numFmtId="170" fontId="68" fillId="0" borderId="0" xfId="9" applyNumberFormat="1" applyFont="1" applyAlignment="1" applyProtection="1">
      <alignment vertical="center"/>
      <protection locked="0"/>
    </xf>
    <xf numFmtId="0" fontId="49" fillId="0" borderId="0" xfId="9" applyFont="1" applyAlignment="1" applyProtection="1">
      <alignment horizontal="left" vertical="center"/>
      <protection locked="0"/>
    </xf>
    <xf numFmtId="0" fontId="52" fillId="9" borderId="44" xfId="9" applyFont="1" applyFill="1" applyBorder="1" applyAlignment="1" applyProtection="1">
      <alignment horizontal="left" vertical="center" wrapText="1"/>
      <protection locked="0"/>
    </xf>
    <xf numFmtId="4" fontId="49" fillId="9" borderId="44" xfId="9" applyNumberFormat="1" applyFont="1" applyFill="1" applyBorder="1" applyAlignment="1" applyProtection="1">
      <alignment horizontal="center" vertical="center" wrapText="1"/>
      <protection locked="0"/>
    </xf>
    <xf numFmtId="0" fontId="49" fillId="9" borderId="44" xfId="9" applyFont="1" applyFill="1" applyBorder="1" applyAlignment="1" applyProtection="1">
      <alignment horizontal="center" vertical="center" wrapText="1"/>
      <protection locked="0"/>
    </xf>
    <xf numFmtId="0" fontId="52" fillId="8" borderId="0" xfId="9" applyFont="1" applyFill="1" applyAlignment="1" applyProtection="1">
      <alignment horizontal="left" vertical="center"/>
      <protection locked="0"/>
    </xf>
    <xf numFmtId="0" fontId="53" fillId="8" borderId="0" xfId="9" applyFont="1" applyFill="1" applyAlignment="1" applyProtection="1">
      <alignment vertical="center" wrapText="1"/>
      <protection locked="0"/>
    </xf>
    <xf numFmtId="49" fontId="52" fillId="0" borderId="0" xfId="9" applyNumberFormat="1" applyFont="1" applyAlignment="1" applyProtection="1">
      <alignment horizontal="center" vertical="center" wrapText="1"/>
      <protection locked="0"/>
    </xf>
    <xf numFmtId="0" fontId="53" fillId="0" borderId="0" xfId="9" applyFont="1" applyAlignment="1" applyProtection="1">
      <alignment vertical="center" wrapText="1"/>
      <protection locked="0"/>
    </xf>
    <xf numFmtId="0" fontId="49" fillId="12" borderId="47" xfId="9" applyFont="1" applyFill="1" applyBorder="1" applyAlignment="1" applyProtection="1">
      <alignment horizontal="center" vertical="center"/>
      <protection locked="0"/>
    </xf>
    <xf numFmtId="0" fontId="48" fillId="12" borderId="47" xfId="9" applyFont="1" applyFill="1" applyBorder="1" applyAlignment="1" applyProtection="1">
      <alignment horizontal="left" vertical="center"/>
      <protection locked="0"/>
    </xf>
    <xf numFmtId="0" fontId="71" fillId="0" borderId="0" xfId="10" applyFont="1" applyProtection="1">
      <protection locked="0"/>
    </xf>
    <xf numFmtId="0" fontId="73" fillId="0" borderId="0" xfId="10" applyFont="1" applyProtection="1">
      <protection locked="0"/>
    </xf>
    <xf numFmtId="0" fontId="73" fillId="0" borderId="48" xfId="10" applyFont="1" applyBorder="1" applyProtection="1">
      <protection locked="0"/>
    </xf>
    <xf numFmtId="0" fontId="73" fillId="0" borderId="49" xfId="10" applyFont="1" applyBorder="1" applyProtection="1">
      <protection locked="0"/>
    </xf>
    <xf numFmtId="0" fontId="74" fillId="0" borderId="0" xfId="10" applyFont="1" applyAlignment="1" applyProtection="1">
      <alignment horizontal="right"/>
      <protection locked="0"/>
    </xf>
    <xf numFmtId="0" fontId="75" fillId="0" borderId="0" xfId="10" applyFont="1" applyProtection="1">
      <protection locked="0"/>
    </xf>
    <xf numFmtId="0" fontId="76" fillId="0" borderId="0" xfId="10" applyFont="1" applyProtection="1">
      <protection locked="0"/>
    </xf>
    <xf numFmtId="178" fontId="73" fillId="0" borderId="0" xfId="10" applyNumberFormat="1" applyFont="1" applyProtection="1">
      <protection locked="0"/>
    </xf>
    <xf numFmtId="0" fontId="73" fillId="0" borderId="0" xfId="10" applyFont="1" applyAlignment="1" applyProtection="1">
      <alignment horizontal="left" vertical="top" wrapText="1"/>
      <protection locked="0"/>
    </xf>
    <xf numFmtId="0" fontId="73" fillId="0" borderId="0" xfId="10" applyFont="1" applyAlignment="1" applyProtection="1">
      <alignment wrapText="1"/>
      <protection locked="0"/>
    </xf>
    <xf numFmtId="179" fontId="73" fillId="0" borderId="0" xfId="10" applyNumberFormat="1" applyFont="1" applyAlignment="1" applyProtection="1">
      <alignment horizontal="left"/>
      <protection locked="0"/>
    </xf>
    <xf numFmtId="0" fontId="73" fillId="0" borderId="0" xfId="10" applyFont="1" applyAlignment="1" applyProtection="1">
      <alignment horizontal="left"/>
      <protection locked="0"/>
    </xf>
    <xf numFmtId="180" fontId="73" fillId="0" borderId="0" xfId="10" applyNumberFormat="1" applyFont="1" applyAlignment="1" applyProtection="1">
      <alignment horizontal="left"/>
      <protection locked="0"/>
    </xf>
    <xf numFmtId="0" fontId="78" fillId="0" borderId="0" xfId="10" applyFont="1" applyProtection="1">
      <protection locked="0"/>
    </xf>
    <xf numFmtId="0" fontId="73" fillId="0" borderId="0" xfId="10" applyFont="1" applyAlignment="1" applyProtection="1">
      <alignment vertical="center"/>
      <protection locked="0"/>
    </xf>
    <xf numFmtId="0" fontId="73" fillId="0" borderId="0" xfId="10" applyFont="1" applyAlignment="1" applyProtection="1">
      <alignment vertical="center" wrapText="1"/>
      <protection locked="0"/>
    </xf>
    <xf numFmtId="0" fontId="73" fillId="0" borderId="0" xfId="10" applyFont="1" applyAlignment="1" applyProtection="1">
      <alignment horizontal="right" vertical="center"/>
      <protection locked="0"/>
    </xf>
    <xf numFmtId="0" fontId="73" fillId="0" borderId="0" xfId="10" applyFont="1" applyAlignment="1" applyProtection="1">
      <alignment horizontal="center" vertical="center"/>
      <protection locked="0"/>
    </xf>
    <xf numFmtId="0" fontId="73" fillId="0" borderId="0" xfId="10" applyFont="1" applyAlignment="1" applyProtection="1">
      <alignment horizontal="center" vertical="center" wrapText="1"/>
      <protection locked="0"/>
    </xf>
    <xf numFmtId="2" fontId="79" fillId="0" borderId="0" xfId="10" applyNumberFormat="1" applyFont="1" applyAlignment="1" applyProtection="1">
      <alignment vertical="top"/>
      <protection locked="0"/>
    </xf>
    <xf numFmtId="0" fontId="79" fillId="0" borderId="0" xfId="10" applyFont="1" applyAlignment="1" applyProtection="1">
      <alignment vertical="top" wrapText="1"/>
      <protection locked="0"/>
    </xf>
    <xf numFmtId="0" fontId="79" fillId="0" borderId="0" xfId="10" applyFont="1" applyProtection="1">
      <protection locked="0"/>
    </xf>
    <xf numFmtId="174" fontId="79" fillId="0" borderId="0" xfId="10" applyNumberFormat="1" applyFont="1" applyProtection="1">
      <protection locked="0"/>
    </xf>
    <xf numFmtId="2" fontId="79" fillId="0" borderId="0" xfId="10" applyNumberFormat="1" applyFont="1" applyAlignment="1" applyProtection="1">
      <alignment horizontal="right" vertical="top"/>
      <protection locked="0"/>
    </xf>
    <xf numFmtId="0" fontId="79" fillId="0" borderId="0" xfId="10" applyFont="1" applyAlignment="1" applyProtection="1">
      <alignment horizontal="left" vertical="top" wrapText="1"/>
      <protection locked="0"/>
    </xf>
    <xf numFmtId="0" fontId="79" fillId="0" borderId="0" xfId="10" applyFont="1" applyAlignment="1" applyProtection="1">
      <alignment horizontal="center"/>
      <protection locked="0"/>
    </xf>
    <xf numFmtId="0" fontId="73" fillId="0" borderId="0" xfId="10" applyFont="1" applyAlignment="1" applyProtection="1">
      <alignment vertical="top"/>
      <protection locked="0"/>
    </xf>
    <xf numFmtId="0" fontId="87" fillId="0" borderId="0" xfId="10" applyFont="1" applyAlignment="1" applyProtection="1">
      <alignment horizontal="left" vertical="top" wrapText="1"/>
      <protection locked="0"/>
    </xf>
    <xf numFmtId="0" fontId="79" fillId="0" borderId="0" xfId="10" applyFont="1" applyAlignment="1" applyProtection="1">
      <alignment horizontal="center" vertical="center"/>
      <protection locked="0"/>
    </xf>
    <xf numFmtId="0" fontId="79" fillId="0" borderId="0" xfId="10" applyFont="1" applyAlignment="1" applyProtection="1">
      <alignment horizontal="left" indent="3"/>
      <protection locked="0"/>
    </xf>
    <xf numFmtId="0" fontId="79" fillId="0" borderId="0" xfId="10" applyFont="1" applyAlignment="1" applyProtection="1">
      <alignment wrapText="1"/>
      <protection locked="0"/>
    </xf>
    <xf numFmtId="0" fontId="71" fillId="0" borderId="0" xfId="10" applyFont="1" applyAlignment="1" applyProtection="1">
      <alignment wrapText="1"/>
      <protection locked="0"/>
    </xf>
    <xf numFmtId="9" fontId="79" fillId="0" borderId="0" xfId="12" applyFont="1" applyFill="1" applyProtection="1">
      <protection locked="0"/>
    </xf>
    <xf numFmtId="177" fontId="79" fillId="0" borderId="0" xfId="10" applyNumberFormat="1" applyFont="1" applyProtection="1">
      <protection locked="0"/>
    </xf>
    <xf numFmtId="0" fontId="73" fillId="0" borderId="0" xfId="10" applyFont="1" applyAlignment="1" applyProtection="1">
      <alignment horizontal="left" indent="5"/>
      <protection locked="0"/>
    </xf>
    <xf numFmtId="0" fontId="89" fillId="0" borderId="0" xfId="10" applyFont="1" applyProtection="1">
      <protection locked="0"/>
    </xf>
    <xf numFmtId="0" fontId="79" fillId="0" borderId="0" xfId="10" applyFont="1" applyAlignment="1" applyProtection="1">
      <alignment vertical="center" wrapText="1"/>
      <protection locked="0"/>
    </xf>
    <xf numFmtId="9" fontId="79" fillId="0" borderId="0" xfId="12" applyFont="1" applyFill="1" applyAlignment="1" applyProtection="1">
      <alignment horizontal="center"/>
      <protection locked="0"/>
    </xf>
    <xf numFmtId="0" fontId="87" fillId="0" borderId="0" xfId="10" applyFont="1" applyAlignment="1" applyProtection="1">
      <alignment horizontal="center"/>
      <protection locked="0"/>
    </xf>
    <xf numFmtId="0" fontId="79" fillId="0" borderId="0" xfId="0" applyFont="1" applyAlignment="1" applyProtection="1">
      <alignment horizontal="left" indent="3"/>
      <protection locked="0"/>
    </xf>
    <xf numFmtId="0" fontId="79" fillId="0" borderId="0" xfId="0" applyFont="1" applyAlignment="1" applyProtection="1">
      <alignment wrapText="1"/>
      <protection locked="0"/>
    </xf>
    <xf numFmtId="0" fontId="79" fillId="0" borderId="0" xfId="0" applyFont="1" applyProtection="1">
      <protection locked="0"/>
    </xf>
    <xf numFmtId="0" fontId="87" fillId="0" borderId="0" xfId="10" applyFont="1" applyProtection="1">
      <protection locked="0"/>
    </xf>
    <xf numFmtId="184" fontId="79" fillId="0" borderId="0" xfId="10" applyNumberFormat="1" applyFont="1" applyProtection="1">
      <protection locked="0"/>
    </xf>
    <xf numFmtId="0" fontId="93" fillId="0" borderId="0" xfId="10" applyFont="1" applyProtection="1">
      <protection locked="0"/>
    </xf>
    <xf numFmtId="0" fontId="93" fillId="0" borderId="0" xfId="10" applyFont="1" applyAlignment="1" applyProtection="1">
      <alignment wrapText="1"/>
      <protection locked="0"/>
    </xf>
    <xf numFmtId="0" fontId="46" fillId="0" borderId="0" xfId="10" applyProtection="1">
      <protection locked="0"/>
    </xf>
    <xf numFmtId="164" fontId="46" fillId="0" borderId="0" xfId="10" applyNumberFormat="1" applyProtection="1">
      <protection locked="0"/>
    </xf>
    <xf numFmtId="164" fontId="0" fillId="0" borderId="0" xfId="13" applyNumberFormat="1" applyFont="1" applyFill="1" applyProtection="1">
      <protection locked="0"/>
    </xf>
    <xf numFmtId="164" fontId="117" fillId="0" borderId="0" xfId="10" applyNumberFormat="1" applyFont="1" applyProtection="1">
      <protection locked="0"/>
    </xf>
    <xf numFmtId="164" fontId="117" fillId="0" borderId="0" xfId="13" applyNumberFormat="1" applyFont="1" applyFill="1" applyProtection="1">
      <protection locked="0"/>
    </xf>
    <xf numFmtId="164" fontId="115" fillId="0" borderId="0" xfId="13" applyNumberFormat="1" applyFont="1" applyFill="1" applyProtection="1">
      <protection locked="0"/>
    </xf>
    <xf numFmtId="164" fontId="0" fillId="0" borderId="40" xfId="13" applyNumberFormat="1" applyFont="1" applyFill="1" applyBorder="1" applyProtection="1"/>
    <xf numFmtId="164" fontId="0" fillId="0" borderId="42" xfId="13" applyNumberFormat="1" applyFont="1" applyFill="1" applyBorder="1" applyProtection="1"/>
    <xf numFmtId="164" fontId="0" fillId="0" borderId="51" xfId="13" applyNumberFormat="1" applyFont="1" applyFill="1" applyBorder="1" applyProtection="1"/>
    <xf numFmtId="0" fontId="44" fillId="0" borderId="0" xfId="6" applyFont="1" applyAlignment="1">
      <alignment horizontal="left" vertical="top"/>
    </xf>
    <xf numFmtId="194" fontId="118" fillId="0" borderId="0" xfId="6" applyNumberFormat="1" applyFont="1" applyAlignment="1">
      <alignment horizontal="left" vertical="top" wrapText="1"/>
    </xf>
    <xf numFmtId="0" fontId="45" fillId="0" borderId="0" xfId="6" applyFont="1" applyAlignment="1">
      <alignment horizontal="right"/>
    </xf>
    <xf numFmtId="164" fontId="45" fillId="0" borderId="0" xfId="7" applyNumberFormat="1" applyFont="1" applyFill="1" applyBorder="1" applyAlignment="1">
      <alignment horizontal="center"/>
    </xf>
    <xf numFmtId="8" fontId="36" fillId="0" borderId="0" xfId="6" applyNumberFormat="1" applyFont="1"/>
    <xf numFmtId="0" fontId="36" fillId="6" borderId="0" xfId="6" applyFont="1" applyFill="1" applyAlignment="1">
      <alignment horizontal="left" vertical="top" wrapText="1"/>
    </xf>
    <xf numFmtId="0" fontId="12" fillId="0" borderId="0" xfId="1" applyFont="1"/>
    <xf numFmtId="49" fontId="13" fillId="0" borderId="0" xfId="1" applyNumberFormat="1" applyFont="1"/>
    <xf numFmtId="0" fontId="13" fillId="0" borderId="0" xfId="1" applyFont="1"/>
    <xf numFmtId="164" fontId="13" fillId="0" borderId="0" xfId="1" applyNumberFormat="1" applyFont="1"/>
    <xf numFmtId="49" fontId="13" fillId="0" borderId="9" xfId="1" applyNumberFormat="1" applyFont="1" applyBorder="1"/>
    <xf numFmtId="0" fontId="13" fillId="0" borderId="9" xfId="1" applyFont="1" applyBorder="1"/>
    <xf numFmtId="164" fontId="13" fillId="0" borderId="9" xfId="1" applyNumberFormat="1" applyFont="1" applyBorder="1"/>
    <xf numFmtId="164" fontId="14" fillId="0" borderId="9" xfId="1" applyNumberFormat="1" applyFont="1" applyBorder="1"/>
    <xf numFmtId="0" fontId="14" fillId="0" borderId="0" xfId="1" applyFont="1"/>
    <xf numFmtId="0" fontId="13" fillId="0" borderId="10" xfId="1" applyFont="1" applyBorder="1"/>
    <xf numFmtId="164" fontId="14" fillId="0" borderId="10" xfId="1" applyNumberFormat="1" applyFont="1" applyBorder="1"/>
    <xf numFmtId="164" fontId="3" fillId="0" borderId="1" xfId="1" applyNumberFormat="1" applyFont="1" applyBorder="1" applyAlignment="1" applyProtection="1">
      <alignment horizontal="right" vertical="center"/>
      <protection locked="0"/>
    </xf>
    <xf numFmtId="3" fontId="3" fillId="0" borderId="7" xfId="1" applyNumberFormat="1" applyFont="1" applyBorder="1" applyAlignment="1" applyProtection="1">
      <alignment horizontal="right"/>
      <protection locked="0"/>
    </xf>
    <xf numFmtId="8" fontId="7" fillId="0" borderId="7" xfId="1" applyNumberFormat="1" applyFont="1" applyBorder="1" applyAlignment="1" applyProtection="1">
      <alignment horizontal="right" vertical="center"/>
      <protection locked="0"/>
    </xf>
    <xf numFmtId="3" fontId="3" fillId="0" borderId="8" xfId="1" applyNumberFormat="1" applyFont="1" applyBorder="1" applyAlignment="1" applyProtection="1">
      <alignment horizontal="right"/>
      <protection locked="0"/>
    </xf>
    <xf numFmtId="8" fontId="7" fillId="0" borderId="8" xfId="1" applyNumberFormat="1" applyFont="1" applyBorder="1" applyAlignment="1" applyProtection="1">
      <alignment horizontal="right" vertical="center"/>
      <protection locked="0"/>
    </xf>
    <xf numFmtId="164" fontId="3" fillId="0" borderId="1" xfId="1" applyNumberFormat="1" applyFont="1" applyBorder="1" applyAlignment="1" applyProtection="1">
      <alignment vertical="center"/>
      <protection locked="0"/>
    </xf>
    <xf numFmtId="49" fontId="3" fillId="0" borderId="1" xfId="1" applyNumberFormat="1" applyFont="1" applyBorder="1" applyAlignment="1">
      <alignment horizontal="center" vertical="center"/>
    </xf>
    <xf numFmtId="0" fontId="4" fillId="0" borderId="2" xfId="1" applyFont="1" applyBorder="1" applyAlignment="1">
      <alignment horizontal="center"/>
    </xf>
    <xf numFmtId="0" fontId="4" fillId="0" borderId="2" xfId="1" applyFont="1" applyBorder="1"/>
    <xf numFmtId="4" fontId="4" fillId="0" borderId="2" xfId="1" applyNumberFormat="1" applyFont="1" applyBorder="1" applyAlignment="1">
      <alignment horizontal="center"/>
    </xf>
    <xf numFmtId="49" fontId="5" fillId="2" borderId="3" xfId="1" applyNumberFormat="1" applyFont="1" applyFill="1" applyBorder="1" applyAlignment="1">
      <alignment horizontal="center" vertical="center"/>
    </xf>
    <xf numFmtId="49" fontId="6" fillId="2" borderId="3" xfId="1" applyNumberFormat="1" applyFont="1" applyFill="1" applyBorder="1" applyAlignment="1">
      <alignment horizontal="left" vertical="center"/>
    </xf>
    <xf numFmtId="0" fontId="5" fillId="2" borderId="3" xfId="1" applyFont="1" applyFill="1" applyBorder="1" applyAlignment="1">
      <alignment horizontal="center"/>
    </xf>
    <xf numFmtId="4" fontId="5" fillId="2" borderId="3" xfId="1" applyNumberFormat="1" applyFont="1" applyFill="1" applyBorder="1" applyAlignment="1">
      <alignment horizontal="center"/>
    </xf>
    <xf numFmtId="0" fontId="5" fillId="0" borderId="4" xfId="1" applyFont="1" applyBorder="1" applyAlignment="1">
      <alignment horizontal="center"/>
    </xf>
    <xf numFmtId="0" fontId="6" fillId="0" borderId="4" xfId="1" applyFont="1" applyBorder="1"/>
    <xf numFmtId="4" fontId="5" fillId="0" borderId="4" xfId="1" applyNumberFormat="1" applyFont="1" applyBorder="1" applyAlignment="1">
      <alignment horizontal="center"/>
    </xf>
    <xf numFmtId="49" fontId="7" fillId="3" borderId="1" xfId="1" applyNumberFormat="1" applyFont="1" applyFill="1" applyBorder="1" applyAlignment="1">
      <alignment horizontal="center" vertical="center"/>
    </xf>
    <xf numFmtId="49" fontId="7" fillId="3" borderId="1" xfId="1" applyNumberFormat="1" applyFont="1" applyFill="1" applyBorder="1" applyAlignment="1">
      <alignment horizontal="left" vertical="center"/>
    </xf>
    <xf numFmtId="0" fontId="5" fillId="3" borderId="1" xfId="1" applyFont="1" applyFill="1" applyBorder="1" applyAlignment="1">
      <alignment horizontal="center"/>
    </xf>
    <xf numFmtId="4" fontId="5" fillId="3" borderId="1" xfId="1" applyNumberFormat="1" applyFont="1" applyFill="1" applyBorder="1" applyAlignment="1">
      <alignment horizontal="center"/>
    </xf>
    <xf numFmtId="49" fontId="3" fillId="0" borderId="5" xfId="2" applyNumberFormat="1" applyFont="1" applyBorder="1" applyAlignment="1">
      <alignment horizontal="center" vertical="center"/>
    </xf>
    <xf numFmtId="0" fontId="3" fillId="0" borderId="1" xfId="1" applyFont="1" applyBorder="1" applyAlignment="1">
      <alignment horizontal="left" vertical="center" wrapText="1"/>
    </xf>
    <xf numFmtId="0" fontId="3" fillId="0" borderId="1" xfId="1" applyFont="1" applyBorder="1" applyAlignment="1">
      <alignment horizontal="center" vertical="center"/>
    </xf>
    <xf numFmtId="4" fontId="3" fillId="0" borderId="1" xfId="1" applyNumberFormat="1" applyFont="1" applyBorder="1" applyAlignment="1">
      <alignment horizontal="center" vertical="center"/>
    </xf>
    <xf numFmtId="49" fontId="7" fillId="4" borderId="1" xfId="1" applyNumberFormat="1" applyFont="1" applyFill="1" applyBorder="1" applyAlignment="1">
      <alignment horizontal="center" vertical="center"/>
    </xf>
    <xf numFmtId="49" fontId="7" fillId="4" borderId="1" xfId="1" applyNumberFormat="1" applyFont="1" applyFill="1" applyBorder="1" applyAlignment="1">
      <alignment horizontal="left" vertical="center" wrapText="1"/>
    </xf>
    <xf numFmtId="0" fontId="5" fillId="4" borderId="1" xfId="1" applyFont="1" applyFill="1" applyBorder="1" applyAlignment="1">
      <alignment horizontal="center"/>
    </xf>
    <xf numFmtId="4" fontId="5" fillId="4" borderId="1" xfId="1" applyNumberFormat="1" applyFont="1" applyFill="1" applyBorder="1" applyAlignment="1">
      <alignment horizontal="center"/>
    </xf>
    <xf numFmtId="49" fontId="7" fillId="4" borderId="1" xfId="1" applyNumberFormat="1" applyFont="1" applyFill="1" applyBorder="1" applyAlignment="1">
      <alignment horizontal="left" vertical="center"/>
    </xf>
    <xf numFmtId="0" fontId="3" fillId="0" borderId="1" xfId="1" applyFont="1" applyBorder="1" applyAlignment="1">
      <alignment horizontal="left" vertical="top" wrapText="1"/>
    </xf>
    <xf numFmtId="0" fontId="2" fillId="0" borderId="6" xfId="1" applyBorder="1"/>
    <xf numFmtId="4" fontId="2" fillId="0" borderId="6" xfId="1" applyNumberFormat="1" applyBorder="1"/>
    <xf numFmtId="0" fontId="7" fillId="0" borderId="7" xfId="1" applyFont="1" applyBorder="1" applyAlignment="1">
      <alignment horizontal="center"/>
    </xf>
    <xf numFmtId="49" fontId="7" fillId="0" borderId="7" xfId="1" applyNumberFormat="1" applyFont="1" applyBorder="1" applyAlignment="1">
      <alignment horizontal="right" vertical="center"/>
    </xf>
    <xf numFmtId="4" fontId="7" fillId="0" borderId="7" xfId="1" applyNumberFormat="1" applyFont="1" applyBorder="1"/>
    <xf numFmtId="49" fontId="7" fillId="3" borderId="1" xfId="1" applyNumberFormat="1" applyFont="1" applyFill="1" applyBorder="1" applyAlignment="1">
      <alignment horizontal="center" vertical="center" wrapText="1"/>
    </xf>
    <xf numFmtId="0" fontId="7" fillId="0" borderId="8" xfId="1" applyFont="1" applyBorder="1" applyAlignment="1">
      <alignment horizontal="center"/>
    </xf>
    <xf numFmtId="49" fontId="7" fillId="0" borderId="8" xfId="1" applyNumberFormat="1" applyFont="1" applyBorder="1" applyAlignment="1">
      <alignment horizontal="right" vertical="center"/>
    </xf>
    <xf numFmtId="4" fontId="7" fillId="0" borderId="8" xfId="1" applyNumberFormat="1" applyFont="1" applyBorder="1"/>
    <xf numFmtId="0" fontId="5" fillId="0" borderId="4" xfId="1" applyFont="1" applyBorder="1" applyAlignment="1">
      <alignment horizontal="center" vertical="center"/>
    </xf>
    <xf numFmtId="49" fontId="3" fillId="0" borderId="1" xfId="2" applyNumberFormat="1" applyFont="1" applyBorder="1" applyAlignment="1">
      <alignment horizontal="center" vertical="center"/>
    </xf>
    <xf numFmtId="49" fontId="3" fillId="0" borderId="1" xfId="1" applyNumberFormat="1" applyFont="1" applyBorder="1" applyAlignment="1">
      <alignment horizontal="left" vertical="top" wrapText="1"/>
    </xf>
    <xf numFmtId="49" fontId="3" fillId="0" borderId="1" xfId="1" applyNumberFormat="1" applyFont="1" applyBorder="1" applyAlignment="1">
      <alignment horizontal="left" vertical="center" wrapText="1"/>
    </xf>
    <xf numFmtId="0" fontId="7" fillId="0" borderId="0" xfId="1" applyFont="1" applyAlignment="1">
      <alignment horizontal="center"/>
    </xf>
    <xf numFmtId="49" fontId="7" fillId="0" borderId="0" xfId="1" applyNumberFormat="1" applyFont="1" applyAlignment="1">
      <alignment horizontal="right" vertical="center"/>
    </xf>
    <xf numFmtId="4" fontId="7" fillId="0" borderId="0" xfId="1" applyNumberFormat="1" applyFont="1"/>
    <xf numFmtId="4" fontId="2" fillId="0" borderId="0" xfId="1" applyNumberFormat="1"/>
    <xf numFmtId="0" fontId="11" fillId="0" borderId="0" xfId="1" applyFont="1" applyAlignment="1">
      <alignment vertical="top" wrapText="1"/>
    </xf>
    <xf numFmtId="49" fontId="3" fillId="0" borderId="1" xfId="1" applyNumberFormat="1" applyFont="1" applyBorder="1" applyAlignment="1">
      <alignment horizontal="left" vertical="center"/>
    </xf>
    <xf numFmtId="164" fontId="3" fillId="0" borderId="26" xfId="1" applyNumberFormat="1" applyFont="1" applyBorder="1" applyAlignment="1" applyProtection="1">
      <alignment horizontal="right" vertical="center"/>
      <protection locked="0"/>
    </xf>
    <xf numFmtId="49" fontId="3" fillId="0" borderId="26" xfId="2" applyNumberFormat="1" applyFont="1" applyBorder="1" applyAlignment="1">
      <alignment horizontal="center" vertical="center"/>
    </xf>
    <xf numFmtId="0" fontId="3" fillId="0" borderId="26" xfId="1" applyFont="1" applyBorder="1" applyAlignment="1">
      <alignment horizontal="left" vertical="center" wrapText="1"/>
    </xf>
    <xf numFmtId="0" fontId="3" fillId="0" borderId="26" xfId="1" applyFont="1" applyBorder="1" applyAlignment="1">
      <alignment horizontal="center" vertical="center"/>
    </xf>
    <xf numFmtId="4" fontId="3" fillId="0" borderId="26" xfId="1" applyNumberFormat="1" applyFont="1" applyBorder="1" applyAlignment="1">
      <alignment horizontal="center" vertical="center"/>
    </xf>
    <xf numFmtId="0" fontId="3" fillId="0" borderId="5" xfId="1" applyFont="1" applyBorder="1" applyAlignment="1">
      <alignment wrapText="1"/>
    </xf>
    <xf numFmtId="44" fontId="15" fillId="0" borderId="1" xfId="3" applyNumberFormat="1" applyFont="1" applyBorder="1" applyAlignment="1" applyProtection="1">
      <alignment horizontal="center" vertical="center"/>
      <protection locked="0"/>
    </xf>
    <xf numFmtId="165" fontId="15" fillId="0" borderId="14" xfId="3" applyNumberFormat="1" applyFont="1" applyBorder="1" applyAlignment="1" applyProtection="1">
      <alignment vertical="center"/>
      <protection locked="0"/>
    </xf>
    <xf numFmtId="165" fontId="15" fillId="0" borderId="16" xfId="3" applyNumberFormat="1" applyFont="1" applyBorder="1" applyAlignment="1" applyProtection="1">
      <alignment vertical="center"/>
      <protection locked="0"/>
    </xf>
    <xf numFmtId="3" fontId="9" fillId="0" borderId="18" xfId="3" applyNumberFormat="1" applyFont="1" applyBorder="1" applyAlignment="1" applyProtection="1">
      <alignment horizontal="center" vertical="center"/>
      <protection locked="0"/>
    </xf>
    <xf numFmtId="165" fontId="18" fillId="0" borderId="19" xfId="3" applyNumberFormat="1" applyFont="1" applyBorder="1" applyAlignment="1" applyProtection="1">
      <alignment vertical="center"/>
      <protection locked="0"/>
    </xf>
    <xf numFmtId="165" fontId="19" fillId="5" borderId="4" xfId="3" applyNumberFormat="1" applyFont="1" applyFill="1" applyBorder="1" applyAlignment="1" applyProtection="1">
      <alignment horizontal="center" vertical="center"/>
      <protection locked="0"/>
    </xf>
    <xf numFmtId="166" fontId="19" fillId="5" borderId="12" xfId="3" applyNumberFormat="1" applyFont="1" applyFill="1" applyBorder="1" applyAlignment="1" applyProtection="1">
      <alignment vertical="center"/>
      <protection locked="0"/>
    </xf>
    <xf numFmtId="165" fontId="15" fillId="0" borderId="1" xfId="3" applyNumberFormat="1" applyFont="1" applyBorder="1" applyAlignment="1" applyProtection="1">
      <alignment horizontal="center" vertical="center"/>
      <protection locked="0"/>
    </xf>
    <xf numFmtId="166" fontId="17" fillId="0" borderId="14" xfId="3" applyNumberFormat="1" applyFont="1" applyBorder="1" applyAlignment="1" applyProtection="1">
      <alignment vertical="center"/>
      <protection locked="0"/>
    </xf>
    <xf numFmtId="165" fontId="15" fillId="4" borderId="1" xfId="3" applyNumberFormat="1" applyFont="1" applyFill="1" applyBorder="1" applyAlignment="1" applyProtection="1">
      <alignment horizontal="center" vertical="center"/>
      <protection locked="0"/>
    </xf>
    <xf numFmtId="166" fontId="17" fillId="4" borderId="14" xfId="3" applyNumberFormat="1" applyFont="1" applyFill="1" applyBorder="1" applyAlignment="1" applyProtection="1">
      <alignment vertical="center"/>
      <protection locked="0"/>
    </xf>
    <xf numFmtId="165" fontId="15" fillId="4" borderId="14" xfId="3" applyNumberFormat="1" applyFont="1" applyFill="1" applyBorder="1" applyAlignment="1" applyProtection="1">
      <alignment vertical="center"/>
      <protection locked="0"/>
    </xf>
    <xf numFmtId="165" fontId="15" fillId="0" borderId="2" xfId="3" applyNumberFormat="1" applyFont="1" applyBorder="1" applyAlignment="1" applyProtection="1">
      <alignment horizontal="center" vertical="center"/>
      <protection locked="0"/>
    </xf>
    <xf numFmtId="165" fontId="15" fillId="0" borderId="20" xfId="3" applyNumberFormat="1" applyFont="1" applyBorder="1" applyAlignment="1" applyProtection="1">
      <alignment vertical="center"/>
      <protection locked="0"/>
    </xf>
    <xf numFmtId="166" fontId="15" fillId="0" borderId="14" xfId="3" applyNumberFormat="1" applyFont="1" applyBorder="1" applyAlignment="1" applyProtection="1">
      <alignment vertical="center"/>
      <protection locked="0"/>
    </xf>
    <xf numFmtId="166" fontId="15" fillId="4" borderId="14" xfId="3" applyNumberFormat="1" applyFont="1" applyFill="1" applyBorder="1" applyAlignment="1" applyProtection="1">
      <alignment vertical="center"/>
      <protection locked="0"/>
    </xf>
    <xf numFmtId="3" fontId="19" fillId="5" borderId="4" xfId="3" applyNumberFormat="1" applyFont="1" applyFill="1" applyBorder="1" applyAlignment="1" applyProtection="1">
      <alignment horizontal="center" vertical="center"/>
      <protection locked="0"/>
    </xf>
    <xf numFmtId="0" fontId="19" fillId="5" borderId="12" xfId="3" applyFont="1" applyFill="1" applyBorder="1" applyAlignment="1" applyProtection="1">
      <alignment vertical="center"/>
      <protection locked="0"/>
    </xf>
    <xf numFmtId="3" fontId="19" fillId="0" borderId="5" xfId="3" applyNumberFormat="1" applyFont="1" applyBorder="1" applyAlignment="1" applyProtection="1">
      <alignment horizontal="center" vertical="center"/>
      <protection locked="0"/>
    </xf>
    <xf numFmtId="0" fontId="19" fillId="0" borderId="22" xfId="3" applyFont="1" applyBorder="1" applyAlignment="1" applyProtection="1">
      <alignment vertical="center"/>
      <protection locked="0"/>
    </xf>
    <xf numFmtId="165" fontId="15" fillId="0" borderId="23" xfId="3" applyNumberFormat="1" applyFont="1" applyBorder="1" applyAlignment="1" applyProtection="1">
      <alignment vertical="center"/>
      <protection locked="0"/>
    </xf>
    <xf numFmtId="165" fontId="15" fillId="0" borderId="24" xfId="3" applyNumberFormat="1" applyFont="1" applyBorder="1" applyAlignment="1" applyProtection="1">
      <alignment vertical="center"/>
      <protection locked="0"/>
    </xf>
    <xf numFmtId="3" fontId="9" fillId="0" borderId="26" xfId="3" applyNumberFormat="1" applyFont="1" applyBorder="1" applyAlignment="1" applyProtection="1">
      <alignment horizontal="center" vertical="center"/>
      <protection locked="0"/>
    </xf>
    <xf numFmtId="165" fontId="18" fillId="0" borderId="27" xfId="3" applyNumberFormat="1" applyFont="1" applyBorder="1" applyAlignment="1" applyProtection="1">
      <alignment vertical="center"/>
      <protection locked="0"/>
    </xf>
    <xf numFmtId="3" fontId="19" fillId="5" borderId="3" xfId="3" applyNumberFormat="1" applyFont="1" applyFill="1" applyBorder="1" applyAlignment="1" applyProtection="1">
      <alignment horizontal="center" vertical="center"/>
      <protection locked="0"/>
    </xf>
    <xf numFmtId="0" fontId="19" fillId="5" borderId="29" xfId="3" applyFont="1" applyFill="1" applyBorder="1" applyAlignment="1" applyProtection="1">
      <alignment vertical="center"/>
      <protection locked="0"/>
    </xf>
    <xf numFmtId="3" fontId="19" fillId="6" borderId="26" xfId="3" applyNumberFormat="1" applyFont="1" applyFill="1" applyBorder="1" applyAlignment="1" applyProtection="1">
      <alignment horizontal="center" vertical="center"/>
      <protection locked="0"/>
    </xf>
    <xf numFmtId="0" fontId="19" fillId="6" borderId="27" xfId="3" applyFont="1" applyFill="1" applyBorder="1" applyAlignment="1" applyProtection="1">
      <alignment vertical="center"/>
      <protection locked="0"/>
    </xf>
    <xf numFmtId="3" fontId="22" fillId="4" borderId="1" xfId="3" applyNumberFormat="1" applyFont="1" applyFill="1" applyBorder="1" applyAlignment="1" applyProtection="1">
      <alignment horizontal="right"/>
      <protection locked="0"/>
    </xf>
    <xf numFmtId="0" fontId="5" fillId="4" borderId="14" xfId="3" applyFont="1" applyFill="1" applyBorder="1" applyProtection="1">
      <protection locked="0"/>
    </xf>
    <xf numFmtId="3" fontId="19" fillId="5" borderId="18" xfId="3" applyNumberFormat="1" applyFont="1" applyFill="1" applyBorder="1" applyAlignment="1" applyProtection="1">
      <alignment horizontal="center" vertical="center"/>
      <protection locked="0"/>
    </xf>
    <xf numFmtId="0" fontId="19" fillId="5" borderId="19" xfId="3" applyFont="1" applyFill="1" applyBorder="1" applyAlignment="1" applyProtection="1">
      <alignment vertical="center"/>
      <protection locked="0"/>
    </xf>
    <xf numFmtId="3" fontId="15" fillId="0" borderId="5" xfId="3" applyNumberFormat="1" applyFont="1" applyBorder="1" applyAlignment="1" applyProtection="1">
      <alignment horizontal="center" vertical="center"/>
      <protection locked="0"/>
    </xf>
    <xf numFmtId="166" fontId="15" fillId="0" borderId="22" xfId="3" applyNumberFormat="1" applyFont="1" applyBorder="1" applyAlignment="1" applyProtection="1">
      <alignment vertical="center"/>
      <protection locked="0"/>
    </xf>
    <xf numFmtId="44" fontId="15" fillId="0" borderId="14" xfId="3" applyNumberFormat="1" applyFont="1" applyBorder="1" applyAlignment="1" applyProtection="1">
      <alignment vertical="center"/>
      <protection locked="0"/>
    </xf>
    <xf numFmtId="44" fontId="15" fillId="0" borderId="27" xfId="3" applyNumberFormat="1" applyFont="1" applyBorder="1" applyAlignment="1" applyProtection="1">
      <alignment vertical="center"/>
      <protection locked="0"/>
    </xf>
    <xf numFmtId="3" fontId="9" fillId="0" borderId="7" xfId="3" applyNumberFormat="1" applyFont="1" applyBorder="1" applyAlignment="1" applyProtection="1">
      <alignment horizontal="center" vertical="center"/>
      <protection locked="0"/>
    </xf>
    <xf numFmtId="44" fontId="18" fillId="0" borderId="34" xfId="3" applyNumberFormat="1" applyFont="1" applyBorder="1" applyAlignment="1" applyProtection="1">
      <alignment vertical="center"/>
      <protection locked="0"/>
    </xf>
    <xf numFmtId="49" fontId="15" fillId="0" borderId="11" xfId="3" applyNumberFormat="1" applyFont="1" applyBorder="1" applyAlignment="1">
      <alignment horizontal="center" vertical="center"/>
    </xf>
    <xf numFmtId="0" fontId="15" fillId="0" borderId="4" xfId="3" applyFont="1" applyBorder="1" applyAlignment="1">
      <alignment horizontal="center" vertical="top"/>
    </xf>
    <xf numFmtId="0" fontId="15" fillId="0" borderId="4" xfId="3" applyFont="1" applyBorder="1" applyAlignment="1">
      <alignment horizontal="center" vertical="center"/>
    </xf>
    <xf numFmtId="3" fontId="15" fillId="0" borderId="4" xfId="3" applyNumberFormat="1" applyFont="1" applyBorder="1" applyAlignment="1">
      <alignment horizontal="center" vertical="center"/>
    </xf>
    <xf numFmtId="49" fontId="15" fillId="0" borderId="13" xfId="3" applyNumberFormat="1" applyFont="1" applyBorder="1" applyAlignment="1">
      <alignment horizontal="center" vertical="center"/>
    </xf>
    <xf numFmtId="0" fontId="15" fillId="0" borderId="1" xfId="3" applyFont="1" applyBorder="1" applyAlignment="1">
      <alignment vertical="top"/>
    </xf>
    <xf numFmtId="0" fontId="15" fillId="0" borderId="1" xfId="3" applyFont="1" applyBorder="1" applyAlignment="1">
      <alignment horizontal="center" vertical="center"/>
    </xf>
    <xf numFmtId="3" fontId="15" fillId="0" borderId="1" xfId="3" applyNumberFormat="1" applyFont="1" applyBorder="1" applyAlignment="1">
      <alignment horizontal="center" vertical="center"/>
    </xf>
    <xf numFmtId="49" fontId="16" fillId="5" borderId="13" xfId="3" applyNumberFormat="1" applyFont="1" applyFill="1" applyBorder="1" applyAlignment="1">
      <alignment horizontal="center" vertical="center"/>
    </xf>
    <xf numFmtId="0" fontId="16" fillId="5" borderId="1" xfId="3" applyFont="1" applyFill="1" applyBorder="1" applyAlignment="1">
      <alignment vertical="top"/>
    </xf>
    <xf numFmtId="0" fontId="16" fillId="5" borderId="1" xfId="3" applyFont="1" applyFill="1" applyBorder="1" applyAlignment="1">
      <alignment horizontal="center" vertical="center"/>
    </xf>
    <xf numFmtId="3" fontId="16" fillId="5" borderId="1" xfId="3" applyNumberFormat="1" applyFont="1" applyFill="1" applyBorder="1" applyAlignment="1">
      <alignment horizontal="center" vertical="center"/>
    </xf>
    <xf numFmtId="49" fontId="17" fillId="0" borderId="13" xfId="3" applyNumberFormat="1" applyFont="1" applyBorder="1" applyAlignment="1">
      <alignment horizontal="center" vertical="center"/>
    </xf>
    <xf numFmtId="0" fontId="17" fillId="0" borderId="1" xfId="3" applyFont="1" applyBorder="1" applyAlignment="1">
      <alignment vertical="top"/>
    </xf>
    <xf numFmtId="0" fontId="17" fillId="0" borderId="1" xfId="3" applyFont="1" applyBorder="1" applyAlignment="1">
      <alignment horizontal="center" vertical="center"/>
    </xf>
    <xf numFmtId="3" fontId="17" fillId="0" borderId="1" xfId="3" applyNumberFormat="1" applyFont="1" applyBorder="1" applyAlignment="1">
      <alignment horizontal="center" vertical="center"/>
    </xf>
    <xf numFmtId="49" fontId="15" fillId="4" borderId="13" xfId="3" applyNumberFormat="1" applyFont="1" applyFill="1" applyBorder="1" applyAlignment="1">
      <alignment horizontal="center" vertical="center" wrapText="1"/>
    </xf>
    <xf numFmtId="0" fontId="17" fillId="4" borderId="1" xfId="3" applyFont="1" applyFill="1" applyBorder="1" applyAlignment="1">
      <alignment vertical="top" wrapText="1"/>
    </xf>
    <xf numFmtId="0" fontId="17" fillId="4" borderId="1" xfId="3" applyFont="1" applyFill="1" applyBorder="1" applyAlignment="1">
      <alignment horizontal="center" vertical="center"/>
    </xf>
    <xf numFmtId="3" fontId="17" fillId="4" borderId="1" xfId="3" applyNumberFormat="1" applyFont="1" applyFill="1" applyBorder="1" applyAlignment="1">
      <alignment horizontal="center" vertical="center"/>
    </xf>
    <xf numFmtId="49" fontId="15" fillId="0" borderId="13" xfId="3" applyNumberFormat="1" applyFont="1" applyBorder="1" applyAlignment="1">
      <alignment horizontal="center" vertical="center" wrapText="1"/>
    </xf>
    <xf numFmtId="0" fontId="15" fillId="0" borderId="1" xfId="3" applyFont="1" applyBorder="1" applyAlignment="1">
      <alignment horizontal="left" vertical="top" wrapText="1"/>
    </xf>
    <xf numFmtId="2" fontId="15" fillId="0" borderId="1" xfId="3" applyNumberFormat="1" applyFont="1" applyBorder="1" applyAlignment="1">
      <alignment horizontal="center" vertical="center"/>
    </xf>
    <xf numFmtId="0" fontId="15" fillId="0" borderId="15" xfId="3" applyFont="1" applyBorder="1" applyAlignment="1">
      <alignment vertical="top" wrapText="1"/>
    </xf>
    <xf numFmtId="0" fontId="15" fillId="0" borderId="15" xfId="3" applyFont="1" applyBorder="1" applyAlignment="1">
      <alignment horizontal="center" vertical="center"/>
    </xf>
    <xf numFmtId="166" fontId="15" fillId="0" borderId="15" xfId="3" applyNumberFormat="1" applyFont="1" applyBorder="1" applyAlignment="1">
      <alignment horizontal="center" vertical="center"/>
    </xf>
    <xf numFmtId="49" fontId="17" fillId="0" borderId="17" xfId="3" applyNumberFormat="1" applyFont="1" applyBorder="1" applyAlignment="1">
      <alignment horizontal="center" vertical="center"/>
    </xf>
    <xf numFmtId="0" fontId="18" fillId="0" borderId="18" xfId="3" applyFont="1" applyBorder="1" applyAlignment="1">
      <alignment horizontal="right" vertical="top"/>
    </xf>
    <xf numFmtId="0" fontId="18" fillId="0" borderId="18" xfId="3" applyFont="1" applyBorder="1" applyAlignment="1">
      <alignment horizontal="center" vertical="center"/>
    </xf>
    <xf numFmtId="166" fontId="18" fillId="0" borderId="18" xfId="3" applyNumberFormat="1" applyFont="1" applyBorder="1" applyAlignment="1">
      <alignment horizontal="center" vertical="center"/>
    </xf>
    <xf numFmtId="49" fontId="16" fillId="5" borderId="11" xfId="3" applyNumberFormat="1" applyFont="1" applyFill="1" applyBorder="1" applyAlignment="1">
      <alignment horizontal="center" vertical="center"/>
    </xf>
    <xf numFmtId="0" fontId="16" fillId="5" borderId="4" xfId="3" applyFont="1" applyFill="1" applyBorder="1" applyAlignment="1">
      <alignment vertical="top"/>
    </xf>
    <xf numFmtId="0" fontId="16" fillId="5" borderId="4" xfId="3" applyFont="1" applyFill="1" applyBorder="1" applyAlignment="1">
      <alignment horizontal="center" vertical="center"/>
    </xf>
    <xf numFmtId="166" fontId="16" fillId="5" borderId="4" xfId="3" applyNumberFormat="1" applyFont="1" applyFill="1" applyBorder="1" applyAlignment="1">
      <alignment horizontal="center" vertical="center"/>
    </xf>
    <xf numFmtId="166" fontId="15" fillId="0" borderId="1" xfId="3" applyNumberFormat="1" applyFont="1" applyBorder="1" applyAlignment="1">
      <alignment horizontal="center" vertical="center"/>
    </xf>
    <xf numFmtId="49" fontId="15" fillId="4" borderId="13" xfId="3" applyNumberFormat="1" applyFont="1" applyFill="1" applyBorder="1" applyAlignment="1">
      <alignment horizontal="center" vertical="center"/>
    </xf>
    <xf numFmtId="0" fontId="15" fillId="4" borderId="1" xfId="3" applyFont="1" applyFill="1" applyBorder="1" applyAlignment="1">
      <alignment horizontal="center" vertical="center"/>
    </xf>
    <xf numFmtId="166" fontId="15" fillId="4" borderId="1" xfId="3" applyNumberFormat="1" applyFont="1" applyFill="1" applyBorder="1" applyAlignment="1">
      <alignment horizontal="center" vertical="center"/>
    </xf>
    <xf numFmtId="0" fontId="15" fillId="0" borderId="1" xfId="3" applyFont="1" applyBorder="1" applyAlignment="1">
      <alignment horizontal="left" vertical="center" wrapText="1"/>
    </xf>
    <xf numFmtId="166" fontId="15" fillId="0" borderId="2" xfId="3" applyNumberFormat="1" applyFont="1" applyBorder="1" applyAlignment="1">
      <alignment horizontal="center" vertical="center"/>
    </xf>
    <xf numFmtId="0" fontId="15" fillId="0" borderId="15" xfId="3" applyFont="1" applyBorder="1" applyAlignment="1">
      <alignment vertical="top"/>
    </xf>
    <xf numFmtId="0" fontId="15" fillId="0" borderId="15" xfId="3" applyFont="1" applyBorder="1" applyAlignment="1">
      <alignment horizontal="left" vertical="top" wrapText="1"/>
    </xf>
    <xf numFmtId="49" fontId="16" fillId="0" borderId="21" xfId="3" applyNumberFormat="1" applyFont="1" applyBorder="1" applyAlignment="1">
      <alignment horizontal="center" vertical="center"/>
    </xf>
    <xf numFmtId="0" fontId="16" fillId="0" borderId="5" xfId="3" applyFont="1" applyBorder="1" applyAlignment="1">
      <alignment vertical="top"/>
    </xf>
    <xf numFmtId="0" fontId="16" fillId="0" borderId="5" xfId="3" applyFont="1" applyBorder="1" applyAlignment="1">
      <alignment horizontal="center" vertical="center"/>
    </xf>
    <xf numFmtId="166" fontId="16" fillId="0" borderId="5" xfId="3" applyNumberFormat="1" applyFont="1" applyBorder="1" applyAlignment="1">
      <alignment horizontal="center" vertical="center"/>
    </xf>
    <xf numFmtId="0" fontId="15" fillId="0" borderId="2" xfId="3" applyFont="1" applyBorder="1" applyAlignment="1">
      <alignment horizontal="left" vertical="top" wrapText="1"/>
    </xf>
    <xf numFmtId="0" fontId="15" fillId="0" borderId="2" xfId="3" applyFont="1" applyBorder="1" applyAlignment="1">
      <alignment horizontal="center" vertical="center"/>
    </xf>
    <xf numFmtId="165" fontId="15" fillId="0" borderId="15" xfId="3" applyNumberFormat="1" applyFont="1" applyBorder="1" applyAlignment="1">
      <alignment vertical="top"/>
    </xf>
    <xf numFmtId="4" fontId="15" fillId="0" borderId="15" xfId="3" applyNumberFormat="1" applyFont="1" applyBorder="1" applyAlignment="1">
      <alignment vertical="center"/>
    </xf>
    <xf numFmtId="165" fontId="15" fillId="0" borderId="15" xfId="3" applyNumberFormat="1" applyFont="1" applyBorder="1" applyAlignment="1">
      <alignment horizontal="center" vertical="center"/>
    </xf>
    <xf numFmtId="49" fontId="15" fillId="0" borderId="25" xfId="3" applyNumberFormat="1" applyFont="1" applyBorder="1" applyAlignment="1">
      <alignment horizontal="center" vertical="center"/>
    </xf>
    <xf numFmtId="0" fontId="18" fillId="0" borderId="26" xfId="3" applyFont="1" applyBorder="1" applyAlignment="1">
      <alignment horizontal="center" vertical="center"/>
    </xf>
    <xf numFmtId="166" fontId="18" fillId="0" borderId="26" xfId="3" applyNumberFormat="1" applyFont="1" applyBorder="1" applyAlignment="1">
      <alignment horizontal="center" vertical="center"/>
    </xf>
    <xf numFmtId="49" fontId="16" fillId="5" borderId="28" xfId="3" applyNumberFormat="1" applyFont="1" applyFill="1" applyBorder="1" applyAlignment="1">
      <alignment horizontal="center" vertical="center"/>
    </xf>
    <xf numFmtId="0" fontId="16" fillId="5" borderId="3" xfId="3" applyFont="1" applyFill="1" applyBorder="1" applyAlignment="1">
      <alignment vertical="top"/>
    </xf>
    <xf numFmtId="0" fontId="16" fillId="5" borderId="3" xfId="3" applyFont="1" applyFill="1" applyBorder="1" applyAlignment="1">
      <alignment horizontal="center" vertical="center"/>
    </xf>
    <xf numFmtId="166" fontId="16" fillId="5" borderId="3" xfId="3" applyNumberFormat="1" applyFont="1" applyFill="1" applyBorder="1" applyAlignment="1">
      <alignment horizontal="center" vertical="center"/>
    </xf>
    <xf numFmtId="49" fontId="16" fillId="6" borderId="30" xfId="3" applyNumberFormat="1" applyFont="1" applyFill="1" applyBorder="1" applyAlignment="1">
      <alignment horizontal="center" vertical="center"/>
    </xf>
    <xf numFmtId="0" fontId="16" fillId="6" borderId="26" xfId="3" applyFont="1" applyFill="1" applyBorder="1" applyAlignment="1">
      <alignment vertical="top"/>
    </xf>
    <xf numFmtId="0" fontId="16" fillId="6" borderId="26" xfId="3" applyFont="1" applyFill="1" applyBorder="1" applyAlignment="1">
      <alignment horizontal="center" vertical="center"/>
    </xf>
    <xf numFmtId="166" fontId="16" fillId="6" borderId="26" xfId="3" applyNumberFormat="1" applyFont="1" applyFill="1" applyBorder="1" applyAlignment="1">
      <alignment horizontal="center" vertical="center"/>
    </xf>
    <xf numFmtId="49" fontId="15" fillId="0" borderId="31" xfId="3" applyNumberFormat="1" applyFont="1" applyBorder="1" applyAlignment="1">
      <alignment horizontal="center" vertical="center" wrapText="1"/>
    </xf>
    <xf numFmtId="49" fontId="15" fillId="0" borderId="32" xfId="3" applyNumberFormat="1" applyFont="1" applyBorder="1" applyAlignment="1">
      <alignment horizontal="center" vertical="center"/>
    </xf>
    <xf numFmtId="16" fontId="17" fillId="4" borderId="1" xfId="3" applyNumberFormat="1" applyFont="1" applyFill="1" applyBorder="1" applyAlignment="1">
      <alignment vertical="top" wrapText="1"/>
    </xf>
    <xf numFmtId="0" fontId="5" fillId="4" borderId="1" xfId="3" applyFont="1" applyFill="1" applyBorder="1" applyAlignment="1">
      <alignment horizontal="center"/>
    </xf>
    <xf numFmtId="3" fontId="5" fillId="4" borderId="1" xfId="3" applyNumberFormat="1" applyFont="1" applyFill="1" applyBorder="1" applyAlignment="1">
      <alignment horizontal="center"/>
    </xf>
    <xf numFmtId="49" fontId="16" fillId="5" borderId="32" xfId="3" applyNumberFormat="1" applyFont="1" applyFill="1" applyBorder="1" applyAlignment="1">
      <alignment horizontal="center" vertical="center"/>
    </xf>
    <xf numFmtId="0" fontId="16" fillId="5" borderId="18" xfId="3" applyFont="1" applyFill="1" applyBorder="1" applyAlignment="1">
      <alignment vertical="top"/>
    </xf>
    <xf numFmtId="0" fontId="16" fillId="5" borderId="18" xfId="3" applyFont="1" applyFill="1" applyBorder="1" applyAlignment="1">
      <alignment horizontal="center" vertical="center"/>
    </xf>
    <xf numFmtId="166" fontId="16" fillId="5" borderId="18" xfId="3" applyNumberFormat="1" applyFont="1" applyFill="1" applyBorder="1" applyAlignment="1">
      <alignment horizontal="center" vertical="center"/>
    </xf>
    <xf numFmtId="49" fontId="15" fillId="0" borderId="21" xfId="3" applyNumberFormat="1" applyFont="1" applyBorder="1" applyAlignment="1">
      <alignment horizontal="center" vertical="center"/>
    </xf>
    <xf numFmtId="0" fontId="15" fillId="0" borderId="5" xfId="3" applyFont="1" applyBorder="1" applyAlignment="1">
      <alignment vertical="top"/>
    </xf>
    <xf numFmtId="0" fontId="15" fillId="0" borderId="5" xfId="3" applyFont="1" applyBorder="1" applyAlignment="1">
      <alignment horizontal="center" vertical="center"/>
    </xf>
    <xf numFmtId="166" fontId="15" fillId="0" borderId="5" xfId="3" applyNumberFormat="1" applyFont="1" applyBorder="1" applyAlignment="1">
      <alignment horizontal="center" vertical="center"/>
    </xf>
    <xf numFmtId="4" fontId="23" fillId="0" borderId="1" xfId="3" applyNumberFormat="1" applyFont="1" applyBorder="1" applyAlignment="1">
      <alignment vertical="top" wrapText="1"/>
    </xf>
    <xf numFmtId="49" fontId="15" fillId="0" borderId="33" xfId="3" applyNumberFormat="1" applyFont="1" applyBorder="1" applyAlignment="1">
      <alignment horizontal="center" vertical="center"/>
    </xf>
    <xf numFmtId="0" fontId="18" fillId="0" borderId="7" xfId="3" applyFont="1" applyBorder="1" applyAlignment="1">
      <alignment horizontal="right" vertical="top"/>
    </xf>
    <xf numFmtId="0" fontId="18" fillId="0" borderId="7" xfId="3" applyFont="1" applyBorder="1" applyAlignment="1">
      <alignment horizontal="center" vertical="center"/>
    </xf>
    <xf numFmtId="166" fontId="18" fillId="0" borderId="7" xfId="3" applyNumberFormat="1" applyFont="1" applyBorder="1" applyAlignment="1">
      <alignment horizontal="center" vertical="center"/>
    </xf>
    <xf numFmtId="164" fontId="36" fillId="0" borderId="1" xfId="6" applyNumberFormat="1" applyFont="1" applyBorder="1" applyAlignment="1" applyProtection="1">
      <alignment horizontal="center"/>
      <protection locked="0"/>
    </xf>
    <xf numFmtId="164" fontId="36" fillId="0" borderId="40" xfId="6" applyNumberFormat="1" applyFont="1" applyBorder="1" applyAlignment="1" applyProtection="1">
      <alignment horizontal="center"/>
      <protection locked="0"/>
    </xf>
    <xf numFmtId="164" fontId="36" fillId="0" borderId="1" xfId="6" applyNumberFormat="1" applyFont="1" applyBorder="1" applyAlignment="1" applyProtection="1">
      <alignment horizontal="centerContinuous"/>
      <protection locked="0"/>
    </xf>
    <xf numFmtId="164" fontId="31" fillId="0" borderId="0" xfId="6" applyNumberFormat="1" applyAlignment="1" applyProtection="1">
      <alignment horizontal="center"/>
      <protection locked="0"/>
    </xf>
    <xf numFmtId="164" fontId="36" fillId="0" borderId="35" xfId="6" applyNumberFormat="1" applyFont="1" applyBorder="1" applyAlignment="1" applyProtection="1">
      <alignment horizontal="center"/>
      <protection locked="0"/>
    </xf>
    <xf numFmtId="164" fontId="31" fillId="0" borderId="1" xfId="6" applyNumberFormat="1" applyBorder="1" applyAlignment="1" applyProtection="1">
      <alignment horizontal="center"/>
      <protection locked="0"/>
    </xf>
    <xf numFmtId="164" fontId="45" fillId="0" borderId="1" xfId="7" applyNumberFormat="1" applyFont="1" applyBorder="1" applyAlignment="1" applyProtection="1">
      <alignment horizontal="center"/>
      <protection locked="0"/>
    </xf>
    <xf numFmtId="164" fontId="45" fillId="0" borderId="1" xfId="7" applyNumberFormat="1" applyFont="1" applyFill="1" applyBorder="1" applyAlignment="1" applyProtection="1">
      <alignment horizontal="center"/>
      <protection locked="0"/>
    </xf>
    <xf numFmtId="4" fontId="45" fillId="0" borderId="0" xfId="8" applyNumberFormat="1" applyFont="1" applyBorder="1" applyAlignment="1" applyProtection="1">
      <alignment horizontal="center" wrapText="1"/>
      <protection locked="0"/>
    </xf>
    <xf numFmtId="164" fontId="35" fillId="0" borderId="0" xfId="6" applyNumberFormat="1" applyFont="1" applyAlignment="1" applyProtection="1">
      <alignment horizontal="center"/>
      <protection locked="0"/>
    </xf>
    <xf numFmtId="4" fontId="36" fillId="0" borderId="1" xfId="6" applyNumberFormat="1" applyFont="1" applyBorder="1" applyAlignment="1" applyProtection="1">
      <alignment horizontal="center"/>
      <protection locked="0"/>
    </xf>
    <xf numFmtId="164" fontId="36" fillId="6" borderId="40" xfId="6" applyNumberFormat="1" applyFont="1" applyFill="1" applyBorder="1" applyAlignment="1" applyProtection="1">
      <alignment horizontal="center"/>
      <protection locked="0"/>
    </xf>
    <xf numFmtId="164" fontId="45" fillId="0" borderId="1" xfId="7" applyNumberFormat="1" applyFont="1" applyFill="1" applyBorder="1" applyAlignment="1" applyProtection="1">
      <alignment horizontal="centerContinuous"/>
      <protection locked="0"/>
    </xf>
    <xf numFmtId="4" fontId="36" fillId="6" borderId="35" xfId="6" applyNumberFormat="1" applyFont="1" applyFill="1" applyBorder="1" applyAlignment="1" applyProtection="1">
      <alignment horizontal="right"/>
      <protection locked="0"/>
    </xf>
    <xf numFmtId="164" fontId="36" fillId="6" borderId="1" xfId="6" applyNumberFormat="1" applyFont="1" applyFill="1" applyBorder="1" applyAlignment="1" applyProtection="1">
      <alignment horizontal="center"/>
      <protection locked="0"/>
    </xf>
    <xf numFmtId="164" fontId="45" fillId="6" borderId="0" xfId="8" applyNumberFormat="1" applyFont="1" applyFill="1" applyBorder="1" applyAlignment="1" applyProtection="1">
      <alignment horizontal="center" wrapText="1"/>
      <protection locked="0"/>
    </xf>
    <xf numFmtId="164" fontId="35" fillId="6" borderId="0" xfId="6" applyNumberFormat="1" applyFont="1" applyFill="1" applyAlignment="1" applyProtection="1">
      <alignment horizontal="center"/>
      <protection locked="0"/>
    </xf>
    <xf numFmtId="164" fontId="45" fillId="0" borderId="1" xfId="8" applyNumberFormat="1" applyFont="1" applyBorder="1" applyAlignment="1" applyProtection="1">
      <alignment horizontal="center" wrapText="1"/>
      <protection locked="0"/>
    </xf>
    <xf numFmtId="164" fontId="35" fillId="0" borderId="1" xfId="6" applyNumberFormat="1" applyFont="1" applyBorder="1" applyAlignment="1" applyProtection="1">
      <alignment horizontal="center"/>
      <protection locked="0"/>
    </xf>
    <xf numFmtId="164" fontId="36" fillId="0" borderId="1" xfId="7" applyNumberFormat="1" applyFont="1" applyFill="1" applyBorder="1" applyAlignment="1" applyProtection="1">
      <alignment horizontal="center"/>
      <protection locked="0"/>
    </xf>
    <xf numFmtId="164" fontId="36" fillId="6" borderId="1" xfId="7" applyNumberFormat="1" applyFont="1" applyFill="1" applyBorder="1" applyAlignment="1" applyProtection="1">
      <alignment horizontal="center"/>
      <protection locked="0"/>
    </xf>
    <xf numFmtId="164" fontId="36" fillId="0" borderId="0" xfId="6" applyNumberFormat="1" applyFont="1" applyAlignment="1" applyProtection="1">
      <alignment horizontal="center" vertical="top"/>
      <protection locked="0"/>
    </xf>
    <xf numFmtId="164" fontId="35" fillId="0" borderId="0" xfId="6" applyNumberFormat="1" applyFont="1" applyAlignment="1" applyProtection="1">
      <alignment horizontal="center" vertical="top"/>
      <protection locked="0"/>
    </xf>
    <xf numFmtId="164" fontId="36" fillId="0" borderId="0" xfId="6" applyNumberFormat="1" applyFont="1" applyAlignment="1" applyProtection="1">
      <alignment horizontal="center"/>
      <protection locked="0"/>
    </xf>
    <xf numFmtId="164" fontId="36" fillId="0" borderId="9" xfId="6" applyNumberFormat="1" applyFont="1" applyBorder="1" applyAlignment="1" applyProtection="1">
      <alignment horizontal="center"/>
      <protection locked="0"/>
    </xf>
    <xf numFmtId="164" fontId="35" fillId="0" borderId="9" xfId="6" applyNumberFormat="1" applyFont="1" applyBorder="1" applyAlignment="1" applyProtection="1">
      <alignment horizontal="center"/>
      <protection locked="0"/>
    </xf>
    <xf numFmtId="164" fontId="34" fillId="0" borderId="9" xfId="6" applyNumberFormat="1" applyFont="1" applyBorder="1" applyAlignment="1" applyProtection="1">
      <alignment horizontal="center"/>
      <protection locked="0"/>
    </xf>
    <xf numFmtId="164" fontId="34" fillId="0" borderId="0" xfId="6" applyNumberFormat="1" applyFont="1" applyAlignment="1" applyProtection="1">
      <alignment horizontal="center"/>
      <protection locked="0"/>
    </xf>
    <xf numFmtId="0" fontId="32" fillId="0" borderId="0" xfId="6" applyFont="1"/>
    <xf numFmtId="0" fontId="33" fillId="0" borderId="0" xfId="6" applyFont="1" applyAlignment="1">
      <alignment vertical="top" wrapText="1"/>
    </xf>
    <xf numFmtId="0" fontId="38" fillId="6" borderId="0" xfId="6" applyFont="1" applyFill="1"/>
    <xf numFmtId="0" fontId="32" fillId="6" borderId="0" xfId="6" applyFont="1" applyFill="1"/>
    <xf numFmtId="0" fontId="28" fillId="6" borderId="0" xfId="6" applyFont="1" applyFill="1"/>
    <xf numFmtId="0" fontId="41" fillId="6" borderId="0" xfId="6" applyFont="1" applyFill="1"/>
    <xf numFmtId="0" fontId="36" fillId="6" borderId="0" xfId="6" applyFont="1" applyFill="1" applyAlignment="1">
      <alignment horizontal="right"/>
    </xf>
    <xf numFmtId="0" fontId="36" fillId="0" borderId="0" xfId="6" applyFont="1" applyAlignment="1">
      <alignment vertical="top"/>
    </xf>
    <xf numFmtId="0" fontId="42" fillId="7" borderId="38" xfId="6" applyFont="1" applyFill="1" applyBorder="1" applyAlignment="1">
      <alignment horizontal="center" vertical="top" wrapText="1"/>
    </xf>
    <xf numFmtId="0" fontId="36" fillId="0" borderId="37" xfId="6" applyFont="1" applyBorder="1"/>
    <xf numFmtId="0" fontId="35" fillId="0" borderId="1" xfId="6" applyFont="1" applyBorder="1" applyAlignment="1">
      <alignment vertical="top"/>
    </xf>
    <xf numFmtId="0" fontId="36" fillId="0" borderId="1" xfId="6" applyFont="1" applyBorder="1"/>
    <xf numFmtId="0" fontId="43" fillId="0" borderId="1" xfId="6" applyFont="1" applyBorder="1" applyAlignment="1">
      <alignment horizontal="left" vertical="top"/>
    </xf>
    <xf numFmtId="0" fontId="36" fillId="0" borderId="1" xfId="6" applyFont="1" applyBorder="1" applyAlignment="1">
      <alignment vertical="top" wrapText="1"/>
    </xf>
    <xf numFmtId="0" fontId="36" fillId="0" borderId="39" xfId="6" applyFont="1" applyBorder="1"/>
    <xf numFmtId="0" fontId="36" fillId="0" borderId="39" xfId="6" applyFont="1" applyBorder="1" applyAlignment="1">
      <alignment horizontal="right"/>
    </xf>
    <xf numFmtId="0" fontId="44" fillId="0" borderId="1" xfId="6" applyFont="1" applyBorder="1" applyAlignment="1">
      <alignment horizontal="left" vertical="top"/>
    </xf>
    <xf numFmtId="0" fontId="36" fillId="0" borderId="41" xfId="6" applyFont="1" applyBorder="1" applyAlignment="1">
      <alignment horizontal="left" vertical="top" wrapText="1"/>
    </xf>
    <xf numFmtId="0" fontId="36" fillId="6" borderId="39" xfId="6" applyFont="1" applyFill="1" applyBorder="1"/>
    <xf numFmtId="0" fontId="36" fillId="0" borderId="1" xfId="6" applyFont="1" applyBorder="1" applyAlignment="1">
      <alignment horizontal="center"/>
    </xf>
    <xf numFmtId="0" fontId="43" fillId="0" borderId="2" xfId="6" applyFont="1" applyBorder="1" applyAlignment="1">
      <alignment horizontal="left" vertical="top"/>
    </xf>
    <xf numFmtId="0" fontId="36" fillId="0" borderId="2" xfId="6" applyFont="1" applyBorder="1" applyAlignment="1">
      <alignment vertical="top" wrapText="1"/>
    </xf>
    <xf numFmtId="0" fontId="36" fillId="0" borderId="0" xfId="6" applyFont="1" applyAlignment="1">
      <alignment horizontal="right"/>
    </xf>
    <xf numFmtId="0" fontId="36" fillId="0" borderId="42" xfId="6" applyFont="1" applyBorder="1" applyAlignment="1">
      <alignment horizontal="right"/>
    </xf>
    <xf numFmtId="0" fontId="43" fillId="0" borderId="43" xfId="6" applyFont="1" applyBorder="1" applyAlignment="1">
      <alignment horizontal="left" vertical="top"/>
    </xf>
    <xf numFmtId="0" fontId="36" fillId="0" borderId="1" xfId="6" applyFont="1" applyBorder="1" applyAlignment="1">
      <alignment horizontal="left" vertical="top" wrapText="1"/>
    </xf>
    <xf numFmtId="0" fontId="36" fillId="0" borderId="1" xfId="6" applyFont="1" applyBorder="1" applyAlignment="1">
      <alignment horizontal="right"/>
    </xf>
    <xf numFmtId="0" fontId="45" fillId="6" borderId="1" xfId="6" applyFont="1" applyFill="1" applyBorder="1" applyAlignment="1">
      <alignment horizontal="right"/>
    </xf>
    <xf numFmtId="0" fontId="45" fillId="0" borderId="1" xfId="6" applyFont="1" applyBorder="1" applyAlignment="1">
      <alignment horizontal="right"/>
    </xf>
    <xf numFmtId="194" fontId="118" fillId="0" borderId="1" xfId="6" applyNumberFormat="1" applyFont="1" applyBorder="1" applyAlignment="1">
      <alignment horizontal="left" vertical="top" wrapText="1"/>
    </xf>
    <xf numFmtId="0" fontId="43" fillId="0" borderId="0" xfId="6" applyFont="1" applyAlignment="1">
      <alignment horizontal="left" vertical="top"/>
    </xf>
    <xf numFmtId="0" fontId="36" fillId="0" borderId="0" xfId="6" applyFont="1" applyAlignment="1">
      <alignment vertical="top" wrapText="1"/>
    </xf>
    <xf numFmtId="0" fontId="35" fillId="0" borderId="1" xfId="6" applyFont="1" applyBorder="1" applyAlignment="1">
      <alignment vertical="top" wrapText="1"/>
    </xf>
    <xf numFmtId="0" fontId="43" fillId="6" borderId="1" xfId="6" applyFont="1" applyFill="1" applyBorder="1" applyAlignment="1">
      <alignment horizontal="left" vertical="top"/>
    </xf>
    <xf numFmtId="0" fontId="46" fillId="6" borderId="1" xfId="6" applyFont="1" applyFill="1" applyBorder="1" applyAlignment="1">
      <alignment horizontal="left" vertical="top" wrapText="1"/>
    </xf>
    <xf numFmtId="0" fontId="36" fillId="6" borderId="40" xfId="6" applyFont="1" applyFill="1" applyBorder="1" applyAlignment="1">
      <alignment horizontal="right"/>
    </xf>
    <xf numFmtId="0" fontId="36" fillId="6" borderId="1" xfId="6" applyFont="1" applyFill="1" applyBorder="1" applyAlignment="1">
      <alignment horizontal="right"/>
    </xf>
    <xf numFmtId="0" fontId="36" fillId="6" borderId="1" xfId="6" applyFont="1" applyFill="1" applyBorder="1" applyAlignment="1">
      <alignment horizontal="left" vertical="top" wrapText="1"/>
    </xf>
    <xf numFmtId="0" fontId="43" fillId="6" borderId="0" xfId="6" applyFont="1" applyFill="1"/>
    <xf numFmtId="0" fontId="35" fillId="6" borderId="2" xfId="6" applyFont="1" applyFill="1" applyBorder="1" applyAlignment="1">
      <alignment vertical="top" wrapText="1"/>
    </xf>
    <xf numFmtId="0" fontId="36" fillId="6" borderId="35" xfId="6" applyFont="1" applyFill="1" applyBorder="1" applyAlignment="1">
      <alignment horizontal="right"/>
    </xf>
    <xf numFmtId="0" fontId="43" fillId="6" borderId="1" xfId="6" applyFont="1" applyFill="1" applyBorder="1" applyAlignment="1">
      <alignment horizontal="left"/>
    </xf>
    <xf numFmtId="0" fontId="46" fillId="6" borderId="1" xfId="6" applyFont="1" applyFill="1" applyBorder="1" applyAlignment="1">
      <alignment vertical="top" wrapText="1"/>
    </xf>
    <xf numFmtId="0" fontId="31" fillId="6" borderId="1" xfId="6" applyFill="1" applyBorder="1" applyAlignment="1">
      <alignment horizontal="left" wrapText="1"/>
    </xf>
    <xf numFmtId="0" fontId="36" fillId="6" borderId="1" xfId="6" applyFont="1" applyFill="1" applyBorder="1" applyAlignment="1">
      <alignment vertical="top" wrapText="1"/>
    </xf>
    <xf numFmtId="0" fontId="31" fillId="6" borderId="1" xfId="6" applyFill="1" applyBorder="1" applyAlignment="1">
      <alignment vertical="top" wrapText="1"/>
    </xf>
    <xf numFmtId="0" fontId="43" fillId="6" borderId="0" xfId="6" applyFont="1" applyFill="1" applyAlignment="1">
      <alignment horizontal="left" vertical="top"/>
    </xf>
    <xf numFmtId="0" fontId="36" fillId="6" borderId="0" xfId="6" applyFont="1" applyFill="1" applyAlignment="1">
      <alignment vertical="top" wrapText="1"/>
    </xf>
    <xf numFmtId="0" fontId="43" fillId="0" borderId="9" xfId="6" applyFont="1" applyBorder="1" applyAlignment="1">
      <alignment horizontal="left" vertical="top"/>
    </xf>
    <xf numFmtId="0" fontId="43" fillId="0" borderId="0" xfId="6" applyFont="1"/>
    <xf numFmtId="0" fontId="37" fillId="0" borderId="9" xfId="6" applyFont="1" applyBorder="1" applyAlignment="1">
      <alignment vertical="top" wrapText="1"/>
    </xf>
    <xf numFmtId="0" fontId="36" fillId="0" borderId="9" xfId="6" applyFont="1" applyBorder="1" applyAlignment="1">
      <alignment horizontal="right"/>
    </xf>
    <xf numFmtId="0" fontId="33" fillId="0" borderId="0" xfId="6" applyFont="1"/>
    <xf numFmtId="0" fontId="33" fillId="0" borderId="9" xfId="6" applyFont="1" applyBorder="1" applyAlignment="1">
      <alignment vertical="top" wrapText="1"/>
    </xf>
    <xf numFmtId="0" fontId="33" fillId="0" borderId="0" xfId="6" applyFont="1" applyAlignment="1">
      <alignment horizontal="right"/>
    </xf>
    <xf numFmtId="0" fontId="36" fillId="0" borderId="9" xfId="6" applyFont="1" applyBorder="1" applyAlignment="1">
      <alignment horizontal="left"/>
    </xf>
    <xf numFmtId="0" fontId="34" fillId="0" borderId="9" xfId="6" applyFont="1" applyBorder="1" applyAlignment="1">
      <alignment horizontal="right"/>
    </xf>
    <xf numFmtId="0" fontId="34" fillId="0" borderId="0" xfId="6" applyFont="1" applyAlignment="1">
      <alignment horizontal="right"/>
    </xf>
    <xf numFmtId="17" fontId="31" fillId="0" borderId="0" xfId="6" applyNumberFormat="1"/>
    <xf numFmtId="4" fontId="52" fillId="9" borderId="9" xfId="9" applyNumberFormat="1" applyFont="1" applyFill="1" applyBorder="1" applyAlignment="1" applyProtection="1">
      <alignment horizontal="right"/>
      <protection locked="0"/>
    </xf>
    <xf numFmtId="4" fontId="49" fillId="9" borderId="44" xfId="9" applyNumberFormat="1" applyFont="1" applyFill="1" applyBorder="1" applyAlignment="1" applyProtection="1">
      <alignment horizontal="center"/>
      <protection locked="0"/>
    </xf>
    <xf numFmtId="4" fontId="52" fillId="9" borderId="44" xfId="9" applyNumberFormat="1" applyFont="1" applyFill="1" applyBorder="1" applyAlignment="1" applyProtection="1">
      <alignment horizontal="right" wrapText="1"/>
      <protection locked="0"/>
    </xf>
    <xf numFmtId="170" fontId="54" fillId="0" borderId="0" xfId="9" applyNumberFormat="1" applyFont="1" applyAlignment="1" applyProtection="1">
      <alignment horizontal="center" vertical="center"/>
      <protection locked="0"/>
    </xf>
    <xf numFmtId="170" fontId="54" fillId="0" borderId="0" xfId="9" applyNumberFormat="1" applyFont="1" applyAlignment="1" applyProtection="1">
      <alignment horizontal="right" vertical="center"/>
      <protection locked="0"/>
    </xf>
    <xf numFmtId="170" fontId="53" fillId="0" borderId="0" xfId="9" applyNumberFormat="1" applyFont="1" applyAlignment="1" applyProtection="1">
      <alignment horizontal="center" vertical="center"/>
      <protection locked="0"/>
    </xf>
    <xf numFmtId="170" fontId="53" fillId="0" borderId="0" xfId="9" applyNumberFormat="1" applyFont="1" applyAlignment="1" applyProtection="1">
      <alignment horizontal="right"/>
      <protection locked="0"/>
    </xf>
    <xf numFmtId="4" fontId="54" fillId="0" borderId="0" xfId="9" applyNumberFormat="1" applyFont="1" applyAlignment="1" applyProtection="1">
      <alignment horizontal="right"/>
      <protection locked="0"/>
    </xf>
    <xf numFmtId="171" fontId="49" fillId="0" borderId="0" xfId="9" applyNumberFormat="1" applyFont="1" applyAlignment="1" applyProtection="1">
      <alignment horizontal="right"/>
      <protection locked="0"/>
    </xf>
    <xf numFmtId="170" fontId="53" fillId="0" borderId="0" xfId="9" applyNumberFormat="1" applyFont="1" applyAlignment="1" applyProtection="1">
      <alignment horizontal="right" vertical="center"/>
      <protection locked="0"/>
    </xf>
    <xf numFmtId="170" fontId="57" fillId="0" borderId="0" xfId="9" applyNumberFormat="1" applyFont="1" applyAlignment="1" applyProtection="1">
      <alignment vertical="center"/>
      <protection locked="0"/>
    </xf>
    <xf numFmtId="4" fontId="54" fillId="0" borderId="0" xfId="9" applyNumberFormat="1" applyFont="1" applyAlignment="1" applyProtection="1">
      <alignment horizontal="right" vertical="center"/>
      <protection locked="0"/>
    </xf>
    <xf numFmtId="0" fontId="54" fillId="0" borderId="0" xfId="9" applyFont="1" applyAlignment="1" applyProtection="1">
      <alignment horizontal="right" vertical="center"/>
      <protection locked="0"/>
    </xf>
    <xf numFmtId="170" fontId="54" fillId="0" borderId="0" xfId="9" applyNumberFormat="1" applyFont="1" applyAlignment="1" applyProtection="1">
      <alignment vertical="center"/>
      <protection locked="0"/>
    </xf>
    <xf numFmtId="170" fontId="49" fillId="0" borderId="0" xfId="9" applyNumberFormat="1" applyFont="1" applyAlignment="1" applyProtection="1">
      <alignment horizontal="right" vertical="center"/>
      <protection locked="0"/>
    </xf>
    <xf numFmtId="170" fontId="65" fillId="0" borderId="0" xfId="9" applyNumberFormat="1" applyFont="1" applyAlignment="1" applyProtection="1">
      <alignment horizontal="left" vertical="center"/>
      <protection locked="0"/>
    </xf>
    <xf numFmtId="170" fontId="49" fillId="0" borderId="0" xfId="9" applyNumberFormat="1" applyFont="1" applyAlignment="1" applyProtection="1">
      <alignment horizontal="left" vertical="center"/>
      <protection locked="0"/>
    </xf>
    <xf numFmtId="4" fontId="49" fillId="0" borderId="0" xfId="9" applyNumberFormat="1" applyFont="1" applyAlignment="1" applyProtection="1">
      <alignment horizontal="right" vertical="center"/>
      <protection locked="0"/>
    </xf>
    <xf numFmtId="4" fontId="52" fillId="9" borderId="44" xfId="9" applyNumberFormat="1" applyFont="1" applyFill="1" applyBorder="1" applyAlignment="1" applyProtection="1">
      <alignment horizontal="right" vertical="center" wrapText="1"/>
      <protection locked="0"/>
    </xf>
    <xf numFmtId="170" fontId="69" fillId="8" borderId="0" xfId="9" applyNumberFormat="1" applyFont="1" applyFill="1" applyAlignment="1" applyProtection="1">
      <alignment vertical="center"/>
      <protection locked="0"/>
    </xf>
    <xf numFmtId="170" fontId="69" fillId="8" borderId="0" xfId="9" applyNumberFormat="1" applyFont="1" applyFill="1" applyAlignment="1" applyProtection="1">
      <alignment horizontal="right" vertical="center" wrapText="1"/>
      <protection locked="0"/>
    </xf>
    <xf numFmtId="170" fontId="65" fillId="0" borderId="0" xfId="9" applyNumberFormat="1" applyFont="1" applyAlignment="1" applyProtection="1">
      <alignment vertical="center"/>
      <protection locked="0"/>
    </xf>
    <xf numFmtId="170" fontId="69" fillId="0" borderId="0" xfId="9" applyNumberFormat="1" applyFont="1" applyAlignment="1" applyProtection="1">
      <alignment horizontal="right" vertical="center" wrapText="1"/>
      <protection locked="0"/>
    </xf>
    <xf numFmtId="170" fontId="50" fillId="0" borderId="0" xfId="9" applyNumberFormat="1" applyFont="1" applyAlignment="1" applyProtection="1">
      <alignment horizontal="right" vertical="center"/>
      <protection locked="0"/>
    </xf>
    <xf numFmtId="170" fontId="53" fillId="9" borderId="44" xfId="9" applyNumberFormat="1" applyFont="1" applyFill="1" applyBorder="1" applyAlignment="1" applyProtection="1">
      <alignment vertical="center"/>
      <protection locked="0"/>
    </xf>
    <xf numFmtId="170" fontId="52" fillId="9" borderId="44" xfId="9" applyNumberFormat="1" applyFont="1" applyFill="1" applyBorder="1" applyAlignment="1" applyProtection="1">
      <alignment horizontal="right" vertical="center" wrapText="1"/>
      <protection locked="0"/>
    </xf>
    <xf numFmtId="0" fontId="49" fillId="12" borderId="47" xfId="9" applyFont="1" applyFill="1" applyBorder="1" applyAlignment="1" applyProtection="1">
      <alignment vertical="center"/>
      <protection locked="0"/>
    </xf>
    <xf numFmtId="4" fontId="52" fillId="12" borderId="47" xfId="9" applyNumberFormat="1" applyFont="1" applyFill="1" applyBorder="1" applyAlignment="1" applyProtection="1">
      <alignment horizontal="right" vertical="center"/>
      <protection locked="0"/>
    </xf>
    <xf numFmtId="49" fontId="52" fillId="8" borderId="0" xfId="9" applyNumberFormat="1" applyFont="1" applyFill="1" applyAlignment="1">
      <alignment horizontal="center" vertical="center"/>
    </xf>
    <xf numFmtId="0" fontId="52" fillId="8" borderId="0" xfId="9" applyFont="1" applyFill="1"/>
    <xf numFmtId="4" fontId="53" fillId="8" borderId="0" xfId="9" applyNumberFormat="1" applyFont="1" applyFill="1" applyAlignment="1">
      <alignment horizontal="center"/>
    </xf>
    <xf numFmtId="0" fontId="53" fillId="8" borderId="0" xfId="9" applyFont="1" applyFill="1" applyAlignment="1">
      <alignment horizontal="center"/>
    </xf>
    <xf numFmtId="49" fontId="52" fillId="0" borderId="0" xfId="9" applyNumberFormat="1" applyFont="1" applyAlignment="1">
      <alignment horizontal="center" vertical="center"/>
    </xf>
    <xf numFmtId="4" fontId="53" fillId="0" borderId="0" xfId="9" applyNumberFormat="1" applyFont="1" applyAlignment="1">
      <alignment horizontal="center"/>
    </xf>
    <xf numFmtId="0" fontId="53" fillId="0" borderId="0" xfId="9" applyFont="1" applyAlignment="1">
      <alignment horizontal="center"/>
    </xf>
    <xf numFmtId="0" fontId="49" fillId="0" borderId="0" xfId="9" applyFont="1" applyAlignment="1">
      <alignment wrapText="1"/>
    </xf>
    <xf numFmtId="49" fontId="49" fillId="0" borderId="0" xfId="9" applyNumberFormat="1" applyFont="1" applyAlignment="1">
      <alignment horizontal="center" vertical="center"/>
    </xf>
    <xf numFmtId="0" fontId="48" fillId="0" borderId="0" xfId="9" applyFont="1" applyAlignment="1">
      <alignment vertical="center" wrapText="1"/>
    </xf>
    <xf numFmtId="0" fontId="49" fillId="0" borderId="0" xfId="9" applyFont="1" applyAlignment="1">
      <alignment horizontal="center"/>
    </xf>
    <xf numFmtId="0" fontId="49" fillId="0" borderId="0" xfId="9" applyFont="1" applyAlignment="1">
      <alignment vertical="top" wrapText="1"/>
    </xf>
    <xf numFmtId="0" fontId="48" fillId="0" borderId="0" xfId="9" applyFont="1" applyAlignment="1">
      <alignment wrapText="1"/>
    </xf>
    <xf numFmtId="49" fontId="55" fillId="0" borderId="0" xfId="9" applyNumberFormat="1" applyFont="1" applyAlignment="1">
      <alignment horizontal="center" vertical="center"/>
    </xf>
    <xf numFmtId="0" fontId="56" fillId="0" borderId="0" xfId="9" applyFont="1" applyAlignment="1">
      <alignment wrapText="1"/>
    </xf>
    <xf numFmtId="4" fontId="55" fillId="0" borderId="0" xfId="9" applyNumberFormat="1" applyFont="1" applyAlignment="1">
      <alignment horizontal="center"/>
    </xf>
    <xf numFmtId="0" fontId="55" fillId="0" borderId="0" xfId="9" applyFont="1" applyAlignment="1">
      <alignment horizontal="center"/>
    </xf>
    <xf numFmtId="49" fontId="49" fillId="0" borderId="0" xfId="9" applyNumberFormat="1" applyFont="1" applyAlignment="1">
      <alignment horizontal="center"/>
    </xf>
    <xf numFmtId="49" fontId="48" fillId="0" borderId="0" xfId="9" applyNumberFormat="1" applyFont="1" applyAlignment="1">
      <alignment horizontal="center" vertical="center"/>
    </xf>
    <xf numFmtId="0" fontId="49" fillId="0" borderId="0" xfId="9" applyFont="1" applyAlignment="1">
      <alignment horizontal="left" vertical="center" wrapText="1"/>
    </xf>
    <xf numFmtId="4" fontId="49" fillId="0" borderId="0" xfId="9" applyNumberFormat="1" applyFont="1" applyAlignment="1">
      <alignment horizontal="center" vertical="center"/>
    </xf>
    <xf numFmtId="0" fontId="49" fillId="0" borderId="0" xfId="9" applyFont="1" applyAlignment="1">
      <alignment horizontal="center" vertical="center"/>
    </xf>
    <xf numFmtId="170" fontId="49" fillId="0" borderId="0" xfId="9" applyNumberFormat="1" applyFont="1" applyAlignment="1">
      <alignment vertical="center"/>
    </xf>
    <xf numFmtId="49" fontId="49" fillId="0" borderId="0" xfId="9" applyNumberFormat="1" applyFont="1" applyAlignment="1">
      <alignment horizontal="center" vertical="top" wrapText="1"/>
    </xf>
    <xf numFmtId="0" fontId="54" fillId="0" borderId="0" xfId="9" applyFont="1" applyAlignment="1">
      <alignment horizontal="left" vertical="center" wrapText="1"/>
    </xf>
    <xf numFmtId="4" fontId="53" fillId="0" borderId="0" xfId="9" applyNumberFormat="1" applyFont="1" applyAlignment="1">
      <alignment horizontal="center" vertical="center"/>
    </xf>
    <xf numFmtId="0" fontId="53" fillId="0" borderId="0" xfId="9" applyFont="1" applyAlignment="1">
      <alignment horizontal="center" vertical="center"/>
    </xf>
    <xf numFmtId="0" fontId="52" fillId="0" borderId="0" xfId="9" applyFont="1" applyAlignment="1">
      <alignment horizontal="left" vertical="center" wrapText="1"/>
    </xf>
    <xf numFmtId="0" fontId="49" fillId="0" borderId="1" xfId="9" applyFont="1" applyBorder="1" applyAlignment="1">
      <alignment horizontal="left" vertical="top" wrapText="1"/>
    </xf>
    <xf numFmtId="4" fontId="54" fillId="0" borderId="0" xfId="9" applyNumberFormat="1" applyFont="1" applyAlignment="1">
      <alignment horizontal="center" vertical="center"/>
    </xf>
    <xf numFmtId="0" fontId="54" fillId="0" borderId="0" xfId="9" applyFont="1" applyAlignment="1">
      <alignment horizontal="center" vertical="center"/>
    </xf>
    <xf numFmtId="49" fontId="49" fillId="0" borderId="0" xfId="9" applyNumberFormat="1" applyFont="1" applyAlignment="1">
      <alignment horizontal="center" vertical="center" wrapText="1"/>
    </xf>
    <xf numFmtId="0" fontId="49" fillId="0" borderId="0" xfId="9" applyFont="1" applyAlignment="1">
      <alignment horizontal="left" vertical="top" wrapText="1"/>
    </xf>
    <xf numFmtId="4" fontId="54" fillId="0" borderId="0" xfId="9" applyNumberFormat="1" applyFont="1" applyAlignment="1">
      <alignment horizontal="center"/>
    </xf>
    <xf numFmtId="0" fontId="54" fillId="0" borderId="0" xfId="9" applyFont="1" applyAlignment="1">
      <alignment horizontal="center"/>
    </xf>
    <xf numFmtId="49" fontId="54" fillId="0" borderId="0" xfId="9" applyNumberFormat="1" applyFont="1" applyAlignment="1">
      <alignment horizontal="center" vertical="top" wrapText="1"/>
    </xf>
    <xf numFmtId="0" fontId="54" fillId="0" borderId="0" xfId="9" applyFont="1" applyAlignment="1">
      <alignment horizontal="left" vertical="top" wrapText="1"/>
    </xf>
    <xf numFmtId="0" fontId="51" fillId="0" borderId="0" xfId="9" applyFont="1" applyAlignment="1">
      <alignment horizontal="justify" vertical="top" wrapText="1"/>
    </xf>
    <xf numFmtId="0" fontId="54" fillId="0" borderId="0" xfId="9" applyFont="1" applyAlignment="1">
      <alignment horizontal="center" vertical="center" wrapText="1"/>
    </xf>
    <xf numFmtId="0" fontId="54" fillId="0" borderId="0" xfId="9" applyFont="1" applyAlignment="1">
      <alignment horizontal="justify" vertical="center" wrapText="1"/>
    </xf>
    <xf numFmtId="49" fontId="48" fillId="0" borderId="0" xfId="9" applyNumberFormat="1" applyFont="1" applyAlignment="1">
      <alignment horizontal="center" vertical="center" wrapText="1"/>
    </xf>
    <xf numFmtId="0" fontId="65" fillId="0" borderId="0" xfId="9" applyFont="1" applyAlignment="1">
      <alignment horizontal="left" vertical="center" wrapText="1"/>
    </xf>
    <xf numFmtId="174" fontId="73" fillId="0" borderId="0" xfId="10" applyNumberFormat="1" applyFont="1" applyProtection="1">
      <protection locked="0"/>
    </xf>
    <xf numFmtId="176" fontId="79" fillId="0" borderId="0" xfId="10" applyNumberFormat="1" applyFont="1" applyProtection="1">
      <protection locked="0"/>
    </xf>
    <xf numFmtId="174" fontId="79" fillId="0" borderId="0" xfId="10" applyNumberFormat="1" applyFont="1" applyAlignment="1" applyProtection="1">
      <alignment horizontal="right"/>
      <protection locked="0"/>
    </xf>
    <xf numFmtId="185" fontId="79" fillId="0" borderId="0" xfId="10" applyNumberFormat="1" applyFont="1" applyProtection="1">
      <protection locked="0"/>
    </xf>
    <xf numFmtId="185" fontId="79" fillId="0" borderId="0" xfId="10" applyNumberFormat="1" applyFont="1" applyAlignment="1" applyProtection="1">
      <alignment vertical="center"/>
      <protection locked="0"/>
    </xf>
    <xf numFmtId="174" fontId="79" fillId="0" borderId="0" xfId="10" applyNumberFormat="1" applyFont="1" applyAlignment="1" applyProtection="1">
      <alignment vertical="center"/>
      <protection locked="0"/>
    </xf>
    <xf numFmtId="187" fontId="79" fillId="0" borderId="0" xfId="10" applyNumberFormat="1" applyFont="1" applyProtection="1">
      <protection locked="0"/>
    </xf>
    <xf numFmtId="181" fontId="79" fillId="0" borderId="0" xfId="10" applyNumberFormat="1" applyFont="1" applyProtection="1">
      <protection locked="0"/>
    </xf>
    <xf numFmtId="181" fontId="87" fillId="0" borderId="0" xfId="10" applyNumberFormat="1" applyFont="1" applyProtection="1">
      <protection locked="0"/>
    </xf>
    <xf numFmtId="174" fontId="87" fillId="0" borderId="0" xfId="10" applyNumberFormat="1" applyFont="1" applyProtection="1">
      <protection locked="0"/>
    </xf>
    <xf numFmtId="181" fontId="73" fillId="0" borderId="0" xfId="10" applyNumberFormat="1" applyFont="1" applyProtection="1">
      <protection locked="0"/>
    </xf>
    <xf numFmtId="164" fontId="79" fillId="0" borderId="0" xfId="10" applyNumberFormat="1" applyFont="1" applyProtection="1">
      <protection locked="0"/>
    </xf>
    <xf numFmtId="190" fontId="79" fillId="0" borderId="0" xfId="10" applyNumberFormat="1" applyFont="1" applyProtection="1">
      <protection locked="0"/>
    </xf>
    <xf numFmtId="174" fontId="73" fillId="0" borderId="0" xfId="10" applyNumberFormat="1" applyFont="1"/>
    <xf numFmtId="0" fontId="73" fillId="0" borderId="49" xfId="10" applyFont="1" applyBorder="1"/>
    <xf numFmtId="174" fontId="73" fillId="0" borderId="50" xfId="10" applyNumberFormat="1" applyFont="1" applyBorder="1"/>
    <xf numFmtId="0" fontId="74" fillId="0" borderId="0" xfId="10" applyFont="1" applyAlignment="1">
      <alignment horizontal="right"/>
    </xf>
    <xf numFmtId="175" fontId="73" fillId="0" borderId="0" xfId="10" applyNumberFormat="1" applyFont="1"/>
    <xf numFmtId="176" fontId="73" fillId="0" borderId="0" xfId="10" applyNumberFormat="1" applyFont="1"/>
    <xf numFmtId="177" fontId="73" fillId="0" borderId="0" xfId="10" applyNumberFormat="1" applyFont="1"/>
    <xf numFmtId="174" fontId="76" fillId="0" borderId="0" xfId="10" applyNumberFormat="1" applyFont="1"/>
    <xf numFmtId="174" fontId="77" fillId="0" borderId="0" xfId="10" applyNumberFormat="1" applyFont="1"/>
    <xf numFmtId="2" fontId="79" fillId="0" borderId="0" xfId="10" applyNumberFormat="1" applyFont="1" applyAlignment="1">
      <alignment horizontal="right" vertical="top"/>
    </xf>
    <xf numFmtId="0" fontId="79" fillId="0" borderId="0" xfId="10" applyFont="1" applyAlignment="1">
      <alignment horizontal="left" vertical="top" wrapText="1"/>
    </xf>
    <xf numFmtId="175" fontId="79" fillId="0" borderId="0" xfId="10" applyNumberFormat="1" applyFont="1" applyAlignment="1">
      <alignment horizontal="right"/>
    </xf>
    <xf numFmtId="2" fontId="80" fillId="0" borderId="0" xfId="10" applyNumberFormat="1" applyFont="1" applyAlignment="1">
      <alignment horizontal="right" vertical="top"/>
    </xf>
    <xf numFmtId="184" fontId="85" fillId="0" borderId="0" xfId="10" applyNumberFormat="1" applyFont="1" applyAlignment="1">
      <alignment horizontal="right"/>
    </xf>
    <xf numFmtId="0" fontId="87" fillId="0" borderId="0" xfId="10" applyFont="1" applyAlignment="1">
      <alignment horizontal="left" vertical="top" wrapText="1"/>
    </xf>
    <xf numFmtId="184" fontId="87" fillId="0" borderId="0" xfId="10" applyNumberFormat="1" applyFont="1" applyAlignment="1">
      <alignment horizontal="right"/>
    </xf>
    <xf numFmtId="184" fontId="87" fillId="0" borderId="0" xfId="10" applyNumberFormat="1" applyFont="1" applyAlignment="1">
      <alignment horizontal="right" vertical="center"/>
    </xf>
    <xf numFmtId="186" fontId="79" fillId="0" borderId="0" xfId="10" applyNumberFormat="1" applyFont="1" applyAlignment="1">
      <alignment horizontal="right"/>
    </xf>
    <xf numFmtId="2" fontId="87" fillId="0" borderId="0" xfId="10" applyNumberFormat="1" applyFont="1" applyAlignment="1">
      <alignment horizontal="right" vertical="top"/>
    </xf>
    <xf numFmtId="0" fontId="87" fillId="0" borderId="0" xfId="10" applyFont="1" applyAlignment="1">
      <alignment vertical="top" wrapText="1"/>
    </xf>
    <xf numFmtId="2" fontId="83" fillId="0" borderId="0" xfId="10" applyNumberFormat="1" applyFont="1" applyAlignment="1">
      <alignment horizontal="right" vertical="top"/>
    </xf>
    <xf numFmtId="0" fontId="79" fillId="0" borderId="0" xfId="10" applyFont="1" applyAlignment="1">
      <alignment horizontal="left" wrapText="1"/>
    </xf>
    <xf numFmtId="9" fontId="79" fillId="0" borderId="0" xfId="12" applyFont="1" applyFill="1" applyProtection="1"/>
    <xf numFmtId="0" fontId="79" fillId="0" borderId="0" xfId="10" applyFont="1" applyAlignment="1">
      <alignment vertical="top" wrapText="1"/>
    </xf>
    <xf numFmtId="175" fontId="79" fillId="0" borderId="0" xfId="10" applyNumberFormat="1" applyFont="1"/>
    <xf numFmtId="177" fontId="79" fillId="0" borderId="0" xfId="10" applyNumberFormat="1" applyFont="1"/>
    <xf numFmtId="0" fontId="79" fillId="0" borderId="0" xfId="10" applyFont="1" applyAlignment="1">
      <alignment wrapText="1"/>
    </xf>
    <xf numFmtId="0" fontId="87" fillId="0" borderId="0" xfId="10" applyFont="1" applyAlignment="1">
      <alignment wrapText="1"/>
    </xf>
    <xf numFmtId="0" fontId="79" fillId="0" borderId="0" xfId="10" applyFont="1" applyAlignment="1">
      <alignment horizontal="right" wrapText="1"/>
    </xf>
    <xf numFmtId="0" fontId="79" fillId="0" borderId="0" xfId="10" applyFont="1" applyAlignment="1">
      <alignment vertical="center" wrapText="1"/>
    </xf>
    <xf numFmtId="9" fontId="79" fillId="0" borderId="0" xfId="12" applyFont="1" applyFill="1" applyAlignment="1" applyProtection="1">
      <alignment horizontal="left" vertical="top" wrapText="1"/>
    </xf>
    <xf numFmtId="177" fontId="87" fillId="0" borderId="0" xfId="10" applyNumberFormat="1" applyFont="1"/>
    <xf numFmtId="188" fontId="79" fillId="0" borderId="0" xfId="10" applyNumberFormat="1" applyFont="1"/>
    <xf numFmtId="189" fontId="79" fillId="0" borderId="0" xfId="10" applyNumberFormat="1" applyFont="1"/>
    <xf numFmtId="0" fontId="79" fillId="0" borderId="0" xfId="10" applyFont="1" applyAlignment="1">
      <alignment horizontal="right" vertical="top" wrapText="1"/>
    </xf>
    <xf numFmtId="181" fontId="79" fillId="0" borderId="0" xfId="0" applyNumberFormat="1" applyFont="1" applyProtection="1">
      <protection locked="0"/>
    </xf>
    <xf numFmtId="174" fontId="79" fillId="0" borderId="0" xfId="0" applyNumberFormat="1" applyFont="1" applyProtection="1">
      <protection locked="0"/>
    </xf>
    <xf numFmtId="165" fontId="79" fillId="0" borderId="0" xfId="10" applyNumberFormat="1" applyFont="1" applyProtection="1">
      <protection locked="0"/>
    </xf>
    <xf numFmtId="177" fontId="79" fillId="0" borderId="0" xfId="10" applyNumberFormat="1" applyFont="1" applyAlignment="1">
      <alignment horizontal="right"/>
    </xf>
    <xf numFmtId="0" fontId="95" fillId="0" borderId="0" xfId="10" applyFont="1"/>
    <xf numFmtId="191" fontId="79" fillId="0" borderId="0" xfId="10" applyNumberFormat="1" applyFont="1"/>
    <xf numFmtId="177" fontId="87" fillId="0" borderId="0" xfId="10" applyNumberFormat="1" applyFont="1" applyAlignment="1">
      <alignment horizontal="right"/>
    </xf>
    <xf numFmtId="182" fontId="87" fillId="0" borderId="0" xfId="10" applyNumberFormat="1" applyFont="1" applyAlignment="1">
      <alignment horizontal="right"/>
    </xf>
    <xf numFmtId="183" fontId="87" fillId="0" borderId="0" xfId="10" applyNumberFormat="1" applyFont="1" applyProtection="1">
      <protection locked="0"/>
    </xf>
    <xf numFmtId="0" fontId="87" fillId="0" borderId="0" xfId="10" applyFont="1" applyAlignment="1">
      <alignment horizontal="right" vertical="top" wrapText="1"/>
    </xf>
    <xf numFmtId="176" fontId="87" fillId="0" borderId="0" xfId="10" applyNumberFormat="1" applyFont="1" applyProtection="1">
      <protection locked="0"/>
    </xf>
    <xf numFmtId="0" fontId="87" fillId="0" borderId="0" xfId="10" applyFont="1" applyAlignment="1">
      <alignment horizontal="left" wrapText="1"/>
    </xf>
    <xf numFmtId="175" fontId="87" fillId="0" borderId="0" xfId="10" applyNumberFormat="1" applyFont="1"/>
    <xf numFmtId="0" fontId="87" fillId="0" borderId="0" xfId="10" applyFont="1" applyAlignment="1">
      <alignment horizontal="right" wrapText="1"/>
    </xf>
    <xf numFmtId="9" fontId="87" fillId="0" borderId="0" xfId="12" applyFont="1" applyFill="1" applyProtection="1"/>
    <xf numFmtId="164" fontId="46" fillId="0" borderId="41" xfId="10" applyNumberFormat="1" applyBorder="1" applyProtection="1">
      <protection locked="0"/>
    </xf>
    <xf numFmtId="164" fontId="46" fillId="0" borderId="42" xfId="10" applyNumberFormat="1" applyBorder="1" applyProtection="1">
      <protection locked="0"/>
    </xf>
    <xf numFmtId="164" fontId="46" fillId="0" borderId="51" xfId="10" applyNumberFormat="1" applyBorder="1" applyProtection="1">
      <protection locked="0"/>
    </xf>
    <xf numFmtId="164" fontId="115" fillId="0" borderId="0" xfId="13" applyNumberFormat="1" applyFont="1" applyFill="1" applyBorder="1" applyProtection="1">
      <protection locked="0"/>
    </xf>
    <xf numFmtId="164" fontId="115" fillId="14" borderId="1" xfId="10" applyNumberFormat="1" applyFont="1" applyFill="1" applyBorder="1" applyAlignment="1" applyProtection="1">
      <alignment horizontal="right"/>
      <protection locked="0"/>
    </xf>
    <xf numFmtId="164" fontId="115" fillId="14" borderId="1" xfId="13" applyNumberFormat="1" applyFont="1" applyFill="1" applyBorder="1" applyAlignment="1" applyProtection="1">
      <alignment horizontal="right"/>
      <protection locked="0"/>
    </xf>
    <xf numFmtId="164" fontId="46" fillId="0" borderId="9" xfId="10" applyNumberFormat="1" applyBorder="1" applyProtection="1">
      <protection locked="0"/>
    </xf>
    <xf numFmtId="164" fontId="46" fillId="15" borderId="5" xfId="10" applyNumberFormat="1" applyFill="1" applyBorder="1" applyProtection="1">
      <protection locked="0"/>
    </xf>
    <xf numFmtId="164" fontId="0" fillId="0" borderId="1" xfId="13" applyNumberFormat="1" applyFont="1" applyFill="1" applyBorder="1" applyProtection="1">
      <protection locked="0"/>
    </xf>
    <xf numFmtId="164" fontId="46" fillId="15" borderId="1" xfId="10" applyNumberFormat="1" applyFill="1" applyBorder="1" applyProtection="1">
      <protection locked="0"/>
    </xf>
    <xf numFmtId="164" fontId="0" fillId="0" borderId="0" xfId="13" applyNumberFormat="1" applyFont="1" applyFill="1" applyBorder="1" applyProtection="1">
      <protection locked="0"/>
    </xf>
    <xf numFmtId="164" fontId="36" fillId="0" borderId="0" xfId="10" applyNumberFormat="1" applyFont="1" applyProtection="1">
      <protection locked="0"/>
    </xf>
    <xf numFmtId="164" fontId="115" fillId="0" borderId="40" xfId="13" applyNumberFormat="1" applyFont="1" applyFill="1" applyBorder="1" applyProtection="1">
      <protection locked="0"/>
    </xf>
    <xf numFmtId="164" fontId="36" fillId="15" borderId="1" xfId="10" applyNumberFormat="1" applyFont="1" applyFill="1" applyBorder="1" applyProtection="1">
      <protection locked="0"/>
    </xf>
    <xf numFmtId="164" fontId="36" fillId="0" borderId="1" xfId="13" applyNumberFormat="1" applyFont="1" applyFill="1" applyBorder="1" applyProtection="1">
      <protection locked="0"/>
    </xf>
    <xf numFmtId="49" fontId="116" fillId="0" borderId="0" xfId="10" applyNumberFormat="1" applyFont="1" applyAlignment="1">
      <alignment horizontal="center"/>
    </xf>
    <xf numFmtId="0" fontId="116" fillId="0" borderId="0" xfId="10" applyFont="1"/>
    <xf numFmtId="2" fontId="117" fillId="0" borderId="0" xfId="10" applyNumberFormat="1" applyFont="1"/>
    <xf numFmtId="0" fontId="46" fillId="0" borderId="39" xfId="10" applyBorder="1"/>
    <xf numFmtId="0" fontId="46" fillId="0" borderId="41" xfId="10" applyBorder="1"/>
    <xf numFmtId="2" fontId="46" fillId="0" borderId="41" xfId="10" applyNumberFormat="1" applyBorder="1"/>
    <xf numFmtId="0" fontId="46" fillId="0" borderId="42" xfId="10" applyBorder="1"/>
    <xf numFmtId="2" fontId="46" fillId="0" borderId="42" xfId="10" applyNumberFormat="1" applyBorder="1"/>
    <xf numFmtId="4" fontId="46" fillId="0" borderId="51" xfId="10" applyNumberFormat="1" applyBorder="1"/>
    <xf numFmtId="0" fontId="46" fillId="0" borderId="51" xfId="10" applyBorder="1"/>
    <xf numFmtId="2" fontId="46" fillId="0" borderId="51" xfId="10" applyNumberFormat="1" applyBorder="1"/>
    <xf numFmtId="49" fontId="115" fillId="0" borderId="0" xfId="10" applyNumberFormat="1" applyFont="1" applyAlignment="1">
      <alignment horizontal="center"/>
    </xf>
    <xf numFmtId="0" fontId="115" fillId="14" borderId="1" xfId="10" applyFont="1" applyFill="1" applyBorder="1"/>
    <xf numFmtId="2" fontId="115" fillId="14" borderId="1" xfId="10" applyNumberFormat="1" applyFont="1" applyFill="1" applyBorder="1" applyAlignment="1">
      <alignment horizontal="right"/>
    </xf>
    <xf numFmtId="49" fontId="46" fillId="0" borderId="0" xfId="10" applyNumberFormat="1" applyAlignment="1">
      <alignment horizontal="center" vertical="top"/>
    </xf>
    <xf numFmtId="0" fontId="46" fillId="0" borderId="0" xfId="10" applyAlignment="1">
      <alignment vertical="top"/>
    </xf>
    <xf numFmtId="4" fontId="46" fillId="0" borderId="0" xfId="10" applyNumberFormat="1" applyAlignment="1">
      <alignment horizontal="right"/>
    </xf>
    <xf numFmtId="4" fontId="46" fillId="0" borderId="0" xfId="10" applyNumberFormat="1" applyAlignment="1">
      <alignment horizontal="left"/>
    </xf>
    <xf numFmtId="0" fontId="36" fillId="0" borderId="0" xfId="10" applyFont="1" applyAlignment="1">
      <alignment vertical="top"/>
    </xf>
    <xf numFmtId="4" fontId="46" fillId="0" borderId="9" xfId="10" applyNumberFormat="1" applyBorder="1" applyAlignment="1">
      <alignment horizontal="left"/>
    </xf>
    <xf numFmtId="4" fontId="46" fillId="0" borderId="9" xfId="10" applyNumberFormat="1" applyBorder="1" applyAlignment="1">
      <alignment horizontal="right"/>
    </xf>
    <xf numFmtId="4" fontId="46" fillId="0" borderId="5" xfId="10" applyNumberFormat="1" applyBorder="1" applyAlignment="1">
      <alignment horizontal="left"/>
    </xf>
    <xf numFmtId="4" fontId="46" fillId="0" borderId="5" xfId="10" applyNumberFormat="1" applyBorder="1" applyAlignment="1">
      <alignment horizontal="right"/>
    </xf>
    <xf numFmtId="4" fontId="46" fillId="0" borderId="1" xfId="10" applyNumberFormat="1" applyBorder="1" applyAlignment="1">
      <alignment horizontal="left"/>
    </xf>
    <xf numFmtId="4" fontId="46" fillId="0" borderId="1" xfId="10" applyNumberFormat="1" applyBorder="1" applyAlignment="1">
      <alignment horizontal="right"/>
    </xf>
    <xf numFmtId="4" fontId="46" fillId="0" borderId="1" xfId="10" applyNumberFormat="1" applyBorder="1"/>
    <xf numFmtId="2" fontId="46" fillId="0" borderId="1" xfId="10" applyNumberFormat="1" applyBorder="1"/>
    <xf numFmtId="0" fontId="23" fillId="0" borderId="0" xfId="10" applyFont="1" applyAlignment="1">
      <alignment horizontal="left" vertical="top"/>
    </xf>
    <xf numFmtId="0" fontId="36" fillId="0" borderId="0" xfId="10" applyFont="1" applyAlignment="1">
      <alignment horizontal="left"/>
    </xf>
    <xf numFmtId="4" fontId="36" fillId="0" borderId="0" xfId="10" applyNumberFormat="1" applyFont="1"/>
    <xf numFmtId="0" fontId="115" fillId="0" borderId="39" xfId="10" applyFont="1" applyBorder="1"/>
    <xf numFmtId="4" fontId="46" fillId="0" borderId="41" xfId="10" applyNumberFormat="1" applyBorder="1"/>
    <xf numFmtId="4" fontId="46" fillId="0" borderId="0" xfId="10" applyNumberFormat="1" applyAlignment="1">
      <alignment horizontal="left" vertical="top"/>
    </xf>
    <xf numFmtId="49" fontId="36" fillId="0" borderId="0" xfId="10" applyNumberFormat="1" applyFont="1" applyAlignment="1">
      <alignment horizontal="center" vertical="top"/>
    </xf>
    <xf numFmtId="4" fontId="36" fillId="0" borderId="0" xfId="10" applyNumberFormat="1" applyFont="1" applyAlignment="1">
      <alignment horizontal="left" vertical="top"/>
    </xf>
    <xf numFmtId="0" fontId="36" fillId="0" borderId="0" xfId="10" applyFont="1"/>
    <xf numFmtId="49" fontId="36" fillId="0" borderId="0" xfId="10" applyNumberFormat="1" applyFont="1" applyAlignment="1">
      <alignment horizontal="center"/>
    </xf>
    <xf numFmtId="4" fontId="36" fillId="0" borderId="1" xfId="10" applyNumberFormat="1" applyFont="1" applyBorder="1"/>
    <xf numFmtId="49" fontId="11" fillId="0" borderId="0" xfId="1" applyNumberFormat="1" applyFont="1"/>
    <xf numFmtId="174" fontId="119" fillId="0" borderId="0" xfId="10" applyNumberFormat="1" applyFont="1"/>
    <xf numFmtId="182" fontId="79" fillId="0" borderId="0" xfId="10" applyNumberFormat="1" applyFont="1" applyAlignment="1">
      <alignment horizontal="right"/>
    </xf>
    <xf numFmtId="183" fontId="79" fillId="0" borderId="0" xfId="10" applyNumberFormat="1" applyFont="1" applyProtection="1">
      <protection locked="0"/>
    </xf>
    <xf numFmtId="184" fontId="79" fillId="0" borderId="0" xfId="10" applyNumberFormat="1" applyFont="1" applyAlignment="1">
      <alignment horizontal="right" vertical="center"/>
    </xf>
    <xf numFmtId="9" fontId="79" fillId="0" borderId="0" xfId="12" applyFont="1" applyFill="1" applyAlignment="1" applyProtection="1">
      <alignment horizontal="right" vertical="top"/>
    </xf>
    <xf numFmtId="9" fontId="79" fillId="0" borderId="0" xfId="12" applyFont="1" applyFill="1" applyAlignment="1" applyProtection="1">
      <alignment horizontal="right" wrapText="1"/>
    </xf>
    <xf numFmtId="0" fontId="79" fillId="0" borderId="0" xfId="0" applyFont="1" applyAlignment="1" applyProtection="1">
      <alignment horizontal="left"/>
      <protection locked="0"/>
    </xf>
    <xf numFmtId="0" fontId="92" fillId="0" borderId="0" xfId="10" applyFont="1" applyProtection="1">
      <protection locked="0"/>
    </xf>
    <xf numFmtId="0" fontId="79" fillId="0" borderId="0" xfId="10" applyFont="1" applyAlignment="1" applyProtection="1">
      <alignment vertical="center"/>
      <protection locked="0"/>
    </xf>
    <xf numFmtId="0" fontId="79" fillId="0" borderId="0" xfId="10" applyFont="1" applyAlignment="1" applyProtection="1">
      <alignment horizontal="right" vertical="center"/>
      <protection locked="0"/>
    </xf>
    <xf numFmtId="0" fontId="79" fillId="0" borderId="0" xfId="10" applyFont="1" applyAlignment="1" applyProtection="1">
      <alignment horizontal="center" vertical="center" wrapText="1"/>
      <protection locked="0"/>
    </xf>
    <xf numFmtId="9" fontId="79" fillId="0" borderId="0" xfId="12" applyFont="1" applyProtection="1">
      <protection locked="0"/>
    </xf>
    <xf numFmtId="193" fontId="79" fillId="0" borderId="0" xfId="10" applyNumberFormat="1" applyFont="1" applyProtection="1">
      <protection locked="0"/>
    </xf>
    <xf numFmtId="0" fontId="105" fillId="0" borderId="0" xfId="10" applyFont="1" applyProtection="1">
      <protection locked="0"/>
    </xf>
    <xf numFmtId="0" fontId="43" fillId="0" borderId="0" xfId="10" applyFont="1" applyProtection="1">
      <protection locked="0"/>
    </xf>
    <xf numFmtId="0" fontId="106" fillId="0" borderId="0" xfId="10" applyFont="1" applyAlignment="1" applyProtection="1">
      <alignment horizontal="right"/>
      <protection locked="0"/>
    </xf>
    <xf numFmtId="167" fontId="106" fillId="0" borderId="0" xfId="10" applyNumberFormat="1" applyFont="1" applyProtection="1">
      <protection locked="0"/>
    </xf>
    <xf numFmtId="167" fontId="89" fillId="0" borderId="0" xfId="10" applyNumberFormat="1" applyFont="1" applyProtection="1">
      <protection locked="0"/>
    </xf>
    <xf numFmtId="0" fontId="79" fillId="0" borderId="0" xfId="10" applyFont="1" applyAlignment="1">
      <alignment horizontal="center"/>
    </xf>
    <xf numFmtId="182" fontId="79" fillId="0" borderId="0" xfId="10" applyNumberFormat="1" applyFont="1"/>
    <xf numFmtId="192" fontId="79" fillId="0" borderId="0" xfId="10" applyNumberFormat="1" applyFont="1"/>
    <xf numFmtId="0" fontId="79" fillId="0" borderId="0" xfId="10" applyFont="1" applyAlignment="1">
      <alignment horizontal="left" indent="2"/>
    </xf>
    <xf numFmtId="0" fontId="107" fillId="14" borderId="0" xfId="10" applyFont="1" applyFill="1"/>
    <xf numFmtId="0" fontId="43" fillId="14" borderId="0" xfId="10" applyFont="1" applyFill="1"/>
    <xf numFmtId="167" fontId="106" fillId="14" borderId="0" xfId="10" applyNumberFormat="1" applyFont="1" applyFill="1" applyAlignment="1">
      <alignment horizontal="center"/>
    </xf>
    <xf numFmtId="0" fontId="106" fillId="0" borderId="0" xfId="10" applyFont="1" applyAlignment="1">
      <alignment horizontal="right"/>
    </xf>
    <xf numFmtId="0" fontId="43" fillId="0" borderId="0" xfId="10" applyFont="1" applyAlignment="1">
      <alignment horizontal="center"/>
    </xf>
    <xf numFmtId="167" fontId="43" fillId="0" borderId="0" xfId="10" applyNumberFormat="1" applyFont="1"/>
    <xf numFmtId="0" fontId="43" fillId="0" borderId="0" xfId="10" applyFont="1"/>
    <xf numFmtId="177" fontId="89" fillId="0" borderId="0" xfId="10" applyNumberFormat="1" applyFont="1"/>
    <xf numFmtId="175" fontId="43" fillId="0" borderId="0" xfId="10" applyNumberFormat="1" applyFont="1" applyAlignment="1">
      <alignment horizontal="center"/>
    </xf>
    <xf numFmtId="174" fontId="43" fillId="0" borderId="0" xfId="10" applyNumberFormat="1" applyFont="1" applyAlignment="1">
      <alignment horizontal="center"/>
    </xf>
    <xf numFmtId="174" fontId="43" fillId="0" borderId="0" xfId="10" applyNumberFormat="1" applyFont="1"/>
    <xf numFmtId="0" fontId="43" fillId="0" borderId="9" xfId="10" applyFont="1" applyBorder="1"/>
    <xf numFmtId="167" fontId="43" fillId="0" borderId="9" xfId="10" applyNumberFormat="1" applyFont="1" applyBorder="1"/>
    <xf numFmtId="0" fontId="43" fillId="0" borderId="0" xfId="10" applyFont="1" applyAlignment="1">
      <alignment wrapText="1"/>
    </xf>
    <xf numFmtId="177" fontId="43" fillId="0" borderId="0" xfId="10" applyNumberFormat="1" applyFont="1" applyAlignment="1">
      <alignment wrapText="1"/>
    </xf>
    <xf numFmtId="44" fontId="106" fillId="0" borderId="0" xfId="10" applyNumberFormat="1" applyFont="1"/>
    <xf numFmtId="0" fontId="108" fillId="14" borderId="39" xfId="10" applyFont="1" applyFill="1" applyBorder="1"/>
    <xf numFmtId="0" fontId="108" fillId="14" borderId="41" xfId="10" applyFont="1" applyFill="1" applyBorder="1"/>
    <xf numFmtId="0" fontId="108" fillId="14" borderId="41" xfId="10" applyFont="1" applyFill="1" applyBorder="1" applyAlignment="1">
      <alignment wrapText="1"/>
    </xf>
    <xf numFmtId="174" fontId="108" fillId="14" borderId="40" xfId="10" applyNumberFormat="1" applyFont="1" applyFill="1" applyBorder="1" applyAlignment="1">
      <alignment vertical="center"/>
    </xf>
    <xf numFmtId="0" fontId="108" fillId="0" borderId="0" xfId="10" applyFont="1"/>
    <xf numFmtId="0" fontId="108" fillId="0" borderId="0" xfId="10" applyFont="1" applyAlignment="1">
      <alignment wrapText="1"/>
    </xf>
    <xf numFmtId="167" fontId="108" fillId="0" borderId="0" xfId="10" applyNumberFormat="1" applyFont="1"/>
    <xf numFmtId="0" fontId="109" fillId="0" borderId="0" xfId="10" applyFont="1" applyAlignment="1">
      <alignment vertical="center"/>
    </xf>
    <xf numFmtId="0" fontId="103" fillId="0" borderId="0" xfId="10" applyFont="1"/>
    <xf numFmtId="0" fontId="92" fillId="0" borderId="0" xfId="10" applyFont="1" applyAlignment="1">
      <alignment vertical="center"/>
    </xf>
    <xf numFmtId="0" fontId="92" fillId="0" borderId="0" xfId="10" applyFont="1"/>
    <xf numFmtId="0" fontId="76" fillId="0" borderId="0" xfId="10" applyFont="1"/>
    <xf numFmtId="0" fontId="111" fillId="0" borderId="0" xfId="10" applyFont="1" applyAlignment="1">
      <alignment vertical="center"/>
    </xf>
    <xf numFmtId="0" fontId="96" fillId="0" borderId="0" xfId="10" applyFont="1" applyAlignment="1">
      <alignment horizontal="left" vertical="center"/>
    </xf>
    <xf numFmtId="0" fontId="97" fillId="0" borderId="0" xfId="10" applyFont="1" applyAlignment="1">
      <alignment horizontal="left" vertical="center"/>
    </xf>
    <xf numFmtId="0" fontId="98" fillId="14" borderId="0" xfId="10" applyFont="1" applyFill="1"/>
    <xf numFmtId="0" fontId="87" fillId="14" borderId="0" xfId="10" applyFont="1" applyFill="1"/>
    <xf numFmtId="0" fontId="87" fillId="14" borderId="0" xfId="10" applyFont="1" applyFill="1" applyAlignment="1">
      <alignment horizontal="center" vertical="center"/>
    </xf>
    <xf numFmtId="0" fontId="87" fillId="0" borderId="0" xfId="10" applyFont="1" applyAlignment="1">
      <alignment horizontal="left" vertical="top"/>
    </xf>
    <xf numFmtId="175" fontId="87" fillId="0" borderId="0" xfId="10" applyNumberFormat="1" applyFont="1" applyAlignment="1">
      <alignment horizontal="center"/>
    </xf>
    <xf numFmtId="174" fontId="87" fillId="0" borderId="0" xfId="10" applyNumberFormat="1" applyFont="1"/>
    <xf numFmtId="0" fontId="87" fillId="0" borderId="0" xfId="10" applyFont="1" applyAlignment="1">
      <alignment horizontal="center"/>
    </xf>
    <xf numFmtId="0" fontId="99" fillId="0" borderId="0" xfId="10" applyFont="1"/>
    <xf numFmtId="0" fontId="100" fillId="0" borderId="0" xfId="10" applyFont="1"/>
    <xf numFmtId="174" fontId="99" fillId="0" borderId="0" xfId="10" applyNumberFormat="1" applyFont="1"/>
    <xf numFmtId="0" fontId="101" fillId="0" borderId="0" xfId="10" applyFont="1"/>
    <xf numFmtId="174" fontId="100" fillId="0" borderId="0" xfId="10" applyNumberFormat="1" applyFont="1"/>
    <xf numFmtId="174" fontId="98" fillId="14" borderId="0" xfId="10" applyNumberFormat="1" applyFont="1" applyFill="1"/>
    <xf numFmtId="167" fontId="100" fillId="0" borderId="0" xfId="10" applyNumberFormat="1" applyFont="1"/>
    <xf numFmtId="0" fontId="100" fillId="0" borderId="9" xfId="10" applyFont="1" applyBorder="1"/>
    <xf numFmtId="167" fontId="100" fillId="0" borderId="9" xfId="10" applyNumberFormat="1" applyFont="1" applyBorder="1"/>
    <xf numFmtId="0" fontId="102" fillId="14" borderId="39" xfId="10" applyFont="1" applyFill="1" applyBorder="1"/>
    <xf numFmtId="0" fontId="92" fillId="14" borderId="41" xfId="10" applyFont="1" applyFill="1" applyBorder="1"/>
    <xf numFmtId="0" fontId="92" fillId="14" borderId="41" xfId="10" applyFont="1" applyFill="1" applyBorder="1" applyAlignment="1">
      <alignment wrapText="1"/>
    </xf>
    <xf numFmtId="174" fontId="103" fillId="14" borderId="41" xfId="10" applyNumberFormat="1" applyFont="1" applyFill="1" applyBorder="1" applyAlignment="1">
      <alignment vertical="center"/>
    </xf>
    <xf numFmtId="174" fontId="77" fillId="14" borderId="40" xfId="10" applyNumberFormat="1" applyFont="1" applyFill="1" applyBorder="1" applyAlignment="1">
      <alignment vertical="center"/>
    </xf>
    <xf numFmtId="0" fontId="87" fillId="0" borderId="0" xfId="10" applyFont="1" applyAlignment="1">
      <alignment horizontal="right" vertical="top"/>
    </xf>
    <xf numFmtId="176" fontId="98" fillId="0" borderId="0" xfId="10" applyNumberFormat="1" applyFont="1"/>
    <xf numFmtId="0" fontId="98" fillId="0" borderId="0" xfId="10" applyFont="1" applyAlignment="1">
      <alignment horizontal="right" vertical="top" wrapText="1"/>
    </xf>
    <xf numFmtId="0" fontId="98" fillId="0" borderId="0" xfId="10" applyFont="1" applyAlignment="1">
      <alignment vertical="top" wrapText="1"/>
    </xf>
    <xf numFmtId="0" fontId="98" fillId="0" borderId="0" xfId="10" applyFont="1"/>
    <xf numFmtId="0" fontId="98" fillId="0" borderId="0" xfId="10" applyFont="1" applyAlignment="1">
      <alignment horizontal="right"/>
    </xf>
    <xf numFmtId="175" fontId="98" fillId="0" borderId="0" xfId="10" applyNumberFormat="1" applyFont="1" applyAlignment="1">
      <alignment horizontal="center"/>
    </xf>
    <xf numFmtId="167" fontId="87" fillId="0" borderId="0" xfId="10" applyNumberFormat="1" applyFont="1"/>
    <xf numFmtId="167" fontId="98" fillId="0" borderId="0" xfId="10" applyNumberFormat="1" applyFont="1"/>
    <xf numFmtId="0" fontId="104" fillId="0" borderId="0" xfId="10" applyFont="1"/>
    <xf numFmtId="49" fontId="2" fillId="0" borderId="0" xfId="1" applyNumberFormat="1" applyAlignment="1">
      <alignment horizontal="center"/>
    </xf>
    <xf numFmtId="49" fontId="2" fillId="0" borderId="0" xfId="1" applyNumberFormat="1" applyAlignment="1">
      <alignment horizontal="center" vertical="center" wrapText="1"/>
    </xf>
    <xf numFmtId="0" fontId="33" fillId="0" borderId="0" xfId="6" applyFont="1" applyAlignment="1">
      <alignment vertical="top" wrapText="1"/>
    </xf>
    <xf numFmtId="0" fontId="31" fillId="0" borderId="0" xfId="6"/>
    <xf numFmtId="4" fontId="49" fillId="0" borderId="0" xfId="9" applyNumberFormat="1" applyFont="1" applyAlignment="1" applyProtection="1">
      <alignment horizontal="left" vertical="center" wrapText="1"/>
      <protection locked="0"/>
    </xf>
    <xf numFmtId="4" fontId="49" fillId="0" borderId="0" xfId="9" applyNumberFormat="1" applyFont="1" applyAlignment="1" applyProtection="1">
      <alignment horizontal="left" vertical="center"/>
      <protection locked="0"/>
    </xf>
    <xf numFmtId="0" fontId="52" fillId="9" borderId="44" xfId="9" applyFont="1" applyFill="1" applyBorder="1" applyAlignment="1" applyProtection="1">
      <alignment vertical="top" wrapText="1"/>
      <protection locked="0"/>
    </xf>
    <xf numFmtId="0" fontId="51" fillId="0" borderId="0" xfId="9" applyFont="1" applyAlignment="1" applyProtection="1">
      <alignment horizontal="left" vertical="center" wrapText="1"/>
      <protection locked="0"/>
    </xf>
    <xf numFmtId="0" fontId="49" fillId="0" borderId="0" xfId="9" applyFont="1" applyAlignment="1" applyProtection="1">
      <alignment horizontal="left" vertical="top" wrapText="1"/>
      <protection locked="0"/>
    </xf>
    <xf numFmtId="0" fontId="49" fillId="0" borderId="0" xfId="9" applyFont="1" applyAlignment="1" applyProtection="1">
      <alignment vertical="top" wrapText="1"/>
      <protection locked="0"/>
    </xf>
    <xf numFmtId="0" fontId="54" fillId="0" borderId="0" xfId="9" applyFont="1" applyAlignment="1" applyProtection="1">
      <alignment horizontal="left" vertical="center" wrapText="1"/>
      <protection locked="0"/>
    </xf>
    <xf numFmtId="172" fontId="51" fillId="0" borderId="0" xfId="9" applyNumberFormat="1" applyFont="1" applyAlignment="1" applyProtection="1">
      <alignment horizontal="left" vertical="center" wrapText="1"/>
      <protection locked="0"/>
    </xf>
    <xf numFmtId="49" fontId="49" fillId="0" borderId="0" xfId="9" applyNumberFormat="1" applyFont="1" applyAlignment="1" applyProtection="1">
      <alignment horizontal="left" vertical="center" wrapText="1"/>
      <protection locked="0"/>
    </xf>
    <xf numFmtId="0" fontId="52" fillId="9" borderId="44" xfId="9" applyFont="1" applyFill="1" applyBorder="1" applyAlignment="1" applyProtection="1">
      <alignment horizontal="left" vertical="center" wrapText="1"/>
      <protection locked="0"/>
    </xf>
    <xf numFmtId="0" fontId="49" fillId="0" borderId="0" xfId="9" applyFont="1" applyAlignment="1" applyProtection="1">
      <alignment horizontal="left" vertical="center" wrapText="1"/>
      <protection locked="0"/>
    </xf>
    <xf numFmtId="0" fontId="87" fillId="0" borderId="0" xfId="10" applyFont="1" applyAlignment="1">
      <alignment horizontal="left" vertical="top" wrapText="1"/>
    </xf>
    <xf numFmtId="0" fontId="114" fillId="0" borderId="0" xfId="10" applyFont="1" applyAlignment="1">
      <alignment horizontal="left" vertical="top" wrapText="1"/>
    </xf>
    <xf numFmtId="0" fontId="96" fillId="0" borderId="0" xfId="10" applyFont="1" applyAlignment="1">
      <alignment horizontal="center" vertical="center" wrapText="1"/>
    </xf>
    <xf numFmtId="0" fontId="93" fillId="0" borderId="0" xfId="10" applyFont="1" applyAlignment="1">
      <alignment horizontal="center" vertical="center" wrapText="1"/>
    </xf>
    <xf numFmtId="0" fontId="97" fillId="0" borderId="0" xfId="10" applyFont="1" applyAlignment="1">
      <alignment horizontal="center" vertical="center" wrapText="1"/>
    </xf>
    <xf numFmtId="0" fontId="87" fillId="0" borderId="0" xfId="10" applyFont="1" applyAlignment="1">
      <alignment horizontal="left" wrapText="1"/>
    </xf>
    <xf numFmtId="0" fontId="73" fillId="0" borderId="0" xfId="10" applyFont="1" applyAlignment="1">
      <alignment horizontal="left" vertical="top" wrapText="1"/>
    </xf>
    <xf numFmtId="0" fontId="106" fillId="14" borderId="0" xfId="10" applyFont="1" applyFill="1" applyAlignment="1">
      <alignment horizontal="center"/>
    </xf>
    <xf numFmtId="0" fontId="43" fillId="0" borderId="0" xfId="10" applyFont="1" applyAlignment="1">
      <alignment horizontal="right" wrapText="1"/>
    </xf>
    <xf numFmtId="0" fontId="70" fillId="0" borderId="0" xfId="10" applyFont="1" applyAlignment="1" applyProtection="1">
      <alignment horizontal="center" wrapText="1"/>
      <protection locked="0"/>
    </xf>
    <xf numFmtId="0" fontId="72" fillId="0" borderId="0" xfId="10" applyFont="1" applyAlignment="1" applyProtection="1">
      <alignment horizontal="center"/>
      <protection locked="0"/>
    </xf>
    <xf numFmtId="0" fontId="71" fillId="0" borderId="0" xfId="10" quotePrefix="1" applyFont="1" applyAlignment="1" applyProtection="1">
      <alignment horizontal="center" wrapText="1"/>
      <protection locked="0"/>
    </xf>
    <xf numFmtId="0" fontId="71" fillId="0" borderId="0" xfId="10" applyFont="1" applyAlignment="1" applyProtection="1">
      <alignment horizontal="center" wrapText="1"/>
      <protection locked="0"/>
    </xf>
    <xf numFmtId="0" fontId="73" fillId="0" borderId="0" xfId="10" applyFont="1" applyAlignment="1" applyProtection="1">
      <alignment horizontal="left" vertical="top" wrapText="1"/>
      <protection locked="0"/>
    </xf>
    <xf numFmtId="0" fontId="46" fillId="0" borderId="0" xfId="10" applyAlignment="1">
      <alignment horizontal="left" vertical="top" wrapText="1"/>
    </xf>
  </cellXfs>
  <cellStyles count="14">
    <cellStyle name="Comma 2" xfId="7" xr:uid="{405710B3-BD14-471A-B0E0-EC1C47E7D8B5}"/>
    <cellStyle name="Currency 2" xfId="8" xr:uid="{4D71F151-F558-4D1E-9BCC-9EF2CBFD7B78}"/>
    <cellStyle name="Currency 3" xfId="13" xr:uid="{B5723168-49D3-4296-B4DA-14F599309DD3}"/>
    <cellStyle name="Good 2" xfId="11" xr:uid="{1AA9C934-68FC-41C8-81AA-49E3C73638E6}"/>
    <cellStyle name="Navadno 10" xfId="5" xr:uid="{A95E4884-F9F9-468E-85E1-556B2128F123}"/>
    <cellStyle name="Normal" xfId="0" builtinId="0"/>
    <cellStyle name="Normal 2" xfId="1" xr:uid="{E6E9D710-DC16-4673-A488-D27EFA01999E}"/>
    <cellStyle name="Normal 3" xfId="3" xr:uid="{E106ADEC-AE0B-47BE-A4A9-78DA885394B9}"/>
    <cellStyle name="Normal 4" xfId="2" xr:uid="{FCA2C99A-EF96-4580-8DDB-A4934D9A1EE3}"/>
    <cellStyle name="Normal 5" xfId="4" xr:uid="{2734CC6B-DC1D-44E9-8466-1247BC2D547E}"/>
    <cellStyle name="Normal 6" xfId="6" xr:uid="{CA48B2AE-777E-406C-903F-7A9E02C4C90F}"/>
    <cellStyle name="Normal 7" xfId="9" xr:uid="{19CEC65C-36FD-4C76-92C0-F74E7E00BEA8}"/>
    <cellStyle name="Normal 8" xfId="10" xr:uid="{B6F09D72-4B16-47FD-9191-176165141933}"/>
    <cellStyle name="Percent 2" xfId="12" xr:uid="{D6AD5C85-5796-4570-BEB2-608C4C99808A}"/>
  </cellStyles>
  <dxfs count="195">
    <dxf>
      <font>
        <b val="0"/>
        <i val="0"/>
        <strike val="0"/>
        <condense val="0"/>
        <extend val="0"/>
        <outline val="0"/>
        <shadow val="0"/>
        <u val="none"/>
        <vertAlign val="baseline"/>
        <sz val="8"/>
        <color auto="1"/>
        <name val="Swis721 Ex BT"/>
        <family val="2"/>
        <charset val="238"/>
        <scheme val="none"/>
      </font>
      <numFmt numFmtId="174" formatCode="_-* #,##0.00\ [$€-424]_-;\-* #,##0.00\ [$€-424]_-;_-* &quot;-&quot;??\ [$€-424]_-;_-@_-"/>
      <protection locked="0" hidden="0"/>
    </dxf>
    <dxf>
      <font>
        <strike val="0"/>
        <outline val="0"/>
        <shadow val="0"/>
        <u val="none"/>
        <vertAlign val="baseline"/>
        <sz val="8"/>
        <color auto="1"/>
        <name val="Swis721 Ex BT"/>
        <charset val="238"/>
        <scheme val="none"/>
      </font>
      <numFmt numFmtId="174" formatCode="_-* #,##0.00\ [$€-424]_-;\-* #,##0.00\ [$€-424]_-;_-* &quot;-&quot;??\ [$€-424]_-;_-@_-"/>
      <fill>
        <patternFill patternType="none">
          <fgColor indexed="64"/>
          <bgColor indexed="65"/>
        </patternFill>
      </fill>
      <protection locked="0" hidden="0"/>
    </dxf>
    <dxf>
      <font>
        <b val="0"/>
        <i val="0"/>
        <strike val="0"/>
        <condense val="0"/>
        <extend val="0"/>
        <outline val="0"/>
        <shadow val="0"/>
        <u val="none"/>
        <vertAlign val="baseline"/>
        <sz val="8"/>
        <color auto="1"/>
        <name val="Swis721 Ex BT"/>
        <family val="2"/>
        <charset val="238"/>
        <scheme val="none"/>
      </font>
      <numFmt numFmtId="181" formatCode="0.00&quot; €/kos&quot;"/>
      <protection locked="0" hidden="0"/>
    </dxf>
    <dxf>
      <font>
        <strike val="0"/>
        <outline val="0"/>
        <shadow val="0"/>
        <u val="none"/>
        <vertAlign val="baseline"/>
        <sz val="8"/>
        <color auto="1"/>
        <name val="Swis721 Ex BT"/>
        <charset val="238"/>
        <scheme val="none"/>
      </font>
      <numFmt numFmtId="181" formatCode="0.00&quot; €/kos&quot;"/>
      <fill>
        <patternFill patternType="none">
          <fgColor indexed="64"/>
          <bgColor indexed="65"/>
        </patternFill>
      </fill>
      <alignment horizontal="general" vertical="bottom" textRotation="0" wrapText="0" indent="0" justifyLastLine="0" shrinkToFit="0" readingOrder="0"/>
      <protection locked="0" hidden="0"/>
    </dxf>
    <dxf>
      <font>
        <b val="0"/>
        <i val="0"/>
        <strike val="0"/>
        <condense val="0"/>
        <extend val="0"/>
        <outline val="0"/>
        <shadow val="0"/>
        <u val="none"/>
        <vertAlign val="baseline"/>
        <sz val="8"/>
        <color auto="1"/>
        <name val="Swis721 Ex BT"/>
        <family val="2"/>
        <charset val="238"/>
        <scheme val="none"/>
      </font>
      <protection locked="0" hidden="0"/>
    </dxf>
    <dxf>
      <font>
        <strike val="0"/>
        <outline val="0"/>
        <shadow val="0"/>
        <u val="none"/>
        <vertAlign val="baseline"/>
        <sz val="8"/>
        <color auto="1"/>
        <name val="Swis721 Ex BT"/>
        <charset val="238"/>
        <scheme val="none"/>
      </font>
      <fill>
        <patternFill patternType="none">
          <fgColor indexed="64"/>
          <bgColor indexed="65"/>
        </patternFill>
      </fill>
      <protection locked="0" hidden="0"/>
    </dxf>
    <dxf>
      <font>
        <b val="0"/>
        <i val="0"/>
        <strike val="0"/>
        <condense val="0"/>
        <extend val="0"/>
        <outline val="0"/>
        <shadow val="0"/>
        <u val="none"/>
        <vertAlign val="baseline"/>
        <sz val="8"/>
        <color auto="1"/>
        <name val="Swis721 Ex BT"/>
        <family val="2"/>
        <charset val="238"/>
        <scheme val="none"/>
      </font>
      <protection locked="0" hidden="0"/>
    </dxf>
    <dxf>
      <font>
        <strike val="0"/>
        <outline val="0"/>
        <shadow val="0"/>
        <u val="none"/>
        <vertAlign val="baseline"/>
        <sz val="8"/>
        <color auto="1"/>
        <name val="Swis721 Ex BT"/>
        <charset val="238"/>
        <scheme val="none"/>
      </font>
      <fill>
        <patternFill patternType="none">
          <fgColor indexed="64"/>
          <bgColor indexed="65"/>
        </patternFill>
      </fill>
      <protection locked="0" hidden="0"/>
    </dxf>
    <dxf>
      <font>
        <b val="0"/>
        <i val="0"/>
        <strike val="0"/>
        <condense val="0"/>
        <extend val="0"/>
        <outline val="0"/>
        <shadow val="0"/>
        <u val="none"/>
        <vertAlign val="baseline"/>
        <sz val="8"/>
        <color auto="1"/>
        <name val="Swis721 Ex BT"/>
        <family val="2"/>
        <charset val="238"/>
        <scheme val="none"/>
      </font>
      <alignment horizontal="general" vertical="bottom" textRotation="0" wrapText="1" indent="0" justifyLastLine="0" shrinkToFit="0" readingOrder="0"/>
      <protection locked="0" hidden="0"/>
    </dxf>
    <dxf>
      <font>
        <strike val="0"/>
        <outline val="0"/>
        <shadow val="0"/>
        <u val="none"/>
        <vertAlign val="baseline"/>
        <sz val="8"/>
        <color auto="1"/>
        <name val="Swis721 Ex BT"/>
        <charset val="238"/>
        <scheme val="none"/>
      </font>
      <fill>
        <patternFill patternType="none">
          <fgColor indexed="64"/>
          <bgColor indexed="65"/>
        </patternFill>
      </fill>
      <alignment horizontal="general" vertical="bottom" textRotation="0" wrapText="1" indent="0" justifyLastLine="0" shrinkToFit="0" readingOrder="0"/>
      <protection locked="0" hidden="0"/>
    </dxf>
    <dxf>
      <font>
        <b val="0"/>
        <i val="0"/>
        <strike val="0"/>
        <condense val="0"/>
        <extend val="0"/>
        <outline val="0"/>
        <shadow val="0"/>
        <u val="none"/>
        <vertAlign val="baseline"/>
        <sz val="8"/>
        <color auto="1"/>
        <name val="Swis721 Ex BT"/>
        <family val="2"/>
        <charset val="238"/>
        <scheme val="none"/>
      </font>
      <alignment horizontal="left" vertical="bottom" textRotation="0" wrapText="0" indent="3" justifyLastLine="0" shrinkToFit="0" readingOrder="0"/>
      <protection locked="0" hidden="0"/>
    </dxf>
    <dxf>
      <font>
        <strike val="0"/>
        <outline val="0"/>
        <shadow val="0"/>
        <u val="none"/>
        <vertAlign val="baseline"/>
        <sz val="8"/>
        <color auto="1"/>
        <name val="Swis721 Ex BT"/>
        <charset val="238"/>
        <scheme val="none"/>
      </font>
      <numFmt numFmtId="2" formatCode="0.00"/>
      <fill>
        <patternFill patternType="none">
          <fgColor indexed="64"/>
          <bgColor indexed="65"/>
        </patternFill>
      </fill>
      <alignment horizontal="right" vertical="top" textRotation="0" wrapText="0" indent="0" justifyLastLine="0" shrinkToFit="0" readingOrder="0"/>
      <protection locked="0" hidden="0"/>
    </dxf>
    <dxf>
      <font>
        <strike val="0"/>
        <outline val="0"/>
        <shadow val="0"/>
        <u val="none"/>
        <vertAlign val="baseline"/>
        <sz val="9"/>
        <color auto="1"/>
        <name val="Swis721 Ex BT"/>
        <charset val="238"/>
        <scheme val="none"/>
      </font>
      <fill>
        <patternFill patternType="none">
          <fgColor indexed="64"/>
          <bgColor indexed="65"/>
        </patternFill>
      </fill>
      <protection locked="0" hidden="0"/>
    </dxf>
    <dxf>
      <font>
        <strike val="0"/>
        <outline val="0"/>
        <shadow val="0"/>
        <u val="none"/>
        <vertAlign val="baseline"/>
        <sz val="9"/>
        <color auto="1"/>
        <name val="Swis721 Ex BT"/>
        <charset val="238"/>
        <scheme val="none"/>
      </font>
      <fill>
        <patternFill patternType="none">
          <fgColor indexed="64"/>
          <bgColor indexed="65"/>
        </patternFill>
      </fill>
      <protection locked="0" hidden="0"/>
    </dxf>
    <dxf>
      <font>
        <strike val="0"/>
        <outline val="0"/>
        <shadow val="0"/>
        <u val="none"/>
        <vertAlign val="baseline"/>
        <sz val="9"/>
        <color auto="1"/>
        <name val="Swis721 Ex BT"/>
        <charset val="238"/>
        <scheme val="none"/>
      </font>
      <fill>
        <patternFill patternType="none">
          <fgColor indexed="64"/>
          <bgColor indexed="65"/>
        </patternFill>
      </fill>
      <alignment vertical="center" textRotation="0" indent="0" justifyLastLine="0" shrinkToFit="0" readingOrder="0"/>
      <protection locked="0" hidden="0"/>
    </dxf>
    <dxf>
      <font>
        <b val="0"/>
        <i val="0"/>
        <strike val="0"/>
        <condense val="0"/>
        <extend val="0"/>
        <outline val="0"/>
        <shadow val="0"/>
        <u val="none"/>
        <vertAlign val="baseline"/>
        <sz val="8"/>
        <color auto="1"/>
        <name val="Swis721 Ex BT"/>
        <family val="2"/>
        <charset val="238"/>
        <scheme val="none"/>
      </font>
      <numFmt numFmtId="174" formatCode="_-* #,##0.00\ [$€-424]_-;\-* #,##0.00\ [$€-424]_-;_-* &quot;-&quot;??\ [$€-424]_-;_-@_-"/>
      <protection locked="0" hidden="0"/>
    </dxf>
    <dxf>
      <font>
        <strike val="0"/>
        <outline val="0"/>
        <shadow val="0"/>
        <u val="none"/>
        <vertAlign val="baseline"/>
        <sz val="8"/>
        <color auto="1"/>
        <name val="Swis721 Ex BT"/>
        <charset val="238"/>
        <scheme val="none"/>
      </font>
      <numFmt numFmtId="174" formatCode="_-* #,##0.00\ [$€-424]_-;\-* #,##0.00\ [$€-424]_-;_-* &quot;-&quot;??\ [$€-424]_-;_-@_-"/>
      <fill>
        <patternFill patternType="none">
          <fgColor indexed="64"/>
          <bgColor indexed="65"/>
        </patternFill>
      </fill>
      <protection locked="0" hidden="0"/>
    </dxf>
    <dxf>
      <font>
        <b val="0"/>
        <i val="0"/>
        <strike val="0"/>
        <condense val="0"/>
        <extend val="0"/>
        <outline val="0"/>
        <shadow val="0"/>
        <u val="none"/>
        <vertAlign val="baseline"/>
        <sz val="8"/>
        <color auto="1"/>
        <name val="Swis721 Ex BT"/>
        <family val="2"/>
        <charset val="238"/>
        <scheme val="none"/>
      </font>
      <numFmt numFmtId="181" formatCode="0.00&quot; €/kos&quot;"/>
      <protection locked="0" hidden="0"/>
    </dxf>
    <dxf>
      <font>
        <strike val="0"/>
        <outline val="0"/>
        <shadow val="0"/>
        <u val="none"/>
        <vertAlign val="baseline"/>
        <sz val="8"/>
        <color auto="1"/>
        <name val="Swis721 Ex BT"/>
        <charset val="238"/>
        <scheme val="none"/>
      </font>
      <numFmt numFmtId="181" formatCode="0.00&quot; €/kos&quot;"/>
      <fill>
        <patternFill patternType="none">
          <fgColor indexed="64"/>
          <bgColor indexed="65"/>
        </patternFill>
      </fill>
      <alignment horizontal="general" vertical="bottom" textRotation="0" wrapText="0" indent="0" justifyLastLine="0" shrinkToFit="0" readingOrder="0"/>
      <protection locked="0" hidden="0"/>
    </dxf>
    <dxf>
      <font>
        <b val="0"/>
        <i val="0"/>
        <strike val="0"/>
        <condense val="0"/>
        <extend val="0"/>
        <outline val="0"/>
        <shadow val="0"/>
        <u val="none"/>
        <vertAlign val="baseline"/>
        <sz val="8"/>
        <color auto="1"/>
        <name val="Swis721 Ex BT"/>
        <family val="2"/>
        <charset val="238"/>
        <scheme val="none"/>
      </font>
      <protection locked="0" hidden="0"/>
    </dxf>
    <dxf>
      <font>
        <strike val="0"/>
        <outline val="0"/>
        <shadow val="0"/>
        <u val="none"/>
        <vertAlign val="baseline"/>
        <sz val="8"/>
        <color auto="1"/>
        <name val="Swis721 Ex BT"/>
        <charset val="238"/>
        <scheme val="none"/>
      </font>
      <fill>
        <patternFill patternType="none">
          <fgColor indexed="64"/>
          <bgColor indexed="65"/>
        </patternFill>
      </fill>
      <protection locked="0" hidden="0"/>
    </dxf>
    <dxf>
      <font>
        <b val="0"/>
        <i val="0"/>
        <strike val="0"/>
        <condense val="0"/>
        <extend val="0"/>
        <outline val="0"/>
        <shadow val="0"/>
        <u val="none"/>
        <vertAlign val="baseline"/>
        <sz val="8"/>
        <color auto="1"/>
        <name val="Swis721 Ex BT"/>
        <family val="2"/>
        <charset val="238"/>
        <scheme val="none"/>
      </font>
      <protection locked="0" hidden="0"/>
    </dxf>
    <dxf>
      <font>
        <strike val="0"/>
        <outline val="0"/>
        <shadow val="0"/>
        <u val="none"/>
        <vertAlign val="baseline"/>
        <sz val="8"/>
        <color auto="1"/>
        <name val="Swis721 Ex BT"/>
        <charset val="238"/>
        <scheme val="none"/>
      </font>
      <fill>
        <patternFill patternType="none">
          <fgColor indexed="64"/>
          <bgColor indexed="65"/>
        </patternFill>
      </fill>
      <protection locked="0" hidden="0"/>
    </dxf>
    <dxf>
      <font>
        <b val="0"/>
        <i val="0"/>
        <strike val="0"/>
        <condense val="0"/>
        <extend val="0"/>
        <outline val="0"/>
        <shadow val="0"/>
        <u val="none"/>
        <vertAlign val="baseline"/>
        <sz val="8"/>
        <color auto="1"/>
        <name val="Swis721 Ex BT"/>
        <family val="2"/>
        <charset val="238"/>
        <scheme val="none"/>
      </font>
      <alignment horizontal="general" vertical="bottom" textRotation="0" wrapText="1" indent="0" justifyLastLine="0" shrinkToFit="0" readingOrder="0"/>
      <protection locked="0" hidden="0"/>
    </dxf>
    <dxf>
      <font>
        <strike val="0"/>
        <outline val="0"/>
        <shadow val="0"/>
        <u val="none"/>
        <vertAlign val="baseline"/>
        <sz val="8"/>
        <color auto="1"/>
        <name val="Swis721 Ex BT"/>
        <charset val="238"/>
        <scheme val="none"/>
      </font>
      <fill>
        <patternFill patternType="none">
          <fgColor indexed="64"/>
          <bgColor indexed="65"/>
        </patternFill>
      </fill>
      <alignment horizontal="general" vertical="bottom" textRotation="0" wrapText="1" indent="0" justifyLastLine="0" shrinkToFit="0" readingOrder="0"/>
      <protection locked="0" hidden="0"/>
    </dxf>
    <dxf>
      <font>
        <b val="0"/>
        <i val="0"/>
        <strike val="0"/>
        <condense val="0"/>
        <extend val="0"/>
        <outline val="0"/>
        <shadow val="0"/>
        <u val="none"/>
        <vertAlign val="baseline"/>
        <sz val="8"/>
        <color auto="1"/>
        <name val="Swis721 Ex BT"/>
        <family val="2"/>
        <charset val="238"/>
        <scheme val="none"/>
      </font>
      <alignment horizontal="left" vertical="bottom" textRotation="0" wrapText="0" indent="3" justifyLastLine="0" shrinkToFit="0" readingOrder="0"/>
      <protection locked="0" hidden="0"/>
    </dxf>
    <dxf>
      <font>
        <strike val="0"/>
        <outline val="0"/>
        <shadow val="0"/>
        <u val="none"/>
        <vertAlign val="baseline"/>
        <sz val="8"/>
        <color auto="1"/>
        <name val="Swis721 Ex BT"/>
        <charset val="238"/>
        <scheme val="none"/>
      </font>
      <numFmt numFmtId="2" formatCode="0.00"/>
      <fill>
        <patternFill patternType="none">
          <fgColor indexed="64"/>
          <bgColor indexed="65"/>
        </patternFill>
      </fill>
      <alignment horizontal="right" vertical="top" textRotation="0" wrapText="0" indent="0" justifyLastLine="0" shrinkToFit="0" readingOrder="0"/>
      <protection locked="0" hidden="0"/>
    </dxf>
    <dxf>
      <font>
        <strike val="0"/>
        <outline val="0"/>
        <shadow val="0"/>
        <u val="none"/>
        <vertAlign val="baseline"/>
        <sz val="9"/>
        <color auto="1"/>
        <name val="Swis721 Ex BT"/>
        <charset val="238"/>
        <scheme val="none"/>
      </font>
      <fill>
        <patternFill patternType="none">
          <fgColor indexed="64"/>
          <bgColor indexed="65"/>
        </patternFill>
      </fill>
      <protection locked="0" hidden="0"/>
    </dxf>
    <dxf>
      <font>
        <strike val="0"/>
        <outline val="0"/>
        <shadow val="0"/>
        <u val="none"/>
        <vertAlign val="baseline"/>
        <sz val="9"/>
        <color auto="1"/>
        <name val="Swis721 Ex BT"/>
        <charset val="238"/>
        <scheme val="none"/>
      </font>
      <fill>
        <patternFill patternType="none">
          <fgColor indexed="64"/>
          <bgColor indexed="65"/>
        </patternFill>
      </fill>
      <protection locked="0" hidden="0"/>
    </dxf>
    <dxf>
      <font>
        <strike val="0"/>
        <outline val="0"/>
        <shadow val="0"/>
        <u val="none"/>
        <vertAlign val="baseline"/>
        <sz val="9"/>
        <color auto="1"/>
        <name val="Swis721 Ex BT"/>
        <charset val="238"/>
        <scheme val="none"/>
      </font>
      <fill>
        <patternFill patternType="none">
          <fgColor indexed="64"/>
          <bgColor indexed="65"/>
        </patternFill>
      </fill>
      <alignment vertical="center" textRotation="0" indent="0" justifyLastLine="0" shrinkToFit="0" readingOrder="0"/>
      <protection locked="0" hidden="0"/>
    </dxf>
    <dxf>
      <font>
        <b val="0"/>
        <i val="0"/>
        <strike val="0"/>
        <condense val="0"/>
        <extend val="0"/>
        <outline val="0"/>
        <shadow val="0"/>
        <u val="none"/>
        <vertAlign val="baseline"/>
        <sz val="8"/>
        <color auto="1"/>
        <name val="Swis721 Ex BT"/>
        <family val="2"/>
        <charset val="238"/>
        <scheme val="none"/>
      </font>
      <numFmt numFmtId="174" formatCode="_-* #,##0.00\ [$€-424]_-;\-* #,##0.00\ [$€-424]_-;_-* &quot;-&quot;??\ [$€-424]_-;_-@_-"/>
      <protection locked="0" hidden="0"/>
    </dxf>
    <dxf>
      <font>
        <strike val="0"/>
        <outline val="0"/>
        <shadow val="0"/>
        <u val="none"/>
        <vertAlign val="baseline"/>
        <sz val="8"/>
        <color auto="1"/>
        <name val="Swis721 Ex BT"/>
        <charset val="238"/>
        <scheme val="none"/>
      </font>
      <numFmt numFmtId="174" formatCode="_-* #,##0.00\ [$€-424]_-;\-* #,##0.00\ [$€-424]_-;_-* &quot;-&quot;??\ [$€-424]_-;_-@_-"/>
      <fill>
        <patternFill patternType="none">
          <fgColor indexed="64"/>
          <bgColor indexed="65"/>
        </patternFill>
      </fill>
      <protection locked="0" hidden="0"/>
    </dxf>
    <dxf>
      <font>
        <b val="0"/>
        <i val="0"/>
        <strike val="0"/>
        <condense val="0"/>
        <extend val="0"/>
        <outline val="0"/>
        <shadow val="0"/>
        <u val="none"/>
        <vertAlign val="baseline"/>
        <sz val="8"/>
        <color auto="1"/>
        <name val="Swis721 Ex BT"/>
        <family val="2"/>
        <charset val="238"/>
        <scheme val="none"/>
      </font>
      <numFmt numFmtId="181" formatCode="0.00&quot; €/kos&quot;"/>
      <protection locked="0" hidden="0"/>
    </dxf>
    <dxf>
      <font>
        <strike val="0"/>
        <outline val="0"/>
        <shadow val="0"/>
        <u val="none"/>
        <vertAlign val="baseline"/>
        <sz val="8"/>
        <color auto="1"/>
        <name val="Swis721 Ex BT"/>
        <charset val="238"/>
        <scheme val="none"/>
      </font>
      <numFmt numFmtId="181" formatCode="0.00&quot; €/kos&quot;"/>
      <fill>
        <patternFill patternType="none">
          <fgColor indexed="64"/>
          <bgColor indexed="65"/>
        </patternFill>
      </fill>
      <alignment horizontal="general" vertical="bottom" textRotation="0" wrapText="0" indent="0" justifyLastLine="0" shrinkToFit="0" readingOrder="0"/>
      <protection locked="0" hidden="0"/>
    </dxf>
    <dxf>
      <font>
        <b val="0"/>
        <i val="0"/>
        <strike val="0"/>
        <condense val="0"/>
        <extend val="0"/>
        <outline val="0"/>
        <shadow val="0"/>
        <u val="none"/>
        <vertAlign val="baseline"/>
        <sz val="8"/>
        <color auto="1"/>
        <name val="Swis721 Ex BT"/>
        <family val="2"/>
        <charset val="238"/>
        <scheme val="none"/>
      </font>
      <protection locked="0" hidden="0"/>
    </dxf>
    <dxf>
      <font>
        <strike val="0"/>
        <outline val="0"/>
        <shadow val="0"/>
        <u val="none"/>
        <vertAlign val="baseline"/>
        <sz val="8"/>
        <color auto="1"/>
        <name val="Swis721 Ex BT"/>
        <charset val="238"/>
        <scheme val="none"/>
      </font>
      <fill>
        <patternFill patternType="none">
          <fgColor indexed="64"/>
          <bgColor indexed="65"/>
        </patternFill>
      </fill>
      <protection locked="0" hidden="0"/>
    </dxf>
    <dxf>
      <font>
        <b val="0"/>
        <i val="0"/>
        <strike val="0"/>
        <condense val="0"/>
        <extend val="0"/>
        <outline val="0"/>
        <shadow val="0"/>
        <u val="none"/>
        <vertAlign val="baseline"/>
        <sz val="8"/>
        <color auto="1"/>
        <name val="Swis721 Ex BT"/>
        <family val="2"/>
        <charset val="238"/>
        <scheme val="none"/>
      </font>
      <protection locked="0" hidden="0"/>
    </dxf>
    <dxf>
      <font>
        <strike val="0"/>
        <outline val="0"/>
        <shadow val="0"/>
        <u val="none"/>
        <vertAlign val="baseline"/>
        <sz val="8"/>
        <color auto="1"/>
        <name val="Swis721 Ex BT"/>
        <charset val="238"/>
        <scheme val="none"/>
      </font>
      <fill>
        <patternFill patternType="none">
          <fgColor indexed="64"/>
          <bgColor indexed="65"/>
        </patternFill>
      </fill>
      <protection locked="0" hidden="0"/>
    </dxf>
    <dxf>
      <font>
        <b val="0"/>
        <i val="0"/>
        <strike val="0"/>
        <condense val="0"/>
        <extend val="0"/>
        <outline val="0"/>
        <shadow val="0"/>
        <u val="none"/>
        <vertAlign val="baseline"/>
        <sz val="8"/>
        <color auto="1"/>
        <name val="Swis721 Ex BT"/>
        <family val="2"/>
        <charset val="238"/>
        <scheme val="none"/>
      </font>
      <alignment horizontal="general" vertical="bottom" textRotation="0" wrapText="1" indent="0" justifyLastLine="0" shrinkToFit="0" readingOrder="0"/>
      <protection locked="0" hidden="0"/>
    </dxf>
    <dxf>
      <font>
        <strike val="0"/>
        <outline val="0"/>
        <shadow val="0"/>
        <u val="none"/>
        <vertAlign val="baseline"/>
        <sz val="8"/>
        <color auto="1"/>
        <name val="Swis721 Ex BT"/>
        <charset val="238"/>
        <scheme val="none"/>
      </font>
      <fill>
        <patternFill patternType="none">
          <fgColor indexed="64"/>
          <bgColor indexed="65"/>
        </patternFill>
      </fill>
      <alignment horizontal="general" vertical="bottom" textRotation="0" wrapText="1" indent="0" justifyLastLine="0" shrinkToFit="0" readingOrder="0"/>
      <protection locked="0" hidden="0"/>
    </dxf>
    <dxf>
      <font>
        <b val="0"/>
        <i val="0"/>
        <strike val="0"/>
        <condense val="0"/>
        <extend val="0"/>
        <outline val="0"/>
        <shadow val="0"/>
        <u val="none"/>
        <vertAlign val="baseline"/>
        <sz val="8"/>
        <color auto="1"/>
        <name val="Swis721 Ex BT"/>
        <family val="2"/>
        <charset val="238"/>
        <scheme val="none"/>
      </font>
      <alignment horizontal="left" vertical="bottom" textRotation="0" wrapText="0" indent="3" justifyLastLine="0" shrinkToFit="0" readingOrder="0"/>
      <protection locked="0" hidden="0"/>
    </dxf>
    <dxf>
      <font>
        <strike val="0"/>
        <outline val="0"/>
        <shadow val="0"/>
        <u val="none"/>
        <vertAlign val="baseline"/>
        <sz val="8"/>
        <color auto="1"/>
        <name val="Swis721 Ex BT"/>
        <charset val="238"/>
        <scheme val="none"/>
      </font>
      <numFmt numFmtId="2" formatCode="0.00"/>
      <fill>
        <patternFill patternType="none">
          <fgColor indexed="64"/>
          <bgColor indexed="65"/>
        </patternFill>
      </fill>
      <alignment horizontal="right" vertical="top" textRotation="0" wrapText="0" indent="0" justifyLastLine="0" shrinkToFit="0" readingOrder="0"/>
      <protection locked="0" hidden="0"/>
    </dxf>
    <dxf>
      <font>
        <strike val="0"/>
        <outline val="0"/>
        <shadow val="0"/>
        <u val="none"/>
        <vertAlign val="baseline"/>
        <sz val="9"/>
        <color auto="1"/>
        <name val="Swis721 Ex BT"/>
        <charset val="238"/>
        <scheme val="none"/>
      </font>
      <fill>
        <patternFill patternType="none">
          <fgColor indexed="64"/>
          <bgColor indexed="65"/>
        </patternFill>
      </fill>
      <protection locked="0" hidden="0"/>
    </dxf>
    <dxf>
      <font>
        <strike val="0"/>
        <outline val="0"/>
        <shadow val="0"/>
        <u val="none"/>
        <vertAlign val="baseline"/>
        <sz val="9"/>
        <color auto="1"/>
        <name val="Swis721 Ex BT"/>
        <charset val="238"/>
        <scheme val="none"/>
      </font>
      <fill>
        <patternFill patternType="none">
          <fgColor indexed="64"/>
          <bgColor indexed="65"/>
        </patternFill>
      </fill>
      <protection locked="0" hidden="0"/>
    </dxf>
    <dxf>
      <font>
        <strike val="0"/>
        <outline val="0"/>
        <shadow val="0"/>
        <u val="none"/>
        <vertAlign val="baseline"/>
        <sz val="9"/>
        <color auto="1"/>
        <name val="Swis721 Ex BT"/>
        <charset val="238"/>
        <scheme val="none"/>
      </font>
      <fill>
        <patternFill patternType="none">
          <fgColor indexed="64"/>
          <bgColor indexed="65"/>
        </patternFill>
      </fill>
      <alignment vertical="center" textRotation="0" indent="0" justifyLastLine="0" shrinkToFit="0" readingOrder="0"/>
      <protection locked="0" hidden="0"/>
    </dxf>
    <dxf>
      <font>
        <b val="0"/>
        <i val="0"/>
        <strike val="0"/>
        <condense val="0"/>
        <extend val="0"/>
        <outline val="0"/>
        <shadow val="0"/>
        <u val="none"/>
        <vertAlign val="baseline"/>
        <sz val="8"/>
        <color auto="1"/>
        <name val="Swis721 Ex BT"/>
        <family val="2"/>
        <charset val="238"/>
        <scheme val="none"/>
      </font>
      <numFmt numFmtId="174" formatCode="_-* #,##0.00\ [$€-424]_-;\-* #,##0.00\ [$€-424]_-;_-* &quot;-&quot;??\ [$€-424]_-;_-@_-"/>
      <protection locked="0" hidden="0"/>
    </dxf>
    <dxf>
      <font>
        <strike val="0"/>
        <outline val="0"/>
        <shadow val="0"/>
        <u val="none"/>
        <vertAlign val="baseline"/>
        <sz val="8"/>
        <color auto="1"/>
        <name val="Swis721 Ex BT"/>
        <charset val="238"/>
        <scheme val="none"/>
      </font>
      <numFmt numFmtId="174" formatCode="_-* #,##0.00\ [$€-424]_-;\-* #,##0.00\ [$€-424]_-;_-* &quot;-&quot;??\ [$€-424]_-;_-@_-"/>
      <fill>
        <patternFill patternType="none">
          <fgColor indexed="64"/>
          <bgColor indexed="65"/>
        </patternFill>
      </fill>
      <protection locked="0" hidden="0"/>
    </dxf>
    <dxf>
      <font>
        <b val="0"/>
        <i val="0"/>
        <strike val="0"/>
        <condense val="0"/>
        <extend val="0"/>
        <outline val="0"/>
        <shadow val="0"/>
        <u val="none"/>
        <vertAlign val="baseline"/>
        <sz val="8"/>
        <color auto="1"/>
        <name val="Swis721 Ex BT"/>
        <family val="2"/>
        <charset val="238"/>
        <scheme val="none"/>
      </font>
      <numFmt numFmtId="181" formatCode="0.00&quot; €/kos&quot;"/>
      <protection locked="0" hidden="0"/>
    </dxf>
    <dxf>
      <font>
        <strike val="0"/>
        <outline val="0"/>
        <shadow val="0"/>
        <u val="none"/>
        <vertAlign val="baseline"/>
        <sz val="8"/>
        <color auto="1"/>
        <name val="Swis721 Ex BT"/>
        <charset val="238"/>
        <scheme val="none"/>
      </font>
      <numFmt numFmtId="181" formatCode="0.00&quot; €/kos&quot;"/>
      <fill>
        <patternFill patternType="none">
          <fgColor indexed="64"/>
          <bgColor indexed="65"/>
        </patternFill>
      </fill>
      <alignment horizontal="general" vertical="bottom" textRotation="0" wrapText="0" indent="0" justifyLastLine="0" shrinkToFit="0" readingOrder="0"/>
      <protection locked="0" hidden="0"/>
    </dxf>
    <dxf>
      <font>
        <b val="0"/>
        <i val="0"/>
        <strike val="0"/>
        <condense val="0"/>
        <extend val="0"/>
        <outline val="0"/>
        <shadow val="0"/>
        <u val="none"/>
        <vertAlign val="baseline"/>
        <sz val="8"/>
        <color auto="1"/>
        <name val="Swis721 Ex BT"/>
        <family val="2"/>
        <charset val="238"/>
        <scheme val="none"/>
      </font>
      <protection locked="0" hidden="0"/>
    </dxf>
    <dxf>
      <font>
        <strike val="0"/>
        <outline val="0"/>
        <shadow val="0"/>
        <u val="none"/>
        <vertAlign val="baseline"/>
        <sz val="8"/>
        <color auto="1"/>
        <name val="Swis721 Ex BT"/>
        <charset val="238"/>
        <scheme val="none"/>
      </font>
      <fill>
        <patternFill patternType="none">
          <fgColor indexed="64"/>
          <bgColor indexed="65"/>
        </patternFill>
      </fill>
      <protection locked="0" hidden="0"/>
    </dxf>
    <dxf>
      <font>
        <b val="0"/>
        <i val="0"/>
        <strike val="0"/>
        <condense val="0"/>
        <extend val="0"/>
        <outline val="0"/>
        <shadow val="0"/>
        <u val="none"/>
        <vertAlign val="baseline"/>
        <sz val="8"/>
        <color auto="1"/>
        <name val="Swis721 Ex BT"/>
        <family val="2"/>
        <charset val="238"/>
        <scheme val="none"/>
      </font>
      <protection locked="0" hidden="0"/>
    </dxf>
    <dxf>
      <font>
        <strike val="0"/>
        <outline val="0"/>
        <shadow val="0"/>
        <u val="none"/>
        <vertAlign val="baseline"/>
        <sz val="8"/>
        <color auto="1"/>
        <name val="Swis721 Ex BT"/>
        <charset val="238"/>
        <scheme val="none"/>
      </font>
      <fill>
        <patternFill patternType="none">
          <fgColor indexed="64"/>
          <bgColor indexed="65"/>
        </patternFill>
      </fill>
      <protection locked="0" hidden="0"/>
    </dxf>
    <dxf>
      <font>
        <b val="0"/>
        <i val="0"/>
        <strike val="0"/>
        <condense val="0"/>
        <extend val="0"/>
        <outline val="0"/>
        <shadow val="0"/>
        <u val="none"/>
        <vertAlign val="baseline"/>
        <sz val="8"/>
        <color auto="1"/>
        <name val="Swis721 Ex BT"/>
        <family val="2"/>
        <charset val="238"/>
        <scheme val="none"/>
      </font>
      <alignment horizontal="general" vertical="bottom" textRotation="0" wrapText="1" indent="0" justifyLastLine="0" shrinkToFit="0" readingOrder="0"/>
      <protection locked="0" hidden="0"/>
    </dxf>
    <dxf>
      <font>
        <strike val="0"/>
        <outline val="0"/>
        <shadow val="0"/>
        <u val="none"/>
        <vertAlign val="baseline"/>
        <sz val="8"/>
        <color auto="1"/>
        <name val="Swis721 Ex BT"/>
        <charset val="238"/>
        <scheme val="none"/>
      </font>
      <fill>
        <patternFill patternType="none">
          <fgColor indexed="64"/>
          <bgColor indexed="65"/>
        </patternFill>
      </fill>
      <alignment horizontal="general" vertical="bottom" textRotation="0" wrapText="1" indent="0" justifyLastLine="0" shrinkToFit="0" readingOrder="0"/>
      <protection locked="0" hidden="0"/>
    </dxf>
    <dxf>
      <font>
        <b val="0"/>
        <i val="0"/>
        <strike val="0"/>
        <condense val="0"/>
        <extend val="0"/>
        <outline val="0"/>
        <shadow val="0"/>
        <u val="none"/>
        <vertAlign val="baseline"/>
        <sz val="8"/>
        <color auto="1"/>
        <name val="Swis721 Ex BT"/>
        <family val="2"/>
        <charset val="238"/>
        <scheme val="none"/>
      </font>
      <alignment horizontal="left" vertical="bottom" textRotation="0" wrapText="0" indent="3" justifyLastLine="0" shrinkToFit="0" readingOrder="0"/>
      <protection locked="0" hidden="0"/>
    </dxf>
    <dxf>
      <font>
        <strike val="0"/>
        <outline val="0"/>
        <shadow val="0"/>
        <u val="none"/>
        <vertAlign val="baseline"/>
        <sz val="8"/>
        <color auto="1"/>
        <name val="Swis721 Ex BT"/>
        <charset val="238"/>
        <scheme val="none"/>
      </font>
      <numFmt numFmtId="2" formatCode="0.00"/>
      <fill>
        <patternFill patternType="none">
          <fgColor indexed="64"/>
          <bgColor indexed="65"/>
        </patternFill>
      </fill>
      <alignment horizontal="right" vertical="top" textRotation="0" wrapText="0" indent="0" justifyLastLine="0" shrinkToFit="0" readingOrder="0"/>
      <protection locked="0" hidden="0"/>
    </dxf>
    <dxf>
      <font>
        <strike val="0"/>
        <outline val="0"/>
        <shadow val="0"/>
        <u val="none"/>
        <vertAlign val="baseline"/>
        <sz val="9"/>
        <color auto="1"/>
        <name val="Swis721 Ex BT"/>
        <charset val="238"/>
        <scheme val="none"/>
      </font>
      <fill>
        <patternFill patternType="none">
          <fgColor indexed="64"/>
          <bgColor indexed="65"/>
        </patternFill>
      </fill>
      <protection locked="0" hidden="0"/>
    </dxf>
    <dxf>
      <font>
        <strike val="0"/>
        <outline val="0"/>
        <shadow val="0"/>
        <u val="none"/>
        <vertAlign val="baseline"/>
        <sz val="9"/>
        <color auto="1"/>
        <name val="Swis721 Ex BT"/>
        <charset val="238"/>
        <scheme val="none"/>
      </font>
      <fill>
        <patternFill patternType="none">
          <fgColor indexed="64"/>
          <bgColor indexed="65"/>
        </patternFill>
      </fill>
      <protection locked="0" hidden="0"/>
    </dxf>
    <dxf>
      <font>
        <strike val="0"/>
        <outline val="0"/>
        <shadow val="0"/>
        <u val="none"/>
        <vertAlign val="baseline"/>
        <sz val="9"/>
        <color auto="1"/>
        <name val="Swis721 Ex BT"/>
        <charset val="238"/>
        <scheme val="none"/>
      </font>
      <fill>
        <patternFill patternType="none">
          <fgColor indexed="64"/>
          <bgColor indexed="65"/>
        </patternFill>
      </fill>
      <alignment vertical="center" textRotation="0" indent="0" justifyLastLine="0" shrinkToFit="0" readingOrder="0"/>
      <protection locked="0" hidden="0"/>
    </dxf>
    <dxf>
      <font>
        <b val="0"/>
        <i val="0"/>
        <strike val="0"/>
        <condense val="0"/>
        <extend val="0"/>
        <outline val="0"/>
        <shadow val="0"/>
        <u val="none"/>
        <vertAlign val="baseline"/>
        <sz val="8"/>
        <color auto="1"/>
        <name val="Swis721 Ex BT"/>
        <family val="2"/>
        <charset val="238"/>
        <scheme val="none"/>
      </font>
      <numFmt numFmtId="174" formatCode="_-* #,##0.00\ [$€-424]_-;\-* #,##0.00\ [$€-424]_-;_-* &quot;-&quot;??\ [$€-424]_-;_-@_-"/>
      <protection locked="0" hidden="0"/>
    </dxf>
    <dxf>
      <font>
        <strike val="0"/>
        <outline val="0"/>
        <shadow val="0"/>
        <u val="none"/>
        <vertAlign val="baseline"/>
        <sz val="8"/>
        <color auto="1"/>
        <name val="Swis721 Ex BT"/>
        <charset val="238"/>
        <scheme val="none"/>
      </font>
      <numFmt numFmtId="174" formatCode="_-* #,##0.00\ [$€-424]_-;\-* #,##0.00\ [$€-424]_-;_-* &quot;-&quot;??\ [$€-424]_-;_-@_-"/>
      <fill>
        <patternFill patternType="none">
          <fgColor indexed="64"/>
          <bgColor indexed="65"/>
        </patternFill>
      </fill>
      <protection locked="0" hidden="0"/>
    </dxf>
    <dxf>
      <font>
        <b val="0"/>
        <i val="0"/>
        <strike val="0"/>
        <condense val="0"/>
        <extend val="0"/>
        <outline val="0"/>
        <shadow val="0"/>
        <u val="none"/>
        <vertAlign val="baseline"/>
        <sz val="8"/>
        <color auto="1"/>
        <name val="Swis721 Ex BT"/>
        <family val="2"/>
        <charset val="238"/>
        <scheme val="none"/>
      </font>
      <protection locked="0" hidden="0"/>
    </dxf>
    <dxf>
      <font>
        <strike val="0"/>
        <outline val="0"/>
        <shadow val="0"/>
        <u val="none"/>
        <vertAlign val="baseline"/>
        <sz val="8"/>
        <color auto="1"/>
        <name val="Swis721 Ex BT"/>
        <charset val="238"/>
        <scheme val="none"/>
      </font>
      <fill>
        <patternFill patternType="none">
          <fgColor indexed="64"/>
          <bgColor indexed="65"/>
        </patternFill>
      </fill>
      <protection locked="0" hidden="0"/>
    </dxf>
    <dxf>
      <font>
        <b val="0"/>
        <i val="0"/>
        <strike val="0"/>
        <condense val="0"/>
        <extend val="0"/>
        <outline val="0"/>
        <shadow val="0"/>
        <u val="none"/>
        <vertAlign val="baseline"/>
        <sz val="8"/>
        <color auto="1"/>
        <name val="Swis721 Ex BT"/>
        <family val="2"/>
        <charset val="238"/>
        <scheme val="none"/>
      </font>
      <protection locked="0" hidden="0"/>
    </dxf>
    <dxf>
      <font>
        <strike val="0"/>
        <outline val="0"/>
        <shadow val="0"/>
        <u val="none"/>
        <vertAlign val="baseline"/>
        <sz val="8"/>
        <color auto="1"/>
        <name val="Swis721 Ex BT"/>
        <charset val="238"/>
        <scheme val="none"/>
      </font>
      <fill>
        <patternFill patternType="none">
          <fgColor indexed="64"/>
          <bgColor indexed="65"/>
        </patternFill>
      </fill>
      <protection locked="0" hidden="0"/>
    </dxf>
    <dxf>
      <font>
        <b val="0"/>
        <i val="0"/>
        <strike val="0"/>
        <condense val="0"/>
        <extend val="0"/>
        <outline val="0"/>
        <shadow val="0"/>
        <u val="none"/>
        <vertAlign val="baseline"/>
        <sz val="8"/>
        <color auto="1"/>
        <name val="Swis721 Ex BT"/>
        <family val="2"/>
        <charset val="238"/>
        <scheme val="none"/>
      </font>
      <protection locked="0" hidden="0"/>
    </dxf>
    <dxf>
      <font>
        <strike val="0"/>
        <outline val="0"/>
        <shadow val="0"/>
        <u val="none"/>
        <vertAlign val="baseline"/>
        <sz val="8"/>
        <color auto="1"/>
        <name val="Swis721 Ex BT"/>
        <charset val="238"/>
        <scheme val="none"/>
      </font>
      <fill>
        <patternFill patternType="none">
          <fgColor indexed="64"/>
          <bgColor indexed="65"/>
        </patternFill>
      </fill>
      <protection locked="0" hidden="0"/>
    </dxf>
    <dxf>
      <font>
        <b val="0"/>
        <i val="0"/>
        <strike val="0"/>
        <condense val="0"/>
        <extend val="0"/>
        <outline val="0"/>
        <shadow val="0"/>
        <u val="none"/>
        <vertAlign val="baseline"/>
        <sz val="8"/>
        <color auto="1"/>
        <name val="Swis721 Ex BT"/>
        <family val="2"/>
        <charset val="238"/>
        <scheme val="none"/>
      </font>
      <alignment horizontal="general" vertical="bottom" textRotation="0" wrapText="1" indent="0" justifyLastLine="0" shrinkToFit="0" readingOrder="0"/>
      <protection locked="0" hidden="0"/>
    </dxf>
    <dxf>
      <font>
        <strike val="0"/>
        <outline val="0"/>
        <shadow val="0"/>
        <u val="none"/>
        <vertAlign val="baseline"/>
        <sz val="8"/>
        <color auto="1"/>
        <name val="Swis721 Ex BT"/>
        <charset val="238"/>
        <scheme val="none"/>
      </font>
      <fill>
        <patternFill patternType="none">
          <fgColor indexed="64"/>
          <bgColor indexed="65"/>
        </patternFill>
      </fill>
      <alignment horizontal="general" vertical="bottom" textRotation="0" wrapText="1" indent="0" justifyLastLine="0" shrinkToFit="0" readingOrder="0"/>
      <protection locked="0" hidden="0"/>
    </dxf>
    <dxf>
      <font>
        <b val="0"/>
        <i val="0"/>
        <strike val="0"/>
        <condense val="0"/>
        <extend val="0"/>
        <outline val="0"/>
        <shadow val="0"/>
        <u val="none"/>
        <vertAlign val="baseline"/>
        <sz val="8"/>
        <color auto="1"/>
        <name val="Swis721 Ex BT"/>
        <family val="2"/>
        <charset val="238"/>
        <scheme val="none"/>
      </font>
      <alignment horizontal="left" vertical="bottom" textRotation="0" wrapText="0" indent="3" justifyLastLine="0" shrinkToFit="0" readingOrder="0"/>
      <protection locked="0" hidden="0"/>
    </dxf>
    <dxf>
      <font>
        <strike val="0"/>
        <outline val="0"/>
        <shadow val="0"/>
        <u val="none"/>
        <vertAlign val="baseline"/>
        <sz val="8"/>
        <color auto="1"/>
        <name val="Swis721 Ex BT"/>
        <charset val="238"/>
        <scheme val="none"/>
      </font>
      <numFmt numFmtId="2" formatCode="0.00"/>
      <fill>
        <patternFill patternType="none">
          <fgColor indexed="64"/>
          <bgColor indexed="65"/>
        </patternFill>
      </fill>
      <alignment vertical="top" textRotation="0" wrapText="0" indent="0" justifyLastLine="0" shrinkToFit="0" readingOrder="0"/>
      <protection locked="0" hidden="0"/>
    </dxf>
    <dxf>
      <font>
        <strike val="0"/>
        <outline val="0"/>
        <shadow val="0"/>
        <u val="none"/>
        <vertAlign val="baseline"/>
        <sz val="9"/>
        <color auto="1"/>
        <name val="Swis721 Ex BT"/>
        <charset val="238"/>
        <scheme val="none"/>
      </font>
      <fill>
        <patternFill patternType="none">
          <fgColor indexed="64"/>
          <bgColor indexed="65"/>
        </patternFill>
      </fill>
      <protection locked="0" hidden="0"/>
    </dxf>
    <dxf>
      <font>
        <strike val="0"/>
        <outline val="0"/>
        <shadow val="0"/>
        <u val="none"/>
        <vertAlign val="baseline"/>
        <sz val="9"/>
        <color auto="1"/>
        <name val="Swis721 Ex BT"/>
        <charset val="238"/>
        <scheme val="none"/>
      </font>
      <fill>
        <patternFill patternType="none">
          <fgColor indexed="64"/>
          <bgColor indexed="65"/>
        </patternFill>
      </fill>
      <protection locked="0" hidden="0"/>
    </dxf>
    <dxf>
      <font>
        <strike val="0"/>
        <outline val="0"/>
        <shadow val="0"/>
        <u val="none"/>
        <vertAlign val="baseline"/>
        <sz val="9"/>
        <color auto="1"/>
        <name val="Swis721 Ex BT"/>
        <charset val="238"/>
        <scheme val="none"/>
      </font>
      <fill>
        <patternFill patternType="none">
          <fgColor indexed="64"/>
          <bgColor indexed="65"/>
        </patternFill>
      </fill>
      <alignment vertical="center" textRotation="0" indent="0" justifyLastLine="0" shrinkToFit="0" readingOrder="0"/>
      <protection locked="0" hidden="0"/>
    </dxf>
    <dxf>
      <font>
        <b val="0"/>
        <i val="0"/>
        <strike val="0"/>
        <condense val="0"/>
        <extend val="0"/>
        <outline val="0"/>
        <shadow val="0"/>
        <u val="none"/>
        <vertAlign val="baseline"/>
        <sz val="8"/>
        <color auto="1"/>
        <name val="Swis721 Ex BT"/>
        <family val="2"/>
        <charset val="238"/>
        <scheme val="none"/>
      </font>
      <numFmt numFmtId="174" formatCode="_-* #,##0.00\ [$€-424]_-;\-* #,##0.00\ [$€-424]_-;_-* &quot;-&quot;??\ [$€-424]_-;_-@_-"/>
      <protection locked="0" hidden="0"/>
    </dxf>
    <dxf>
      <font>
        <strike val="0"/>
        <outline val="0"/>
        <shadow val="0"/>
        <u val="none"/>
        <vertAlign val="baseline"/>
        <sz val="8"/>
        <color auto="1"/>
        <name val="Swis721 Ex BT"/>
        <charset val="238"/>
        <scheme val="none"/>
      </font>
      <numFmt numFmtId="174" formatCode="_-* #,##0.00\ [$€-424]_-;\-* #,##0.00\ [$€-424]_-;_-* &quot;-&quot;??\ [$€-424]_-;_-@_-"/>
      <fill>
        <patternFill patternType="none">
          <fgColor indexed="64"/>
          <bgColor indexed="65"/>
        </patternFill>
      </fill>
      <protection locked="0" hidden="0"/>
    </dxf>
    <dxf>
      <font>
        <b val="0"/>
        <i val="0"/>
        <strike val="0"/>
        <condense val="0"/>
        <extend val="0"/>
        <outline val="0"/>
        <shadow val="0"/>
        <u val="none"/>
        <vertAlign val="baseline"/>
        <sz val="8"/>
        <color auto="1"/>
        <name val="Swis721 Ex BT"/>
        <family val="2"/>
        <charset val="238"/>
        <scheme val="none"/>
      </font>
      <protection locked="0" hidden="0"/>
    </dxf>
    <dxf>
      <font>
        <strike val="0"/>
        <outline val="0"/>
        <shadow val="0"/>
        <u val="none"/>
        <vertAlign val="baseline"/>
        <sz val="8"/>
        <color auto="1"/>
        <name val="Swis721 Ex BT"/>
        <charset val="238"/>
        <scheme val="none"/>
      </font>
      <fill>
        <patternFill patternType="none">
          <fgColor indexed="64"/>
          <bgColor indexed="65"/>
        </patternFill>
      </fill>
      <protection locked="0" hidden="0"/>
    </dxf>
    <dxf>
      <font>
        <b val="0"/>
        <i val="0"/>
        <strike val="0"/>
        <condense val="0"/>
        <extend val="0"/>
        <outline val="0"/>
        <shadow val="0"/>
        <u val="none"/>
        <vertAlign val="baseline"/>
        <sz val="8"/>
        <color auto="1"/>
        <name val="Swis721 Ex BT"/>
        <family val="2"/>
        <charset val="238"/>
        <scheme val="none"/>
      </font>
      <protection locked="0" hidden="0"/>
    </dxf>
    <dxf>
      <font>
        <strike val="0"/>
        <outline val="0"/>
        <shadow val="0"/>
        <u val="none"/>
        <vertAlign val="baseline"/>
        <sz val="8"/>
        <color auto="1"/>
        <name val="Swis721 Ex BT"/>
        <charset val="238"/>
        <scheme val="none"/>
      </font>
      <fill>
        <patternFill patternType="none">
          <fgColor indexed="64"/>
          <bgColor indexed="65"/>
        </patternFill>
      </fill>
      <protection locked="0" hidden="0"/>
    </dxf>
    <dxf>
      <font>
        <b val="0"/>
        <i val="0"/>
        <strike val="0"/>
        <condense val="0"/>
        <extend val="0"/>
        <outline val="0"/>
        <shadow val="0"/>
        <u val="none"/>
        <vertAlign val="baseline"/>
        <sz val="8"/>
        <color auto="1"/>
        <name val="Swis721 Ex BT"/>
        <family val="2"/>
        <charset val="238"/>
        <scheme val="none"/>
      </font>
      <protection locked="0" hidden="0"/>
    </dxf>
    <dxf>
      <font>
        <strike val="0"/>
        <outline val="0"/>
        <shadow val="0"/>
        <u val="none"/>
        <vertAlign val="baseline"/>
        <sz val="8"/>
        <color auto="1"/>
        <name val="Swis721 Ex BT"/>
        <charset val="238"/>
        <scheme val="none"/>
      </font>
      <fill>
        <patternFill patternType="none">
          <fgColor indexed="64"/>
          <bgColor indexed="65"/>
        </patternFill>
      </fill>
      <protection locked="0" hidden="0"/>
    </dxf>
    <dxf>
      <font>
        <b val="0"/>
        <i val="0"/>
        <strike val="0"/>
        <condense val="0"/>
        <extend val="0"/>
        <outline val="0"/>
        <shadow val="0"/>
        <u val="none"/>
        <vertAlign val="baseline"/>
        <sz val="8"/>
        <color auto="1"/>
        <name val="Swis721 Ex BT"/>
        <family val="2"/>
        <charset val="238"/>
        <scheme val="none"/>
      </font>
      <alignment horizontal="general" vertical="bottom" textRotation="0" wrapText="1" indent="0" justifyLastLine="0" shrinkToFit="0" readingOrder="0"/>
      <protection locked="0" hidden="0"/>
    </dxf>
    <dxf>
      <font>
        <strike val="0"/>
        <outline val="0"/>
        <shadow val="0"/>
        <u val="none"/>
        <vertAlign val="baseline"/>
        <sz val="8"/>
        <color auto="1"/>
        <name val="Swis721 Ex BT"/>
        <charset val="238"/>
        <scheme val="none"/>
      </font>
      <fill>
        <patternFill patternType="none">
          <fgColor indexed="64"/>
          <bgColor indexed="65"/>
        </patternFill>
      </fill>
      <alignment horizontal="general" vertical="top" textRotation="0" wrapText="1" indent="0" justifyLastLine="0" shrinkToFit="0" readingOrder="0"/>
      <protection locked="0" hidden="0"/>
    </dxf>
    <dxf>
      <font>
        <b val="0"/>
        <i val="0"/>
        <strike val="0"/>
        <condense val="0"/>
        <extend val="0"/>
        <outline val="0"/>
        <shadow val="0"/>
        <u val="none"/>
        <vertAlign val="baseline"/>
        <sz val="8"/>
        <color auto="1"/>
        <name val="Swis721 Ex BT"/>
        <family val="2"/>
        <charset val="238"/>
        <scheme val="none"/>
      </font>
      <alignment horizontal="left" vertical="bottom" textRotation="0" wrapText="0" indent="3" justifyLastLine="0" shrinkToFit="0" readingOrder="0"/>
      <protection locked="0" hidden="0"/>
    </dxf>
    <dxf>
      <font>
        <strike val="0"/>
        <outline val="0"/>
        <shadow val="0"/>
        <u val="none"/>
        <vertAlign val="baseline"/>
        <sz val="8"/>
        <color auto="1"/>
        <name val="Swis721 Ex BT"/>
        <charset val="238"/>
        <scheme val="none"/>
      </font>
      <numFmt numFmtId="2" formatCode="0.00"/>
      <fill>
        <patternFill patternType="none">
          <fgColor indexed="64"/>
          <bgColor indexed="65"/>
        </patternFill>
      </fill>
      <alignment vertical="top" textRotation="0" wrapText="0" indent="0" justifyLastLine="0" shrinkToFit="0" readingOrder="0"/>
      <protection locked="0" hidden="0"/>
    </dxf>
    <dxf>
      <font>
        <strike val="0"/>
        <outline val="0"/>
        <shadow val="0"/>
        <u val="none"/>
        <vertAlign val="baseline"/>
        <sz val="9"/>
        <color auto="1"/>
        <name val="Swis721 Ex BT"/>
        <charset val="238"/>
        <scheme val="none"/>
      </font>
      <fill>
        <patternFill patternType="none">
          <fgColor indexed="64"/>
          <bgColor indexed="65"/>
        </patternFill>
      </fill>
      <protection locked="0" hidden="0"/>
    </dxf>
    <dxf>
      <font>
        <strike val="0"/>
        <outline val="0"/>
        <shadow val="0"/>
        <u val="none"/>
        <vertAlign val="baseline"/>
        <sz val="9"/>
        <color auto="1"/>
        <name val="Swis721 Ex BT"/>
        <charset val="238"/>
        <scheme val="none"/>
      </font>
      <fill>
        <patternFill patternType="none">
          <fgColor indexed="64"/>
          <bgColor indexed="65"/>
        </patternFill>
      </fill>
      <protection locked="0" hidden="0"/>
    </dxf>
    <dxf>
      <font>
        <strike val="0"/>
        <outline val="0"/>
        <shadow val="0"/>
        <u val="none"/>
        <vertAlign val="baseline"/>
        <sz val="9"/>
        <color auto="1"/>
        <name val="Swis721 Ex BT"/>
        <charset val="238"/>
        <scheme val="none"/>
      </font>
      <fill>
        <patternFill patternType="none">
          <fgColor indexed="64"/>
          <bgColor indexed="65"/>
        </patternFill>
      </fill>
      <alignment vertical="center" textRotation="0" indent="0" justifyLastLine="0" shrinkToFit="0" readingOrder="0"/>
      <protection locked="0" hidden="0"/>
    </dxf>
    <dxf>
      <font>
        <b val="0"/>
        <i val="0"/>
        <strike val="0"/>
        <condense val="0"/>
        <extend val="0"/>
        <outline val="0"/>
        <shadow val="0"/>
        <u val="none"/>
        <vertAlign val="baseline"/>
        <sz val="8"/>
        <color auto="1"/>
        <name val="Swis721 Ex BT"/>
        <family val="2"/>
        <charset val="238"/>
        <scheme val="none"/>
      </font>
      <numFmt numFmtId="174" formatCode="_-* #,##0.00\ [$€-424]_-;\-* #,##0.00\ [$€-424]_-;_-* &quot;-&quot;??\ [$€-424]_-;_-@_-"/>
      <protection locked="0" hidden="0"/>
    </dxf>
    <dxf>
      <font>
        <strike val="0"/>
        <outline val="0"/>
        <shadow val="0"/>
        <u val="none"/>
        <vertAlign val="baseline"/>
        <sz val="8"/>
        <color auto="1"/>
        <name val="Swis721 Ex BT"/>
        <charset val="238"/>
        <scheme val="none"/>
      </font>
      <numFmt numFmtId="174" formatCode="_-* #,##0.00\ [$€-424]_-;\-* #,##0.00\ [$€-424]_-;_-* &quot;-&quot;??\ [$€-424]_-;_-@_-"/>
      <fill>
        <patternFill patternType="none">
          <fgColor indexed="64"/>
          <bgColor indexed="65"/>
        </patternFill>
      </fill>
      <protection locked="0" hidden="0"/>
    </dxf>
    <dxf>
      <font>
        <b val="0"/>
        <i val="0"/>
        <strike val="0"/>
        <condense val="0"/>
        <extend val="0"/>
        <outline val="0"/>
        <shadow val="0"/>
        <u val="none"/>
        <vertAlign val="baseline"/>
        <sz val="8"/>
        <color auto="1"/>
        <name val="Swis721 Ex BT"/>
        <family val="2"/>
        <charset val="238"/>
        <scheme val="none"/>
      </font>
      <numFmt numFmtId="181" formatCode="0.00&quot; €/kos&quot;"/>
      <protection locked="0" hidden="0"/>
    </dxf>
    <dxf>
      <font>
        <strike val="0"/>
        <outline val="0"/>
        <shadow val="0"/>
        <u val="none"/>
        <vertAlign val="baseline"/>
        <sz val="8"/>
        <color auto="1"/>
        <name val="Swis721 Ex BT"/>
        <charset val="238"/>
        <scheme val="none"/>
      </font>
      <numFmt numFmtId="181" formatCode="0.00&quot; €/kos&quot;"/>
      <fill>
        <patternFill patternType="none">
          <fgColor indexed="64"/>
          <bgColor indexed="65"/>
        </patternFill>
      </fill>
      <alignment horizontal="general" vertical="bottom" textRotation="0" wrapText="0" indent="0" justifyLastLine="0" shrinkToFit="0" readingOrder="0"/>
      <protection locked="0" hidden="0"/>
    </dxf>
    <dxf>
      <font>
        <b val="0"/>
        <i val="0"/>
        <strike val="0"/>
        <condense val="0"/>
        <extend val="0"/>
        <outline val="0"/>
        <shadow val="0"/>
        <u val="none"/>
        <vertAlign val="baseline"/>
        <sz val="8"/>
        <color auto="1"/>
        <name val="Swis721 Ex BT"/>
        <family val="2"/>
        <charset val="238"/>
        <scheme val="none"/>
      </font>
      <protection locked="0" hidden="0"/>
    </dxf>
    <dxf>
      <font>
        <strike val="0"/>
        <outline val="0"/>
        <shadow val="0"/>
        <u val="none"/>
        <vertAlign val="baseline"/>
        <sz val="8"/>
        <color auto="1"/>
        <name val="Swis721 Ex BT"/>
        <charset val="238"/>
        <scheme val="none"/>
      </font>
      <fill>
        <patternFill patternType="none">
          <fgColor indexed="64"/>
          <bgColor indexed="65"/>
        </patternFill>
      </fill>
      <protection locked="0" hidden="0"/>
    </dxf>
    <dxf>
      <font>
        <b val="0"/>
        <i val="0"/>
        <strike val="0"/>
        <condense val="0"/>
        <extend val="0"/>
        <outline val="0"/>
        <shadow val="0"/>
        <u val="none"/>
        <vertAlign val="baseline"/>
        <sz val="8"/>
        <color auto="1"/>
        <name val="Swis721 Ex BT"/>
        <family val="2"/>
        <charset val="238"/>
        <scheme val="none"/>
      </font>
      <protection locked="0" hidden="0"/>
    </dxf>
    <dxf>
      <font>
        <strike val="0"/>
        <outline val="0"/>
        <shadow val="0"/>
        <u val="none"/>
        <vertAlign val="baseline"/>
        <sz val="8"/>
        <color auto="1"/>
        <name val="Swis721 Ex BT"/>
        <charset val="238"/>
        <scheme val="none"/>
      </font>
      <fill>
        <patternFill patternType="none">
          <fgColor indexed="64"/>
          <bgColor indexed="65"/>
        </patternFill>
      </fill>
      <protection locked="0" hidden="0"/>
    </dxf>
    <dxf>
      <font>
        <b val="0"/>
        <i val="0"/>
        <strike val="0"/>
        <condense val="0"/>
        <extend val="0"/>
        <outline val="0"/>
        <shadow val="0"/>
        <u val="none"/>
        <vertAlign val="baseline"/>
        <sz val="8"/>
        <color auto="1"/>
        <name val="Swis721 Ex BT"/>
        <family val="2"/>
        <charset val="238"/>
        <scheme val="none"/>
      </font>
      <alignment horizontal="general" vertical="bottom" textRotation="0" wrapText="1" indent="0" justifyLastLine="0" shrinkToFit="0" readingOrder="0"/>
      <protection locked="0" hidden="0"/>
    </dxf>
    <dxf>
      <font>
        <strike val="0"/>
        <outline val="0"/>
        <shadow val="0"/>
        <u val="none"/>
        <vertAlign val="baseline"/>
        <sz val="8"/>
        <color auto="1"/>
        <name val="Swis721 Ex BT"/>
        <charset val="238"/>
        <scheme val="none"/>
      </font>
      <fill>
        <patternFill patternType="none">
          <fgColor indexed="64"/>
          <bgColor indexed="65"/>
        </patternFill>
      </fill>
      <alignment horizontal="general" vertical="bottom" textRotation="0" wrapText="1" indent="0" justifyLastLine="0" shrinkToFit="0" readingOrder="0"/>
      <protection locked="0" hidden="0"/>
    </dxf>
    <dxf>
      <font>
        <b val="0"/>
        <i val="0"/>
        <strike val="0"/>
        <condense val="0"/>
        <extend val="0"/>
        <outline val="0"/>
        <shadow val="0"/>
        <u val="none"/>
        <vertAlign val="baseline"/>
        <sz val="8"/>
        <color auto="1"/>
        <name val="Swis721 Ex BT"/>
        <family val="2"/>
        <charset val="238"/>
        <scheme val="none"/>
      </font>
      <alignment horizontal="left" vertical="bottom" textRotation="0" wrapText="0" indent="3" justifyLastLine="0" shrinkToFit="0" readingOrder="0"/>
      <protection locked="0" hidden="0"/>
    </dxf>
    <dxf>
      <font>
        <strike val="0"/>
        <outline val="0"/>
        <shadow val="0"/>
        <u val="none"/>
        <vertAlign val="baseline"/>
        <sz val="8"/>
        <color auto="1"/>
        <name val="Swis721 Ex BT"/>
        <charset val="238"/>
        <scheme val="none"/>
      </font>
      <numFmt numFmtId="2" formatCode="0.00"/>
      <fill>
        <patternFill patternType="none">
          <fgColor indexed="64"/>
          <bgColor indexed="65"/>
        </patternFill>
      </fill>
      <alignment horizontal="right" vertical="top" textRotation="0" wrapText="0" indent="0" justifyLastLine="0" shrinkToFit="0" readingOrder="0"/>
      <protection locked="0" hidden="0"/>
    </dxf>
    <dxf>
      <font>
        <strike val="0"/>
        <outline val="0"/>
        <shadow val="0"/>
        <u val="none"/>
        <vertAlign val="baseline"/>
        <sz val="9"/>
        <color auto="1"/>
        <name val="Swis721 Ex BT"/>
        <charset val="238"/>
        <scheme val="none"/>
      </font>
      <fill>
        <patternFill patternType="none">
          <fgColor indexed="64"/>
          <bgColor indexed="65"/>
        </patternFill>
      </fill>
      <protection locked="0" hidden="0"/>
    </dxf>
    <dxf>
      <font>
        <strike val="0"/>
        <outline val="0"/>
        <shadow val="0"/>
        <u val="none"/>
        <vertAlign val="baseline"/>
        <sz val="9"/>
        <color auto="1"/>
        <name val="Swis721 Ex BT"/>
        <charset val="238"/>
        <scheme val="none"/>
      </font>
      <fill>
        <patternFill patternType="none">
          <fgColor indexed="64"/>
          <bgColor indexed="65"/>
        </patternFill>
      </fill>
      <protection locked="0" hidden="0"/>
    </dxf>
    <dxf>
      <font>
        <strike val="0"/>
        <outline val="0"/>
        <shadow val="0"/>
        <u val="none"/>
        <vertAlign val="baseline"/>
        <sz val="9"/>
        <color auto="1"/>
        <name val="Swis721 Ex BT"/>
        <charset val="238"/>
        <scheme val="none"/>
      </font>
      <fill>
        <patternFill patternType="none">
          <fgColor indexed="64"/>
          <bgColor indexed="65"/>
        </patternFill>
      </fill>
      <alignment vertical="center" textRotation="0" indent="0" justifyLastLine="0" shrinkToFit="0" readingOrder="0"/>
      <protection locked="0" hidden="0"/>
    </dxf>
    <dxf>
      <font>
        <b val="0"/>
        <i val="0"/>
        <strike val="0"/>
        <condense val="0"/>
        <extend val="0"/>
        <outline val="0"/>
        <shadow val="0"/>
        <u val="none"/>
        <vertAlign val="baseline"/>
        <sz val="8"/>
        <color auto="1"/>
        <name val="Swis721 Ex BT"/>
        <family val="2"/>
        <charset val="238"/>
        <scheme val="none"/>
      </font>
      <numFmt numFmtId="174" formatCode="_-* #,##0.00\ [$€-424]_-;\-* #,##0.00\ [$€-424]_-;_-* &quot;-&quot;??\ [$€-424]_-;_-@_-"/>
      <protection locked="0" hidden="0"/>
    </dxf>
    <dxf>
      <font>
        <strike val="0"/>
        <outline val="0"/>
        <shadow val="0"/>
        <u val="none"/>
        <vertAlign val="baseline"/>
        <sz val="8"/>
        <color auto="1"/>
        <name val="Swis721 Ex BT"/>
        <charset val="238"/>
        <scheme val="none"/>
      </font>
      <numFmt numFmtId="174" formatCode="_-* #,##0.00\ [$€-424]_-;\-* #,##0.00\ [$€-424]_-;_-* &quot;-&quot;??\ [$€-424]_-;_-@_-"/>
      <fill>
        <patternFill patternType="none">
          <fgColor indexed="64"/>
          <bgColor indexed="65"/>
        </patternFill>
      </fill>
      <protection locked="0" hidden="0"/>
    </dxf>
    <dxf>
      <font>
        <b val="0"/>
        <i val="0"/>
        <strike val="0"/>
        <condense val="0"/>
        <extend val="0"/>
        <outline val="0"/>
        <shadow val="0"/>
        <u val="none"/>
        <vertAlign val="baseline"/>
        <sz val="8"/>
        <color auto="1"/>
        <name val="Swis721 Ex BT"/>
        <family val="2"/>
        <charset val="238"/>
        <scheme val="none"/>
      </font>
      <numFmt numFmtId="181" formatCode="0.00&quot; €/kos&quot;"/>
      <protection locked="0" hidden="0"/>
    </dxf>
    <dxf>
      <font>
        <strike val="0"/>
        <outline val="0"/>
        <shadow val="0"/>
        <u val="none"/>
        <vertAlign val="baseline"/>
        <sz val="8"/>
        <color auto="1"/>
        <name val="Swis721 Ex BT"/>
        <charset val="238"/>
        <scheme val="none"/>
      </font>
      <numFmt numFmtId="181" formatCode="0.00&quot; €/kos&quot;"/>
      <fill>
        <patternFill patternType="none">
          <fgColor indexed="64"/>
          <bgColor indexed="65"/>
        </patternFill>
      </fill>
      <alignment horizontal="general" vertical="bottom" textRotation="0" wrapText="0" indent="0" justifyLastLine="0" shrinkToFit="0" readingOrder="0"/>
      <protection locked="0" hidden="0"/>
    </dxf>
    <dxf>
      <font>
        <b val="0"/>
        <i val="0"/>
        <strike val="0"/>
        <condense val="0"/>
        <extend val="0"/>
        <outline val="0"/>
        <shadow val="0"/>
        <u val="none"/>
        <vertAlign val="baseline"/>
        <sz val="8"/>
        <color auto="1"/>
        <name val="Swis721 Ex BT"/>
        <family val="2"/>
        <charset val="238"/>
        <scheme val="none"/>
      </font>
      <protection locked="0" hidden="0"/>
    </dxf>
    <dxf>
      <font>
        <strike val="0"/>
        <outline val="0"/>
        <shadow val="0"/>
        <u val="none"/>
        <vertAlign val="baseline"/>
        <sz val="8"/>
        <color auto="1"/>
        <name val="Swis721 Ex BT"/>
        <charset val="238"/>
        <scheme val="none"/>
      </font>
      <fill>
        <patternFill patternType="none">
          <fgColor indexed="64"/>
          <bgColor indexed="65"/>
        </patternFill>
      </fill>
      <protection locked="0" hidden="0"/>
    </dxf>
    <dxf>
      <font>
        <b val="0"/>
        <i val="0"/>
        <strike val="0"/>
        <condense val="0"/>
        <extend val="0"/>
        <outline val="0"/>
        <shadow val="0"/>
        <u val="none"/>
        <vertAlign val="baseline"/>
        <sz val="8"/>
        <color auto="1"/>
        <name val="Swis721 Ex BT"/>
        <family val="2"/>
        <charset val="238"/>
        <scheme val="none"/>
      </font>
      <protection locked="0" hidden="0"/>
    </dxf>
    <dxf>
      <font>
        <strike val="0"/>
        <outline val="0"/>
        <shadow val="0"/>
        <u val="none"/>
        <vertAlign val="baseline"/>
        <sz val="8"/>
        <color auto="1"/>
        <name val="Swis721 Ex BT"/>
        <charset val="238"/>
        <scheme val="none"/>
      </font>
      <fill>
        <patternFill patternType="none">
          <fgColor indexed="64"/>
          <bgColor indexed="65"/>
        </patternFill>
      </fill>
      <protection locked="0" hidden="0"/>
    </dxf>
    <dxf>
      <font>
        <b val="0"/>
        <i val="0"/>
        <strike val="0"/>
        <condense val="0"/>
        <extend val="0"/>
        <outline val="0"/>
        <shadow val="0"/>
        <u val="none"/>
        <vertAlign val="baseline"/>
        <sz val="8"/>
        <color auto="1"/>
        <name val="Swis721 Ex BT"/>
        <family val="2"/>
        <charset val="238"/>
        <scheme val="none"/>
      </font>
      <alignment horizontal="general" vertical="bottom" textRotation="0" wrapText="1" indent="0" justifyLastLine="0" shrinkToFit="0" readingOrder="0"/>
      <protection locked="0" hidden="0"/>
    </dxf>
    <dxf>
      <font>
        <strike val="0"/>
        <outline val="0"/>
        <shadow val="0"/>
        <u val="none"/>
        <vertAlign val="baseline"/>
        <sz val="8"/>
        <color auto="1"/>
        <name val="Swis721 Ex BT"/>
        <charset val="238"/>
        <scheme val="none"/>
      </font>
      <fill>
        <patternFill patternType="none">
          <fgColor indexed="64"/>
          <bgColor indexed="65"/>
        </patternFill>
      </fill>
      <alignment horizontal="general" vertical="bottom" textRotation="0" wrapText="1" indent="0" justifyLastLine="0" shrinkToFit="0" readingOrder="0"/>
      <protection locked="0" hidden="0"/>
    </dxf>
    <dxf>
      <font>
        <b val="0"/>
        <i val="0"/>
        <strike val="0"/>
        <condense val="0"/>
        <extend val="0"/>
        <outline val="0"/>
        <shadow val="0"/>
        <u val="none"/>
        <vertAlign val="baseline"/>
        <sz val="8"/>
        <color auto="1"/>
        <name val="Swis721 Ex BT"/>
        <family val="2"/>
        <charset val="238"/>
        <scheme val="none"/>
      </font>
      <alignment horizontal="left" vertical="bottom" textRotation="0" wrapText="0" indent="3" justifyLastLine="0" shrinkToFit="0" readingOrder="0"/>
      <protection locked="0" hidden="0"/>
    </dxf>
    <dxf>
      <font>
        <strike val="0"/>
        <outline val="0"/>
        <shadow val="0"/>
        <u val="none"/>
        <vertAlign val="baseline"/>
        <sz val="8"/>
        <color auto="1"/>
        <name val="Swis721 Ex BT"/>
        <charset val="238"/>
        <scheme val="none"/>
      </font>
      <numFmt numFmtId="2" formatCode="0.00"/>
      <fill>
        <patternFill patternType="none">
          <fgColor indexed="64"/>
          <bgColor indexed="65"/>
        </patternFill>
      </fill>
      <alignment horizontal="right" vertical="top" textRotation="0" wrapText="0" indent="0" justifyLastLine="0" shrinkToFit="0" readingOrder="0"/>
      <protection locked="0" hidden="0"/>
    </dxf>
    <dxf>
      <font>
        <strike val="0"/>
        <outline val="0"/>
        <shadow val="0"/>
        <u val="none"/>
        <vertAlign val="baseline"/>
        <sz val="9"/>
        <color auto="1"/>
        <name val="Swis721 Ex BT"/>
        <charset val="238"/>
        <scheme val="none"/>
      </font>
      <fill>
        <patternFill patternType="none">
          <fgColor indexed="64"/>
          <bgColor indexed="65"/>
        </patternFill>
      </fill>
      <protection locked="0" hidden="0"/>
    </dxf>
    <dxf>
      <font>
        <strike val="0"/>
        <outline val="0"/>
        <shadow val="0"/>
        <u val="none"/>
        <vertAlign val="baseline"/>
        <sz val="9"/>
        <color auto="1"/>
        <name val="Swis721 Ex BT"/>
        <charset val="238"/>
        <scheme val="none"/>
      </font>
      <fill>
        <patternFill patternType="none">
          <fgColor indexed="64"/>
          <bgColor indexed="65"/>
        </patternFill>
      </fill>
      <protection locked="0" hidden="0"/>
    </dxf>
    <dxf>
      <font>
        <strike val="0"/>
        <outline val="0"/>
        <shadow val="0"/>
        <u val="none"/>
        <vertAlign val="baseline"/>
        <sz val="9"/>
        <color auto="1"/>
        <name val="Swis721 Ex BT"/>
        <charset val="238"/>
        <scheme val="none"/>
      </font>
      <fill>
        <patternFill patternType="none">
          <fgColor indexed="64"/>
          <bgColor indexed="65"/>
        </patternFill>
      </fill>
      <alignment vertical="center" textRotation="0" indent="0" justifyLastLine="0" shrinkToFit="0" readingOrder="0"/>
      <protection locked="0" hidden="0"/>
    </dxf>
    <dxf>
      <font>
        <b val="0"/>
        <i val="0"/>
        <strike val="0"/>
        <condense val="0"/>
        <extend val="0"/>
        <outline val="0"/>
        <shadow val="0"/>
        <u val="none"/>
        <vertAlign val="baseline"/>
        <sz val="8"/>
        <color auto="1"/>
        <name val="Swis721 Ex BT"/>
        <family val="2"/>
        <charset val="238"/>
        <scheme val="none"/>
      </font>
      <numFmt numFmtId="174" formatCode="_-* #,##0.00\ [$€-424]_-;\-* #,##0.00\ [$€-424]_-;_-* &quot;-&quot;??\ [$€-424]_-;_-@_-"/>
      <protection locked="0" hidden="0"/>
    </dxf>
    <dxf>
      <font>
        <strike val="0"/>
        <outline val="0"/>
        <shadow val="0"/>
        <u val="none"/>
        <vertAlign val="baseline"/>
        <sz val="8"/>
        <color auto="1"/>
        <name val="Swis721 Ex BT"/>
        <charset val="238"/>
        <scheme val="none"/>
      </font>
      <numFmt numFmtId="174" formatCode="_-* #,##0.00\ [$€-424]_-;\-* #,##0.00\ [$€-424]_-;_-* &quot;-&quot;??\ [$€-424]_-;_-@_-"/>
      <fill>
        <patternFill patternType="none">
          <fgColor indexed="64"/>
          <bgColor indexed="65"/>
        </patternFill>
      </fill>
      <protection locked="0" hidden="0"/>
    </dxf>
    <dxf>
      <font>
        <b val="0"/>
        <i val="0"/>
        <strike val="0"/>
        <condense val="0"/>
        <extend val="0"/>
        <outline val="0"/>
        <shadow val="0"/>
        <u val="none"/>
        <vertAlign val="baseline"/>
        <sz val="8"/>
        <color auto="1"/>
        <name val="Swis721 Ex BT"/>
        <family val="2"/>
        <charset val="238"/>
        <scheme val="none"/>
      </font>
      <numFmt numFmtId="181" formatCode="0.00&quot; €/kos&quot;"/>
      <protection locked="0" hidden="0"/>
    </dxf>
    <dxf>
      <font>
        <strike val="0"/>
        <outline val="0"/>
        <shadow val="0"/>
        <u val="none"/>
        <vertAlign val="baseline"/>
        <sz val="8"/>
        <color auto="1"/>
        <name val="Swis721 Ex BT"/>
        <charset val="238"/>
        <scheme val="none"/>
      </font>
      <numFmt numFmtId="181" formatCode="0.00&quot; €/kos&quot;"/>
      <fill>
        <patternFill patternType="none">
          <fgColor indexed="64"/>
          <bgColor indexed="65"/>
        </patternFill>
      </fill>
      <alignment horizontal="general" vertical="bottom" textRotation="0" wrapText="0" indent="0" justifyLastLine="0" shrinkToFit="0" readingOrder="0"/>
      <protection locked="0" hidden="0"/>
    </dxf>
    <dxf>
      <font>
        <b val="0"/>
        <i val="0"/>
        <strike val="0"/>
        <condense val="0"/>
        <extend val="0"/>
        <outline val="0"/>
        <shadow val="0"/>
        <u val="none"/>
        <vertAlign val="baseline"/>
        <sz val="8"/>
        <color auto="1"/>
        <name val="Swis721 Ex BT"/>
        <family val="2"/>
        <charset val="238"/>
        <scheme val="none"/>
      </font>
      <protection locked="0" hidden="0"/>
    </dxf>
    <dxf>
      <font>
        <strike val="0"/>
        <outline val="0"/>
        <shadow val="0"/>
        <u val="none"/>
        <vertAlign val="baseline"/>
        <sz val="8"/>
        <color auto="1"/>
        <name val="Swis721 Ex BT"/>
        <charset val="238"/>
        <scheme val="none"/>
      </font>
      <fill>
        <patternFill patternType="none">
          <fgColor indexed="64"/>
          <bgColor indexed="65"/>
        </patternFill>
      </fill>
      <protection locked="0" hidden="0"/>
    </dxf>
    <dxf>
      <font>
        <b val="0"/>
        <i val="0"/>
        <strike val="0"/>
        <condense val="0"/>
        <extend val="0"/>
        <outline val="0"/>
        <shadow val="0"/>
        <u val="none"/>
        <vertAlign val="baseline"/>
        <sz val="8"/>
        <color auto="1"/>
        <name val="Swis721 Ex BT"/>
        <family val="2"/>
        <charset val="238"/>
        <scheme val="none"/>
      </font>
      <protection locked="0" hidden="0"/>
    </dxf>
    <dxf>
      <font>
        <strike val="0"/>
        <outline val="0"/>
        <shadow val="0"/>
        <u val="none"/>
        <vertAlign val="baseline"/>
        <sz val="8"/>
        <color auto="1"/>
        <name val="Swis721 Ex BT"/>
        <charset val="238"/>
        <scheme val="none"/>
      </font>
      <fill>
        <patternFill patternType="none">
          <fgColor indexed="64"/>
          <bgColor indexed="65"/>
        </patternFill>
      </fill>
      <protection locked="0" hidden="0"/>
    </dxf>
    <dxf>
      <font>
        <b val="0"/>
        <i val="0"/>
        <strike val="0"/>
        <condense val="0"/>
        <extend val="0"/>
        <outline val="0"/>
        <shadow val="0"/>
        <u val="none"/>
        <vertAlign val="baseline"/>
        <sz val="8"/>
        <color auto="1"/>
        <name val="Swis721 Ex BT"/>
        <family val="2"/>
        <charset val="238"/>
        <scheme val="none"/>
      </font>
      <alignment horizontal="general" vertical="bottom" textRotation="0" wrapText="1" indent="0" justifyLastLine="0" shrinkToFit="0" readingOrder="0"/>
      <protection locked="0" hidden="0"/>
    </dxf>
    <dxf>
      <font>
        <strike val="0"/>
        <outline val="0"/>
        <shadow val="0"/>
        <u val="none"/>
        <vertAlign val="baseline"/>
        <sz val="8"/>
        <color auto="1"/>
        <name val="Swis721 Ex BT"/>
        <charset val="238"/>
        <scheme val="none"/>
      </font>
      <fill>
        <patternFill patternType="none">
          <fgColor indexed="64"/>
          <bgColor indexed="65"/>
        </patternFill>
      </fill>
      <alignment horizontal="general" vertical="bottom" textRotation="0" wrapText="1" indent="0" justifyLastLine="0" shrinkToFit="0" readingOrder="0"/>
      <protection locked="0" hidden="0"/>
    </dxf>
    <dxf>
      <font>
        <b val="0"/>
        <i val="0"/>
        <strike val="0"/>
        <condense val="0"/>
        <extend val="0"/>
        <outline val="0"/>
        <shadow val="0"/>
        <u val="none"/>
        <vertAlign val="baseline"/>
        <sz val="8"/>
        <color auto="1"/>
        <name val="Swis721 Ex BT"/>
        <family val="2"/>
        <charset val="238"/>
        <scheme val="none"/>
      </font>
      <alignment horizontal="left" vertical="bottom" textRotation="0" wrapText="0" indent="3" justifyLastLine="0" shrinkToFit="0" readingOrder="0"/>
      <protection locked="0" hidden="0"/>
    </dxf>
    <dxf>
      <font>
        <strike val="0"/>
        <outline val="0"/>
        <shadow val="0"/>
        <u val="none"/>
        <vertAlign val="baseline"/>
        <sz val="8"/>
        <color auto="1"/>
        <name val="Swis721 Ex BT"/>
        <charset val="238"/>
        <scheme val="none"/>
      </font>
      <numFmt numFmtId="2" formatCode="0.00"/>
      <fill>
        <patternFill patternType="none">
          <fgColor indexed="64"/>
          <bgColor indexed="65"/>
        </patternFill>
      </fill>
      <alignment horizontal="right" vertical="top" textRotation="0" wrapText="0" indent="0" justifyLastLine="0" shrinkToFit="0" readingOrder="0"/>
      <protection locked="0" hidden="0"/>
    </dxf>
    <dxf>
      <font>
        <strike val="0"/>
        <outline val="0"/>
        <shadow val="0"/>
        <u val="none"/>
        <vertAlign val="baseline"/>
        <sz val="9"/>
        <color auto="1"/>
        <name val="Swis721 Ex BT"/>
        <charset val="238"/>
        <scheme val="none"/>
      </font>
      <fill>
        <patternFill patternType="none">
          <fgColor indexed="64"/>
          <bgColor indexed="65"/>
        </patternFill>
      </fill>
      <protection locked="0" hidden="0"/>
    </dxf>
    <dxf>
      <font>
        <strike val="0"/>
        <outline val="0"/>
        <shadow val="0"/>
        <u val="none"/>
        <vertAlign val="baseline"/>
        <sz val="9"/>
        <color auto="1"/>
        <name val="Swis721 Ex BT"/>
        <charset val="238"/>
        <scheme val="none"/>
      </font>
      <fill>
        <patternFill patternType="none">
          <fgColor indexed="64"/>
          <bgColor indexed="65"/>
        </patternFill>
      </fill>
      <protection locked="0" hidden="0"/>
    </dxf>
    <dxf>
      <font>
        <strike val="0"/>
        <outline val="0"/>
        <shadow val="0"/>
        <u val="none"/>
        <vertAlign val="baseline"/>
        <sz val="9"/>
        <color auto="1"/>
        <name val="Swis721 Ex BT"/>
        <charset val="238"/>
        <scheme val="none"/>
      </font>
      <fill>
        <patternFill patternType="none">
          <fgColor indexed="64"/>
          <bgColor indexed="65"/>
        </patternFill>
      </fill>
      <alignment vertical="center" textRotation="0" indent="0" justifyLastLine="0" shrinkToFit="0" readingOrder="0"/>
      <protection locked="0" hidden="0"/>
    </dxf>
    <dxf>
      <font>
        <b val="0"/>
        <i val="0"/>
        <strike val="0"/>
        <condense val="0"/>
        <extend val="0"/>
        <outline val="0"/>
        <shadow val="0"/>
        <u val="none"/>
        <vertAlign val="baseline"/>
        <sz val="8"/>
        <color auto="1"/>
        <name val="Swis721 Ex BT"/>
        <family val="2"/>
        <charset val="238"/>
        <scheme val="none"/>
      </font>
      <numFmt numFmtId="174" formatCode="_-* #,##0.00\ [$€-424]_-;\-* #,##0.00\ [$€-424]_-;_-* &quot;-&quot;??\ [$€-424]_-;_-@_-"/>
      <protection locked="0" hidden="0"/>
    </dxf>
    <dxf>
      <font>
        <strike val="0"/>
        <outline val="0"/>
        <shadow val="0"/>
        <u val="none"/>
        <vertAlign val="baseline"/>
        <sz val="8"/>
        <color auto="1"/>
        <name val="Swis721 Ex BT"/>
        <charset val="238"/>
        <scheme val="none"/>
      </font>
      <numFmt numFmtId="174" formatCode="_-* #,##0.00\ [$€-424]_-;\-* #,##0.00\ [$€-424]_-;_-* &quot;-&quot;??\ [$€-424]_-;_-@_-"/>
      <fill>
        <patternFill patternType="none">
          <fgColor indexed="64"/>
          <bgColor indexed="65"/>
        </patternFill>
      </fill>
      <protection locked="0" hidden="0"/>
    </dxf>
    <dxf>
      <font>
        <b val="0"/>
        <i val="0"/>
        <strike val="0"/>
        <condense val="0"/>
        <extend val="0"/>
        <outline val="0"/>
        <shadow val="0"/>
        <u val="none"/>
        <vertAlign val="baseline"/>
        <sz val="8"/>
        <color auto="1"/>
        <name val="Swis721 Ex BT"/>
        <family val="2"/>
        <charset val="238"/>
        <scheme val="none"/>
      </font>
      <numFmt numFmtId="181" formatCode="0.00&quot; €/kos&quot;"/>
      <protection locked="0" hidden="0"/>
    </dxf>
    <dxf>
      <font>
        <strike val="0"/>
        <outline val="0"/>
        <shadow val="0"/>
        <u val="none"/>
        <vertAlign val="baseline"/>
        <sz val="8"/>
        <color auto="1"/>
        <name val="Swis721 Ex BT"/>
        <charset val="238"/>
        <scheme val="none"/>
      </font>
      <numFmt numFmtId="181" formatCode="0.00&quot; €/kos&quot;"/>
      <fill>
        <patternFill patternType="none">
          <fgColor indexed="64"/>
          <bgColor indexed="65"/>
        </patternFill>
      </fill>
      <alignment horizontal="general" vertical="bottom" textRotation="0" wrapText="0" indent="0" justifyLastLine="0" shrinkToFit="0" readingOrder="0"/>
      <protection locked="0" hidden="0"/>
    </dxf>
    <dxf>
      <font>
        <b val="0"/>
        <i val="0"/>
        <strike val="0"/>
        <condense val="0"/>
        <extend val="0"/>
        <outline val="0"/>
        <shadow val="0"/>
        <u val="none"/>
        <vertAlign val="baseline"/>
        <sz val="8"/>
        <color auto="1"/>
        <name val="Swis721 Ex BT"/>
        <family val="2"/>
        <charset val="238"/>
        <scheme val="none"/>
      </font>
      <protection locked="0" hidden="0"/>
    </dxf>
    <dxf>
      <font>
        <strike val="0"/>
        <outline val="0"/>
        <shadow val="0"/>
        <u val="none"/>
        <vertAlign val="baseline"/>
        <sz val="8"/>
        <color auto="1"/>
        <name val="Swis721 Ex BT"/>
        <charset val="238"/>
        <scheme val="none"/>
      </font>
      <fill>
        <patternFill patternType="none">
          <fgColor indexed="64"/>
          <bgColor indexed="65"/>
        </patternFill>
      </fill>
      <protection locked="0" hidden="0"/>
    </dxf>
    <dxf>
      <font>
        <b val="0"/>
        <i val="0"/>
        <strike val="0"/>
        <condense val="0"/>
        <extend val="0"/>
        <outline val="0"/>
        <shadow val="0"/>
        <u val="none"/>
        <vertAlign val="baseline"/>
        <sz val="8"/>
        <color auto="1"/>
        <name val="Swis721 Ex BT"/>
        <family val="2"/>
        <charset val="238"/>
        <scheme val="none"/>
      </font>
      <protection locked="0" hidden="0"/>
    </dxf>
    <dxf>
      <font>
        <strike val="0"/>
        <outline val="0"/>
        <shadow val="0"/>
        <u val="none"/>
        <vertAlign val="baseline"/>
        <sz val="8"/>
        <color auto="1"/>
        <name val="Swis721 Ex BT"/>
        <charset val="238"/>
        <scheme val="none"/>
      </font>
      <fill>
        <patternFill patternType="none">
          <fgColor indexed="64"/>
          <bgColor indexed="65"/>
        </patternFill>
      </fill>
      <protection locked="0" hidden="0"/>
    </dxf>
    <dxf>
      <font>
        <b val="0"/>
        <i val="0"/>
        <strike val="0"/>
        <condense val="0"/>
        <extend val="0"/>
        <outline val="0"/>
        <shadow val="0"/>
        <u val="none"/>
        <vertAlign val="baseline"/>
        <sz val="8"/>
        <color auto="1"/>
        <name val="Swis721 Ex BT"/>
        <family val="2"/>
        <charset val="238"/>
        <scheme val="none"/>
      </font>
      <alignment horizontal="general" vertical="bottom" textRotation="0" wrapText="1" indent="0" justifyLastLine="0" shrinkToFit="0" readingOrder="0"/>
      <protection locked="0" hidden="0"/>
    </dxf>
    <dxf>
      <font>
        <strike val="0"/>
        <outline val="0"/>
        <shadow val="0"/>
        <u val="none"/>
        <vertAlign val="baseline"/>
        <sz val="8"/>
        <color auto="1"/>
        <name val="Swis721 Ex BT"/>
        <charset val="238"/>
        <scheme val="none"/>
      </font>
      <fill>
        <patternFill patternType="none">
          <fgColor indexed="64"/>
          <bgColor indexed="65"/>
        </patternFill>
      </fill>
      <alignment horizontal="general" vertical="bottom" textRotation="0" wrapText="1" indent="0" justifyLastLine="0" shrinkToFit="0" readingOrder="0"/>
      <protection locked="0" hidden="0"/>
    </dxf>
    <dxf>
      <font>
        <b val="0"/>
        <i val="0"/>
        <strike val="0"/>
        <condense val="0"/>
        <extend val="0"/>
        <outline val="0"/>
        <shadow val="0"/>
        <u val="none"/>
        <vertAlign val="baseline"/>
        <sz val="8"/>
        <color auto="1"/>
        <name val="Swis721 Ex BT"/>
        <family val="2"/>
        <charset val="238"/>
        <scheme val="none"/>
      </font>
      <alignment horizontal="left" vertical="bottom" textRotation="0" wrapText="0" indent="0" justifyLastLine="0" shrinkToFit="0" readingOrder="0"/>
      <protection locked="0" hidden="0"/>
    </dxf>
    <dxf>
      <font>
        <strike val="0"/>
        <outline val="0"/>
        <shadow val="0"/>
        <u val="none"/>
        <vertAlign val="baseline"/>
        <sz val="8"/>
        <color auto="1"/>
        <name val="Swis721 Ex BT"/>
        <charset val="238"/>
        <scheme val="none"/>
      </font>
      <numFmt numFmtId="2" formatCode="0.00"/>
      <fill>
        <patternFill patternType="none">
          <fgColor indexed="64"/>
          <bgColor indexed="65"/>
        </patternFill>
      </fill>
      <alignment horizontal="right" vertical="top" textRotation="0" wrapText="0" indent="0" justifyLastLine="0" shrinkToFit="0" readingOrder="0"/>
      <protection locked="0" hidden="0"/>
    </dxf>
    <dxf>
      <font>
        <strike val="0"/>
        <outline val="0"/>
        <shadow val="0"/>
        <u val="none"/>
        <vertAlign val="baseline"/>
        <sz val="9"/>
        <color auto="1"/>
        <name val="Swis721 Ex BT"/>
        <charset val="238"/>
        <scheme val="none"/>
      </font>
      <fill>
        <patternFill patternType="none">
          <fgColor indexed="64"/>
          <bgColor indexed="65"/>
        </patternFill>
      </fill>
      <protection locked="0" hidden="0"/>
    </dxf>
    <dxf>
      <font>
        <strike val="0"/>
        <outline val="0"/>
        <shadow val="0"/>
        <u val="none"/>
        <vertAlign val="baseline"/>
        <sz val="9"/>
        <color auto="1"/>
        <name val="Swis721 Ex BT"/>
        <charset val="238"/>
        <scheme val="none"/>
      </font>
      <fill>
        <patternFill patternType="none">
          <fgColor indexed="64"/>
          <bgColor indexed="65"/>
        </patternFill>
      </fill>
      <protection locked="0" hidden="0"/>
    </dxf>
    <dxf>
      <font>
        <strike val="0"/>
        <outline val="0"/>
        <shadow val="0"/>
        <u val="none"/>
        <vertAlign val="baseline"/>
        <sz val="9"/>
        <color auto="1"/>
        <name val="Swis721 Ex BT"/>
        <charset val="238"/>
        <scheme val="none"/>
      </font>
      <fill>
        <patternFill patternType="none">
          <fgColor indexed="64"/>
          <bgColor indexed="65"/>
        </patternFill>
      </fill>
      <alignment vertical="center" textRotation="0" indent="0" justifyLastLine="0" shrinkToFit="0" readingOrder="0"/>
      <protection locked="0" hidden="0"/>
    </dxf>
    <dxf>
      <font>
        <b val="0"/>
        <i val="0"/>
        <strike val="0"/>
        <condense val="0"/>
        <extend val="0"/>
        <outline val="0"/>
        <shadow val="0"/>
        <u val="none"/>
        <vertAlign val="baseline"/>
        <sz val="8"/>
        <color auto="1"/>
        <name val="Swis721 Ex BT"/>
        <family val="2"/>
        <charset val="238"/>
        <scheme val="none"/>
      </font>
      <numFmt numFmtId="174" formatCode="_-* #,##0.00\ [$€-424]_-;\-* #,##0.00\ [$€-424]_-;_-* &quot;-&quot;??\ [$€-424]_-;_-@_-"/>
      <protection locked="0" hidden="0"/>
    </dxf>
    <dxf>
      <font>
        <strike val="0"/>
        <outline val="0"/>
        <shadow val="0"/>
        <u val="none"/>
        <vertAlign val="baseline"/>
        <sz val="8"/>
        <color auto="1"/>
        <name val="Swis721 Ex BT"/>
        <charset val="238"/>
        <scheme val="none"/>
      </font>
      <numFmt numFmtId="174" formatCode="_-* #,##0.00\ [$€-424]_-;\-* #,##0.00\ [$€-424]_-;_-* &quot;-&quot;??\ [$€-424]_-;_-@_-"/>
      <fill>
        <patternFill patternType="none">
          <fgColor indexed="64"/>
          <bgColor indexed="65"/>
        </patternFill>
      </fill>
      <protection locked="0" hidden="0"/>
    </dxf>
    <dxf>
      <font>
        <b val="0"/>
        <i val="0"/>
        <strike val="0"/>
        <condense val="0"/>
        <extend val="0"/>
        <outline val="0"/>
        <shadow val="0"/>
        <u val="none"/>
        <vertAlign val="baseline"/>
        <sz val="8"/>
        <color auto="1"/>
        <name val="Swis721 Ex BT"/>
        <family val="2"/>
        <charset val="238"/>
        <scheme val="none"/>
      </font>
      <protection locked="0" hidden="0"/>
    </dxf>
    <dxf>
      <font>
        <strike val="0"/>
        <outline val="0"/>
        <shadow val="0"/>
        <u val="none"/>
        <vertAlign val="baseline"/>
        <sz val="8"/>
        <color auto="1"/>
        <name val="Swis721 Ex BT"/>
        <charset val="238"/>
        <scheme val="none"/>
      </font>
      <fill>
        <patternFill patternType="none">
          <fgColor indexed="64"/>
          <bgColor indexed="65"/>
        </patternFill>
      </fill>
      <protection locked="0" hidden="0"/>
    </dxf>
    <dxf>
      <font>
        <b val="0"/>
        <i val="0"/>
        <strike val="0"/>
        <condense val="0"/>
        <extend val="0"/>
        <outline val="0"/>
        <shadow val="0"/>
        <u val="none"/>
        <vertAlign val="baseline"/>
        <sz val="8"/>
        <color auto="1"/>
        <name val="Swis721 Ex BT"/>
        <family val="2"/>
        <charset val="238"/>
        <scheme val="none"/>
      </font>
      <protection locked="0" hidden="0"/>
    </dxf>
    <dxf>
      <font>
        <strike val="0"/>
        <outline val="0"/>
        <shadow val="0"/>
        <u val="none"/>
        <vertAlign val="baseline"/>
        <sz val="8"/>
        <color auto="1"/>
        <name val="Swis721 Ex BT"/>
        <charset val="238"/>
        <scheme val="none"/>
      </font>
      <fill>
        <patternFill patternType="none">
          <fgColor indexed="64"/>
          <bgColor indexed="65"/>
        </patternFill>
      </fill>
      <protection locked="0" hidden="0"/>
    </dxf>
    <dxf>
      <font>
        <b val="0"/>
        <i val="0"/>
        <strike val="0"/>
        <condense val="0"/>
        <extend val="0"/>
        <outline val="0"/>
        <shadow val="0"/>
        <u val="none"/>
        <vertAlign val="baseline"/>
        <sz val="8"/>
        <color auto="1"/>
        <name val="Swis721 Ex BT"/>
        <family val="2"/>
        <charset val="238"/>
        <scheme val="none"/>
      </font>
      <protection locked="0" hidden="0"/>
    </dxf>
    <dxf>
      <font>
        <strike val="0"/>
        <outline val="0"/>
        <shadow val="0"/>
        <u val="none"/>
        <vertAlign val="baseline"/>
        <sz val="8"/>
        <color auto="1"/>
        <name val="Swis721 Ex BT"/>
        <charset val="238"/>
        <scheme val="none"/>
      </font>
      <fill>
        <patternFill patternType="none">
          <fgColor indexed="64"/>
          <bgColor indexed="65"/>
        </patternFill>
      </fill>
      <protection locked="0" hidden="0"/>
    </dxf>
    <dxf>
      <font>
        <b val="0"/>
        <i val="0"/>
        <strike val="0"/>
        <condense val="0"/>
        <extend val="0"/>
        <outline val="0"/>
        <shadow val="0"/>
        <u val="none"/>
        <vertAlign val="baseline"/>
        <sz val="8"/>
        <color auto="1"/>
        <name val="Swis721 Ex BT"/>
        <family val="2"/>
        <charset val="238"/>
        <scheme val="none"/>
      </font>
      <alignment horizontal="general" vertical="bottom" textRotation="0" wrapText="1" indent="0" justifyLastLine="0" shrinkToFit="0" readingOrder="0"/>
      <protection locked="0" hidden="0"/>
    </dxf>
    <dxf>
      <font>
        <strike val="0"/>
        <outline val="0"/>
        <shadow val="0"/>
        <u val="none"/>
        <vertAlign val="baseline"/>
        <sz val="8"/>
        <color auto="1"/>
        <name val="Swis721 Ex BT"/>
        <charset val="238"/>
        <scheme val="none"/>
      </font>
      <fill>
        <patternFill patternType="none">
          <fgColor indexed="64"/>
          <bgColor indexed="65"/>
        </patternFill>
      </fill>
      <alignment horizontal="general" vertical="bottom" textRotation="0" wrapText="1" indent="0" justifyLastLine="0" shrinkToFit="0" readingOrder="0"/>
      <protection locked="0" hidden="0"/>
    </dxf>
    <dxf>
      <font>
        <b val="0"/>
        <i val="0"/>
        <strike val="0"/>
        <condense val="0"/>
        <extend val="0"/>
        <outline val="0"/>
        <shadow val="0"/>
        <u val="none"/>
        <vertAlign val="baseline"/>
        <sz val="8"/>
        <color auto="1"/>
        <name val="Swis721 Ex BT"/>
        <family val="2"/>
        <charset val="238"/>
        <scheme val="none"/>
      </font>
      <alignment horizontal="left" vertical="bottom" textRotation="0" wrapText="0" indent="3" justifyLastLine="0" shrinkToFit="0" readingOrder="0"/>
      <protection locked="0" hidden="0"/>
    </dxf>
    <dxf>
      <font>
        <strike val="0"/>
        <outline val="0"/>
        <shadow val="0"/>
        <u val="none"/>
        <vertAlign val="baseline"/>
        <sz val="8"/>
        <color auto="1"/>
        <name val="Swis721 Ex BT"/>
        <charset val="238"/>
        <scheme val="none"/>
      </font>
      <numFmt numFmtId="2" formatCode="0.00"/>
      <fill>
        <patternFill patternType="none">
          <fgColor indexed="64"/>
          <bgColor indexed="65"/>
        </patternFill>
      </fill>
      <alignment vertical="top" textRotation="0" wrapText="0" indent="0" justifyLastLine="0" shrinkToFit="0" readingOrder="0"/>
      <protection locked="0" hidden="0"/>
    </dxf>
    <dxf>
      <font>
        <strike val="0"/>
        <outline val="0"/>
        <shadow val="0"/>
        <u val="none"/>
        <vertAlign val="baseline"/>
        <sz val="9"/>
        <color auto="1"/>
        <name val="Swis721 Ex BT"/>
        <charset val="238"/>
        <scheme val="none"/>
      </font>
      <fill>
        <patternFill patternType="none">
          <fgColor indexed="64"/>
          <bgColor indexed="65"/>
        </patternFill>
      </fill>
      <protection locked="0" hidden="0"/>
    </dxf>
    <dxf>
      <font>
        <strike val="0"/>
        <outline val="0"/>
        <shadow val="0"/>
        <u val="none"/>
        <vertAlign val="baseline"/>
        <sz val="9"/>
        <color auto="1"/>
        <name val="Swis721 Ex BT"/>
        <charset val="238"/>
        <scheme val="none"/>
      </font>
      <fill>
        <patternFill patternType="none">
          <fgColor indexed="64"/>
          <bgColor indexed="65"/>
        </patternFill>
      </fill>
      <protection locked="0" hidden="0"/>
    </dxf>
    <dxf>
      <font>
        <strike val="0"/>
        <outline val="0"/>
        <shadow val="0"/>
        <u val="none"/>
        <vertAlign val="baseline"/>
        <sz val="9"/>
        <color auto="1"/>
        <name val="Swis721 Ex BT"/>
        <charset val="238"/>
        <scheme val="none"/>
      </font>
      <fill>
        <patternFill patternType="none">
          <fgColor indexed="64"/>
          <bgColor indexed="65"/>
        </patternFill>
      </fill>
      <alignment vertical="center" textRotation="0" indent="0" justifyLastLine="0" shrinkToFit="0" readingOrder="0"/>
      <protection locked="0" hidden="0"/>
    </dxf>
    <dxf>
      <font>
        <b val="0"/>
        <i val="0"/>
        <strike val="0"/>
        <condense val="0"/>
        <extend val="0"/>
        <outline val="0"/>
        <shadow val="0"/>
        <u val="none"/>
        <vertAlign val="baseline"/>
        <sz val="8"/>
        <color auto="1"/>
        <name val="Swis721 Ex BT"/>
        <family val="2"/>
        <charset val="238"/>
        <scheme val="none"/>
      </font>
      <numFmt numFmtId="174" formatCode="_-* #,##0.00\ [$€-424]_-;\-* #,##0.00\ [$€-424]_-;_-* &quot;-&quot;??\ [$€-424]_-;_-@_-"/>
      <protection locked="0" hidden="0"/>
    </dxf>
    <dxf>
      <font>
        <strike val="0"/>
        <outline val="0"/>
        <shadow val="0"/>
        <u val="none"/>
        <vertAlign val="baseline"/>
        <sz val="8"/>
        <color auto="1"/>
        <name val="Swis721 Ex BT"/>
        <charset val="238"/>
        <scheme val="none"/>
      </font>
      <numFmt numFmtId="174" formatCode="_-* #,##0.00\ [$€-424]_-;\-* #,##0.00\ [$€-424]_-;_-* &quot;-&quot;??\ [$€-424]_-;_-@_-"/>
      <fill>
        <patternFill patternType="none">
          <fgColor indexed="64"/>
          <bgColor indexed="65"/>
        </patternFill>
      </fill>
      <protection locked="0" hidden="0"/>
    </dxf>
    <dxf>
      <font>
        <b val="0"/>
        <i val="0"/>
        <strike val="0"/>
        <condense val="0"/>
        <extend val="0"/>
        <outline val="0"/>
        <shadow val="0"/>
        <u val="none"/>
        <vertAlign val="baseline"/>
        <sz val="8"/>
        <color auto="1"/>
        <name val="Swis721 Ex BT"/>
        <family val="2"/>
        <charset val="238"/>
        <scheme val="none"/>
      </font>
      <protection locked="0" hidden="0"/>
    </dxf>
    <dxf>
      <font>
        <strike val="0"/>
        <outline val="0"/>
        <shadow val="0"/>
        <u val="none"/>
        <vertAlign val="baseline"/>
        <sz val="8"/>
        <color auto="1"/>
        <name val="Swis721 Ex BT"/>
        <charset val="238"/>
        <scheme val="none"/>
      </font>
      <fill>
        <patternFill patternType="none">
          <fgColor indexed="64"/>
          <bgColor indexed="65"/>
        </patternFill>
      </fill>
      <protection locked="0" hidden="0"/>
    </dxf>
    <dxf>
      <font>
        <b val="0"/>
        <i val="0"/>
        <strike val="0"/>
        <condense val="0"/>
        <extend val="0"/>
        <outline val="0"/>
        <shadow val="0"/>
        <u val="none"/>
        <vertAlign val="baseline"/>
        <sz val="8"/>
        <color auto="1"/>
        <name val="Swis721 Ex BT"/>
        <family val="2"/>
        <charset val="238"/>
        <scheme val="none"/>
      </font>
      <protection locked="0" hidden="0"/>
    </dxf>
    <dxf>
      <font>
        <strike val="0"/>
        <outline val="0"/>
        <shadow val="0"/>
        <u val="none"/>
        <vertAlign val="baseline"/>
        <sz val="8"/>
        <color auto="1"/>
        <name val="Swis721 Ex BT"/>
        <charset val="238"/>
        <scheme val="none"/>
      </font>
      <fill>
        <patternFill patternType="none">
          <fgColor indexed="64"/>
          <bgColor indexed="65"/>
        </patternFill>
      </fill>
      <protection locked="0" hidden="0"/>
    </dxf>
    <dxf>
      <font>
        <b val="0"/>
        <i val="0"/>
        <strike val="0"/>
        <condense val="0"/>
        <extend val="0"/>
        <outline val="0"/>
        <shadow val="0"/>
        <u val="none"/>
        <vertAlign val="baseline"/>
        <sz val="8"/>
        <color auto="1"/>
        <name val="Swis721 Ex BT"/>
        <family val="2"/>
        <charset val="238"/>
        <scheme val="none"/>
      </font>
      <protection locked="0" hidden="0"/>
    </dxf>
    <dxf>
      <font>
        <strike val="0"/>
        <outline val="0"/>
        <shadow val="0"/>
        <u val="none"/>
        <vertAlign val="baseline"/>
        <sz val="8"/>
        <color auto="1"/>
        <name val="Swis721 Ex BT"/>
        <charset val="238"/>
        <scheme val="none"/>
      </font>
      <fill>
        <patternFill patternType="none">
          <fgColor indexed="64"/>
          <bgColor indexed="65"/>
        </patternFill>
      </fill>
      <protection locked="0" hidden="0"/>
    </dxf>
    <dxf>
      <font>
        <b val="0"/>
        <i val="0"/>
        <strike val="0"/>
        <condense val="0"/>
        <extend val="0"/>
        <outline val="0"/>
        <shadow val="0"/>
        <u val="none"/>
        <vertAlign val="baseline"/>
        <sz val="8"/>
        <color auto="1"/>
        <name val="Swis721 Ex BT"/>
        <family val="2"/>
        <charset val="238"/>
        <scheme val="none"/>
      </font>
      <alignment horizontal="general" vertical="bottom" textRotation="0" wrapText="1" indent="0" justifyLastLine="0" shrinkToFit="0" readingOrder="0"/>
      <protection locked="0" hidden="0"/>
    </dxf>
    <dxf>
      <font>
        <strike val="0"/>
        <outline val="0"/>
        <shadow val="0"/>
        <u val="none"/>
        <vertAlign val="baseline"/>
        <sz val="8"/>
        <color auto="1"/>
        <name val="Swis721 Ex BT"/>
        <charset val="238"/>
        <scheme val="none"/>
      </font>
      <fill>
        <patternFill patternType="none">
          <fgColor indexed="64"/>
          <bgColor indexed="65"/>
        </patternFill>
      </fill>
      <alignment horizontal="general" vertical="top" textRotation="0" wrapText="1" indent="0" justifyLastLine="0" shrinkToFit="0" readingOrder="0"/>
      <protection locked="0" hidden="0"/>
    </dxf>
    <dxf>
      <font>
        <b val="0"/>
        <i val="0"/>
        <strike val="0"/>
        <condense val="0"/>
        <extend val="0"/>
        <outline val="0"/>
        <shadow val="0"/>
        <u val="none"/>
        <vertAlign val="baseline"/>
        <sz val="8"/>
        <color auto="1"/>
        <name val="Swis721 Ex BT"/>
        <family val="2"/>
        <charset val="238"/>
        <scheme val="none"/>
      </font>
      <alignment horizontal="left" vertical="bottom" textRotation="0" wrapText="0" indent="3" justifyLastLine="0" shrinkToFit="0" readingOrder="0"/>
      <protection locked="0" hidden="0"/>
    </dxf>
    <dxf>
      <font>
        <strike val="0"/>
        <outline val="0"/>
        <shadow val="0"/>
        <u val="none"/>
        <vertAlign val="baseline"/>
        <sz val="8"/>
        <color auto="1"/>
        <name val="Swis721 Ex BT"/>
        <charset val="238"/>
        <scheme val="none"/>
      </font>
      <numFmt numFmtId="2" formatCode="0.00"/>
      <fill>
        <patternFill patternType="none">
          <fgColor indexed="64"/>
          <bgColor indexed="65"/>
        </patternFill>
      </fill>
      <alignment vertical="top" textRotation="0" wrapText="0" indent="0" justifyLastLine="0" shrinkToFit="0" readingOrder="0"/>
      <protection locked="0" hidden="0"/>
    </dxf>
    <dxf>
      <font>
        <strike val="0"/>
        <outline val="0"/>
        <shadow val="0"/>
        <u val="none"/>
        <vertAlign val="baseline"/>
        <sz val="9"/>
        <color auto="1"/>
        <name val="Swis721 Ex BT"/>
        <charset val="238"/>
        <scheme val="none"/>
      </font>
      <fill>
        <patternFill patternType="none">
          <fgColor indexed="64"/>
          <bgColor indexed="65"/>
        </patternFill>
      </fill>
      <protection locked="0" hidden="0"/>
    </dxf>
    <dxf>
      <font>
        <strike val="0"/>
        <outline val="0"/>
        <shadow val="0"/>
        <u val="none"/>
        <vertAlign val="baseline"/>
        <sz val="9"/>
        <color auto="1"/>
        <name val="Swis721 Ex BT"/>
        <charset val="238"/>
        <scheme val="none"/>
      </font>
      <fill>
        <patternFill patternType="none">
          <fgColor indexed="64"/>
          <bgColor indexed="65"/>
        </patternFill>
      </fill>
      <protection locked="0" hidden="0"/>
    </dxf>
    <dxf>
      <font>
        <strike val="0"/>
        <outline val="0"/>
        <shadow val="0"/>
        <u val="none"/>
        <vertAlign val="baseline"/>
        <sz val="9"/>
        <color auto="1"/>
        <name val="Swis721 Ex BT"/>
        <charset val="238"/>
        <scheme val="none"/>
      </font>
      <fill>
        <patternFill patternType="none">
          <fgColor indexed="64"/>
          <bgColor indexed="65"/>
        </patternFill>
      </fill>
      <alignment vertical="center" textRotation="0" indent="0" justifyLastLine="0" shrinkToFit="0" readingOrder="0"/>
      <protection locked="0" hidden="0"/>
    </dxf>
    <dxf>
      <font>
        <b val="0"/>
        <i val="0"/>
        <strike val="0"/>
        <condense val="0"/>
        <extend val="0"/>
        <outline val="0"/>
        <shadow val="0"/>
        <u val="none"/>
        <vertAlign val="baseline"/>
        <sz val="8"/>
        <color auto="1"/>
        <name val="Swis721 Ex BT"/>
        <family val="2"/>
        <charset val="238"/>
        <scheme val="none"/>
      </font>
      <numFmt numFmtId="174" formatCode="_-* #,##0.00\ [$€-424]_-;\-* #,##0.00\ [$€-424]_-;_-* &quot;-&quot;??\ [$€-424]_-;_-@_-"/>
      <protection locked="0" hidden="0"/>
    </dxf>
    <dxf>
      <font>
        <strike val="0"/>
        <outline val="0"/>
        <shadow val="0"/>
        <u val="none"/>
        <vertAlign val="baseline"/>
        <sz val="8"/>
        <color auto="1"/>
        <name val="Swis721 Ex BT"/>
        <scheme val="none"/>
      </font>
      <numFmt numFmtId="174" formatCode="_-* #,##0.00\ [$€-424]_-;\-* #,##0.00\ [$€-424]_-;_-* &quot;-&quot;??\ [$€-424]_-;_-@_-"/>
      <protection locked="0" hidden="0"/>
    </dxf>
    <dxf>
      <font>
        <b val="0"/>
        <i val="0"/>
        <strike val="0"/>
        <condense val="0"/>
        <extend val="0"/>
        <outline val="0"/>
        <shadow val="0"/>
        <u val="none"/>
        <vertAlign val="baseline"/>
        <sz val="8"/>
        <color auto="1"/>
        <name val="Swis721 Ex BT"/>
        <family val="2"/>
        <charset val="238"/>
        <scheme val="none"/>
      </font>
      <protection locked="0" hidden="0"/>
    </dxf>
    <dxf>
      <font>
        <strike val="0"/>
        <outline val="0"/>
        <shadow val="0"/>
        <u val="none"/>
        <vertAlign val="baseline"/>
        <sz val="8"/>
        <color auto="1"/>
        <name val="Swis721 Ex BT"/>
        <scheme val="none"/>
      </font>
      <protection locked="0" hidden="0"/>
    </dxf>
    <dxf>
      <font>
        <b val="0"/>
        <i val="0"/>
        <strike val="0"/>
        <condense val="0"/>
        <extend val="0"/>
        <outline val="0"/>
        <shadow val="0"/>
        <u val="none"/>
        <vertAlign val="baseline"/>
        <sz val="8"/>
        <color auto="1"/>
        <name val="Swis721 Ex BT"/>
        <family val="2"/>
        <charset val="238"/>
        <scheme val="none"/>
      </font>
      <protection locked="1" hidden="0"/>
    </dxf>
    <dxf>
      <font>
        <strike val="0"/>
        <outline val="0"/>
        <shadow val="0"/>
        <u val="none"/>
        <vertAlign val="baseline"/>
        <sz val="8"/>
        <color auto="1"/>
        <name val="Swis721 Ex BT"/>
        <scheme val="none"/>
      </font>
      <protection locked="0" hidden="0"/>
    </dxf>
    <dxf>
      <font>
        <b val="0"/>
        <i val="0"/>
        <strike val="0"/>
        <condense val="0"/>
        <extend val="0"/>
        <outline val="0"/>
        <shadow val="0"/>
        <u val="none"/>
        <vertAlign val="baseline"/>
        <sz val="8"/>
        <color auto="1"/>
        <name val="Swis721 Ex BT"/>
        <family val="2"/>
        <charset val="238"/>
        <scheme val="none"/>
      </font>
      <protection locked="1" hidden="0"/>
    </dxf>
    <dxf>
      <font>
        <strike val="0"/>
        <outline val="0"/>
        <shadow val="0"/>
        <u val="none"/>
        <vertAlign val="baseline"/>
        <sz val="8"/>
        <color auto="1"/>
        <name val="Swis721 Ex BT"/>
        <scheme val="none"/>
      </font>
      <protection locked="0" hidden="0"/>
    </dxf>
    <dxf>
      <font>
        <b val="0"/>
        <i val="0"/>
        <strike val="0"/>
        <condense val="0"/>
        <extend val="0"/>
        <outline val="0"/>
        <shadow val="0"/>
        <u val="none"/>
        <vertAlign val="baseline"/>
        <sz val="8"/>
        <color auto="1"/>
        <name val="Swis721 Ex BT"/>
        <family val="2"/>
        <charset val="238"/>
        <scheme val="none"/>
      </font>
      <alignment horizontal="general" vertical="bottom" textRotation="0" wrapText="1" indent="0" justifyLastLine="0" shrinkToFit="0" readingOrder="0"/>
      <protection locked="1" hidden="0"/>
    </dxf>
    <dxf>
      <font>
        <strike val="0"/>
        <outline val="0"/>
        <shadow val="0"/>
        <u val="none"/>
        <vertAlign val="baseline"/>
        <sz val="8"/>
        <color auto="1"/>
        <name val="Swis721 Ex BT"/>
        <scheme val="none"/>
      </font>
      <alignment horizontal="general" vertical="bottom" textRotation="0" wrapText="1" indent="0" justifyLastLine="0" shrinkToFit="0" readingOrder="0"/>
      <protection locked="0" hidden="0"/>
    </dxf>
    <dxf>
      <font>
        <b val="0"/>
        <i val="0"/>
        <strike val="0"/>
        <condense val="0"/>
        <extend val="0"/>
        <outline val="0"/>
        <shadow val="0"/>
        <u val="none"/>
        <vertAlign val="baseline"/>
        <sz val="8"/>
        <color auto="1"/>
        <name val="Swis721 Ex BT"/>
        <family val="2"/>
        <charset val="238"/>
        <scheme val="none"/>
      </font>
      <alignment horizontal="left" vertical="bottom" textRotation="0" wrapText="0" indent="2" justifyLastLine="0" shrinkToFit="0" readingOrder="0"/>
      <protection locked="1" hidden="0"/>
    </dxf>
    <dxf>
      <font>
        <strike val="0"/>
        <outline val="0"/>
        <shadow val="0"/>
        <u val="none"/>
        <vertAlign val="baseline"/>
        <sz val="8"/>
        <color auto="1"/>
        <name val="Swis721 Ex BT"/>
        <scheme val="none"/>
      </font>
      <numFmt numFmtId="2" formatCode="0.00"/>
      <alignment vertical="top" textRotation="0" wrapText="0" indent="0" justifyLastLine="0" shrinkToFit="0" readingOrder="0"/>
      <protection locked="0" hidden="0"/>
    </dxf>
    <dxf>
      <font>
        <strike val="0"/>
        <outline val="0"/>
        <shadow val="0"/>
        <u val="none"/>
        <vertAlign val="baseline"/>
        <sz val="8"/>
        <color auto="1"/>
        <name val="Swis721 Ex BT"/>
        <scheme val="none"/>
      </font>
      <protection locked="0" hidden="0"/>
    </dxf>
    <dxf>
      <font>
        <strike val="0"/>
        <outline val="0"/>
        <shadow val="0"/>
        <u val="none"/>
        <vertAlign val="baseline"/>
        <sz val="8"/>
        <color auto="1"/>
        <name val="Swis721 Ex BT"/>
        <scheme val="none"/>
      </font>
      <protection locked="0" hidden="0"/>
    </dxf>
    <dxf>
      <font>
        <strike val="0"/>
        <outline val="0"/>
        <shadow val="0"/>
        <u val="none"/>
        <vertAlign val="baseline"/>
        <sz val="8"/>
        <color auto="1"/>
        <name val="Swis721 Ex BT"/>
        <scheme val="none"/>
      </font>
      <alignment vertical="center" textRotation="0" indent="0" justifyLastLine="0" shrinkToFit="0" readingOrder="0"/>
      <protection locked="0"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533400</xdr:colOff>
      <xdr:row>5</xdr:row>
      <xdr:rowOff>114300</xdr:rowOff>
    </xdr:from>
    <xdr:to>
      <xdr:col>4</xdr:col>
      <xdr:colOff>971550</xdr:colOff>
      <xdr:row>6</xdr:row>
      <xdr:rowOff>57150</xdr:rowOff>
    </xdr:to>
    <xdr:sp macro="" textlink="">
      <xdr:nvSpPr>
        <xdr:cNvPr id="2" name="WordArt 8">
          <a:extLst>
            <a:ext uri="{FF2B5EF4-FFF2-40B4-BE49-F238E27FC236}">
              <a16:creationId xmlns:a16="http://schemas.microsoft.com/office/drawing/2014/main" id="{008BF585-BE8B-4F15-82FD-BD2A2ACC4021}"/>
            </a:ext>
          </a:extLst>
        </xdr:cNvPr>
        <xdr:cNvSpPr>
          <a:spLocks noChangeArrowheads="1" noChangeShapeType="1" noTextEdit="1"/>
        </xdr:cNvSpPr>
      </xdr:nvSpPr>
      <xdr:spPr bwMode="auto">
        <a:xfrm>
          <a:off x="4048125" y="923925"/>
          <a:ext cx="1095375" cy="104775"/>
        </a:xfrm>
        <a:prstGeom prst="rect">
          <a:avLst/>
        </a:prstGeom>
      </xdr:spPr>
      <xdr:txBody>
        <a:bodyPr wrap="none" fromWordArt="1">
          <a:prstTxWarp prst="textPlain">
            <a:avLst>
              <a:gd name="adj" fmla="val 50000"/>
            </a:avLst>
          </a:prstTxWarp>
        </a:bodyPr>
        <a:lstStyle/>
        <a:p>
          <a:pPr algn="ctr" rtl="0">
            <a:buNone/>
          </a:pPr>
          <a:endParaRPr lang="sl-SI" sz="1800" u="sng" strike="sngStrike" kern="10" cap="small" spc="0">
            <a:ln w="12700">
              <a:solidFill>
                <a:srgbClr val="000000"/>
              </a:solidFill>
              <a:round/>
              <a:headEnd/>
              <a:tailEnd/>
            </a:ln>
            <a:noFill/>
            <a:latin typeface="Team MT" panose="02000800000000000004" pitchFamily="2" charset="0"/>
          </a:endParaRPr>
        </a:p>
      </xdr:txBody>
    </xdr:sp>
    <xdr:clientData/>
  </xdr:twoCellAnchor>
  <xdr:twoCellAnchor>
    <xdr:from>
      <xdr:col>2</xdr:col>
      <xdr:colOff>533400</xdr:colOff>
      <xdr:row>5</xdr:row>
      <xdr:rowOff>114300</xdr:rowOff>
    </xdr:from>
    <xdr:to>
      <xdr:col>4</xdr:col>
      <xdr:colOff>971550</xdr:colOff>
      <xdr:row>6</xdr:row>
      <xdr:rowOff>57150</xdr:rowOff>
    </xdr:to>
    <xdr:sp macro="" textlink="">
      <xdr:nvSpPr>
        <xdr:cNvPr id="3" name="WordArt 8">
          <a:extLst>
            <a:ext uri="{FF2B5EF4-FFF2-40B4-BE49-F238E27FC236}">
              <a16:creationId xmlns:a16="http://schemas.microsoft.com/office/drawing/2014/main" id="{7328A8DE-8F8B-45CA-864E-E9764D5F5A9D}"/>
            </a:ext>
          </a:extLst>
        </xdr:cNvPr>
        <xdr:cNvSpPr>
          <a:spLocks noChangeArrowheads="1" noChangeShapeType="1" noTextEdit="1"/>
        </xdr:cNvSpPr>
      </xdr:nvSpPr>
      <xdr:spPr bwMode="auto">
        <a:xfrm>
          <a:off x="4048125" y="923925"/>
          <a:ext cx="1095375" cy="104775"/>
        </a:xfrm>
        <a:prstGeom prst="rect">
          <a:avLst/>
        </a:prstGeom>
      </xdr:spPr>
      <xdr:txBody>
        <a:bodyPr wrap="none" fromWordArt="1">
          <a:prstTxWarp prst="textPlain">
            <a:avLst>
              <a:gd name="adj" fmla="val 50000"/>
            </a:avLst>
          </a:prstTxWarp>
        </a:bodyPr>
        <a:lstStyle/>
        <a:p>
          <a:pPr algn="ctr" rtl="0">
            <a:buNone/>
          </a:pPr>
          <a:endParaRPr lang="sl-SI" sz="1800" u="sng" strike="sngStrike" kern="10" cap="small" spc="0">
            <a:ln w="12700">
              <a:solidFill>
                <a:srgbClr val="000000"/>
              </a:solidFill>
              <a:round/>
              <a:headEnd/>
              <a:tailEnd/>
            </a:ln>
            <a:noFill/>
            <a:latin typeface="Team MT" panose="02000800000000000004" pitchFamily="2" charset="0"/>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9D1A9C2A-CC25-4784-9CFF-1612F8D63D72}" name="Tabela571415" displayName="Tabela571415" ref="A46:F61" totalsRowCount="1" headerRowDxfId="194" dataDxfId="193" totalsRowDxfId="192">
  <autoFilter ref="A46:F60" xr:uid="{E1852BA1-790D-4119-B2C6-2A3B13D96D2F}">
    <filterColumn colId="0" hiddenButton="1"/>
    <filterColumn colId="1" hiddenButton="1"/>
    <filterColumn colId="2" hiddenButton="1"/>
    <filterColumn colId="3" hiddenButton="1"/>
    <filterColumn colId="4" hiddenButton="1"/>
    <filterColumn colId="5" hiddenButton="1"/>
  </autoFilter>
  <tableColumns count="6">
    <tableColumn id="1" xr3:uid="{60D177EA-263F-436C-892D-8D53F3D7EF56}" name="B." totalsRowLabel="Skupaj dodatna dela" dataDxfId="191" totalsRowDxfId="190" totalsRowCellStyle="Normal 8"/>
    <tableColumn id="2" xr3:uid="{6BE84383-BB3C-4A4E-BE2D-748A15A24B23}" name="DODATNA DELA" dataDxfId="189" totalsRowDxfId="188" totalsRowCellStyle="Normal 8"/>
    <tableColumn id="3" xr3:uid="{5A16240B-BE2A-4974-B3E5-C913D85E98B6}" name="količina" dataDxfId="187" totalsRowDxfId="186" totalsRowCellStyle="Normal 8"/>
    <tableColumn id="4" xr3:uid="{719484A1-7E81-4854-9E04-C44E26775B1A}" name="po" dataDxfId="185" totalsRowDxfId="184" totalsRowCellStyle="Normal 8"/>
    <tableColumn id="5" xr3:uid="{3FE3BA47-96B9-45C7-AE9A-E44592BF7FE9}" name="cena na enoto" dataDxfId="183" totalsRowDxfId="182" totalsRowCellStyle="Normal 8"/>
    <tableColumn id="6" xr3:uid="{23E3C0D9-29ED-4B0F-A8E6-9E2AF776D99A}" name="cena" totalsRowFunction="sum" dataDxfId="181" totalsRowDxfId="180" totalsRowCellStyle="Normal 8">
      <calculatedColumnFormula>C47*E47</calculatedColumnFormula>
    </tableColumn>
  </tableColumns>
  <tableStyleInfo name="TableStyleLight1" showFirstColumn="0" showLastColumn="1"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EE5D7993-018C-4AD6-B289-98A1B13DE509}" name="Tabela579128" displayName="Tabela579128" ref="B108:G131" totalsRowCount="1" headerRowDxfId="59" dataDxfId="58" totalsRowDxfId="57">
  <autoFilter ref="B108:G130" xr:uid="{ED1786DA-F579-49BB-B115-EA76205446D8}">
    <filterColumn colId="0" hiddenButton="1"/>
    <filterColumn colId="1" hiddenButton="1"/>
    <filterColumn colId="2" hiddenButton="1"/>
    <filterColumn colId="3" hiddenButton="1"/>
    <filterColumn colId="4" hiddenButton="1"/>
    <filterColumn colId="5" hiddenButton="1"/>
  </autoFilter>
  <tableColumns count="6">
    <tableColumn id="1" xr3:uid="{B1C6BF8D-E612-4E23-8BDA-49AE9F445D09}" name="C." totalsRowLabel="Skupaj vodovodni material" dataDxfId="56" totalsRowDxfId="55"/>
    <tableColumn id="2" xr3:uid="{25D0B830-C3CC-4E76-BB7A-769F7FECA49D}" name="VODOVODNI MATERIAL" dataDxfId="54" totalsRowDxfId="53"/>
    <tableColumn id="3" xr3:uid="{A293166A-A794-42DC-BC98-5C4BCCF1091E}" name="količina" dataDxfId="52" totalsRowDxfId="51"/>
    <tableColumn id="4" xr3:uid="{2194E3C2-8C1E-4F50-932B-0BCE32B77E2E}" name="po" dataDxfId="50" totalsRowDxfId="49"/>
    <tableColumn id="5" xr3:uid="{51349593-C0F2-4EFE-901D-10F4E457B694}" name="cena na enoto" dataDxfId="48" totalsRowDxfId="47"/>
    <tableColumn id="6" xr3:uid="{A9F3A00A-1EF9-43C6-8B95-C29182F2CF4E}" name="cena" totalsRowFunction="sum" dataDxfId="46" totalsRowDxfId="45">
      <calculatedColumnFormula>D109*F109</calculatedColumnFormula>
    </tableColumn>
  </tableColumns>
  <tableStyleInfo name="TableStyleLight1" showFirstColumn="0" showLastColumn="1"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5979F52B-FC6F-49C3-B127-4C9DD7F23653}" name="Tabela57916129" displayName="Tabela57916129" ref="B136:G149" totalsRowCount="1" headerRowDxfId="44" dataDxfId="43" totalsRowDxfId="42">
  <autoFilter ref="B136:G148" xr:uid="{587E99E1-1F26-4DEA-AE57-2C03B5370CD9}">
    <filterColumn colId="0" hiddenButton="1"/>
    <filterColumn colId="1" hiddenButton="1"/>
    <filterColumn colId="2" hiddenButton="1"/>
    <filterColumn colId="3" hiddenButton="1"/>
    <filterColumn colId="4" hiddenButton="1"/>
    <filterColumn colId="5" hiddenButton="1"/>
  </autoFilter>
  <tableColumns count="6">
    <tableColumn id="1" xr3:uid="{9C8653F6-5AF6-44DA-B340-9780739D93E5}" name="a." totalsRowLabel="Skupaj zemeljska dela" dataDxfId="41" totalsRowDxfId="40" totalsRowCellStyle="Normal 8"/>
    <tableColumn id="2" xr3:uid="{4687F922-74D9-4E51-8237-BB381DD612F6}" name="Zemeljska dela (priključki)" dataDxfId="39" totalsRowDxfId="38" totalsRowCellStyle="Normal 8"/>
    <tableColumn id="3" xr3:uid="{60E2C6A3-FD50-4CD5-92D4-9422C06748F5}" name="količina" dataDxfId="37" totalsRowDxfId="36" totalsRowCellStyle="Normal 8"/>
    <tableColumn id="4" xr3:uid="{017EDC01-3C87-4503-8F19-82A2B91E5098}" name="po" dataDxfId="35" totalsRowDxfId="34" totalsRowCellStyle="Normal 8"/>
    <tableColumn id="5" xr3:uid="{746CF894-3CF5-49AA-87B5-BAB8F001A571}" name="cena na enoto" dataDxfId="33" totalsRowDxfId="32" totalsRowCellStyle="Normal 8"/>
    <tableColumn id="6" xr3:uid="{3B898037-35A6-4EB8-A16D-5EE824225C88}" name="cena" totalsRowFunction="sum" dataDxfId="31" totalsRowDxfId="30" totalsRowCellStyle="Normal 8"/>
  </tableColumns>
  <tableStyleInfo name="TableStyleLight1" showFirstColumn="0" showLastColumn="1"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9A475DD3-6241-4CCF-9B38-607A48FC6873}" name="Tabela5791618130" displayName="Tabela5791618130" ref="B151:G160" totalsRowCount="1" headerRowDxfId="29" dataDxfId="28" totalsRowDxfId="27">
  <autoFilter ref="B151:G159" xr:uid="{6BFF59B1-9DF4-4A22-8F5C-B6D5E0F63761}">
    <filterColumn colId="0" hiddenButton="1"/>
    <filterColumn colId="1" hiddenButton="1"/>
    <filterColumn colId="2" hiddenButton="1"/>
    <filterColumn colId="3" hiddenButton="1"/>
    <filterColumn colId="4" hiddenButton="1"/>
    <filterColumn colId="5" hiddenButton="1"/>
  </autoFilter>
  <tableColumns count="6">
    <tableColumn id="1" xr3:uid="{5002FB5D-2B24-4214-97CB-11F0E5765076}" name="b." totalsRowLabel="Skupaj montažna dela" dataDxfId="26" totalsRowDxfId="25" totalsRowCellStyle="Normal 8"/>
    <tableColumn id="2" xr3:uid="{F4802881-D9BA-4207-B7CD-096E3479FE53}" name="Montažna dela (priključki)" dataDxfId="24" totalsRowDxfId="23" totalsRowCellStyle="Normal 8"/>
    <tableColumn id="3" xr3:uid="{4B7BADC5-302D-46A3-806C-464C6DE166A8}" name="količina" dataDxfId="22" totalsRowDxfId="21" totalsRowCellStyle="Normal 8"/>
    <tableColumn id="4" xr3:uid="{8DF16BD2-B9F7-4575-84A6-2745D242704F}" name="po" dataDxfId="20" totalsRowDxfId="19" totalsRowCellStyle="Normal 8"/>
    <tableColumn id="5" xr3:uid="{95C11630-4B1A-42F8-AEAE-AAF323ACC80E}" name="cena na enoto" dataDxfId="18" totalsRowDxfId="17" totalsRowCellStyle="Normal 8"/>
    <tableColumn id="6" xr3:uid="{A266D5A8-D73D-40FA-BACB-11C01D3CA07A}" name="cena" totalsRowFunction="sum" dataDxfId="16" totalsRowDxfId="15" totalsRowCellStyle="Normal 8"/>
  </tableColumns>
  <tableStyleInfo name="TableStyleLight1" showFirstColumn="0" showLastColumn="1"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152E9403-972C-4C7D-B04F-3E13BD03378A}" name="Tabela579161819131" displayName="Tabela579161819131" ref="B163:G171" totalsRowCount="1" headerRowDxfId="14" dataDxfId="13" totalsRowDxfId="12">
  <autoFilter ref="B163:G170" xr:uid="{F137AD7B-2DA6-42C4-BD96-812893AB0D8D}">
    <filterColumn colId="0" hiddenButton="1"/>
    <filterColumn colId="1" hiddenButton="1"/>
    <filterColumn colId="2" hiddenButton="1"/>
    <filterColumn colId="3" hiddenButton="1"/>
    <filterColumn colId="4" hiddenButton="1"/>
    <filterColumn colId="5" hiddenButton="1"/>
  </autoFilter>
  <tableColumns count="6">
    <tableColumn id="1" xr3:uid="{2560D8E4-BE34-4E39-B068-717EA50D936C}" name="c." totalsRowLabel="Skupaj vodovodni material" dataDxfId="11" totalsRowDxfId="10" totalsRowCellStyle="Normal 8"/>
    <tableColumn id="2" xr3:uid="{4D1B3FE8-A11C-4974-8D65-AA09F3862678}" name="Vodovodni material (priključki)" dataDxfId="9" totalsRowDxfId="8" totalsRowCellStyle="Normal 8"/>
    <tableColumn id="3" xr3:uid="{69DA99EE-6344-4B5B-B2B2-F5A697665C3F}" name="količina" dataDxfId="7" totalsRowDxfId="6" totalsRowCellStyle="Normal 8"/>
    <tableColumn id="4" xr3:uid="{9F53039E-195F-4EDE-831F-E95314CE0B72}" name="po" dataDxfId="5" totalsRowDxfId="4" totalsRowCellStyle="Normal 8"/>
    <tableColumn id="5" xr3:uid="{4A850F46-B628-42DA-8450-D8371A37323C}" name="cena na enoto" dataDxfId="3" totalsRowDxfId="2" totalsRowCellStyle="Normal 8"/>
    <tableColumn id="6" xr3:uid="{0FA6E4F6-9F3D-4D80-B901-7D9CF27DD273}" name="cena" totalsRowFunction="sum" dataDxfId="1" totalsRowDxfId="0" totalsRowCellStyle="Normal 8"/>
  </tableColumns>
  <tableStyleInfo name="TableStyleLight1" showFirstColumn="0" showLastColumn="1"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A53F9B2-7B34-4E90-9F99-788395F17398}" name="Tabela5" displayName="Tabela5" ref="B44:G84" totalsRowCount="1" headerRowDxfId="179" dataDxfId="178" totalsRowDxfId="177">
  <autoFilter ref="B44:G83" xr:uid="{E74E5F1A-55D4-42CC-807D-6765A42C890F}">
    <filterColumn colId="0" hiddenButton="1"/>
    <filterColumn colId="1" hiddenButton="1"/>
    <filterColumn colId="2" hiddenButton="1"/>
    <filterColumn colId="3" hiddenButton="1"/>
    <filterColumn colId="4" hiddenButton="1"/>
    <filterColumn colId="5" hiddenButton="1"/>
  </autoFilter>
  <tableColumns count="6">
    <tableColumn id="1" xr3:uid="{513B9F9A-C93F-4841-A009-5C47D3A34AB8}" name="A." totalsRowLabel="Skupaj zemeljska dela" dataDxfId="176" totalsRowDxfId="175" totalsRowCellStyle="Normal 8"/>
    <tableColumn id="2" xr3:uid="{114E7832-19C7-48E6-A791-FFDE18C21689}" name="ZEMELJSKA DELA" dataDxfId="174" totalsRowDxfId="173" totalsRowCellStyle="Normal 8"/>
    <tableColumn id="3" xr3:uid="{947E960C-0808-496D-B924-5B0CA0F83A6A}" name="količina" dataDxfId="172" totalsRowDxfId="171" totalsRowCellStyle="Normal 8"/>
    <tableColumn id="4" xr3:uid="{E56AFA52-6D57-4CAA-8811-FF57BBCCB887}" name="po" dataDxfId="170" totalsRowDxfId="169" totalsRowCellStyle="Normal 8"/>
    <tableColumn id="5" xr3:uid="{CFDD8CD5-3E52-4254-BB56-25D4A77853FD}" name="cena na enoto" dataDxfId="168" totalsRowDxfId="167" totalsRowCellStyle="Normal 8"/>
    <tableColumn id="6" xr3:uid="{5D0830F7-69B9-46B4-9B4E-C90042A743ED}" name="cena" totalsRowFunction="custom" dataDxfId="166" totalsRowDxfId="165" totalsRowCellStyle="Normal 8">
      <calculatedColumnFormula>D45*F45</calculatedColumnFormula>
      <totalsRowFormula>SUBTOTAL(109,G45:G83)</totalsRowFormula>
    </tableColumn>
  </tableColumns>
  <tableStyleInfo name="TableStyleLight1" showFirstColumn="0" showLastColumn="1"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9FF707C-D9AA-4821-B427-9D95AF202029}" name="Tabela57" displayName="Tabela57" ref="B87:G112" totalsRowCount="1" headerRowDxfId="164" dataDxfId="163" totalsRowDxfId="162">
  <autoFilter ref="B87:G111" xr:uid="{53406F32-EB08-43F7-BB23-B39CBC2B667D}">
    <filterColumn colId="0" hiddenButton="1"/>
    <filterColumn colId="1" hiddenButton="1"/>
    <filterColumn colId="2" hiddenButton="1"/>
    <filterColumn colId="3" hiddenButton="1"/>
    <filterColumn colId="4" hiddenButton="1"/>
    <filterColumn colId="5" hiddenButton="1"/>
  </autoFilter>
  <tableColumns count="6">
    <tableColumn id="1" xr3:uid="{ADFF2CCA-81CF-4E6B-A2A9-544AA3F76017}" name="B." totalsRowLabel="Skupaj montažna dela" dataDxfId="161" totalsRowDxfId="160" totalsRowCellStyle="Normal 8"/>
    <tableColumn id="2" xr3:uid="{7309401E-E8DE-4A03-ABB5-6434475F3B57}" name="MONTAŽNA DELA" dataDxfId="159" totalsRowDxfId="158" totalsRowCellStyle="Normal 8"/>
    <tableColumn id="3" xr3:uid="{DE942874-EE16-4869-951B-298CFF7ADA0A}" name="količina" dataDxfId="157" totalsRowDxfId="156" totalsRowCellStyle="Normal 8"/>
    <tableColumn id="4" xr3:uid="{CFF1A8AA-0519-4B4C-9ED9-11563A9528BC}" name="po" dataDxfId="155" totalsRowDxfId="154" totalsRowCellStyle="Normal 8"/>
    <tableColumn id="5" xr3:uid="{870994F5-D65D-45B6-AF19-AEF3DA16F379}" name="cena na enoto" dataDxfId="153" totalsRowDxfId="152" totalsRowCellStyle="Normal 8"/>
    <tableColumn id="6" xr3:uid="{0D56B1D6-B5DD-4C47-AA9C-CC861B926C84}" name="cena" totalsRowFunction="sum" dataDxfId="151" totalsRowDxfId="150" totalsRowCellStyle="Normal 8">
      <calculatedColumnFormula>D88*F88</calculatedColumnFormula>
    </tableColumn>
  </tableColumns>
  <tableStyleInfo name="TableStyleLight1" showFirstColumn="0" showLastColumn="1"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2CB843A6-AFE9-4C9C-9B6B-B36EDC511AC3}" name="Tabela579" displayName="Tabela579" ref="B114:G167" totalsRowCount="1" headerRowDxfId="149" dataDxfId="148" totalsRowDxfId="147">
  <autoFilter ref="B114:G166" xr:uid="{9957C08D-201B-4454-AC22-B05813816804}">
    <filterColumn colId="0" hiddenButton="1"/>
    <filterColumn colId="1" hiddenButton="1"/>
    <filterColumn colId="2" hiddenButton="1"/>
    <filterColumn colId="3" hiddenButton="1"/>
    <filterColumn colId="4" hiddenButton="1"/>
    <filterColumn colId="5" hiddenButton="1"/>
  </autoFilter>
  <tableColumns count="6">
    <tableColumn id="1" xr3:uid="{29727CC4-3772-4C25-9505-CC404784D034}" name="C." totalsRowLabel="Skupaj vodovodni material" dataDxfId="146" totalsRowDxfId="145"/>
    <tableColumn id="2" xr3:uid="{98E19B84-180C-45A1-B7EF-05E5A4DF638E}" name="VODOVODNI MATERIAL" dataDxfId="144" totalsRowDxfId="143"/>
    <tableColumn id="3" xr3:uid="{3C02E512-10E0-4540-80E5-E44AC441A25B}" name="količina" dataDxfId="142" totalsRowDxfId="141"/>
    <tableColumn id="4" xr3:uid="{783394FD-7C4C-4821-9AA7-9156E4B2EDCC}" name="po" dataDxfId="140" totalsRowDxfId="139"/>
    <tableColumn id="5" xr3:uid="{3EC4DC6F-67BA-4F49-9C03-FD3B8BD7CDB3}" name="cena na enoto" dataDxfId="138" totalsRowDxfId="137"/>
    <tableColumn id="6" xr3:uid="{873E840D-6C54-461C-8E38-55C7DE5B7AB9}" name="cena" totalsRowFunction="custom" dataDxfId="136" totalsRowDxfId="135">
      <calculatedColumnFormula>D115*F115</calculatedColumnFormula>
      <totalsRowFormula>SUBTOTAL(109,G115:G166)</totalsRowFormula>
    </tableColumn>
  </tableColumns>
  <tableStyleInfo name="TableStyleLight1" showFirstColumn="0" showLastColumn="1"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AA60F5CA-7AA1-46A7-9099-F1D627F30FD6}" name="Tabela57916" displayName="Tabela57916" ref="B172:G185" totalsRowCount="1" headerRowDxfId="134" dataDxfId="133" totalsRowDxfId="132">
  <autoFilter ref="B172:G184" xr:uid="{4EC84E74-97B0-4A8C-B367-4F1A6AF43F95}">
    <filterColumn colId="0" hiddenButton="1"/>
    <filterColumn colId="1" hiddenButton="1"/>
    <filterColumn colId="2" hiddenButton="1"/>
    <filterColumn colId="3" hiddenButton="1"/>
    <filterColumn colId="4" hiddenButton="1"/>
    <filterColumn colId="5" hiddenButton="1"/>
  </autoFilter>
  <tableColumns count="6">
    <tableColumn id="1" xr3:uid="{234F5B78-D37D-46F7-94E5-54E442621A55}" name="a." totalsRowLabel="Skupaj zemeljska dela" dataDxfId="131" totalsRowDxfId="130" totalsRowCellStyle="Normal 8"/>
    <tableColumn id="2" xr3:uid="{50AA12B6-CF2C-4630-9172-1DFB4B6FDB0C}" name="Zemeljska dela (priključki)" dataDxfId="129" totalsRowDxfId="128" totalsRowCellStyle="Normal 8"/>
    <tableColumn id="3" xr3:uid="{0C4FA7FD-1196-49AE-9AF1-D36325174F7C}" name="količina" dataDxfId="127" totalsRowDxfId="126" totalsRowCellStyle="Normal 8"/>
    <tableColumn id="4" xr3:uid="{307ED353-98A0-4CAD-AFCE-0C8A0D65261B}" name="po" dataDxfId="125" totalsRowDxfId="124" totalsRowCellStyle="Normal 8"/>
    <tableColumn id="5" xr3:uid="{499D2924-19F9-40E9-8C4D-8DD52C986CEF}" name="cena na enoto" dataDxfId="123" totalsRowDxfId="122" totalsRowCellStyle="Normal 8"/>
    <tableColumn id="6" xr3:uid="{FD97B06C-CB9B-4407-803F-C78D8F9F7BF0}" name="cena" totalsRowFunction="sum" dataDxfId="121" totalsRowDxfId="120" totalsRowCellStyle="Normal 8"/>
  </tableColumns>
  <tableStyleInfo name="TableStyleLight1" showFirstColumn="0" showLastColumn="1"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F6E5FD5B-4A73-4146-BD20-F1037678E049}" name="Tabela5791618" displayName="Tabela5791618" ref="B187:G200" totalsRowCount="1" headerRowDxfId="119" dataDxfId="118" totalsRowDxfId="117">
  <autoFilter ref="B187:G199" xr:uid="{1689D6F8-D695-4E2E-8F7F-B7EEE20B2943}">
    <filterColumn colId="0" hiddenButton="1"/>
    <filterColumn colId="1" hiddenButton="1"/>
    <filterColumn colId="2" hiddenButton="1"/>
    <filterColumn colId="3" hiddenButton="1"/>
    <filterColumn colId="4" hiddenButton="1"/>
    <filterColumn colId="5" hiddenButton="1"/>
  </autoFilter>
  <tableColumns count="6">
    <tableColumn id="1" xr3:uid="{3FDC3EF5-5730-4CEF-BA9D-04D288987D8D}" name="b." totalsRowLabel="Skupaj montažna dela" dataDxfId="116" totalsRowDxfId="115" totalsRowCellStyle="Normal 8"/>
    <tableColumn id="2" xr3:uid="{90EFDC18-77E0-4935-9761-43A1B3773165}" name="Montažna dela (priključki)" dataDxfId="114" totalsRowDxfId="113" totalsRowCellStyle="Normal 8"/>
    <tableColumn id="3" xr3:uid="{04FEB3ED-E30A-4B5B-9CE3-5F6716EE9331}" name="količina" dataDxfId="112" totalsRowDxfId="111" totalsRowCellStyle="Normal 8"/>
    <tableColumn id="4" xr3:uid="{051EBCB4-3B5F-441E-953D-9EC85C2BE0EF}" name="po" dataDxfId="110" totalsRowDxfId="109" totalsRowCellStyle="Normal 8"/>
    <tableColumn id="5" xr3:uid="{0A3F8DD1-3057-45C4-8E4D-E3F91DB7AE1E}" name="cena na enoto" dataDxfId="108" totalsRowDxfId="107" totalsRowCellStyle="Normal 8"/>
    <tableColumn id="6" xr3:uid="{6D02B796-116D-4705-B18F-97533A7C3869}" name="cena" totalsRowFunction="sum" dataDxfId="106" totalsRowDxfId="105" totalsRowCellStyle="Normal 8"/>
  </tableColumns>
  <tableStyleInfo name="TableStyleLight1" showFirstColumn="0" showLastColumn="1"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ACCE5486-835A-40AF-9294-65DD127B6975}" name="Tabela579161819" displayName="Tabela579161819" ref="B203:G216" totalsRowCount="1" headerRowDxfId="104" dataDxfId="103" totalsRowDxfId="102">
  <autoFilter ref="B203:G215" xr:uid="{09062E2A-C3C4-45A6-ABC8-A2FEE41A65C2}">
    <filterColumn colId="0" hiddenButton="1"/>
    <filterColumn colId="1" hiddenButton="1"/>
    <filterColumn colId="2" hiddenButton="1"/>
    <filterColumn colId="3" hiddenButton="1"/>
    <filterColumn colId="4" hiddenButton="1"/>
    <filterColumn colId="5" hiddenButton="1"/>
  </autoFilter>
  <tableColumns count="6">
    <tableColumn id="1" xr3:uid="{ED3F735A-2F69-46B8-B651-2F3A26382AFA}" name="c." totalsRowLabel="Skupaj vodovodni material" dataDxfId="101" totalsRowDxfId="100" totalsRowCellStyle="Normal 8"/>
    <tableColumn id="2" xr3:uid="{6D213E66-6FF1-42AD-89BC-F81F561E8C16}" name="Vodovodni material (priključki)" dataDxfId="99" totalsRowDxfId="98" totalsRowCellStyle="Normal 8"/>
    <tableColumn id="3" xr3:uid="{9E85DE64-D134-46C4-9353-C04FC8D59798}" name="količina" dataDxfId="97" totalsRowDxfId="96" totalsRowCellStyle="Normal 8"/>
    <tableColumn id="4" xr3:uid="{1E871852-CAFA-48CB-865E-8D3034BC3A26}" name="po" dataDxfId="95" totalsRowDxfId="94" totalsRowCellStyle="Normal 8"/>
    <tableColumn id="5" xr3:uid="{D352F5FE-27CB-47A0-8D87-2C2E88552315}" name="cena na enoto" dataDxfId="93" totalsRowDxfId="92" totalsRowCellStyle="Normal 8"/>
    <tableColumn id="6" xr3:uid="{79424E24-5475-4BA8-8587-7FE27956E528}" name="cena" totalsRowFunction="sum" dataDxfId="91" totalsRowDxfId="90" totalsRowCellStyle="Normal 8"/>
  </tableColumns>
  <tableStyleInfo name="TableStyleLight1" showFirstColumn="0" showLastColumn="1"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E4646D98-00E1-44E0-8BDE-A6352220BDB8}" name="Tabela5126" displayName="Tabela5126" ref="B46:G83" totalsRowCount="1" headerRowDxfId="89" dataDxfId="88" totalsRowDxfId="87">
  <autoFilter ref="B46:G82" xr:uid="{86CFA70A-11FF-4CE4-B51D-495D1B894C14}">
    <filterColumn colId="0" hiddenButton="1"/>
    <filterColumn colId="1" hiddenButton="1"/>
    <filterColumn colId="2" hiddenButton="1"/>
    <filterColumn colId="3" hiddenButton="1"/>
    <filterColumn colId="4" hiddenButton="1"/>
    <filterColumn colId="5" hiddenButton="1"/>
  </autoFilter>
  <tableColumns count="6">
    <tableColumn id="1" xr3:uid="{238836D3-1E31-4669-911F-CD23F70BD0C5}" name="A." totalsRowLabel="Skupaj zemeljska dela" dataDxfId="86" totalsRowDxfId="85" totalsRowCellStyle="Normal 8"/>
    <tableColumn id="2" xr3:uid="{6B01E333-20F0-4465-A100-0227C9A48766}" name="ZEMELJSKA DELA" dataDxfId="84" totalsRowDxfId="83" totalsRowCellStyle="Normal 8"/>
    <tableColumn id="3" xr3:uid="{45E48582-D65F-4B0F-8CEF-DFA9A405A118}" name="količina" dataDxfId="82" totalsRowDxfId="81" totalsRowCellStyle="Normal 8"/>
    <tableColumn id="4" xr3:uid="{A20424C3-53BD-46D9-A489-8A89376F123B}" name="po" dataDxfId="80" totalsRowDxfId="79" totalsRowCellStyle="Normal 8"/>
    <tableColumn id="5" xr3:uid="{D45AE7BB-724D-4E4E-ADD4-C36A0E599A64}" name="cena na enoto" dataDxfId="78" totalsRowDxfId="77" totalsRowCellStyle="Normal 8"/>
    <tableColumn id="6" xr3:uid="{597A7604-2FBD-4313-B48C-2314FEBA8586}" name="cena" totalsRowFunction="sum" dataDxfId="76" totalsRowDxfId="75" totalsRowCellStyle="Normal 8">
      <calculatedColumnFormula>D47*F47</calculatedColumnFormula>
    </tableColumn>
  </tableColumns>
  <tableStyleInfo name="TableStyleLight1" showFirstColumn="0" showLastColumn="1"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B741005D-78CB-4E72-AD6D-76B723921A62}" name="Tabela57127" displayName="Tabela57127" ref="B85:G105" totalsRowCount="1" headerRowDxfId="74" dataDxfId="73" totalsRowDxfId="72">
  <autoFilter ref="B85:G104" xr:uid="{7ED90A1B-1765-442A-BC46-BDC7E5CB454B}">
    <filterColumn colId="0" hiddenButton="1"/>
    <filterColumn colId="1" hiddenButton="1"/>
    <filterColumn colId="2" hiddenButton="1"/>
    <filterColumn colId="3" hiddenButton="1"/>
    <filterColumn colId="4" hiddenButton="1"/>
    <filterColumn colId="5" hiddenButton="1"/>
  </autoFilter>
  <tableColumns count="6">
    <tableColumn id="1" xr3:uid="{75D9E33D-ABA5-40E2-BA5B-685D729C5BFD}" name="B." totalsRowLabel="Skupaj montažna dela" dataDxfId="71" totalsRowDxfId="70" totalsRowCellStyle="Normal 8"/>
    <tableColumn id="2" xr3:uid="{28DD2D0A-6C08-461C-8422-28E3DD8DA54A}" name="MONTAŽNA DELA" dataDxfId="69" totalsRowDxfId="68" totalsRowCellStyle="Normal 8"/>
    <tableColumn id="3" xr3:uid="{43AD8A45-5A7E-40C3-BED2-C017C0B70AE8}" name="količina" dataDxfId="67" totalsRowDxfId="66" totalsRowCellStyle="Normal 8"/>
    <tableColumn id="4" xr3:uid="{32ABC606-25F7-42FC-8E06-462BB0C17331}" name="po" dataDxfId="65" totalsRowDxfId="64" totalsRowCellStyle="Normal 8"/>
    <tableColumn id="5" xr3:uid="{3FC3D7EE-7394-4BD5-ADC0-13D55654F2AF}" name="cena na enoto" dataDxfId="63" totalsRowDxfId="62" totalsRowCellStyle="Normal 8"/>
    <tableColumn id="6" xr3:uid="{FE2512E2-68A3-4676-83CC-D8BA5D9B3EDE}" name="cena" totalsRowFunction="sum" dataDxfId="61" totalsRowDxfId="60" totalsRowCellStyle="Normal 8">
      <calculatedColumnFormula>D86*F86</calculatedColumnFormula>
    </tableColumn>
  </tableColumns>
  <tableStyleInfo name="TableStyleLight1" showFirstColumn="0" showLastColumn="1"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0.bin"/><Relationship Id="rId4" Type="http://schemas.openxmlformats.org/officeDocument/2006/relationships/table" Target="../tables/table1.xml"/></Relationships>
</file>

<file path=xl/worksheets/_rels/sheet21.xml.rels><?xml version="1.0" encoding="UTF-8" standalone="yes"?>
<Relationships xmlns="http://schemas.openxmlformats.org/package/2006/relationships"><Relationship Id="rId3" Type="http://schemas.openxmlformats.org/officeDocument/2006/relationships/table" Target="../tables/table3.xml"/><Relationship Id="rId7" Type="http://schemas.openxmlformats.org/officeDocument/2006/relationships/table" Target="../tables/table7.xml"/><Relationship Id="rId2" Type="http://schemas.openxmlformats.org/officeDocument/2006/relationships/table" Target="../tables/table2.xml"/><Relationship Id="rId1" Type="http://schemas.openxmlformats.org/officeDocument/2006/relationships/printerSettings" Target="../printerSettings/printerSettings21.bin"/><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s>
</file>

<file path=xl/worksheets/_rels/sheet22.xml.rels><?xml version="1.0" encoding="UTF-8" standalone="yes"?>
<Relationships xmlns="http://schemas.openxmlformats.org/package/2006/relationships"><Relationship Id="rId3" Type="http://schemas.openxmlformats.org/officeDocument/2006/relationships/table" Target="../tables/table9.xml"/><Relationship Id="rId7" Type="http://schemas.openxmlformats.org/officeDocument/2006/relationships/table" Target="../tables/table13.xml"/><Relationship Id="rId2" Type="http://schemas.openxmlformats.org/officeDocument/2006/relationships/table" Target="../tables/table8.xml"/><Relationship Id="rId1" Type="http://schemas.openxmlformats.org/officeDocument/2006/relationships/printerSettings" Target="../printerSettings/printerSettings22.bin"/><Relationship Id="rId6" Type="http://schemas.openxmlformats.org/officeDocument/2006/relationships/table" Target="../tables/table12.xml"/><Relationship Id="rId5" Type="http://schemas.openxmlformats.org/officeDocument/2006/relationships/table" Target="../tables/table11.xml"/><Relationship Id="rId4" Type="http://schemas.openxmlformats.org/officeDocument/2006/relationships/table" Target="../tables/table10.xml"/></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4DB15B-FAAE-41DC-8017-FD1794BC23A2}">
  <dimension ref="A1:B47"/>
  <sheetViews>
    <sheetView view="pageLayout" zoomScale="115" zoomScaleNormal="100" zoomScalePageLayoutView="115" workbookViewId="0">
      <selection activeCell="B9" sqref="B9"/>
    </sheetView>
  </sheetViews>
  <sheetFormatPr defaultRowHeight="15" x14ac:dyDescent="0.25"/>
  <cols>
    <col min="1" max="1" width="3.85546875" customWidth="1"/>
    <col min="2" max="2" width="80.85546875" customWidth="1"/>
  </cols>
  <sheetData>
    <row r="1" spans="1:2" x14ac:dyDescent="0.25">
      <c r="A1" s="6"/>
      <c r="B1" s="6" t="s">
        <v>502</v>
      </c>
    </row>
    <row r="2" spans="1:2" x14ac:dyDescent="0.25">
      <c r="A2" s="6"/>
      <c r="B2" s="6" t="s">
        <v>503</v>
      </c>
    </row>
    <row r="3" spans="1:2" x14ac:dyDescent="0.25">
      <c r="A3" s="7"/>
      <c r="B3" s="7"/>
    </row>
    <row r="4" spans="1:2" x14ac:dyDescent="0.25">
      <c r="A4" s="8" t="s">
        <v>434</v>
      </c>
      <c r="B4" s="7"/>
    </row>
    <row r="5" spans="1:2" x14ac:dyDescent="0.25">
      <c r="A5" s="7"/>
      <c r="B5" s="7"/>
    </row>
    <row r="6" spans="1:2" x14ac:dyDescent="0.25">
      <c r="A6" s="9" t="s">
        <v>435</v>
      </c>
      <c r="B6" s="9" t="s">
        <v>436</v>
      </c>
    </row>
    <row r="7" spans="1:2" x14ac:dyDescent="0.25">
      <c r="A7" s="9" t="s">
        <v>437</v>
      </c>
      <c r="B7" s="9" t="s">
        <v>438</v>
      </c>
    </row>
    <row r="8" spans="1:2" x14ac:dyDescent="0.25">
      <c r="A8" s="9" t="s">
        <v>439</v>
      </c>
      <c r="B8" s="9" t="s">
        <v>714</v>
      </c>
    </row>
    <row r="9" spans="1:2" ht="27" x14ac:dyDescent="0.25">
      <c r="A9" s="9" t="s">
        <v>440</v>
      </c>
      <c r="B9" s="9" t="s">
        <v>441</v>
      </c>
    </row>
    <row r="10" spans="1:2" ht="27" x14ac:dyDescent="0.25">
      <c r="A10" s="9" t="s">
        <v>442</v>
      </c>
      <c r="B10" s="9" t="s">
        <v>443</v>
      </c>
    </row>
    <row r="11" spans="1:2" ht="40.5" x14ac:dyDescent="0.25">
      <c r="A11" s="9" t="s">
        <v>444</v>
      </c>
      <c r="B11" s="9" t="s">
        <v>445</v>
      </c>
    </row>
    <row r="12" spans="1:2" ht="27" x14ac:dyDescent="0.25">
      <c r="A12" s="9" t="s">
        <v>446</v>
      </c>
      <c r="B12" s="9" t="s">
        <v>447</v>
      </c>
    </row>
    <row r="13" spans="1:2" x14ac:dyDescent="0.25">
      <c r="A13" s="9" t="s">
        <v>448</v>
      </c>
      <c r="B13" s="9" t="s">
        <v>449</v>
      </c>
    </row>
    <row r="14" spans="1:2" x14ac:dyDescent="0.25">
      <c r="A14" s="9" t="s">
        <v>450</v>
      </c>
      <c r="B14" s="9" t="s">
        <v>451</v>
      </c>
    </row>
    <row r="15" spans="1:2" ht="27" x14ac:dyDescent="0.25">
      <c r="A15" s="9" t="s">
        <v>452</v>
      </c>
      <c r="B15" s="9" t="s">
        <v>453</v>
      </c>
    </row>
    <row r="16" spans="1:2" x14ac:dyDescent="0.25">
      <c r="A16" s="9" t="s">
        <v>454</v>
      </c>
      <c r="B16" s="9" t="s">
        <v>455</v>
      </c>
    </row>
    <row r="17" spans="1:2" ht="27" x14ac:dyDescent="0.25">
      <c r="A17" s="9" t="s">
        <v>456</v>
      </c>
      <c r="B17" s="9" t="s">
        <v>457</v>
      </c>
    </row>
    <row r="18" spans="1:2" ht="27" x14ac:dyDescent="0.25">
      <c r="A18" s="9" t="s">
        <v>458</v>
      </c>
      <c r="B18" s="9" t="s">
        <v>459</v>
      </c>
    </row>
    <row r="19" spans="1:2" ht="27" x14ac:dyDescent="0.25">
      <c r="A19" s="9" t="s">
        <v>460</v>
      </c>
      <c r="B19" s="9" t="s">
        <v>461</v>
      </c>
    </row>
    <row r="20" spans="1:2" x14ac:dyDescent="0.25">
      <c r="A20" s="9" t="s">
        <v>462</v>
      </c>
      <c r="B20" s="9" t="s">
        <v>463</v>
      </c>
    </row>
    <row r="21" spans="1:2" ht="27" x14ac:dyDescent="0.25">
      <c r="A21" s="9" t="s">
        <v>464</v>
      </c>
      <c r="B21" s="9" t="s">
        <v>465</v>
      </c>
    </row>
    <row r="22" spans="1:2" ht="27" x14ac:dyDescent="0.25">
      <c r="A22" s="9" t="s">
        <v>466</v>
      </c>
      <c r="B22" s="9" t="s">
        <v>716</v>
      </c>
    </row>
    <row r="23" spans="1:2" ht="27" x14ac:dyDescent="0.25">
      <c r="A23" s="9" t="s">
        <v>467</v>
      </c>
      <c r="B23" s="9" t="s">
        <v>468</v>
      </c>
    </row>
    <row r="24" spans="1:2" x14ac:dyDescent="0.25">
      <c r="A24" s="9" t="s">
        <v>469</v>
      </c>
      <c r="B24" s="9" t="s">
        <v>470</v>
      </c>
    </row>
    <row r="25" spans="1:2" ht="27" x14ac:dyDescent="0.25">
      <c r="A25" s="9" t="s">
        <v>471</v>
      </c>
      <c r="B25" s="9" t="s">
        <v>472</v>
      </c>
    </row>
    <row r="26" spans="1:2" x14ac:dyDescent="0.25">
      <c r="A26" s="9" t="s">
        <v>473</v>
      </c>
      <c r="B26" s="9" t="s">
        <v>474</v>
      </c>
    </row>
    <row r="27" spans="1:2" x14ac:dyDescent="0.25">
      <c r="A27" s="9" t="s">
        <v>475</v>
      </c>
      <c r="B27" s="9" t="s">
        <v>476</v>
      </c>
    </row>
    <row r="28" spans="1:2" x14ac:dyDescent="0.25">
      <c r="A28" s="9"/>
      <c r="B28" s="9" t="s">
        <v>477</v>
      </c>
    </row>
    <row r="29" spans="1:2" ht="27" x14ac:dyDescent="0.25">
      <c r="A29" s="9"/>
      <c r="B29" s="9" t="s">
        <v>478</v>
      </c>
    </row>
    <row r="30" spans="1:2" ht="27" x14ac:dyDescent="0.25">
      <c r="A30" s="9"/>
      <c r="B30" s="9" t="s">
        <v>479</v>
      </c>
    </row>
    <row r="31" spans="1:2" x14ac:dyDescent="0.25">
      <c r="A31" s="9"/>
      <c r="B31" s="9" t="s">
        <v>480</v>
      </c>
    </row>
    <row r="32" spans="1:2" ht="27" x14ac:dyDescent="0.25">
      <c r="A32" s="9"/>
      <c r="B32" s="9" t="s">
        <v>481</v>
      </c>
    </row>
    <row r="33" spans="1:2" ht="27" x14ac:dyDescent="0.25">
      <c r="A33" s="9"/>
      <c r="B33" s="9" t="s">
        <v>482</v>
      </c>
    </row>
    <row r="34" spans="1:2" x14ac:dyDescent="0.25">
      <c r="A34" s="9"/>
      <c r="B34" s="9" t="s">
        <v>483</v>
      </c>
    </row>
    <row r="35" spans="1:2" x14ac:dyDescent="0.25">
      <c r="A35" s="9"/>
      <c r="B35" s="9" t="s">
        <v>484</v>
      </c>
    </row>
    <row r="36" spans="1:2" x14ac:dyDescent="0.25">
      <c r="A36" s="9"/>
      <c r="B36" s="9" t="s">
        <v>485</v>
      </c>
    </row>
    <row r="37" spans="1:2" x14ac:dyDescent="0.25">
      <c r="A37" s="9"/>
      <c r="B37" s="9" t="s">
        <v>486</v>
      </c>
    </row>
    <row r="38" spans="1:2" x14ac:dyDescent="0.25">
      <c r="A38" s="9"/>
      <c r="B38" s="9" t="s">
        <v>487</v>
      </c>
    </row>
    <row r="39" spans="1:2" x14ac:dyDescent="0.25">
      <c r="A39" s="9"/>
      <c r="B39" s="9" t="s">
        <v>488</v>
      </c>
    </row>
    <row r="40" spans="1:2" x14ac:dyDescent="0.25">
      <c r="A40" s="9" t="s">
        <v>489</v>
      </c>
      <c r="B40" s="9" t="s">
        <v>490</v>
      </c>
    </row>
    <row r="41" spans="1:2" x14ac:dyDescent="0.25">
      <c r="A41" s="10" t="s">
        <v>491</v>
      </c>
      <c r="B41" s="11" t="s">
        <v>492</v>
      </c>
    </row>
    <row r="42" spans="1:2" x14ac:dyDescent="0.25">
      <c r="A42" s="12"/>
      <c r="B42" s="13" t="s">
        <v>493</v>
      </c>
    </row>
    <row r="43" spans="1:2" x14ac:dyDescent="0.25">
      <c r="A43" s="12"/>
      <c r="B43" s="13" t="s">
        <v>494</v>
      </c>
    </row>
    <row r="44" spans="1:2" x14ac:dyDescent="0.25">
      <c r="A44" s="12"/>
      <c r="B44" s="13" t="s">
        <v>495</v>
      </c>
    </row>
    <row r="45" spans="1:2" x14ac:dyDescent="0.25">
      <c r="A45" s="12"/>
      <c r="B45" s="13" t="s">
        <v>496</v>
      </c>
    </row>
    <row r="46" spans="1:2" x14ac:dyDescent="0.25">
      <c r="A46" s="12"/>
      <c r="B46" s="13" t="s">
        <v>497</v>
      </c>
    </row>
    <row r="47" spans="1:2" x14ac:dyDescent="0.25">
      <c r="A47" s="14"/>
      <c r="B47" s="15" t="s">
        <v>498</v>
      </c>
    </row>
  </sheetData>
  <sheetProtection algorithmName="SHA-512" hashValue="W2ylLcxHLNgzjVDZqzUrMG/CcawnFgE99HVZ1In/i0IMYfCgCpvB+10eMD1Ee0y0ptoUsErj73z6mUR6XfoXRg==" saltValue="H0VlpHM+OXh8nZuM1djamA==" spinCount="100000" sheet="1" objects="1" scenarios="1"/>
  <pageMargins left="1.1770833333333333" right="0.23622047244094491" top="0.78740157480314965" bottom="0.78740157480314965"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7AA6D4-2BE2-447B-83AA-2901F7EA3DC1}">
  <sheetPr>
    <tabColor rgb="FF002060"/>
  </sheetPr>
  <dimension ref="A1:H34"/>
  <sheetViews>
    <sheetView showGridLines="0" view="pageLayout" topLeftCell="A4" zoomScaleNormal="100" workbookViewId="0">
      <selection activeCell="A4" sqref="A1:H1048576"/>
    </sheetView>
  </sheetViews>
  <sheetFormatPr defaultRowHeight="18" x14ac:dyDescent="0.25"/>
  <cols>
    <col min="1" max="1" width="7.28515625" style="1" customWidth="1"/>
    <col min="2" max="7" width="9.140625" style="1"/>
    <col min="8" max="8" width="23.5703125" style="1" customWidth="1"/>
    <col min="9" max="16384" width="9.140625" style="1"/>
  </cols>
  <sheetData>
    <row r="1" spans="1:8" x14ac:dyDescent="0.25">
      <c r="A1" s="863" t="s">
        <v>203</v>
      </c>
      <c r="B1" s="863"/>
      <c r="C1" s="863"/>
      <c r="D1" s="863"/>
      <c r="E1" s="863"/>
      <c r="F1" s="863"/>
      <c r="G1" s="863"/>
      <c r="H1" s="863"/>
    </row>
    <row r="5" spans="1:8" ht="18" customHeight="1" x14ac:dyDescent="0.25">
      <c r="A5" s="864" t="s">
        <v>204</v>
      </c>
      <c r="B5" s="864"/>
      <c r="C5" s="864"/>
      <c r="D5" s="864"/>
      <c r="E5" s="864"/>
      <c r="F5" s="864"/>
      <c r="G5" s="864"/>
      <c r="H5" s="864"/>
    </row>
    <row r="6" spans="1:8" x14ac:dyDescent="0.25">
      <c r="A6" s="864"/>
      <c r="B6" s="864"/>
      <c r="C6" s="864"/>
      <c r="D6" s="864"/>
      <c r="E6" s="864"/>
      <c r="F6" s="864"/>
      <c r="G6" s="864"/>
      <c r="H6" s="864"/>
    </row>
    <row r="11" spans="1:8" x14ac:dyDescent="0.25">
      <c r="B11" s="320" t="s">
        <v>432</v>
      </c>
    </row>
    <row r="13" spans="1:8" x14ac:dyDescent="0.25">
      <c r="A13" s="321" t="s">
        <v>206</v>
      </c>
      <c r="B13" s="321" t="s">
        <v>7</v>
      </c>
      <c r="C13" s="322"/>
      <c r="D13" s="322"/>
      <c r="E13" s="322"/>
      <c r="F13" s="322"/>
      <c r="G13" s="322"/>
      <c r="H13" s="323">
        <f>('REKAP M1'!H13+'REKAP M2'!H13+'REKAP M3'!H13)*0.62</f>
        <v>0</v>
      </c>
    </row>
    <row r="14" spans="1:8" x14ac:dyDescent="0.25">
      <c r="A14" s="321" t="s">
        <v>207</v>
      </c>
      <c r="B14" s="321" t="s">
        <v>246</v>
      </c>
      <c r="C14" s="322"/>
      <c r="D14" s="322"/>
      <c r="E14" s="322"/>
      <c r="F14" s="322"/>
      <c r="G14" s="322"/>
      <c r="H14" s="323">
        <f>('REKAP M1'!H14+'REKAP M2'!H14+'REKAP M3'!H14)*0.62</f>
        <v>0</v>
      </c>
    </row>
    <row r="15" spans="1:8" x14ac:dyDescent="0.25">
      <c r="A15" s="321" t="s">
        <v>208</v>
      </c>
      <c r="B15" s="321" t="s">
        <v>247</v>
      </c>
      <c r="C15" s="322"/>
      <c r="D15" s="322"/>
      <c r="E15" s="322"/>
      <c r="F15" s="322"/>
      <c r="G15" s="322"/>
      <c r="H15" s="323">
        <f>('REKAP M1'!H15+'REKAP M2'!H15+'REKAP M3'!H15)*0.62</f>
        <v>0</v>
      </c>
    </row>
    <row r="16" spans="1:8" x14ac:dyDescent="0.25">
      <c r="A16" s="321" t="s">
        <v>209</v>
      </c>
      <c r="B16" s="321" t="s">
        <v>129</v>
      </c>
      <c r="C16" s="322"/>
      <c r="D16" s="322"/>
      <c r="E16" s="322"/>
      <c r="F16" s="322"/>
      <c r="G16" s="322"/>
      <c r="H16" s="323">
        <f>('REKAP M1'!H16+'REKAP M2'!H16+'REKAP M3'!H16)*0.62</f>
        <v>0</v>
      </c>
    </row>
    <row r="17" spans="1:8" x14ac:dyDescent="0.25">
      <c r="A17" s="321" t="s">
        <v>210</v>
      </c>
      <c r="B17" s="321" t="s">
        <v>248</v>
      </c>
      <c r="C17" s="322"/>
      <c r="D17" s="322"/>
      <c r="E17" s="322"/>
      <c r="F17" s="322"/>
      <c r="G17" s="322"/>
      <c r="H17" s="323">
        <f>('REKAP M1'!H17+'REKAP M2'!H17+'REKAP M3'!H17)*0.62</f>
        <v>0</v>
      </c>
    </row>
    <row r="18" spans="1:8" x14ac:dyDescent="0.25">
      <c r="A18" s="321" t="s">
        <v>211</v>
      </c>
      <c r="B18" s="321" t="s">
        <v>249</v>
      </c>
      <c r="C18" s="322"/>
      <c r="D18" s="322"/>
      <c r="E18" s="322"/>
      <c r="F18" s="322"/>
      <c r="G18" s="322"/>
      <c r="H18" s="323">
        <f>('REKAP M1'!H18+'REKAP M2'!H18+'REKAP M3'!H18)*0.62</f>
        <v>0</v>
      </c>
    </row>
    <row r="19" spans="1:8" x14ac:dyDescent="0.25">
      <c r="A19" s="321" t="s">
        <v>212</v>
      </c>
      <c r="B19" s="321" t="s">
        <v>191</v>
      </c>
      <c r="C19" s="322"/>
      <c r="D19" s="322"/>
      <c r="E19" s="322"/>
      <c r="F19" s="322"/>
      <c r="G19" s="322"/>
      <c r="H19" s="323">
        <f>('REKAP M1'!H19+'REKAP M2'!H19+'REKAP M3'!H19)*0.62</f>
        <v>0</v>
      </c>
    </row>
    <row r="20" spans="1:8" x14ac:dyDescent="0.25">
      <c r="A20" s="322"/>
      <c r="B20" s="322"/>
      <c r="C20" s="322"/>
      <c r="D20" s="322"/>
      <c r="E20" s="322"/>
      <c r="F20" s="322"/>
      <c r="G20" s="322"/>
      <c r="H20" s="322"/>
    </row>
    <row r="21" spans="1:8" x14ac:dyDescent="0.25">
      <c r="A21" s="325"/>
      <c r="B21" s="324" t="s">
        <v>51</v>
      </c>
      <c r="C21" s="325"/>
      <c r="D21" s="325"/>
      <c r="E21" s="325"/>
      <c r="F21" s="325"/>
      <c r="G21" s="325"/>
      <c r="H21" s="327">
        <f>SUM(H13:H20)</f>
        <v>0</v>
      </c>
    </row>
    <row r="22" spans="1:8" x14ac:dyDescent="0.25">
      <c r="A22" s="322"/>
      <c r="B22" s="322"/>
      <c r="C22" s="322"/>
      <c r="D22" s="322"/>
      <c r="E22" s="322"/>
      <c r="F22" s="322"/>
      <c r="G22" s="322"/>
      <c r="H22" s="328"/>
    </row>
    <row r="23" spans="1:8" x14ac:dyDescent="0.25">
      <c r="A23" s="325"/>
      <c r="B23" s="325" t="s">
        <v>215</v>
      </c>
      <c r="C23" s="325"/>
      <c r="D23" s="325"/>
      <c r="E23" s="325"/>
      <c r="F23" s="325"/>
      <c r="G23" s="325"/>
      <c r="H23" s="327">
        <f>H21*0.22</f>
        <v>0</v>
      </c>
    </row>
    <row r="24" spans="1:8" x14ac:dyDescent="0.25">
      <c r="A24" s="322"/>
      <c r="B24" s="322"/>
      <c r="C24" s="322"/>
      <c r="D24" s="322"/>
      <c r="E24" s="322"/>
      <c r="F24" s="322"/>
      <c r="G24" s="322"/>
      <c r="H24" s="328"/>
    </row>
    <row r="25" spans="1:8" ht="18.75" thickBot="1" x14ac:dyDescent="0.3">
      <c r="A25" s="329"/>
      <c r="B25" s="329" t="s">
        <v>216</v>
      </c>
      <c r="C25" s="329"/>
      <c r="D25" s="329"/>
      <c r="E25" s="329"/>
      <c r="F25" s="329"/>
      <c r="G25" s="329"/>
      <c r="H25" s="330">
        <f>H23+H21</f>
        <v>0</v>
      </c>
    </row>
    <row r="26" spans="1:8" ht="18.75" thickTop="1" x14ac:dyDescent="0.25"/>
    <row r="32" spans="1:8" x14ac:dyDescent="0.25">
      <c r="B32" s="322"/>
      <c r="C32" s="322"/>
      <c r="D32" s="322"/>
      <c r="E32" s="322"/>
      <c r="F32" s="322"/>
    </row>
    <row r="33" spans="2:6" x14ac:dyDescent="0.25">
      <c r="B33" s="322"/>
      <c r="C33" s="322"/>
      <c r="D33" s="322"/>
      <c r="E33" s="322"/>
      <c r="F33" s="322"/>
    </row>
    <row r="34" spans="2:6" x14ac:dyDescent="0.25">
      <c r="B34" s="322"/>
      <c r="C34" s="322"/>
      <c r="D34" s="322"/>
      <c r="E34" s="322"/>
      <c r="F34" s="322"/>
    </row>
  </sheetData>
  <sheetProtection algorithmName="SHA-512" hashValue="y1s+ENOS3OGTQoom7mXODlta0B6mdVHVt9zH+QO27SJhpPyD1YhojusJJUfK6Fyg5WnVd9yvd/6jTKE/8rxWAw==" saltValue="BcpVchw00RG6LsgGG9fnuA==" spinCount="100000" sheet="1" objects="1" scenarios="1"/>
  <mergeCells count="2">
    <mergeCell ref="A1:H1"/>
    <mergeCell ref="A5:H6"/>
  </mergeCells>
  <pageMargins left="1.1811023622047245" right="0.19685039370078741" top="0.78740157480314965" bottom="0.78740157480314965"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08670C-FCCB-4F27-8433-659F2B550282}">
  <sheetPr>
    <tabColor rgb="FF002060"/>
  </sheetPr>
  <dimension ref="A1:H34"/>
  <sheetViews>
    <sheetView showGridLines="0" view="pageLayout" topLeftCell="A4" zoomScaleNormal="100" workbookViewId="0">
      <selection activeCell="A4" sqref="A1:H1048576"/>
    </sheetView>
  </sheetViews>
  <sheetFormatPr defaultRowHeight="18" x14ac:dyDescent="0.25"/>
  <cols>
    <col min="1" max="1" width="7.28515625" style="1" customWidth="1"/>
    <col min="2" max="7" width="9.140625" style="1"/>
    <col min="8" max="8" width="23.5703125" style="1" customWidth="1"/>
    <col min="9" max="16384" width="9.140625" style="1"/>
  </cols>
  <sheetData>
    <row r="1" spans="1:8" x14ac:dyDescent="0.25">
      <c r="A1" s="863" t="s">
        <v>203</v>
      </c>
      <c r="B1" s="863"/>
      <c r="C1" s="863"/>
      <c r="D1" s="863"/>
      <c r="E1" s="863"/>
      <c r="F1" s="863"/>
      <c r="G1" s="863"/>
      <c r="H1" s="863"/>
    </row>
    <row r="5" spans="1:8" ht="18" customHeight="1" x14ac:dyDescent="0.25">
      <c r="A5" s="864" t="s">
        <v>204</v>
      </c>
      <c r="B5" s="864"/>
      <c r="C5" s="864"/>
      <c r="D5" s="864"/>
      <c r="E5" s="864"/>
      <c r="F5" s="864"/>
      <c r="G5" s="864"/>
      <c r="H5" s="864"/>
    </row>
    <row r="6" spans="1:8" x14ac:dyDescent="0.25">
      <c r="A6" s="864"/>
      <c r="B6" s="864"/>
      <c r="C6" s="864"/>
      <c r="D6" s="864"/>
      <c r="E6" s="864"/>
      <c r="F6" s="864"/>
      <c r="G6" s="864"/>
      <c r="H6" s="864"/>
    </row>
    <row r="11" spans="1:8" x14ac:dyDescent="0.25">
      <c r="B11" s="320" t="s">
        <v>245</v>
      </c>
    </row>
    <row r="13" spans="1:8" x14ac:dyDescent="0.25">
      <c r="A13" s="321" t="s">
        <v>206</v>
      </c>
      <c r="B13" s="321" t="s">
        <v>7</v>
      </c>
      <c r="C13" s="322"/>
      <c r="D13" s="322"/>
      <c r="E13" s="322"/>
      <c r="F13" s="322"/>
      <c r="G13" s="322"/>
      <c r="H13" s="323">
        <f>'REKAP M1'!H13+'REKAP M2'!H13+'REKAP M3'!H13</f>
        <v>0</v>
      </c>
    </row>
    <row r="14" spans="1:8" x14ac:dyDescent="0.25">
      <c r="A14" s="321" t="s">
        <v>207</v>
      </c>
      <c r="B14" s="321" t="s">
        <v>246</v>
      </c>
      <c r="C14" s="322"/>
      <c r="D14" s="322"/>
      <c r="E14" s="322"/>
      <c r="F14" s="322"/>
      <c r="G14" s="322"/>
      <c r="H14" s="323">
        <f>'REKAP M1'!H14+'REKAP M2'!H14+'REKAP M3'!H14</f>
        <v>0</v>
      </c>
    </row>
    <row r="15" spans="1:8" x14ac:dyDescent="0.25">
      <c r="A15" s="321" t="s">
        <v>208</v>
      </c>
      <c r="B15" s="321" t="s">
        <v>247</v>
      </c>
      <c r="C15" s="322"/>
      <c r="D15" s="322"/>
      <c r="E15" s="322"/>
      <c r="F15" s="322"/>
      <c r="G15" s="322"/>
      <c r="H15" s="323">
        <f>'REKAP M1'!H15+'REKAP M2'!H15+'REKAP M3'!H15</f>
        <v>0</v>
      </c>
    </row>
    <row r="16" spans="1:8" x14ac:dyDescent="0.25">
      <c r="A16" s="321" t="s">
        <v>209</v>
      </c>
      <c r="B16" s="321" t="s">
        <v>129</v>
      </c>
      <c r="C16" s="322"/>
      <c r="D16" s="322"/>
      <c r="E16" s="322"/>
      <c r="F16" s="322"/>
      <c r="G16" s="322"/>
      <c r="H16" s="323">
        <f>'REKAP M1'!H16+'REKAP M2'!H16+'REKAP M3'!H16</f>
        <v>0</v>
      </c>
    </row>
    <row r="17" spans="1:8" x14ac:dyDescent="0.25">
      <c r="A17" s="321" t="s">
        <v>210</v>
      </c>
      <c r="B17" s="321" t="s">
        <v>248</v>
      </c>
      <c r="C17" s="322"/>
      <c r="D17" s="322"/>
      <c r="E17" s="322"/>
      <c r="F17" s="322"/>
      <c r="G17" s="322"/>
      <c r="H17" s="323">
        <f>'REKAP M1'!H17+'REKAP M2'!H17+'REKAP M3'!H17</f>
        <v>0</v>
      </c>
    </row>
    <row r="18" spans="1:8" x14ac:dyDescent="0.25">
      <c r="A18" s="321" t="s">
        <v>211</v>
      </c>
      <c r="B18" s="321" t="s">
        <v>249</v>
      </c>
      <c r="C18" s="322"/>
      <c r="D18" s="322"/>
      <c r="E18" s="322"/>
      <c r="F18" s="322"/>
      <c r="G18" s="322"/>
      <c r="H18" s="323">
        <f>'REKAP M1'!H18+'REKAP M2'!H18+'REKAP M3'!H18</f>
        <v>0</v>
      </c>
    </row>
    <row r="19" spans="1:8" x14ac:dyDescent="0.25">
      <c r="A19" s="321" t="s">
        <v>212</v>
      </c>
      <c r="B19" s="321" t="s">
        <v>191</v>
      </c>
      <c r="C19" s="322"/>
      <c r="D19" s="322"/>
      <c r="E19" s="322"/>
      <c r="F19" s="322"/>
      <c r="G19" s="322"/>
      <c r="H19" s="323">
        <f>'REKAP M1'!H19+'REKAP M2'!H19+'REKAP M3'!H19</f>
        <v>0</v>
      </c>
    </row>
    <row r="20" spans="1:8" x14ac:dyDescent="0.25">
      <c r="A20" s="322"/>
      <c r="B20" s="322"/>
      <c r="C20" s="322"/>
      <c r="D20" s="322"/>
      <c r="E20" s="322"/>
      <c r="F20" s="322"/>
      <c r="G20" s="322"/>
      <c r="H20" s="322"/>
    </row>
    <row r="21" spans="1:8" x14ac:dyDescent="0.25">
      <c r="A21" s="325"/>
      <c r="B21" s="324" t="s">
        <v>214</v>
      </c>
      <c r="C21" s="325"/>
      <c r="D21" s="325"/>
      <c r="E21" s="325"/>
      <c r="F21" s="325"/>
      <c r="G21" s="325"/>
      <c r="H21" s="327">
        <f>SUM(H13:H20)</f>
        <v>0</v>
      </c>
    </row>
    <row r="22" spans="1:8" x14ac:dyDescent="0.25">
      <c r="A22" s="322"/>
      <c r="B22" s="322"/>
      <c r="C22" s="322"/>
      <c r="D22" s="322"/>
      <c r="E22" s="322"/>
      <c r="F22" s="322"/>
      <c r="G22" s="322"/>
      <c r="H22" s="328"/>
    </row>
    <row r="23" spans="1:8" x14ac:dyDescent="0.25">
      <c r="A23" s="325"/>
      <c r="B23" s="325" t="s">
        <v>215</v>
      </c>
      <c r="C23" s="325"/>
      <c r="D23" s="325"/>
      <c r="E23" s="325"/>
      <c r="F23" s="325"/>
      <c r="G23" s="325"/>
      <c r="H23" s="327">
        <f>H21*0.22</f>
        <v>0</v>
      </c>
    </row>
    <row r="24" spans="1:8" x14ac:dyDescent="0.25">
      <c r="A24" s="322"/>
      <c r="B24" s="322"/>
      <c r="C24" s="322"/>
      <c r="D24" s="322"/>
      <c r="E24" s="322"/>
      <c r="F24" s="322"/>
      <c r="G24" s="322"/>
      <c r="H24" s="328"/>
    </row>
    <row r="25" spans="1:8" ht="18.75" thickBot="1" x14ac:dyDescent="0.3">
      <c r="A25" s="329"/>
      <c r="B25" s="329" t="s">
        <v>216</v>
      </c>
      <c r="C25" s="329"/>
      <c r="D25" s="329"/>
      <c r="E25" s="329"/>
      <c r="F25" s="329"/>
      <c r="G25" s="329"/>
      <c r="H25" s="330">
        <f>H23+H21</f>
        <v>0</v>
      </c>
    </row>
    <row r="26" spans="1:8" ht="18.75" thickTop="1" x14ac:dyDescent="0.25"/>
    <row r="32" spans="1:8" x14ac:dyDescent="0.25">
      <c r="B32" s="322"/>
      <c r="C32" s="322"/>
      <c r="D32" s="322"/>
      <c r="E32" s="322"/>
      <c r="F32" s="322"/>
    </row>
    <row r="33" spans="2:6" x14ac:dyDescent="0.25">
      <c r="B33" s="322"/>
      <c r="C33" s="322"/>
      <c r="D33" s="322"/>
      <c r="E33" s="322"/>
      <c r="F33" s="322"/>
    </row>
    <row r="34" spans="2:6" x14ac:dyDescent="0.25">
      <c r="B34" s="322"/>
      <c r="C34" s="322"/>
      <c r="D34" s="322"/>
      <c r="E34" s="322"/>
      <c r="F34" s="322"/>
    </row>
  </sheetData>
  <sheetProtection algorithmName="SHA-512" hashValue="g1bwNbJf7PTJZnu1aWY2hKWAYAfyIyP3kPg6x+SzQfyfizqcq13GK6qG+ji8f5UJpDZnHy8PIJHebccTsPw0Bw==" saltValue="Q3CFbscSyOsFQ5d3E+jeSA==" spinCount="100000" sheet="1" objects="1" scenarios="1"/>
  <mergeCells count="2">
    <mergeCell ref="A1:H1"/>
    <mergeCell ref="A5:H6"/>
  </mergeCells>
  <pageMargins left="1.1811023622047245" right="0.19685039370078741" top="0.78740157480314965" bottom="0.78740157480314965"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D4A120-5295-4D4D-9EEC-204630A54D77}">
  <sheetPr>
    <tabColor rgb="FF00B0F0"/>
  </sheetPr>
  <dimension ref="A1:H34"/>
  <sheetViews>
    <sheetView showGridLines="0" view="pageLayout" topLeftCell="A4" zoomScaleNormal="100" workbookViewId="0">
      <selection activeCell="A4" sqref="A1:H1048576"/>
    </sheetView>
  </sheetViews>
  <sheetFormatPr defaultRowHeight="18" x14ac:dyDescent="0.25"/>
  <cols>
    <col min="1" max="1" width="7.28515625" style="1" customWidth="1"/>
    <col min="2" max="7" width="9.140625" style="1"/>
    <col min="8" max="8" width="23.5703125" style="1" customWidth="1"/>
    <col min="9" max="16384" width="9.140625" style="1"/>
  </cols>
  <sheetData>
    <row r="1" spans="1:8" x14ac:dyDescent="0.25">
      <c r="A1" s="863" t="s">
        <v>203</v>
      </c>
      <c r="B1" s="863"/>
      <c r="C1" s="863"/>
      <c r="D1" s="863"/>
      <c r="E1" s="863"/>
      <c r="F1" s="863"/>
      <c r="G1" s="863"/>
      <c r="H1" s="863"/>
    </row>
    <row r="5" spans="1:8" ht="18" customHeight="1" x14ac:dyDescent="0.25">
      <c r="A5" s="864" t="s">
        <v>204</v>
      </c>
      <c r="B5" s="864"/>
      <c r="C5" s="864"/>
      <c r="D5" s="864"/>
      <c r="E5" s="864"/>
      <c r="F5" s="864"/>
      <c r="G5" s="864"/>
      <c r="H5" s="864"/>
    </row>
    <row r="6" spans="1:8" x14ac:dyDescent="0.25">
      <c r="A6" s="864"/>
      <c r="B6" s="864"/>
      <c r="C6" s="864"/>
      <c r="D6" s="864"/>
      <c r="E6" s="864"/>
      <c r="F6" s="864"/>
      <c r="G6" s="864"/>
      <c r="H6" s="864"/>
    </row>
    <row r="11" spans="1:8" x14ac:dyDescent="0.25">
      <c r="B11" s="320" t="s">
        <v>250</v>
      </c>
    </row>
    <row r="13" spans="1:8" x14ac:dyDescent="0.25">
      <c r="A13" s="321" t="s">
        <v>206</v>
      </c>
      <c r="B13" s="321" t="s">
        <v>7</v>
      </c>
      <c r="C13" s="322"/>
      <c r="D13" s="322"/>
      <c r="E13" s="322"/>
      <c r="F13" s="322"/>
      <c r="G13" s="322"/>
      <c r="H13" s="323">
        <f>'M1'!F10</f>
        <v>0</v>
      </c>
    </row>
    <row r="14" spans="1:8" x14ac:dyDescent="0.25">
      <c r="A14" s="321" t="s">
        <v>207</v>
      </c>
      <c r="B14" s="321" t="s">
        <v>246</v>
      </c>
      <c r="C14" s="322"/>
      <c r="D14" s="322"/>
      <c r="E14" s="322"/>
      <c r="F14" s="322"/>
      <c r="G14" s="322"/>
      <c r="H14" s="323">
        <f>'M1'!F25</f>
        <v>0</v>
      </c>
    </row>
    <row r="15" spans="1:8" x14ac:dyDescent="0.25">
      <c r="A15" s="321" t="s">
        <v>208</v>
      </c>
      <c r="B15" s="321" t="s">
        <v>247</v>
      </c>
      <c r="C15" s="322"/>
      <c r="D15" s="322"/>
      <c r="E15" s="322"/>
      <c r="F15" s="322"/>
      <c r="G15" s="322"/>
      <c r="H15" s="323">
        <f>'M1'!F35</f>
        <v>0</v>
      </c>
    </row>
    <row r="16" spans="1:8" x14ac:dyDescent="0.25">
      <c r="A16" s="321" t="s">
        <v>209</v>
      </c>
      <c r="B16" s="321" t="s">
        <v>129</v>
      </c>
      <c r="C16" s="322"/>
      <c r="D16" s="322"/>
      <c r="E16" s="322"/>
      <c r="F16" s="322"/>
      <c r="G16" s="322"/>
      <c r="H16" s="323">
        <f>'M1'!F46</f>
        <v>0</v>
      </c>
    </row>
    <row r="17" spans="1:8" x14ac:dyDescent="0.25">
      <c r="A17" s="321" t="s">
        <v>210</v>
      </c>
      <c r="B17" s="321" t="s">
        <v>248</v>
      </c>
      <c r="C17" s="322"/>
      <c r="D17" s="322"/>
      <c r="E17" s="322"/>
      <c r="F17" s="322"/>
      <c r="G17" s="322"/>
      <c r="H17" s="323">
        <f>'M1'!F52</f>
        <v>0</v>
      </c>
    </row>
    <row r="18" spans="1:8" x14ac:dyDescent="0.25">
      <c r="A18" s="321" t="s">
        <v>211</v>
      </c>
      <c r="B18" s="321" t="s">
        <v>249</v>
      </c>
      <c r="C18" s="322"/>
      <c r="D18" s="322"/>
      <c r="E18" s="322"/>
      <c r="F18" s="322"/>
      <c r="G18" s="322"/>
      <c r="H18" s="323">
        <f>'M1'!F59</f>
        <v>0</v>
      </c>
    </row>
    <row r="19" spans="1:8" x14ac:dyDescent="0.25">
      <c r="A19" s="321" t="s">
        <v>212</v>
      </c>
      <c r="B19" s="321" t="s">
        <v>191</v>
      </c>
      <c r="C19" s="322"/>
      <c r="D19" s="322"/>
      <c r="E19" s="322"/>
      <c r="F19" s="322"/>
      <c r="G19" s="322"/>
      <c r="H19" s="323">
        <f>'M1'!F69</f>
        <v>0</v>
      </c>
    </row>
    <row r="20" spans="1:8" x14ac:dyDescent="0.25">
      <c r="A20" s="322"/>
      <c r="B20" s="322"/>
      <c r="C20" s="322"/>
      <c r="D20" s="322"/>
      <c r="E20" s="322"/>
      <c r="F20" s="322"/>
      <c r="G20" s="322"/>
      <c r="H20" s="322"/>
    </row>
    <row r="21" spans="1:8" x14ac:dyDescent="0.25">
      <c r="A21" s="325"/>
      <c r="B21" s="324" t="s">
        <v>214</v>
      </c>
      <c r="C21" s="325"/>
      <c r="D21" s="325"/>
      <c r="E21" s="325"/>
      <c r="F21" s="325"/>
      <c r="G21" s="325"/>
      <c r="H21" s="327">
        <f>SUM(H13:H20)</f>
        <v>0</v>
      </c>
    </row>
    <row r="22" spans="1:8" x14ac:dyDescent="0.25">
      <c r="A22" s="322"/>
      <c r="B22" s="322"/>
      <c r="C22" s="322"/>
      <c r="D22" s="322"/>
      <c r="E22" s="322"/>
      <c r="F22" s="322"/>
      <c r="G22" s="322"/>
      <c r="H22" s="328"/>
    </row>
    <row r="23" spans="1:8" x14ac:dyDescent="0.25">
      <c r="A23" s="325"/>
      <c r="B23" s="325" t="s">
        <v>215</v>
      </c>
      <c r="C23" s="325"/>
      <c r="D23" s="325"/>
      <c r="E23" s="325"/>
      <c r="F23" s="325"/>
      <c r="G23" s="325"/>
      <c r="H23" s="327">
        <f>H21*0.22</f>
        <v>0</v>
      </c>
    </row>
    <row r="24" spans="1:8" x14ac:dyDescent="0.25">
      <c r="A24" s="322"/>
      <c r="B24" s="322"/>
      <c r="C24" s="322"/>
      <c r="D24" s="322"/>
      <c r="E24" s="322"/>
      <c r="F24" s="322"/>
      <c r="G24" s="322"/>
      <c r="H24" s="328"/>
    </row>
    <row r="25" spans="1:8" ht="18.75" thickBot="1" x14ac:dyDescent="0.3">
      <c r="A25" s="329"/>
      <c r="B25" s="329" t="s">
        <v>216</v>
      </c>
      <c r="C25" s="329"/>
      <c r="D25" s="329"/>
      <c r="E25" s="329"/>
      <c r="F25" s="329"/>
      <c r="G25" s="329"/>
      <c r="H25" s="330">
        <f>H23+H21</f>
        <v>0</v>
      </c>
    </row>
    <row r="26" spans="1:8" ht="18.75" thickTop="1" x14ac:dyDescent="0.25"/>
    <row r="32" spans="1:8" x14ac:dyDescent="0.25">
      <c r="B32" s="322"/>
      <c r="C32" s="322"/>
      <c r="D32" s="322"/>
      <c r="E32" s="322"/>
      <c r="F32" s="322"/>
    </row>
    <row r="33" spans="2:6" x14ac:dyDescent="0.25">
      <c r="B33" s="322"/>
      <c r="C33" s="322"/>
      <c r="D33" s="322"/>
      <c r="E33" s="322"/>
      <c r="F33" s="322"/>
    </row>
    <row r="34" spans="2:6" x14ac:dyDescent="0.25">
      <c r="B34" s="322"/>
      <c r="C34" s="322"/>
      <c r="D34" s="322"/>
      <c r="E34" s="322"/>
      <c r="F34" s="322"/>
    </row>
  </sheetData>
  <sheetProtection algorithmName="SHA-512" hashValue="dwWED3WVaKdiUuEMSBQQgkrl8g7+Y8fgWf2N+ElSbRyfWb+bR03vc1zDfoa3uy03jWZg2MVrS042C7GGWnuhNA==" saltValue="Q3OZFlYtnzEmVuam32cXpQ==" spinCount="100000" sheet="1" objects="1" scenarios="1"/>
  <mergeCells count="2">
    <mergeCell ref="A1:H1"/>
    <mergeCell ref="A5:H6"/>
  </mergeCells>
  <pageMargins left="1.1811023622047245" right="0.19685039370078741" top="0.78740157480314965" bottom="0.78740157480314965"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23171-B035-4ECA-9E43-B1A4C8809B44}">
  <sheetPr>
    <tabColor rgb="FF00B0F0"/>
  </sheetPr>
  <dimension ref="A1:F69"/>
  <sheetViews>
    <sheetView view="pageLayout" zoomScaleNormal="85" workbookViewId="0">
      <selection activeCell="D6" sqref="D6"/>
    </sheetView>
  </sheetViews>
  <sheetFormatPr defaultRowHeight="15" x14ac:dyDescent="0.25"/>
  <cols>
    <col min="1" max="1" width="9.140625" style="4"/>
    <col min="2" max="2" width="30" style="4" customWidth="1"/>
    <col min="3" max="3" width="9.140625" style="4"/>
    <col min="4" max="4" width="8.42578125" style="4" customWidth="1"/>
    <col min="5" max="5" width="11.7109375" style="169" customWidth="1"/>
    <col min="6" max="6" width="16.42578125" style="169" customWidth="1"/>
    <col min="7" max="16384" width="9.140625" style="4"/>
  </cols>
  <sheetData>
    <row r="1" spans="1:6" ht="31.5" x14ac:dyDescent="0.25">
      <c r="A1" s="425" t="s">
        <v>0</v>
      </c>
      <c r="B1" s="426" t="s">
        <v>1</v>
      </c>
      <c r="C1" s="427" t="s">
        <v>2</v>
      </c>
      <c r="D1" s="428" t="s">
        <v>3</v>
      </c>
      <c r="E1" s="155" t="s">
        <v>4</v>
      </c>
      <c r="F1" s="156" t="s">
        <v>5</v>
      </c>
    </row>
    <row r="2" spans="1:6" ht="15.75" x14ac:dyDescent="0.25">
      <c r="A2" s="429"/>
      <c r="B2" s="430"/>
      <c r="C2" s="431"/>
      <c r="D2" s="432"/>
      <c r="E2" s="157"/>
      <c r="F2" s="158"/>
    </row>
    <row r="3" spans="1:6" ht="20.25" x14ac:dyDescent="0.25">
      <c r="A3" s="433" t="s">
        <v>6</v>
      </c>
      <c r="B3" s="434" t="s">
        <v>7</v>
      </c>
      <c r="C3" s="435"/>
      <c r="D3" s="436"/>
      <c r="E3" s="159"/>
      <c r="F3" s="160"/>
    </row>
    <row r="4" spans="1:6" ht="15.75" x14ac:dyDescent="0.25">
      <c r="A4" s="437"/>
      <c r="B4" s="438"/>
      <c r="C4" s="439"/>
      <c r="D4" s="440"/>
      <c r="E4" s="161"/>
      <c r="F4" s="162"/>
    </row>
    <row r="5" spans="1:6" ht="15.75" x14ac:dyDescent="0.25">
      <c r="A5" s="441"/>
      <c r="B5" s="442" t="s">
        <v>251</v>
      </c>
      <c r="C5" s="443"/>
      <c r="D5" s="444"/>
      <c r="E5" s="163"/>
      <c r="F5" s="164"/>
    </row>
    <row r="6" spans="1:6" ht="126" x14ac:dyDescent="0.25">
      <c r="A6" s="445" t="s">
        <v>252</v>
      </c>
      <c r="B6" s="446" t="s">
        <v>253</v>
      </c>
      <c r="C6" s="431" t="s">
        <v>29</v>
      </c>
      <c r="D6" s="447">
        <v>360</v>
      </c>
      <c r="E6" s="387">
        <v>0</v>
      </c>
      <c r="F6" s="388">
        <f>E6*D6</f>
        <v>0</v>
      </c>
    </row>
    <row r="7" spans="1:6" ht="78.75" x14ac:dyDescent="0.25">
      <c r="A7" s="445" t="s">
        <v>254</v>
      </c>
      <c r="B7" s="446" t="s">
        <v>255</v>
      </c>
      <c r="C7" s="431" t="s">
        <v>256</v>
      </c>
      <c r="D7" s="447">
        <v>36</v>
      </c>
      <c r="E7" s="387">
        <v>0</v>
      </c>
      <c r="F7" s="388">
        <f>E7*D7</f>
        <v>0</v>
      </c>
    </row>
    <row r="8" spans="1:6" ht="141.75" x14ac:dyDescent="0.25">
      <c r="A8" s="445" t="s">
        <v>257</v>
      </c>
      <c r="B8" s="446" t="s">
        <v>258</v>
      </c>
      <c r="C8" s="431" t="s">
        <v>29</v>
      </c>
      <c r="D8" s="447">
        <v>360</v>
      </c>
      <c r="E8" s="387">
        <v>0</v>
      </c>
      <c r="F8" s="388">
        <f>E8*D8</f>
        <v>0</v>
      </c>
    </row>
    <row r="9" spans="1:6" ht="16.5" thickBot="1" x14ac:dyDescent="0.3">
      <c r="A9" s="429"/>
      <c r="B9" s="448"/>
      <c r="C9" s="449"/>
      <c r="D9" s="450"/>
      <c r="E9" s="165"/>
      <c r="F9" s="389"/>
    </row>
    <row r="10" spans="1:6" ht="19.5" thickTop="1" thickBot="1" x14ac:dyDescent="0.3">
      <c r="A10" s="451"/>
      <c r="B10" s="452" t="s">
        <v>51</v>
      </c>
      <c r="C10" s="453"/>
      <c r="D10" s="454"/>
      <c r="E10" s="390"/>
      <c r="F10" s="391">
        <f>SUM(F6:F8)</f>
        <v>0</v>
      </c>
    </row>
    <row r="11" spans="1:6" ht="20.25" x14ac:dyDescent="0.25">
      <c r="A11" s="455" t="s">
        <v>52</v>
      </c>
      <c r="B11" s="456" t="s">
        <v>246</v>
      </c>
      <c r="C11" s="457"/>
      <c r="D11" s="458"/>
      <c r="E11" s="392"/>
      <c r="F11" s="393"/>
    </row>
    <row r="12" spans="1:6" ht="15.75" x14ac:dyDescent="0.25">
      <c r="A12" s="429"/>
      <c r="B12" s="430"/>
      <c r="C12" s="431"/>
      <c r="D12" s="459"/>
      <c r="E12" s="394"/>
      <c r="F12" s="395"/>
    </row>
    <row r="13" spans="1:6" ht="15.75" x14ac:dyDescent="0.25">
      <c r="A13" s="460"/>
      <c r="B13" s="442" t="s">
        <v>259</v>
      </c>
      <c r="C13" s="461"/>
      <c r="D13" s="462"/>
      <c r="E13" s="396"/>
      <c r="F13" s="397"/>
    </row>
    <row r="14" spans="1:6" ht="110.25" x14ac:dyDescent="0.25">
      <c r="A14" s="429" t="s">
        <v>260</v>
      </c>
      <c r="B14" s="446" t="s">
        <v>261</v>
      </c>
      <c r="C14" s="431" t="s">
        <v>262</v>
      </c>
      <c r="D14" s="459">
        <v>400</v>
      </c>
      <c r="E14" s="394">
        <v>0</v>
      </c>
      <c r="F14" s="388">
        <f>E14*D14</f>
        <v>0</v>
      </c>
    </row>
    <row r="15" spans="1:6" ht="126" x14ac:dyDescent="0.25">
      <c r="A15" s="429" t="s">
        <v>263</v>
      </c>
      <c r="B15" s="446" t="s">
        <v>264</v>
      </c>
      <c r="C15" s="431" t="s">
        <v>262</v>
      </c>
      <c r="D15" s="459">
        <v>1900</v>
      </c>
      <c r="E15" s="394">
        <v>0</v>
      </c>
      <c r="F15" s="388">
        <f>E15*D15</f>
        <v>0</v>
      </c>
    </row>
    <row r="16" spans="1:6" ht="15.75" x14ac:dyDescent="0.25">
      <c r="A16" s="441"/>
      <c r="B16" s="442" t="s">
        <v>265</v>
      </c>
      <c r="C16" s="461"/>
      <c r="D16" s="462"/>
      <c r="E16" s="396"/>
      <c r="F16" s="398"/>
    </row>
    <row r="17" spans="1:6" ht="47.25" x14ac:dyDescent="0.25">
      <c r="A17" s="445" t="s">
        <v>266</v>
      </c>
      <c r="B17" s="446" t="s">
        <v>267</v>
      </c>
      <c r="C17" s="431" t="s">
        <v>268</v>
      </c>
      <c r="D17" s="459">
        <v>345</v>
      </c>
      <c r="E17" s="394">
        <v>0</v>
      </c>
      <c r="F17" s="388">
        <f t="shared" ref="F17:F23" si="0">E17*D17</f>
        <v>0</v>
      </c>
    </row>
    <row r="18" spans="1:6" ht="47.25" x14ac:dyDescent="0.25">
      <c r="A18" s="445" t="s">
        <v>269</v>
      </c>
      <c r="B18" s="463" t="s">
        <v>270</v>
      </c>
      <c r="C18" s="431" t="s">
        <v>262</v>
      </c>
      <c r="D18" s="459">
        <v>54</v>
      </c>
      <c r="E18" s="394">
        <v>0</v>
      </c>
      <c r="F18" s="388">
        <f t="shared" si="0"/>
        <v>0</v>
      </c>
    </row>
    <row r="19" spans="1:6" ht="141.75" x14ac:dyDescent="0.25">
      <c r="A19" s="445" t="s">
        <v>271</v>
      </c>
      <c r="B19" s="446" t="s">
        <v>272</v>
      </c>
      <c r="C19" s="431" t="s">
        <v>262</v>
      </c>
      <c r="D19" s="459">
        <v>6</v>
      </c>
      <c r="E19" s="394">
        <v>0</v>
      </c>
      <c r="F19" s="388">
        <f t="shared" si="0"/>
        <v>0</v>
      </c>
    </row>
    <row r="20" spans="1:6" ht="126" x14ac:dyDescent="0.25">
      <c r="A20" s="445" t="s">
        <v>273</v>
      </c>
      <c r="B20" s="446" t="s">
        <v>274</v>
      </c>
      <c r="C20" s="431" t="s">
        <v>262</v>
      </c>
      <c r="D20" s="459">
        <v>355</v>
      </c>
      <c r="E20" s="394">
        <v>0</v>
      </c>
      <c r="F20" s="388">
        <f t="shared" si="0"/>
        <v>0</v>
      </c>
    </row>
    <row r="21" spans="1:6" ht="94.5" x14ac:dyDescent="0.25">
      <c r="A21" s="445" t="s">
        <v>275</v>
      </c>
      <c r="B21" s="446" t="s">
        <v>276</v>
      </c>
      <c r="C21" s="431" t="s">
        <v>262</v>
      </c>
      <c r="D21" s="459">
        <v>100</v>
      </c>
      <c r="E21" s="394">
        <v>0</v>
      </c>
      <c r="F21" s="388">
        <f t="shared" si="0"/>
        <v>0</v>
      </c>
    </row>
    <row r="22" spans="1:6" ht="47.25" x14ac:dyDescent="0.25">
      <c r="A22" s="445" t="s">
        <v>277</v>
      </c>
      <c r="B22" s="446" t="s">
        <v>278</v>
      </c>
      <c r="C22" s="431" t="s">
        <v>262</v>
      </c>
      <c r="D22" s="464">
        <v>400</v>
      </c>
      <c r="E22" s="399">
        <v>0</v>
      </c>
      <c r="F22" s="400">
        <f t="shared" si="0"/>
        <v>0</v>
      </c>
    </row>
    <row r="23" spans="1:6" ht="110.25" x14ac:dyDescent="0.25">
      <c r="A23" s="445" t="s">
        <v>279</v>
      </c>
      <c r="B23" s="446" t="s">
        <v>280</v>
      </c>
      <c r="C23" s="431" t="s">
        <v>262</v>
      </c>
      <c r="D23" s="464">
        <v>200</v>
      </c>
      <c r="E23" s="399">
        <v>0</v>
      </c>
      <c r="F23" s="400">
        <f t="shared" si="0"/>
        <v>0</v>
      </c>
    </row>
    <row r="24" spans="1:6" ht="16.5" thickBot="1" x14ac:dyDescent="0.3">
      <c r="A24" s="429"/>
      <c r="B24" s="465"/>
      <c r="C24" s="449"/>
      <c r="D24" s="450"/>
      <c r="E24" s="165"/>
      <c r="F24" s="389"/>
    </row>
    <row r="25" spans="1:6" ht="19.5" thickTop="1" thickBot="1" x14ac:dyDescent="0.3">
      <c r="A25" s="451"/>
      <c r="B25" s="452" t="s">
        <v>51</v>
      </c>
      <c r="C25" s="453"/>
      <c r="D25" s="454"/>
      <c r="E25" s="390"/>
      <c r="F25" s="391">
        <f>SUM(F14:F24)</f>
        <v>0</v>
      </c>
    </row>
    <row r="26" spans="1:6" ht="20.25" x14ac:dyDescent="0.25">
      <c r="A26" s="455" t="s">
        <v>77</v>
      </c>
      <c r="B26" s="456" t="s">
        <v>247</v>
      </c>
      <c r="C26" s="457"/>
      <c r="D26" s="458"/>
      <c r="E26" s="166"/>
      <c r="F26" s="393"/>
    </row>
    <row r="27" spans="1:6" ht="15.75" x14ac:dyDescent="0.25">
      <c r="A27" s="429"/>
      <c r="B27" s="430"/>
      <c r="C27" s="431"/>
      <c r="D27" s="459"/>
      <c r="E27" s="167"/>
      <c r="F27" s="401"/>
    </row>
    <row r="28" spans="1:6" ht="15.75" x14ac:dyDescent="0.25">
      <c r="A28" s="460"/>
      <c r="B28" s="442" t="s">
        <v>281</v>
      </c>
      <c r="C28" s="461"/>
      <c r="D28" s="462"/>
      <c r="E28" s="168"/>
      <c r="F28" s="402"/>
    </row>
    <row r="29" spans="1:6" ht="141.75" x14ac:dyDescent="0.25">
      <c r="A29" s="445" t="s">
        <v>282</v>
      </c>
      <c r="B29" s="446" t="s">
        <v>283</v>
      </c>
      <c r="C29" s="431" t="s">
        <v>29</v>
      </c>
      <c r="D29" s="459">
        <v>64.7</v>
      </c>
      <c r="E29" s="394">
        <v>0</v>
      </c>
      <c r="F29" s="388">
        <f>E29*D29</f>
        <v>0</v>
      </c>
    </row>
    <row r="30" spans="1:6" ht="15.75" x14ac:dyDescent="0.25">
      <c r="A30" s="441"/>
      <c r="B30" s="442" t="s">
        <v>284</v>
      </c>
      <c r="C30" s="461"/>
      <c r="D30" s="462"/>
      <c r="E30" s="396"/>
      <c r="F30" s="398"/>
    </row>
    <row r="31" spans="1:6" ht="362.25" x14ac:dyDescent="0.25">
      <c r="A31" s="445" t="s">
        <v>285</v>
      </c>
      <c r="B31" s="446" t="s">
        <v>286</v>
      </c>
      <c r="C31" s="431" t="s">
        <v>29</v>
      </c>
      <c r="D31" s="459">
        <v>81.900000000000006</v>
      </c>
      <c r="E31" s="394">
        <v>0</v>
      </c>
      <c r="F31" s="388">
        <f>E31*D31</f>
        <v>0</v>
      </c>
    </row>
    <row r="32" spans="1:6" ht="362.25" x14ac:dyDescent="0.25">
      <c r="A32" s="445" t="s">
        <v>285</v>
      </c>
      <c r="B32" s="446" t="s">
        <v>287</v>
      </c>
      <c r="C32" s="431" t="s">
        <v>29</v>
      </c>
      <c r="D32" s="459">
        <v>50</v>
      </c>
      <c r="E32" s="394">
        <v>0</v>
      </c>
      <c r="F32" s="388">
        <f>E32*D32</f>
        <v>0</v>
      </c>
    </row>
    <row r="33" spans="1:6" ht="362.25" x14ac:dyDescent="0.25">
      <c r="A33" s="445" t="s">
        <v>285</v>
      </c>
      <c r="B33" s="446" t="s">
        <v>288</v>
      </c>
      <c r="C33" s="431" t="s">
        <v>29</v>
      </c>
      <c r="D33" s="459">
        <v>217.4</v>
      </c>
      <c r="E33" s="394">
        <v>0</v>
      </c>
      <c r="F33" s="388">
        <f>E33*D33</f>
        <v>0</v>
      </c>
    </row>
    <row r="34" spans="1:6" ht="16.5" thickBot="1" x14ac:dyDescent="0.3">
      <c r="A34" s="429"/>
      <c r="B34" s="466"/>
      <c r="C34" s="449"/>
      <c r="D34" s="450"/>
      <c r="E34" s="165"/>
      <c r="F34" s="389"/>
    </row>
    <row r="35" spans="1:6" ht="19.5" thickTop="1" thickBot="1" x14ac:dyDescent="0.3">
      <c r="A35" s="451"/>
      <c r="B35" s="452" t="s">
        <v>51</v>
      </c>
      <c r="C35" s="453"/>
      <c r="D35" s="454"/>
      <c r="E35" s="390"/>
      <c r="F35" s="391">
        <f>SUM(F29:F33)</f>
        <v>0</v>
      </c>
    </row>
    <row r="36" spans="1:6" ht="20.25" x14ac:dyDescent="0.25">
      <c r="A36" s="455" t="s">
        <v>114</v>
      </c>
      <c r="B36" s="456" t="s">
        <v>129</v>
      </c>
      <c r="C36" s="457"/>
      <c r="D36" s="458"/>
      <c r="E36" s="403"/>
      <c r="F36" s="404"/>
    </row>
    <row r="37" spans="1:6" ht="20.25" x14ac:dyDescent="0.25">
      <c r="A37" s="467"/>
      <c r="B37" s="468"/>
      <c r="C37" s="469"/>
      <c r="D37" s="470"/>
      <c r="E37" s="405"/>
      <c r="F37" s="406"/>
    </row>
    <row r="38" spans="1:6" ht="15.75" x14ac:dyDescent="0.25">
      <c r="A38" s="460"/>
      <c r="B38" s="442" t="s">
        <v>289</v>
      </c>
      <c r="C38" s="461"/>
      <c r="D38" s="462"/>
      <c r="E38" s="396"/>
      <c r="F38" s="398"/>
    </row>
    <row r="39" spans="1:6" ht="252" x14ac:dyDescent="0.25">
      <c r="A39" s="445" t="s">
        <v>290</v>
      </c>
      <c r="B39" s="446" t="s">
        <v>291</v>
      </c>
      <c r="C39" s="431" t="s">
        <v>14</v>
      </c>
      <c r="D39" s="459">
        <v>9</v>
      </c>
      <c r="E39" s="394">
        <v>0</v>
      </c>
      <c r="F39" s="388">
        <f>E39*D39</f>
        <v>0</v>
      </c>
    </row>
    <row r="40" spans="1:6" ht="252" x14ac:dyDescent="0.25">
      <c r="A40" s="445" t="s">
        <v>292</v>
      </c>
      <c r="B40" s="446" t="s">
        <v>293</v>
      </c>
      <c r="C40" s="431" t="s">
        <v>14</v>
      </c>
      <c r="D40" s="459">
        <v>9</v>
      </c>
      <c r="E40" s="394">
        <v>0</v>
      </c>
      <c r="F40" s="388">
        <f>E40*D40</f>
        <v>0</v>
      </c>
    </row>
    <row r="41" spans="1:6" ht="15.75" x14ac:dyDescent="0.25">
      <c r="A41" s="460"/>
      <c r="B41" s="442" t="s">
        <v>294</v>
      </c>
      <c r="C41" s="461"/>
      <c r="D41" s="462"/>
      <c r="E41" s="396"/>
      <c r="F41" s="396"/>
    </row>
    <row r="42" spans="1:6" ht="141.75" x14ac:dyDescent="0.25">
      <c r="A42" s="445" t="s">
        <v>295</v>
      </c>
      <c r="B42" s="446" t="s">
        <v>296</v>
      </c>
      <c r="C42" s="431" t="s">
        <v>14</v>
      </c>
      <c r="D42" s="459">
        <v>9</v>
      </c>
      <c r="E42" s="394">
        <v>0</v>
      </c>
      <c r="F42" s="388">
        <f>E42*D42</f>
        <v>0</v>
      </c>
    </row>
    <row r="43" spans="1:6" ht="15.75" x14ac:dyDescent="0.25">
      <c r="A43" s="460"/>
      <c r="B43" s="442" t="s">
        <v>297</v>
      </c>
      <c r="C43" s="461"/>
      <c r="D43" s="462"/>
      <c r="E43" s="396"/>
      <c r="F43" s="396"/>
    </row>
    <row r="44" spans="1:6" ht="126" x14ac:dyDescent="0.25">
      <c r="A44" s="445" t="s">
        <v>298</v>
      </c>
      <c r="B44" s="471" t="s">
        <v>299</v>
      </c>
      <c r="C44" s="472" t="s">
        <v>14</v>
      </c>
      <c r="D44" s="464">
        <v>1</v>
      </c>
      <c r="E44" s="399">
        <v>0</v>
      </c>
      <c r="F44" s="407">
        <f>E44*D44</f>
        <v>0</v>
      </c>
    </row>
    <row r="45" spans="1:6" ht="16.5" thickBot="1" x14ac:dyDescent="0.3">
      <c r="A45" s="429"/>
      <c r="B45" s="473"/>
      <c r="C45" s="474"/>
      <c r="D45" s="475"/>
      <c r="E45" s="165"/>
      <c r="F45" s="408"/>
    </row>
    <row r="46" spans="1:6" ht="19.5" thickTop="1" thickBot="1" x14ac:dyDescent="0.3">
      <c r="A46" s="476"/>
      <c r="B46" s="452" t="s">
        <v>51</v>
      </c>
      <c r="C46" s="477"/>
      <c r="D46" s="478"/>
      <c r="E46" s="409"/>
      <c r="F46" s="410">
        <f>SUM(F38:F45)</f>
        <v>0</v>
      </c>
    </row>
    <row r="47" spans="1:6" ht="21" thickBot="1" x14ac:dyDescent="0.3">
      <c r="A47" s="479" t="s">
        <v>210</v>
      </c>
      <c r="B47" s="480" t="s">
        <v>248</v>
      </c>
      <c r="C47" s="481"/>
      <c r="D47" s="482"/>
      <c r="E47" s="411"/>
      <c r="F47" s="412"/>
    </row>
    <row r="48" spans="1:6" ht="20.25" x14ac:dyDescent="0.25">
      <c r="A48" s="483"/>
      <c r="B48" s="484"/>
      <c r="C48" s="485"/>
      <c r="D48" s="486"/>
      <c r="E48" s="413"/>
      <c r="F48" s="414"/>
    </row>
    <row r="49" spans="1:6" ht="31.5" x14ac:dyDescent="0.25">
      <c r="A49" s="460"/>
      <c r="B49" s="442" t="s">
        <v>300</v>
      </c>
      <c r="C49" s="461"/>
      <c r="D49" s="462"/>
      <c r="E49" s="396"/>
      <c r="F49" s="398"/>
    </row>
    <row r="50" spans="1:6" s="5" customFormat="1" ht="157.5" x14ac:dyDescent="0.25">
      <c r="A50" s="445" t="s">
        <v>301</v>
      </c>
      <c r="B50" s="471" t="s">
        <v>302</v>
      </c>
      <c r="C50" s="472" t="s">
        <v>14</v>
      </c>
      <c r="D50" s="459">
        <v>36</v>
      </c>
      <c r="E50" s="394">
        <v>0</v>
      </c>
      <c r="F50" s="388">
        <f>E50*D50</f>
        <v>0</v>
      </c>
    </row>
    <row r="51" spans="1:6" ht="16.5" thickBot="1" x14ac:dyDescent="0.3">
      <c r="A51" s="487"/>
      <c r="B51" s="466"/>
      <c r="C51" s="449"/>
      <c r="D51" s="450"/>
      <c r="E51" s="165"/>
      <c r="F51" s="389"/>
    </row>
    <row r="52" spans="1:6" ht="19.5" thickTop="1" thickBot="1" x14ac:dyDescent="0.3">
      <c r="A52" s="488"/>
      <c r="B52" s="452" t="s">
        <v>51</v>
      </c>
      <c r="C52" s="453"/>
      <c r="D52" s="454"/>
      <c r="E52" s="390"/>
      <c r="F52" s="391">
        <f>SUM(F50)</f>
        <v>0</v>
      </c>
    </row>
    <row r="53" spans="1:6" ht="20.25" x14ac:dyDescent="0.25">
      <c r="A53" s="455" t="s">
        <v>211</v>
      </c>
      <c r="B53" s="456" t="s">
        <v>249</v>
      </c>
      <c r="C53" s="457"/>
      <c r="D53" s="458"/>
      <c r="E53" s="403"/>
      <c r="F53" s="404"/>
    </row>
    <row r="54" spans="1:6" ht="15.75" x14ac:dyDescent="0.25">
      <c r="A54" s="489"/>
      <c r="B54" s="442" t="s">
        <v>303</v>
      </c>
      <c r="C54" s="490"/>
      <c r="D54" s="491"/>
      <c r="E54" s="415"/>
      <c r="F54" s="416"/>
    </row>
    <row r="55" spans="1:6" ht="31.5" x14ac:dyDescent="0.25">
      <c r="A55" s="429" t="s">
        <v>164</v>
      </c>
      <c r="B55" s="446" t="s">
        <v>304</v>
      </c>
      <c r="C55" s="431" t="s">
        <v>29</v>
      </c>
      <c r="D55" s="459">
        <v>360</v>
      </c>
      <c r="E55" s="394">
        <v>0</v>
      </c>
      <c r="F55" s="388">
        <f>D55*E55</f>
        <v>0</v>
      </c>
    </row>
    <row r="56" spans="1:6" ht="78.75" x14ac:dyDescent="0.25">
      <c r="A56" s="429" t="s">
        <v>175</v>
      </c>
      <c r="B56" s="446" t="s">
        <v>305</v>
      </c>
      <c r="C56" s="431" t="s">
        <v>29</v>
      </c>
      <c r="D56" s="459">
        <v>360</v>
      </c>
      <c r="E56" s="394">
        <v>0</v>
      </c>
      <c r="F56" s="388">
        <f>E56*D56</f>
        <v>0</v>
      </c>
    </row>
    <row r="57" spans="1:6" ht="126" x14ac:dyDescent="0.25">
      <c r="A57" s="429" t="s">
        <v>306</v>
      </c>
      <c r="B57" s="446" t="s">
        <v>307</v>
      </c>
      <c r="C57" s="431" t="s">
        <v>29</v>
      </c>
      <c r="D57" s="464">
        <v>360</v>
      </c>
      <c r="E57" s="399">
        <v>0</v>
      </c>
      <c r="F57" s="388">
        <f>E57*D57</f>
        <v>0</v>
      </c>
    </row>
    <row r="58" spans="1:6" ht="16.5" thickBot="1" x14ac:dyDescent="0.3">
      <c r="A58" s="487"/>
      <c r="B58" s="466"/>
      <c r="C58" s="449"/>
      <c r="D58" s="450"/>
      <c r="E58" s="165"/>
      <c r="F58" s="389"/>
    </row>
    <row r="59" spans="1:6" ht="19.5" thickTop="1" thickBot="1" x14ac:dyDescent="0.3">
      <c r="A59" s="488"/>
      <c r="B59" s="452" t="s">
        <v>51</v>
      </c>
      <c r="C59" s="453"/>
      <c r="D59" s="454"/>
      <c r="E59" s="390"/>
      <c r="F59" s="391">
        <f>SUM(F54:F57)</f>
        <v>0</v>
      </c>
    </row>
    <row r="60" spans="1:6" ht="21" thickBot="1" x14ac:dyDescent="0.3">
      <c r="A60" s="492" t="s">
        <v>212</v>
      </c>
      <c r="B60" s="493" t="s">
        <v>191</v>
      </c>
      <c r="C60" s="494"/>
      <c r="D60" s="495"/>
      <c r="E60" s="417"/>
      <c r="F60" s="418"/>
    </row>
    <row r="61" spans="1:6" ht="15.75" x14ac:dyDescent="0.25">
      <c r="A61" s="496"/>
      <c r="B61" s="497"/>
      <c r="C61" s="498"/>
      <c r="D61" s="499"/>
      <c r="E61" s="419"/>
      <c r="F61" s="420"/>
    </row>
    <row r="62" spans="1:6" ht="15.75" x14ac:dyDescent="0.25">
      <c r="A62" s="445" t="s">
        <v>308</v>
      </c>
      <c r="B62" s="430" t="s">
        <v>309</v>
      </c>
      <c r="C62" s="431" t="s">
        <v>310</v>
      </c>
      <c r="D62" s="459">
        <v>20</v>
      </c>
      <c r="E62" s="394">
        <v>0</v>
      </c>
      <c r="F62" s="421">
        <f t="shared" ref="F62:F67" si="1">E62*D62</f>
        <v>0</v>
      </c>
    </row>
    <row r="63" spans="1:6" ht="15.75" x14ac:dyDescent="0.25">
      <c r="A63" s="445" t="s">
        <v>311</v>
      </c>
      <c r="B63" s="430" t="s">
        <v>312</v>
      </c>
      <c r="C63" s="431" t="s">
        <v>310</v>
      </c>
      <c r="D63" s="459">
        <v>5</v>
      </c>
      <c r="E63" s="394">
        <v>0</v>
      </c>
      <c r="F63" s="421">
        <f t="shared" si="1"/>
        <v>0</v>
      </c>
    </row>
    <row r="64" spans="1:6" ht="15.75" x14ac:dyDescent="0.25">
      <c r="A64" s="445" t="s">
        <v>313</v>
      </c>
      <c r="B64" s="430" t="s">
        <v>314</v>
      </c>
      <c r="C64" s="431" t="s">
        <v>310</v>
      </c>
      <c r="D64" s="459">
        <v>20</v>
      </c>
      <c r="E64" s="394">
        <v>0</v>
      </c>
      <c r="F64" s="421">
        <f t="shared" si="1"/>
        <v>0</v>
      </c>
    </row>
    <row r="65" spans="1:6" ht="220.5" x14ac:dyDescent="0.25">
      <c r="A65" s="445" t="s">
        <v>315</v>
      </c>
      <c r="B65" s="446" t="s">
        <v>316</v>
      </c>
      <c r="C65" s="431" t="s">
        <v>14</v>
      </c>
      <c r="D65" s="459">
        <v>1</v>
      </c>
      <c r="E65" s="394">
        <v>0</v>
      </c>
      <c r="F65" s="421">
        <f t="shared" si="1"/>
        <v>0</v>
      </c>
    </row>
    <row r="66" spans="1:6" ht="114.75" x14ac:dyDescent="0.25">
      <c r="A66" s="445" t="s">
        <v>317</v>
      </c>
      <c r="B66" s="500" t="s">
        <v>318</v>
      </c>
      <c r="C66" s="472" t="s">
        <v>14</v>
      </c>
      <c r="D66" s="464">
        <v>1</v>
      </c>
      <c r="E66" s="399">
        <v>0</v>
      </c>
      <c r="F66" s="421">
        <f t="shared" si="1"/>
        <v>0</v>
      </c>
    </row>
    <row r="67" spans="1:6" ht="78.75" x14ac:dyDescent="0.25">
      <c r="A67" s="445" t="s">
        <v>319</v>
      </c>
      <c r="B67" s="446" t="s">
        <v>320</v>
      </c>
      <c r="C67" s="472" t="s">
        <v>14</v>
      </c>
      <c r="D67" s="464">
        <v>1</v>
      </c>
      <c r="E67" s="399">
        <v>0</v>
      </c>
      <c r="F67" s="421">
        <f t="shared" si="1"/>
        <v>0</v>
      </c>
    </row>
    <row r="68" spans="1:6" ht="16.5" thickBot="1" x14ac:dyDescent="0.3">
      <c r="A68" s="487"/>
      <c r="B68" s="466"/>
      <c r="C68" s="449"/>
      <c r="D68" s="450"/>
      <c r="E68" s="165"/>
      <c r="F68" s="422"/>
    </row>
    <row r="69" spans="1:6" ht="19.5" thickTop="1" thickBot="1" x14ac:dyDescent="0.3">
      <c r="A69" s="501"/>
      <c r="B69" s="502" t="s">
        <v>51</v>
      </c>
      <c r="C69" s="503"/>
      <c r="D69" s="504"/>
      <c r="E69" s="423"/>
      <c r="F69" s="424">
        <f>SUM(F62:F67)</f>
        <v>0</v>
      </c>
    </row>
  </sheetData>
  <sheetProtection algorithmName="SHA-512" hashValue="mENQSu5P+g0FEnMplBfSHf2Ji29qY56DOHi/UKemleRqYXiNSkDKosLj45CVdVDAogKcvl/GAmo2YjhQDObMSw==" saltValue="77mVs1XaBo3ny4iH8hZflw==" spinCount="100000" sheet="1" objects="1" scenarios="1"/>
  <pageMargins left="1.1811023622047245" right="0.23622047244094491" top="0.78740157480314965" bottom="0.78740157480314965"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F9B061-4E68-40FD-B38D-D9551CE7CE85}">
  <sheetPr>
    <tabColor rgb="FF00B0F0"/>
  </sheetPr>
  <dimension ref="A1:H34"/>
  <sheetViews>
    <sheetView showGridLines="0" view="pageLayout" topLeftCell="A4" zoomScaleNormal="100" workbookViewId="0">
      <selection activeCell="A4" sqref="A1:H1048576"/>
    </sheetView>
  </sheetViews>
  <sheetFormatPr defaultRowHeight="18" x14ac:dyDescent="0.25"/>
  <cols>
    <col min="1" max="1" width="7.28515625" style="1" customWidth="1"/>
    <col min="2" max="7" width="9.140625" style="1"/>
    <col min="8" max="8" width="23.5703125" style="1" customWidth="1"/>
    <col min="9" max="16384" width="9.140625" style="1"/>
  </cols>
  <sheetData>
    <row r="1" spans="1:8" x14ac:dyDescent="0.25">
      <c r="A1" s="863" t="s">
        <v>203</v>
      </c>
      <c r="B1" s="863"/>
      <c r="C1" s="863"/>
      <c r="D1" s="863"/>
      <c r="E1" s="863"/>
      <c r="F1" s="863"/>
      <c r="G1" s="863"/>
      <c r="H1" s="863"/>
    </row>
    <row r="5" spans="1:8" ht="18" customHeight="1" x14ac:dyDescent="0.25">
      <c r="A5" s="864" t="s">
        <v>204</v>
      </c>
      <c r="B5" s="864"/>
      <c r="C5" s="864"/>
      <c r="D5" s="864"/>
      <c r="E5" s="864"/>
      <c r="F5" s="864"/>
      <c r="G5" s="864"/>
      <c r="H5" s="864"/>
    </row>
    <row r="6" spans="1:8" x14ac:dyDescent="0.25">
      <c r="A6" s="864"/>
      <c r="B6" s="864"/>
      <c r="C6" s="864"/>
      <c r="D6" s="864"/>
      <c r="E6" s="864"/>
      <c r="F6" s="864"/>
      <c r="G6" s="864"/>
      <c r="H6" s="864"/>
    </row>
    <row r="11" spans="1:8" x14ac:dyDescent="0.25">
      <c r="B11" s="320" t="s">
        <v>321</v>
      </c>
    </row>
    <row r="13" spans="1:8" x14ac:dyDescent="0.25">
      <c r="A13" s="321" t="s">
        <v>206</v>
      </c>
      <c r="B13" s="321" t="s">
        <v>7</v>
      </c>
      <c r="C13" s="322"/>
      <c r="D13" s="322"/>
      <c r="E13" s="322"/>
      <c r="F13" s="322"/>
      <c r="G13" s="322"/>
      <c r="H13" s="323">
        <f>'M2'!F10</f>
        <v>0</v>
      </c>
    </row>
    <row r="14" spans="1:8" x14ac:dyDescent="0.25">
      <c r="A14" s="321" t="s">
        <v>207</v>
      </c>
      <c r="B14" s="321" t="s">
        <v>246</v>
      </c>
      <c r="C14" s="322"/>
      <c r="D14" s="322"/>
      <c r="E14" s="322"/>
      <c r="F14" s="322"/>
      <c r="G14" s="322"/>
      <c r="H14" s="323">
        <f>'M2'!F22</f>
        <v>0</v>
      </c>
    </row>
    <row r="15" spans="1:8" x14ac:dyDescent="0.25">
      <c r="A15" s="321" t="s">
        <v>208</v>
      </c>
      <c r="B15" s="321" t="s">
        <v>247</v>
      </c>
      <c r="C15" s="322"/>
      <c r="D15" s="322"/>
      <c r="E15" s="322"/>
      <c r="F15" s="322"/>
      <c r="G15" s="322"/>
      <c r="H15" s="323">
        <f>'M2'!F28</f>
        <v>0</v>
      </c>
    </row>
    <row r="16" spans="1:8" x14ac:dyDescent="0.25">
      <c r="A16" s="321" t="s">
        <v>209</v>
      </c>
      <c r="B16" s="321" t="s">
        <v>129</v>
      </c>
      <c r="C16" s="322"/>
      <c r="D16" s="322"/>
      <c r="E16" s="322"/>
      <c r="F16" s="322"/>
      <c r="G16" s="322"/>
      <c r="H16" s="323">
        <f>'M2'!F35</f>
        <v>0</v>
      </c>
    </row>
    <row r="17" spans="1:8" x14ac:dyDescent="0.25">
      <c r="A17" s="321" t="s">
        <v>210</v>
      </c>
      <c r="B17" s="321" t="s">
        <v>248</v>
      </c>
      <c r="C17" s="322"/>
      <c r="D17" s="322"/>
      <c r="E17" s="322"/>
      <c r="F17" s="322"/>
      <c r="G17" s="322"/>
      <c r="H17" s="323">
        <f>'M2'!F41</f>
        <v>0</v>
      </c>
    </row>
    <row r="18" spans="1:8" x14ac:dyDescent="0.25">
      <c r="A18" s="321" t="s">
        <v>211</v>
      </c>
      <c r="B18" s="321" t="s">
        <v>249</v>
      </c>
      <c r="C18" s="322"/>
      <c r="D18" s="322"/>
      <c r="E18" s="322"/>
      <c r="F18" s="322"/>
      <c r="G18" s="322"/>
      <c r="H18" s="323">
        <f>'M2'!F48</f>
        <v>0</v>
      </c>
    </row>
    <row r="19" spans="1:8" x14ac:dyDescent="0.25">
      <c r="A19" s="321" t="s">
        <v>212</v>
      </c>
      <c r="B19" s="321" t="s">
        <v>191</v>
      </c>
      <c r="C19" s="322"/>
      <c r="D19" s="322"/>
      <c r="E19" s="322"/>
      <c r="F19" s="322"/>
      <c r="G19" s="322"/>
      <c r="H19" s="323">
        <v>0</v>
      </c>
    </row>
    <row r="20" spans="1:8" x14ac:dyDescent="0.25">
      <c r="A20" s="322"/>
      <c r="B20" s="322"/>
      <c r="C20" s="322"/>
      <c r="D20" s="322"/>
      <c r="E20" s="322"/>
      <c r="F20" s="322"/>
      <c r="G20" s="322"/>
      <c r="H20" s="322"/>
    </row>
    <row r="21" spans="1:8" x14ac:dyDescent="0.25">
      <c r="A21" s="325"/>
      <c r="B21" s="324" t="s">
        <v>214</v>
      </c>
      <c r="C21" s="325"/>
      <c r="D21" s="325"/>
      <c r="E21" s="325"/>
      <c r="F21" s="325"/>
      <c r="G21" s="325"/>
      <c r="H21" s="327">
        <f>SUM(H13:H20)</f>
        <v>0</v>
      </c>
    </row>
    <row r="22" spans="1:8" x14ac:dyDescent="0.25">
      <c r="A22" s="322"/>
      <c r="B22" s="322"/>
      <c r="C22" s="322"/>
      <c r="D22" s="322"/>
      <c r="E22" s="322"/>
      <c r="F22" s="322"/>
      <c r="G22" s="322"/>
      <c r="H22" s="328"/>
    </row>
    <row r="23" spans="1:8" x14ac:dyDescent="0.25">
      <c r="A23" s="325"/>
      <c r="B23" s="325" t="s">
        <v>215</v>
      </c>
      <c r="C23" s="325"/>
      <c r="D23" s="325"/>
      <c r="E23" s="325"/>
      <c r="F23" s="325"/>
      <c r="G23" s="325"/>
      <c r="H23" s="327">
        <f>H21*0.22</f>
        <v>0</v>
      </c>
    </row>
    <row r="24" spans="1:8" x14ac:dyDescent="0.25">
      <c r="A24" s="322"/>
      <c r="B24" s="322"/>
      <c r="C24" s="322"/>
      <c r="D24" s="322"/>
      <c r="E24" s="322"/>
      <c r="F24" s="322"/>
      <c r="G24" s="322"/>
      <c r="H24" s="328"/>
    </row>
    <row r="25" spans="1:8" ht="18.75" thickBot="1" x14ac:dyDescent="0.3">
      <c r="A25" s="329"/>
      <c r="B25" s="329" t="s">
        <v>216</v>
      </c>
      <c r="C25" s="329"/>
      <c r="D25" s="329"/>
      <c r="E25" s="329"/>
      <c r="F25" s="329"/>
      <c r="G25" s="329"/>
      <c r="H25" s="330">
        <f>H23+H21</f>
        <v>0</v>
      </c>
    </row>
    <row r="26" spans="1:8" ht="18.75" thickTop="1" x14ac:dyDescent="0.25"/>
    <row r="32" spans="1:8" x14ac:dyDescent="0.25">
      <c r="B32" s="322"/>
      <c r="C32" s="322"/>
      <c r="D32" s="322"/>
      <c r="E32" s="322"/>
      <c r="F32" s="322"/>
    </row>
    <row r="33" spans="2:6" x14ac:dyDescent="0.25">
      <c r="B33" s="322"/>
      <c r="C33" s="322"/>
      <c r="D33" s="322"/>
      <c r="E33" s="322"/>
      <c r="F33" s="322"/>
    </row>
    <row r="34" spans="2:6" x14ac:dyDescent="0.25">
      <c r="B34" s="322"/>
      <c r="C34" s="322"/>
      <c r="D34" s="322"/>
      <c r="E34" s="322"/>
      <c r="F34" s="322"/>
    </row>
  </sheetData>
  <sheetProtection algorithmName="SHA-512" hashValue="Y8bZm6/dLHDXpjMihtJqdlzLdm9HkL3QP8DQB4m/MmJP/U40OjTrFawtJW6hyyZwdpkIlue+4Nkia++RKxDyCA==" saltValue="32Mxdq8Zy1for4vcRzZk2A==" spinCount="100000" sheet="1" objects="1" scenarios="1"/>
  <mergeCells count="2">
    <mergeCell ref="A1:H1"/>
    <mergeCell ref="A5:H6"/>
  </mergeCells>
  <pageMargins left="1.1811023622047245" right="0.19685039370078741" top="0.78740157480314965" bottom="0.78740157480314965" header="0.31496062992125984" footer="0.31496062992125984"/>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8FCAAC-DD7A-4690-9F59-DFF630378EF9}">
  <sheetPr>
    <tabColor rgb="FF00B0F0"/>
  </sheetPr>
  <dimension ref="A1:F48"/>
  <sheetViews>
    <sheetView view="pageLayout" topLeftCell="A31" zoomScaleNormal="85" workbookViewId="0">
      <selection activeCell="D6" sqref="D6"/>
    </sheetView>
  </sheetViews>
  <sheetFormatPr defaultRowHeight="15" x14ac:dyDescent="0.25"/>
  <cols>
    <col min="1" max="1" width="9.140625" style="4"/>
    <col min="2" max="2" width="30" style="4" customWidth="1"/>
    <col min="3" max="4" width="9.140625" style="4"/>
    <col min="5" max="5" width="11.140625" style="169" customWidth="1"/>
    <col min="6" max="6" width="16.42578125" style="169" customWidth="1"/>
    <col min="7" max="16384" width="9.140625" style="4"/>
  </cols>
  <sheetData>
    <row r="1" spans="1:6" ht="31.5" x14ac:dyDescent="0.25">
      <c r="A1" s="425" t="s">
        <v>0</v>
      </c>
      <c r="B1" s="426" t="s">
        <v>1</v>
      </c>
      <c r="C1" s="427" t="s">
        <v>2</v>
      </c>
      <c r="D1" s="428" t="s">
        <v>3</v>
      </c>
      <c r="E1" s="155" t="s">
        <v>4</v>
      </c>
      <c r="F1" s="156" t="s">
        <v>5</v>
      </c>
    </row>
    <row r="2" spans="1:6" ht="15.75" x14ac:dyDescent="0.25">
      <c r="A2" s="429"/>
      <c r="B2" s="430"/>
      <c r="C2" s="431"/>
      <c r="D2" s="432"/>
      <c r="E2" s="157"/>
      <c r="F2" s="158"/>
    </row>
    <row r="3" spans="1:6" ht="20.25" x14ac:dyDescent="0.25">
      <c r="A3" s="433" t="s">
        <v>6</v>
      </c>
      <c r="B3" s="434" t="s">
        <v>7</v>
      </c>
      <c r="C3" s="435"/>
      <c r="D3" s="436"/>
      <c r="E3" s="159"/>
      <c r="F3" s="160"/>
    </row>
    <row r="4" spans="1:6" ht="15.75" x14ac:dyDescent="0.25">
      <c r="A4" s="437"/>
      <c r="B4" s="438"/>
      <c r="C4" s="439"/>
      <c r="D4" s="440"/>
      <c r="E4" s="161"/>
      <c r="F4" s="162"/>
    </row>
    <row r="5" spans="1:6" ht="15.75" x14ac:dyDescent="0.25">
      <c r="A5" s="441"/>
      <c r="B5" s="442" t="s">
        <v>251</v>
      </c>
      <c r="C5" s="443"/>
      <c r="D5" s="444"/>
      <c r="E5" s="163"/>
      <c r="F5" s="164"/>
    </row>
    <row r="6" spans="1:6" ht="126" x14ac:dyDescent="0.25">
      <c r="A6" s="445" t="s">
        <v>252</v>
      </c>
      <c r="B6" s="446" t="s">
        <v>253</v>
      </c>
      <c r="C6" s="431" t="s">
        <v>29</v>
      </c>
      <c r="D6" s="447">
        <v>87</v>
      </c>
      <c r="E6" s="387">
        <v>0</v>
      </c>
      <c r="F6" s="388">
        <f>E6*D6</f>
        <v>0</v>
      </c>
    </row>
    <row r="7" spans="1:6" ht="78.75" x14ac:dyDescent="0.25">
      <c r="A7" s="445" t="s">
        <v>254</v>
      </c>
      <c r="B7" s="446" t="s">
        <v>255</v>
      </c>
      <c r="C7" s="431" t="s">
        <v>256</v>
      </c>
      <c r="D7" s="447">
        <v>8</v>
      </c>
      <c r="E7" s="387">
        <v>0</v>
      </c>
      <c r="F7" s="388">
        <f>E7*D7</f>
        <v>0</v>
      </c>
    </row>
    <row r="8" spans="1:6" ht="141.75" x14ac:dyDescent="0.25">
      <c r="A8" s="445" t="s">
        <v>257</v>
      </c>
      <c r="B8" s="446" t="s">
        <v>258</v>
      </c>
      <c r="C8" s="431" t="s">
        <v>29</v>
      </c>
      <c r="D8" s="447">
        <v>87</v>
      </c>
      <c r="E8" s="387">
        <v>0</v>
      </c>
      <c r="F8" s="388">
        <f>E8*D8</f>
        <v>0</v>
      </c>
    </row>
    <row r="9" spans="1:6" ht="16.5" thickBot="1" x14ac:dyDescent="0.3">
      <c r="A9" s="429"/>
      <c r="B9" s="448"/>
      <c r="C9" s="449"/>
      <c r="D9" s="450"/>
      <c r="E9" s="165"/>
      <c r="F9" s="389"/>
    </row>
    <row r="10" spans="1:6" ht="19.5" thickTop="1" thickBot="1" x14ac:dyDescent="0.3">
      <c r="A10" s="451"/>
      <c r="B10" s="452" t="s">
        <v>51</v>
      </c>
      <c r="C10" s="453"/>
      <c r="D10" s="454"/>
      <c r="E10" s="390"/>
      <c r="F10" s="391">
        <f>SUM(F6:F8)</f>
        <v>0</v>
      </c>
    </row>
    <row r="11" spans="1:6" ht="20.25" x14ac:dyDescent="0.25">
      <c r="A11" s="455" t="s">
        <v>52</v>
      </c>
      <c r="B11" s="456" t="s">
        <v>246</v>
      </c>
      <c r="C11" s="457"/>
      <c r="D11" s="458"/>
      <c r="E11" s="392"/>
      <c r="F11" s="393"/>
    </row>
    <row r="12" spans="1:6" ht="15.75" x14ac:dyDescent="0.25">
      <c r="A12" s="429"/>
      <c r="B12" s="430"/>
      <c r="C12" s="431"/>
      <c r="D12" s="459"/>
      <c r="E12" s="394"/>
      <c r="F12" s="395"/>
    </row>
    <row r="13" spans="1:6" ht="15.75" x14ac:dyDescent="0.25">
      <c r="A13" s="460"/>
      <c r="B13" s="442" t="s">
        <v>259</v>
      </c>
      <c r="C13" s="461"/>
      <c r="D13" s="462"/>
      <c r="E13" s="396"/>
      <c r="F13" s="397"/>
    </row>
    <row r="14" spans="1:6" ht="110.25" x14ac:dyDescent="0.25">
      <c r="A14" s="429" t="s">
        <v>260</v>
      </c>
      <c r="B14" s="446" t="s">
        <v>261</v>
      </c>
      <c r="C14" s="431" t="s">
        <v>262</v>
      </c>
      <c r="D14" s="459">
        <v>90</v>
      </c>
      <c r="E14" s="394">
        <v>0</v>
      </c>
      <c r="F14" s="388">
        <f>E14*D14</f>
        <v>0</v>
      </c>
    </row>
    <row r="15" spans="1:6" ht="15.75" x14ac:dyDescent="0.25">
      <c r="A15" s="441"/>
      <c r="B15" s="442" t="s">
        <v>265</v>
      </c>
      <c r="C15" s="461"/>
      <c r="D15" s="462"/>
      <c r="E15" s="396"/>
      <c r="F15" s="398"/>
    </row>
    <row r="16" spans="1:6" ht="47.25" x14ac:dyDescent="0.25">
      <c r="A16" s="445" t="s">
        <v>266</v>
      </c>
      <c r="B16" s="446" t="s">
        <v>267</v>
      </c>
      <c r="C16" s="431" t="s">
        <v>268</v>
      </c>
      <c r="D16" s="459">
        <v>83</v>
      </c>
      <c r="E16" s="394">
        <v>0</v>
      </c>
      <c r="F16" s="388">
        <f t="shared" ref="F16:F20" si="0">E16*D16</f>
        <v>0</v>
      </c>
    </row>
    <row r="17" spans="1:6" ht="47.25" x14ac:dyDescent="0.25">
      <c r="A17" s="445" t="s">
        <v>269</v>
      </c>
      <c r="B17" s="463" t="s">
        <v>270</v>
      </c>
      <c r="C17" s="431" t="s">
        <v>262</v>
      </c>
      <c r="D17" s="459">
        <v>13</v>
      </c>
      <c r="E17" s="394">
        <v>0</v>
      </c>
      <c r="F17" s="388">
        <f t="shared" si="0"/>
        <v>0</v>
      </c>
    </row>
    <row r="18" spans="1:6" ht="141.75" x14ac:dyDescent="0.25">
      <c r="A18" s="445" t="s">
        <v>271</v>
      </c>
      <c r="B18" s="446" t="s">
        <v>272</v>
      </c>
      <c r="C18" s="431" t="s">
        <v>262</v>
      </c>
      <c r="D18" s="459">
        <v>1.5</v>
      </c>
      <c r="E18" s="394">
        <v>0</v>
      </c>
      <c r="F18" s="388">
        <f t="shared" si="0"/>
        <v>0</v>
      </c>
    </row>
    <row r="19" spans="1:6" ht="126" x14ac:dyDescent="0.25">
      <c r="A19" s="445" t="s">
        <v>273</v>
      </c>
      <c r="B19" s="446" t="s">
        <v>274</v>
      </c>
      <c r="C19" s="431" t="s">
        <v>262</v>
      </c>
      <c r="D19" s="459">
        <v>70</v>
      </c>
      <c r="E19" s="394">
        <v>0</v>
      </c>
      <c r="F19" s="388">
        <f t="shared" si="0"/>
        <v>0</v>
      </c>
    </row>
    <row r="20" spans="1:6" ht="94.5" x14ac:dyDescent="0.25">
      <c r="A20" s="445" t="s">
        <v>275</v>
      </c>
      <c r="B20" s="446" t="s">
        <v>276</v>
      </c>
      <c r="C20" s="431" t="s">
        <v>262</v>
      </c>
      <c r="D20" s="459">
        <v>40</v>
      </c>
      <c r="E20" s="394">
        <v>0</v>
      </c>
      <c r="F20" s="388">
        <f t="shared" si="0"/>
        <v>0</v>
      </c>
    </row>
    <row r="21" spans="1:6" ht="16.5" thickBot="1" x14ac:dyDescent="0.3">
      <c r="A21" s="429"/>
      <c r="B21" s="465"/>
      <c r="C21" s="449"/>
      <c r="D21" s="450"/>
      <c r="E21" s="165"/>
      <c r="F21" s="389"/>
    </row>
    <row r="22" spans="1:6" ht="19.5" thickTop="1" thickBot="1" x14ac:dyDescent="0.3">
      <c r="A22" s="451"/>
      <c r="B22" s="452" t="s">
        <v>51</v>
      </c>
      <c r="C22" s="453"/>
      <c r="D22" s="454"/>
      <c r="E22" s="390"/>
      <c r="F22" s="391">
        <f>SUM(F14:F21)</f>
        <v>0</v>
      </c>
    </row>
    <row r="23" spans="1:6" ht="20.25" x14ac:dyDescent="0.25">
      <c r="A23" s="455" t="s">
        <v>77</v>
      </c>
      <c r="B23" s="456" t="s">
        <v>247</v>
      </c>
      <c r="C23" s="457"/>
      <c r="D23" s="458"/>
      <c r="E23" s="166"/>
      <c r="F23" s="393"/>
    </row>
    <row r="24" spans="1:6" ht="15.75" x14ac:dyDescent="0.25">
      <c r="A24" s="429"/>
      <c r="B24" s="430"/>
      <c r="C24" s="431"/>
      <c r="D24" s="459"/>
      <c r="E24" s="167"/>
      <c r="F24" s="401"/>
    </row>
    <row r="25" spans="1:6" ht="15.75" x14ac:dyDescent="0.25">
      <c r="A25" s="441"/>
      <c r="B25" s="442" t="s">
        <v>284</v>
      </c>
      <c r="C25" s="461"/>
      <c r="D25" s="462"/>
      <c r="E25" s="396"/>
      <c r="F25" s="398"/>
    </row>
    <row r="26" spans="1:6" ht="362.25" x14ac:dyDescent="0.25">
      <c r="A26" s="445" t="s">
        <v>285</v>
      </c>
      <c r="B26" s="446" t="s">
        <v>286</v>
      </c>
      <c r="C26" s="431" t="s">
        <v>29</v>
      </c>
      <c r="D26" s="459">
        <v>83.4</v>
      </c>
      <c r="E26" s="394">
        <v>0</v>
      </c>
      <c r="F26" s="388">
        <f>E26*D26</f>
        <v>0</v>
      </c>
    </row>
    <row r="27" spans="1:6" ht="16.5" thickBot="1" x14ac:dyDescent="0.3">
      <c r="A27" s="429"/>
      <c r="B27" s="466"/>
      <c r="C27" s="449"/>
      <c r="D27" s="450"/>
      <c r="E27" s="165"/>
      <c r="F27" s="389"/>
    </row>
    <row r="28" spans="1:6" ht="19.5" thickTop="1" thickBot="1" x14ac:dyDescent="0.3">
      <c r="A28" s="451"/>
      <c r="B28" s="452" t="s">
        <v>51</v>
      </c>
      <c r="C28" s="453"/>
      <c r="D28" s="454"/>
      <c r="E28" s="390"/>
      <c r="F28" s="391">
        <f>SUM(F25:F26)</f>
        <v>0</v>
      </c>
    </row>
    <row r="29" spans="1:6" ht="20.25" x14ac:dyDescent="0.25">
      <c r="A29" s="455" t="s">
        <v>114</v>
      </c>
      <c r="B29" s="456" t="s">
        <v>129</v>
      </c>
      <c r="C29" s="457"/>
      <c r="D29" s="458"/>
      <c r="E29" s="403"/>
      <c r="F29" s="404"/>
    </row>
    <row r="30" spans="1:6" ht="20.25" x14ac:dyDescent="0.25">
      <c r="A30" s="467"/>
      <c r="B30" s="468"/>
      <c r="C30" s="469"/>
      <c r="D30" s="470"/>
      <c r="E30" s="405"/>
      <c r="F30" s="406"/>
    </row>
    <row r="31" spans="1:6" ht="15.75" x14ac:dyDescent="0.25">
      <c r="A31" s="460"/>
      <c r="B31" s="442" t="s">
        <v>289</v>
      </c>
      <c r="C31" s="461"/>
      <c r="D31" s="462"/>
      <c r="E31" s="396"/>
      <c r="F31" s="398"/>
    </row>
    <row r="32" spans="1:6" ht="252" x14ac:dyDescent="0.25">
      <c r="A32" s="445" t="s">
        <v>290</v>
      </c>
      <c r="B32" s="446" t="s">
        <v>291</v>
      </c>
      <c r="C32" s="431" t="s">
        <v>14</v>
      </c>
      <c r="D32" s="459">
        <v>3</v>
      </c>
      <c r="E32" s="394">
        <v>0</v>
      </c>
      <c r="F32" s="388">
        <f>E32*D32</f>
        <v>0</v>
      </c>
    </row>
    <row r="33" spans="1:6" ht="252" x14ac:dyDescent="0.25">
      <c r="A33" s="445" t="s">
        <v>292</v>
      </c>
      <c r="B33" s="446" t="s">
        <v>293</v>
      </c>
      <c r="C33" s="431" t="s">
        <v>14</v>
      </c>
      <c r="D33" s="459">
        <v>3</v>
      </c>
      <c r="E33" s="394">
        <v>0</v>
      </c>
      <c r="F33" s="388">
        <f>E33*D33</f>
        <v>0</v>
      </c>
    </row>
    <row r="34" spans="1:6" ht="16.5" thickBot="1" x14ac:dyDescent="0.3">
      <c r="A34" s="429"/>
      <c r="B34" s="473"/>
      <c r="C34" s="474"/>
      <c r="D34" s="475"/>
      <c r="E34" s="165"/>
      <c r="F34" s="408"/>
    </row>
    <row r="35" spans="1:6" ht="19.5" thickTop="1" thickBot="1" x14ac:dyDescent="0.3">
      <c r="A35" s="476"/>
      <c r="B35" s="452" t="s">
        <v>51</v>
      </c>
      <c r="C35" s="477"/>
      <c r="D35" s="478"/>
      <c r="E35" s="409"/>
      <c r="F35" s="410">
        <f>SUM(F31:F34)</f>
        <v>0</v>
      </c>
    </row>
    <row r="36" spans="1:6" ht="21" thickBot="1" x14ac:dyDescent="0.3">
      <c r="A36" s="479" t="s">
        <v>210</v>
      </c>
      <c r="B36" s="480" t="s">
        <v>248</v>
      </c>
      <c r="C36" s="481"/>
      <c r="D36" s="482"/>
      <c r="E36" s="411"/>
      <c r="F36" s="412"/>
    </row>
    <row r="37" spans="1:6" ht="20.25" x14ac:dyDescent="0.25">
      <c r="A37" s="483"/>
      <c r="B37" s="484"/>
      <c r="C37" s="485"/>
      <c r="D37" s="486"/>
      <c r="E37" s="413"/>
      <c r="F37" s="414"/>
    </row>
    <row r="38" spans="1:6" ht="31.5" x14ac:dyDescent="0.25">
      <c r="A38" s="460"/>
      <c r="B38" s="442" t="s">
        <v>300</v>
      </c>
      <c r="C38" s="461"/>
      <c r="D38" s="462"/>
      <c r="E38" s="396"/>
      <c r="F38" s="398"/>
    </row>
    <row r="39" spans="1:6" s="5" customFormat="1" ht="157.5" x14ac:dyDescent="0.25">
      <c r="A39" s="445" t="s">
        <v>301</v>
      </c>
      <c r="B39" s="471" t="s">
        <v>302</v>
      </c>
      <c r="C39" s="472" t="s">
        <v>14</v>
      </c>
      <c r="D39" s="459">
        <v>9</v>
      </c>
      <c r="E39" s="394">
        <v>0</v>
      </c>
      <c r="F39" s="388">
        <f>E39*D39</f>
        <v>0</v>
      </c>
    </row>
    <row r="40" spans="1:6" ht="16.5" thickBot="1" x14ac:dyDescent="0.3">
      <c r="A40" s="487"/>
      <c r="B40" s="466"/>
      <c r="C40" s="449"/>
      <c r="D40" s="450"/>
      <c r="E40" s="165"/>
      <c r="F40" s="389"/>
    </row>
    <row r="41" spans="1:6" ht="19.5" thickTop="1" thickBot="1" x14ac:dyDescent="0.3">
      <c r="A41" s="488"/>
      <c r="B41" s="452" t="s">
        <v>51</v>
      </c>
      <c r="C41" s="453"/>
      <c r="D41" s="454"/>
      <c r="E41" s="390"/>
      <c r="F41" s="391">
        <f>SUM(F39)</f>
        <v>0</v>
      </c>
    </row>
    <row r="42" spans="1:6" ht="20.25" x14ac:dyDescent="0.25">
      <c r="A42" s="455" t="s">
        <v>211</v>
      </c>
      <c r="B42" s="456" t="s">
        <v>249</v>
      </c>
      <c r="C42" s="457"/>
      <c r="D42" s="458"/>
      <c r="E42" s="403"/>
      <c r="F42" s="404"/>
    </row>
    <row r="43" spans="1:6" ht="15.75" x14ac:dyDescent="0.25">
      <c r="A43" s="489"/>
      <c r="B43" s="442" t="s">
        <v>303</v>
      </c>
      <c r="C43" s="490"/>
      <c r="D43" s="491"/>
      <c r="E43" s="415"/>
      <c r="F43" s="416"/>
    </row>
    <row r="44" spans="1:6" ht="31.5" x14ac:dyDescent="0.25">
      <c r="A44" s="429" t="s">
        <v>164</v>
      </c>
      <c r="B44" s="446" t="s">
        <v>304</v>
      </c>
      <c r="C44" s="431" t="s">
        <v>29</v>
      </c>
      <c r="D44" s="459">
        <v>87</v>
      </c>
      <c r="E44" s="394">
        <v>0</v>
      </c>
      <c r="F44" s="388">
        <f>D44*E44</f>
        <v>0</v>
      </c>
    </row>
    <row r="45" spans="1:6" ht="78.75" x14ac:dyDescent="0.25">
      <c r="A45" s="429" t="s">
        <v>175</v>
      </c>
      <c r="B45" s="446" t="s">
        <v>305</v>
      </c>
      <c r="C45" s="431" t="s">
        <v>29</v>
      </c>
      <c r="D45" s="459">
        <v>87</v>
      </c>
      <c r="E45" s="394">
        <v>0</v>
      </c>
      <c r="F45" s="388">
        <f>E45*D45</f>
        <v>0</v>
      </c>
    </row>
    <row r="46" spans="1:6" ht="126" x14ac:dyDescent="0.25">
      <c r="A46" s="429" t="s">
        <v>306</v>
      </c>
      <c r="B46" s="446" t="s">
        <v>307</v>
      </c>
      <c r="C46" s="431" t="s">
        <v>29</v>
      </c>
      <c r="D46" s="464">
        <v>87</v>
      </c>
      <c r="E46" s="399">
        <v>0</v>
      </c>
      <c r="F46" s="388">
        <f>E46*D46</f>
        <v>0</v>
      </c>
    </row>
    <row r="47" spans="1:6" ht="16.5" thickBot="1" x14ac:dyDescent="0.3">
      <c r="A47" s="487"/>
      <c r="B47" s="466"/>
      <c r="C47" s="449"/>
      <c r="D47" s="450"/>
      <c r="E47" s="165"/>
      <c r="F47" s="389"/>
    </row>
    <row r="48" spans="1:6" ht="19.5" thickTop="1" thickBot="1" x14ac:dyDescent="0.3">
      <c r="A48" s="488"/>
      <c r="B48" s="452" t="s">
        <v>51</v>
      </c>
      <c r="C48" s="453"/>
      <c r="D48" s="454"/>
      <c r="E48" s="390"/>
      <c r="F48" s="391">
        <f>SUM(F43:F46)</f>
        <v>0</v>
      </c>
    </row>
  </sheetData>
  <sheetProtection algorithmName="SHA-512" hashValue="mrflcm89LJQe7WIdmocYAAblNOqt0I5PUhogSdkK/4JCAC4hta7bdBmm4xCsWel5AN8fyOPAik0c5oPf6oueuA==" saltValue="TaXJ7iuSq6jNcssk9N116w==" spinCount="100000" sheet="1" objects="1" scenarios="1"/>
  <pageMargins left="1.1811023622047245" right="0.23622047244094491" top="0.78740157480314965" bottom="0.78740157480314965" header="0.31496062992125984" footer="0.31496062992125984"/>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2AEF20-0441-4A0A-90A5-685609C13005}">
  <sheetPr>
    <tabColor rgb="FF00B0F0"/>
  </sheetPr>
  <dimension ref="A1:H34"/>
  <sheetViews>
    <sheetView showGridLines="0" view="pageLayout" topLeftCell="A10" zoomScaleNormal="100" workbookViewId="0">
      <selection activeCell="G31" sqref="G31"/>
    </sheetView>
  </sheetViews>
  <sheetFormatPr defaultRowHeight="18" x14ac:dyDescent="0.25"/>
  <cols>
    <col min="1" max="1" width="7.28515625" style="1" customWidth="1"/>
    <col min="2" max="7" width="9.140625" style="1"/>
    <col min="8" max="8" width="23.5703125" style="1" customWidth="1"/>
    <col min="9" max="16384" width="9.140625" style="1"/>
  </cols>
  <sheetData>
    <row r="1" spans="1:8" x14ac:dyDescent="0.25">
      <c r="A1" s="863" t="s">
        <v>203</v>
      </c>
      <c r="B1" s="863"/>
      <c r="C1" s="863"/>
      <c r="D1" s="863"/>
      <c r="E1" s="863"/>
      <c r="F1" s="863"/>
      <c r="G1" s="863"/>
      <c r="H1" s="863"/>
    </row>
    <row r="5" spans="1:8" ht="18" customHeight="1" x14ac:dyDescent="0.25">
      <c r="A5" s="864" t="s">
        <v>204</v>
      </c>
      <c r="B5" s="864"/>
      <c r="C5" s="864"/>
      <c r="D5" s="864"/>
      <c r="E5" s="864"/>
      <c r="F5" s="864"/>
      <c r="G5" s="864"/>
      <c r="H5" s="864"/>
    </row>
    <row r="6" spans="1:8" x14ac:dyDescent="0.25">
      <c r="A6" s="864"/>
      <c r="B6" s="864"/>
      <c r="C6" s="864"/>
      <c r="D6" s="864"/>
      <c r="E6" s="864"/>
      <c r="F6" s="864"/>
      <c r="G6" s="864"/>
      <c r="H6" s="864"/>
    </row>
    <row r="11" spans="1:8" x14ac:dyDescent="0.25">
      <c r="B11" s="320" t="s">
        <v>322</v>
      </c>
    </row>
    <row r="13" spans="1:8" x14ac:dyDescent="0.25">
      <c r="A13" s="321" t="s">
        <v>206</v>
      </c>
      <c r="B13" s="321" t="s">
        <v>7</v>
      </c>
      <c r="C13" s="322"/>
      <c r="D13" s="322"/>
      <c r="E13" s="322"/>
      <c r="F13" s="322"/>
      <c r="G13" s="322"/>
      <c r="H13" s="323">
        <f>'M3'!F10</f>
        <v>0</v>
      </c>
    </row>
    <row r="14" spans="1:8" x14ac:dyDescent="0.25">
      <c r="A14" s="321" t="s">
        <v>207</v>
      </c>
      <c r="B14" s="321" t="s">
        <v>246</v>
      </c>
      <c r="C14" s="322"/>
      <c r="D14" s="322"/>
      <c r="E14" s="322"/>
      <c r="F14" s="322"/>
      <c r="G14" s="322"/>
      <c r="H14" s="323">
        <f>'M3'!F25</f>
        <v>0</v>
      </c>
    </row>
    <row r="15" spans="1:8" x14ac:dyDescent="0.25">
      <c r="A15" s="321" t="s">
        <v>208</v>
      </c>
      <c r="B15" s="321" t="s">
        <v>247</v>
      </c>
      <c r="C15" s="322"/>
      <c r="D15" s="322"/>
      <c r="E15" s="322"/>
      <c r="F15" s="322"/>
      <c r="G15" s="322"/>
      <c r="H15" s="323">
        <f>'M3'!F34</f>
        <v>0</v>
      </c>
    </row>
    <row r="16" spans="1:8" x14ac:dyDescent="0.25">
      <c r="A16" s="321" t="s">
        <v>209</v>
      </c>
      <c r="B16" s="321" t="s">
        <v>129</v>
      </c>
      <c r="C16" s="322"/>
      <c r="D16" s="322"/>
      <c r="E16" s="322"/>
      <c r="F16" s="322"/>
      <c r="G16" s="322"/>
      <c r="H16" s="323">
        <f>'M3'!F45</f>
        <v>0</v>
      </c>
    </row>
    <row r="17" spans="1:8" x14ac:dyDescent="0.25">
      <c r="A17" s="321" t="s">
        <v>210</v>
      </c>
      <c r="B17" s="321" t="s">
        <v>248</v>
      </c>
      <c r="C17" s="322"/>
      <c r="D17" s="322"/>
      <c r="E17" s="322"/>
      <c r="F17" s="322"/>
      <c r="G17" s="322"/>
      <c r="H17" s="323">
        <f>'M3'!F51</f>
        <v>0</v>
      </c>
    </row>
    <row r="18" spans="1:8" x14ac:dyDescent="0.25">
      <c r="A18" s="321" t="s">
        <v>211</v>
      </c>
      <c r="B18" s="321" t="s">
        <v>249</v>
      </c>
      <c r="C18" s="322"/>
      <c r="D18" s="322"/>
      <c r="E18" s="322"/>
      <c r="F18" s="322"/>
      <c r="G18" s="322"/>
      <c r="H18" s="323">
        <f>'M3'!F58</f>
        <v>0</v>
      </c>
    </row>
    <row r="19" spans="1:8" x14ac:dyDescent="0.25">
      <c r="A19" s="321" t="s">
        <v>212</v>
      </c>
      <c r="B19" s="321" t="s">
        <v>191</v>
      </c>
      <c r="C19" s="322"/>
      <c r="D19" s="322"/>
      <c r="E19" s="322"/>
      <c r="F19" s="322"/>
      <c r="G19" s="322"/>
      <c r="H19" s="323">
        <v>0</v>
      </c>
    </row>
    <row r="20" spans="1:8" x14ac:dyDescent="0.25">
      <c r="A20" s="322"/>
      <c r="B20" s="322"/>
      <c r="C20" s="322"/>
      <c r="D20" s="322"/>
      <c r="E20" s="322"/>
      <c r="F20" s="322"/>
      <c r="G20" s="322"/>
      <c r="H20" s="322"/>
    </row>
    <row r="21" spans="1:8" x14ac:dyDescent="0.25">
      <c r="A21" s="325"/>
      <c r="B21" s="324" t="s">
        <v>214</v>
      </c>
      <c r="C21" s="325"/>
      <c r="D21" s="325"/>
      <c r="E21" s="325"/>
      <c r="F21" s="325"/>
      <c r="G21" s="325"/>
      <c r="H21" s="327">
        <f>SUM(H13:H20)</f>
        <v>0</v>
      </c>
    </row>
    <row r="22" spans="1:8" x14ac:dyDescent="0.25">
      <c r="A22" s="322"/>
      <c r="B22" s="322"/>
      <c r="C22" s="322"/>
      <c r="D22" s="322"/>
      <c r="E22" s="322"/>
      <c r="F22" s="322"/>
      <c r="G22" s="322"/>
      <c r="H22" s="328"/>
    </row>
    <row r="23" spans="1:8" x14ac:dyDescent="0.25">
      <c r="A23" s="325"/>
      <c r="B23" s="325" t="s">
        <v>215</v>
      </c>
      <c r="C23" s="325"/>
      <c r="D23" s="325"/>
      <c r="E23" s="325"/>
      <c r="F23" s="325"/>
      <c r="G23" s="325"/>
      <c r="H23" s="327">
        <f>H21*0.22</f>
        <v>0</v>
      </c>
    </row>
    <row r="24" spans="1:8" x14ac:dyDescent="0.25">
      <c r="A24" s="322"/>
      <c r="B24" s="322"/>
      <c r="C24" s="322"/>
      <c r="D24" s="322"/>
      <c r="E24" s="322"/>
      <c r="F24" s="322"/>
      <c r="G24" s="322"/>
      <c r="H24" s="328"/>
    </row>
    <row r="25" spans="1:8" ht="18.75" thickBot="1" x14ac:dyDescent="0.3">
      <c r="A25" s="329"/>
      <c r="B25" s="329" t="s">
        <v>216</v>
      </c>
      <c r="C25" s="329"/>
      <c r="D25" s="329"/>
      <c r="E25" s="329"/>
      <c r="F25" s="329"/>
      <c r="G25" s="329"/>
      <c r="H25" s="330">
        <f>H23+H21</f>
        <v>0</v>
      </c>
    </row>
    <row r="26" spans="1:8" ht="18.75" thickTop="1" x14ac:dyDescent="0.25"/>
    <row r="32" spans="1:8" x14ac:dyDescent="0.25">
      <c r="B32" s="322"/>
      <c r="C32" s="322"/>
      <c r="D32" s="322"/>
      <c r="E32" s="322"/>
      <c r="F32" s="322"/>
    </row>
    <row r="33" spans="2:6" x14ac:dyDescent="0.25">
      <c r="B33" s="322"/>
      <c r="C33" s="322"/>
      <c r="D33" s="322"/>
      <c r="E33" s="322"/>
      <c r="F33" s="322"/>
    </row>
    <row r="34" spans="2:6" x14ac:dyDescent="0.25">
      <c r="B34" s="322"/>
      <c r="C34" s="322"/>
      <c r="D34" s="322"/>
      <c r="E34" s="322"/>
      <c r="F34" s="322"/>
    </row>
  </sheetData>
  <sheetProtection algorithmName="SHA-512" hashValue="mBVJt8PASbd7RsEkRz7SBpEXIWTR8FMYw/3Ylt7ZYjj6yFpl6oztj8hINvtG1XESHfZO5tk8qw0dlIIF+wAoUQ==" saltValue="LI2T253Ihl462KHRgj6PEA==" spinCount="100000" sheet="1" objects="1" scenarios="1"/>
  <mergeCells count="2">
    <mergeCell ref="A1:H1"/>
    <mergeCell ref="A5:H6"/>
  </mergeCells>
  <pageMargins left="1.1811023622047245" right="0.19685039370078741" top="0.78740157480314965" bottom="0.78740157480314965" header="0.31496062992125984" footer="0.31496062992125984"/>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AF1A0F-7B9B-46B2-A264-3AD844288310}">
  <sheetPr>
    <tabColor rgb="FF00B0F0"/>
  </sheetPr>
  <dimension ref="A1:F58"/>
  <sheetViews>
    <sheetView view="pageLayout" zoomScaleNormal="85" workbookViewId="0">
      <selection activeCell="E57" sqref="E57"/>
    </sheetView>
  </sheetViews>
  <sheetFormatPr defaultRowHeight="15" x14ac:dyDescent="0.25"/>
  <cols>
    <col min="1" max="1" width="9.140625" style="4"/>
    <col min="2" max="2" width="30" style="4" customWidth="1"/>
    <col min="3" max="4" width="9.140625" style="4"/>
    <col min="5" max="5" width="11.140625" style="169" customWidth="1"/>
    <col min="6" max="6" width="16.42578125" style="169" customWidth="1"/>
    <col min="7" max="16384" width="9.140625" style="4"/>
  </cols>
  <sheetData>
    <row r="1" spans="1:6" ht="31.5" x14ac:dyDescent="0.25">
      <c r="A1" s="425" t="s">
        <v>0</v>
      </c>
      <c r="B1" s="426" t="s">
        <v>1</v>
      </c>
      <c r="C1" s="427" t="s">
        <v>2</v>
      </c>
      <c r="D1" s="428" t="s">
        <v>3</v>
      </c>
      <c r="E1" s="155" t="s">
        <v>4</v>
      </c>
      <c r="F1" s="156" t="s">
        <v>5</v>
      </c>
    </row>
    <row r="2" spans="1:6" ht="15.75" x14ac:dyDescent="0.25">
      <c r="A2" s="429"/>
      <c r="B2" s="430"/>
      <c r="C2" s="431"/>
      <c r="D2" s="432"/>
      <c r="E2" s="157"/>
      <c r="F2" s="158"/>
    </row>
    <row r="3" spans="1:6" ht="20.25" x14ac:dyDescent="0.25">
      <c r="A3" s="433" t="s">
        <v>6</v>
      </c>
      <c r="B3" s="434" t="s">
        <v>323</v>
      </c>
      <c r="C3" s="435"/>
      <c r="D3" s="436"/>
      <c r="E3" s="159"/>
      <c r="F3" s="160"/>
    </row>
    <row r="4" spans="1:6" ht="15.75" x14ac:dyDescent="0.25">
      <c r="A4" s="437"/>
      <c r="B4" s="438"/>
      <c r="C4" s="439"/>
      <c r="D4" s="440"/>
      <c r="E4" s="161"/>
      <c r="F4" s="162"/>
    </row>
    <row r="5" spans="1:6" ht="15.75" x14ac:dyDescent="0.25">
      <c r="A5" s="441"/>
      <c r="B5" s="442" t="s">
        <v>251</v>
      </c>
      <c r="C5" s="443"/>
      <c r="D5" s="444"/>
      <c r="E5" s="163"/>
      <c r="F5" s="164"/>
    </row>
    <row r="6" spans="1:6" ht="126" x14ac:dyDescent="0.25">
      <c r="A6" s="445" t="s">
        <v>252</v>
      </c>
      <c r="B6" s="446" t="s">
        <v>253</v>
      </c>
      <c r="C6" s="431" t="s">
        <v>29</v>
      </c>
      <c r="D6" s="447">
        <v>140</v>
      </c>
      <c r="E6" s="387">
        <v>0</v>
      </c>
      <c r="F6" s="388">
        <f>E6*D6</f>
        <v>0</v>
      </c>
    </row>
    <row r="7" spans="1:6" ht="78.75" x14ac:dyDescent="0.25">
      <c r="A7" s="445" t="s">
        <v>254</v>
      </c>
      <c r="B7" s="446" t="s">
        <v>255</v>
      </c>
      <c r="C7" s="431" t="s">
        <v>256</v>
      </c>
      <c r="D7" s="447">
        <v>14</v>
      </c>
      <c r="E7" s="387">
        <v>0</v>
      </c>
      <c r="F7" s="388">
        <f>E7*D7</f>
        <v>0</v>
      </c>
    </row>
    <row r="8" spans="1:6" ht="141.75" x14ac:dyDescent="0.25">
      <c r="A8" s="445" t="s">
        <v>257</v>
      </c>
      <c r="B8" s="446" t="s">
        <v>258</v>
      </c>
      <c r="C8" s="431" t="s">
        <v>29</v>
      </c>
      <c r="D8" s="447">
        <v>140</v>
      </c>
      <c r="E8" s="387">
        <v>0</v>
      </c>
      <c r="F8" s="388">
        <f>E8*D8</f>
        <v>0</v>
      </c>
    </row>
    <row r="9" spans="1:6" ht="16.5" thickBot="1" x14ac:dyDescent="0.3">
      <c r="A9" s="429"/>
      <c r="B9" s="448"/>
      <c r="C9" s="449"/>
      <c r="D9" s="450"/>
      <c r="E9" s="165"/>
      <c r="F9" s="389"/>
    </row>
    <row r="10" spans="1:6" ht="19.5" thickTop="1" thickBot="1" x14ac:dyDescent="0.3">
      <c r="A10" s="451"/>
      <c r="B10" s="452" t="s">
        <v>51</v>
      </c>
      <c r="C10" s="453"/>
      <c r="D10" s="454"/>
      <c r="E10" s="390"/>
      <c r="F10" s="391">
        <f>SUM(F6:F8)</f>
        <v>0</v>
      </c>
    </row>
    <row r="11" spans="1:6" ht="20.25" x14ac:dyDescent="0.25">
      <c r="A11" s="455" t="s">
        <v>52</v>
      </c>
      <c r="B11" s="456" t="s">
        <v>246</v>
      </c>
      <c r="C11" s="457"/>
      <c r="D11" s="458"/>
      <c r="E11" s="392"/>
      <c r="F11" s="393"/>
    </row>
    <row r="12" spans="1:6" ht="15.75" x14ac:dyDescent="0.25">
      <c r="A12" s="429"/>
      <c r="B12" s="430"/>
      <c r="C12" s="431"/>
      <c r="D12" s="459"/>
      <c r="E12" s="394"/>
      <c r="F12" s="395"/>
    </row>
    <row r="13" spans="1:6" ht="15.75" x14ac:dyDescent="0.25">
      <c r="A13" s="460"/>
      <c r="B13" s="442" t="s">
        <v>259</v>
      </c>
      <c r="C13" s="461"/>
      <c r="D13" s="462"/>
      <c r="E13" s="396"/>
      <c r="F13" s="397"/>
    </row>
    <row r="14" spans="1:6" ht="110.25" x14ac:dyDescent="0.25">
      <c r="A14" s="429" t="s">
        <v>260</v>
      </c>
      <c r="B14" s="446" t="s">
        <v>261</v>
      </c>
      <c r="C14" s="431" t="s">
        <v>262</v>
      </c>
      <c r="D14" s="459">
        <v>100</v>
      </c>
      <c r="E14" s="394">
        <v>0</v>
      </c>
      <c r="F14" s="388">
        <f>E14*D14</f>
        <v>0</v>
      </c>
    </row>
    <row r="15" spans="1:6" ht="126" x14ac:dyDescent="0.25">
      <c r="A15" s="429" t="s">
        <v>263</v>
      </c>
      <c r="B15" s="446" t="s">
        <v>264</v>
      </c>
      <c r="C15" s="431" t="s">
        <v>262</v>
      </c>
      <c r="D15" s="459">
        <v>1110</v>
      </c>
      <c r="E15" s="394">
        <v>0</v>
      </c>
      <c r="F15" s="388">
        <f>E15*D15</f>
        <v>0</v>
      </c>
    </row>
    <row r="16" spans="1:6" ht="15.75" x14ac:dyDescent="0.25">
      <c r="A16" s="441"/>
      <c r="B16" s="442" t="s">
        <v>265</v>
      </c>
      <c r="C16" s="461"/>
      <c r="D16" s="462"/>
      <c r="E16" s="396"/>
      <c r="F16" s="398"/>
    </row>
    <row r="17" spans="1:6" ht="47.25" x14ac:dyDescent="0.25">
      <c r="A17" s="445" t="s">
        <v>266</v>
      </c>
      <c r="B17" s="446" t="s">
        <v>267</v>
      </c>
      <c r="C17" s="431" t="s">
        <v>268</v>
      </c>
      <c r="D17" s="459">
        <v>112</v>
      </c>
      <c r="E17" s="394">
        <v>0</v>
      </c>
      <c r="F17" s="388">
        <f t="shared" ref="F17:F23" si="0">E17*D17</f>
        <v>0</v>
      </c>
    </row>
    <row r="18" spans="1:6" ht="47.25" x14ac:dyDescent="0.25">
      <c r="A18" s="445" t="s">
        <v>269</v>
      </c>
      <c r="B18" s="463" t="s">
        <v>270</v>
      </c>
      <c r="C18" s="431" t="s">
        <v>262</v>
      </c>
      <c r="D18" s="459">
        <v>21</v>
      </c>
      <c r="E18" s="394">
        <v>0</v>
      </c>
      <c r="F18" s="388">
        <f t="shared" si="0"/>
        <v>0</v>
      </c>
    </row>
    <row r="19" spans="1:6" ht="141.75" x14ac:dyDescent="0.25">
      <c r="A19" s="445" t="s">
        <v>271</v>
      </c>
      <c r="B19" s="446" t="s">
        <v>272</v>
      </c>
      <c r="C19" s="431" t="s">
        <v>262</v>
      </c>
      <c r="D19" s="459">
        <v>2</v>
      </c>
      <c r="E19" s="394">
        <v>0</v>
      </c>
      <c r="F19" s="388">
        <f t="shared" si="0"/>
        <v>0</v>
      </c>
    </row>
    <row r="20" spans="1:6" ht="126" x14ac:dyDescent="0.25">
      <c r="A20" s="445" t="s">
        <v>273</v>
      </c>
      <c r="B20" s="446" t="s">
        <v>274</v>
      </c>
      <c r="C20" s="431" t="s">
        <v>262</v>
      </c>
      <c r="D20" s="459">
        <v>120</v>
      </c>
      <c r="E20" s="394">
        <v>0</v>
      </c>
      <c r="F20" s="388">
        <f t="shared" si="0"/>
        <v>0</v>
      </c>
    </row>
    <row r="21" spans="1:6" ht="94.5" x14ac:dyDescent="0.25">
      <c r="A21" s="445" t="s">
        <v>275</v>
      </c>
      <c r="B21" s="446" t="s">
        <v>276</v>
      </c>
      <c r="C21" s="431" t="s">
        <v>262</v>
      </c>
      <c r="D21" s="459">
        <v>50</v>
      </c>
      <c r="E21" s="394">
        <v>0</v>
      </c>
      <c r="F21" s="388">
        <f t="shared" si="0"/>
        <v>0</v>
      </c>
    </row>
    <row r="22" spans="1:6" ht="47.25" x14ac:dyDescent="0.25">
      <c r="A22" s="445" t="s">
        <v>277</v>
      </c>
      <c r="B22" s="446" t="s">
        <v>278</v>
      </c>
      <c r="C22" s="431" t="s">
        <v>262</v>
      </c>
      <c r="D22" s="464">
        <v>225</v>
      </c>
      <c r="E22" s="399">
        <v>0</v>
      </c>
      <c r="F22" s="400">
        <f t="shared" si="0"/>
        <v>0</v>
      </c>
    </row>
    <row r="23" spans="1:6" ht="110.25" x14ac:dyDescent="0.25">
      <c r="A23" s="445" t="s">
        <v>279</v>
      </c>
      <c r="B23" s="446" t="s">
        <v>280</v>
      </c>
      <c r="C23" s="431" t="s">
        <v>262</v>
      </c>
      <c r="D23" s="464">
        <v>150</v>
      </c>
      <c r="E23" s="399">
        <v>0</v>
      </c>
      <c r="F23" s="400">
        <f t="shared" si="0"/>
        <v>0</v>
      </c>
    </row>
    <row r="24" spans="1:6" ht="16.5" thickBot="1" x14ac:dyDescent="0.3">
      <c r="A24" s="429"/>
      <c r="B24" s="465"/>
      <c r="C24" s="449"/>
      <c r="D24" s="450"/>
      <c r="E24" s="165"/>
      <c r="F24" s="389"/>
    </row>
    <row r="25" spans="1:6" ht="19.5" thickTop="1" thickBot="1" x14ac:dyDescent="0.3">
      <c r="A25" s="451"/>
      <c r="B25" s="452" t="s">
        <v>51</v>
      </c>
      <c r="C25" s="453"/>
      <c r="D25" s="454"/>
      <c r="E25" s="390"/>
      <c r="F25" s="391">
        <f>SUM(F14:F24)</f>
        <v>0</v>
      </c>
    </row>
    <row r="26" spans="1:6" ht="20.25" x14ac:dyDescent="0.25">
      <c r="A26" s="455" t="s">
        <v>77</v>
      </c>
      <c r="B26" s="456" t="s">
        <v>247</v>
      </c>
      <c r="C26" s="457"/>
      <c r="D26" s="458"/>
      <c r="E26" s="166"/>
      <c r="F26" s="393"/>
    </row>
    <row r="27" spans="1:6" ht="15.75" x14ac:dyDescent="0.25">
      <c r="A27" s="429"/>
      <c r="B27" s="430"/>
      <c r="C27" s="431"/>
      <c r="D27" s="459"/>
      <c r="E27" s="167"/>
      <c r="F27" s="401"/>
    </row>
    <row r="28" spans="1:6" ht="15.75" x14ac:dyDescent="0.25">
      <c r="A28" s="460"/>
      <c r="B28" s="442" t="s">
        <v>281</v>
      </c>
      <c r="C28" s="461"/>
      <c r="D28" s="462"/>
      <c r="E28" s="168"/>
      <c r="F28" s="402"/>
    </row>
    <row r="29" spans="1:6" ht="141.75" x14ac:dyDescent="0.25">
      <c r="A29" s="445" t="s">
        <v>282</v>
      </c>
      <c r="B29" s="446" t="s">
        <v>283</v>
      </c>
      <c r="C29" s="431" t="s">
        <v>29</v>
      </c>
      <c r="D29" s="459">
        <v>19.7</v>
      </c>
      <c r="E29" s="394">
        <v>0</v>
      </c>
      <c r="F29" s="388">
        <f>E29*D29</f>
        <v>0</v>
      </c>
    </row>
    <row r="30" spans="1:6" ht="15.75" x14ac:dyDescent="0.25">
      <c r="A30" s="441"/>
      <c r="B30" s="442" t="s">
        <v>284</v>
      </c>
      <c r="C30" s="461"/>
      <c r="D30" s="462"/>
      <c r="E30" s="396"/>
      <c r="F30" s="398"/>
    </row>
    <row r="31" spans="1:6" ht="362.25" x14ac:dyDescent="0.25">
      <c r="A31" s="445" t="s">
        <v>285</v>
      </c>
      <c r="B31" s="446" t="s">
        <v>286</v>
      </c>
      <c r="C31" s="431" t="s">
        <v>29</v>
      </c>
      <c r="D31" s="459">
        <v>96.9</v>
      </c>
      <c r="E31" s="394">
        <v>0</v>
      </c>
      <c r="F31" s="388">
        <f>E31*D31</f>
        <v>0</v>
      </c>
    </row>
    <row r="32" spans="1:6" ht="362.25" x14ac:dyDescent="0.25">
      <c r="A32" s="445" t="s">
        <v>285</v>
      </c>
      <c r="B32" s="446" t="s">
        <v>287</v>
      </c>
      <c r="C32" s="431" t="s">
        <v>29</v>
      </c>
      <c r="D32" s="459">
        <v>38.9</v>
      </c>
      <c r="E32" s="394">
        <v>0</v>
      </c>
      <c r="F32" s="388">
        <f>E32*D32</f>
        <v>0</v>
      </c>
    </row>
    <row r="33" spans="1:6" ht="16.5" thickBot="1" x14ac:dyDescent="0.3">
      <c r="A33" s="429"/>
      <c r="B33" s="466"/>
      <c r="C33" s="449"/>
      <c r="D33" s="450"/>
      <c r="E33" s="165"/>
      <c r="F33" s="389"/>
    </row>
    <row r="34" spans="1:6" ht="19.5" thickTop="1" thickBot="1" x14ac:dyDescent="0.3">
      <c r="A34" s="451"/>
      <c r="B34" s="452" t="s">
        <v>51</v>
      </c>
      <c r="C34" s="453"/>
      <c r="D34" s="454"/>
      <c r="E34" s="390"/>
      <c r="F34" s="391">
        <f>SUM(F29:F32)</f>
        <v>0</v>
      </c>
    </row>
    <row r="35" spans="1:6" ht="20.25" x14ac:dyDescent="0.25">
      <c r="A35" s="455" t="s">
        <v>114</v>
      </c>
      <c r="B35" s="456" t="s">
        <v>129</v>
      </c>
      <c r="C35" s="457"/>
      <c r="D35" s="458"/>
      <c r="E35" s="403"/>
      <c r="F35" s="404"/>
    </row>
    <row r="36" spans="1:6" ht="20.25" x14ac:dyDescent="0.25">
      <c r="A36" s="467"/>
      <c r="B36" s="468"/>
      <c r="C36" s="469"/>
      <c r="D36" s="470"/>
      <c r="E36" s="405"/>
      <c r="F36" s="406"/>
    </row>
    <row r="37" spans="1:6" ht="15.75" x14ac:dyDescent="0.25">
      <c r="A37" s="460"/>
      <c r="B37" s="442" t="s">
        <v>289</v>
      </c>
      <c r="C37" s="461"/>
      <c r="D37" s="462"/>
      <c r="E37" s="396"/>
      <c r="F37" s="398"/>
    </row>
    <row r="38" spans="1:6" ht="252" x14ac:dyDescent="0.25">
      <c r="A38" s="445" t="s">
        <v>290</v>
      </c>
      <c r="B38" s="446" t="s">
        <v>291</v>
      </c>
      <c r="C38" s="431" t="s">
        <v>14</v>
      </c>
      <c r="D38" s="459">
        <v>3</v>
      </c>
      <c r="E38" s="394">
        <v>0</v>
      </c>
      <c r="F38" s="388">
        <f>E38*D38</f>
        <v>0</v>
      </c>
    </row>
    <row r="39" spans="1:6" ht="252" x14ac:dyDescent="0.25">
      <c r="A39" s="445" t="s">
        <v>292</v>
      </c>
      <c r="B39" s="446" t="s">
        <v>293</v>
      </c>
      <c r="C39" s="431" t="s">
        <v>14</v>
      </c>
      <c r="D39" s="459">
        <v>3</v>
      </c>
      <c r="E39" s="394">
        <v>0</v>
      </c>
      <c r="F39" s="388">
        <f>E39*D39</f>
        <v>0</v>
      </c>
    </row>
    <row r="40" spans="1:6" ht="15.75" x14ac:dyDescent="0.25">
      <c r="A40" s="460"/>
      <c r="B40" s="442" t="s">
        <v>294</v>
      </c>
      <c r="C40" s="461"/>
      <c r="D40" s="462"/>
      <c r="E40" s="396"/>
      <c r="F40" s="396"/>
    </row>
    <row r="41" spans="1:6" ht="141.75" x14ac:dyDescent="0.25">
      <c r="A41" s="445" t="s">
        <v>295</v>
      </c>
      <c r="B41" s="446" t="s">
        <v>296</v>
      </c>
      <c r="C41" s="431" t="s">
        <v>14</v>
      </c>
      <c r="D41" s="459">
        <v>5</v>
      </c>
      <c r="E41" s="394">
        <v>0</v>
      </c>
      <c r="F41" s="388">
        <f>E41*D41</f>
        <v>0</v>
      </c>
    </row>
    <row r="42" spans="1:6" ht="15.75" x14ac:dyDescent="0.25">
      <c r="A42" s="460"/>
      <c r="B42" s="442" t="s">
        <v>297</v>
      </c>
      <c r="C42" s="461"/>
      <c r="D42" s="462"/>
      <c r="E42" s="396"/>
      <c r="F42" s="396"/>
    </row>
    <row r="43" spans="1:6" ht="126" x14ac:dyDescent="0.25">
      <c r="A43" s="445" t="s">
        <v>298</v>
      </c>
      <c r="B43" s="471" t="s">
        <v>324</v>
      </c>
      <c r="C43" s="472" t="s">
        <v>14</v>
      </c>
      <c r="D43" s="464">
        <v>1</v>
      </c>
      <c r="E43" s="399">
        <v>0</v>
      </c>
      <c r="F43" s="407">
        <f>E43*D43</f>
        <v>0</v>
      </c>
    </row>
    <row r="44" spans="1:6" ht="16.5" thickBot="1" x14ac:dyDescent="0.3">
      <c r="A44" s="429"/>
      <c r="B44" s="473"/>
      <c r="C44" s="474"/>
      <c r="D44" s="475"/>
      <c r="E44" s="165"/>
      <c r="F44" s="408"/>
    </row>
    <row r="45" spans="1:6" ht="19.5" thickTop="1" thickBot="1" x14ac:dyDescent="0.3">
      <c r="A45" s="476"/>
      <c r="B45" s="452" t="s">
        <v>51</v>
      </c>
      <c r="C45" s="477"/>
      <c r="D45" s="478"/>
      <c r="E45" s="409"/>
      <c r="F45" s="410">
        <f>SUM(F37:F44)</f>
        <v>0</v>
      </c>
    </row>
    <row r="46" spans="1:6" ht="21" thickBot="1" x14ac:dyDescent="0.3">
      <c r="A46" s="479" t="s">
        <v>210</v>
      </c>
      <c r="B46" s="480" t="s">
        <v>248</v>
      </c>
      <c r="C46" s="481"/>
      <c r="D46" s="482"/>
      <c r="E46" s="411"/>
      <c r="F46" s="412"/>
    </row>
    <row r="47" spans="1:6" ht="20.25" x14ac:dyDescent="0.25">
      <c r="A47" s="483"/>
      <c r="B47" s="484"/>
      <c r="C47" s="485"/>
      <c r="D47" s="486"/>
      <c r="E47" s="413"/>
      <c r="F47" s="414"/>
    </row>
    <row r="48" spans="1:6" ht="31.5" x14ac:dyDescent="0.25">
      <c r="A48" s="460"/>
      <c r="B48" s="442" t="s">
        <v>300</v>
      </c>
      <c r="C48" s="461"/>
      <c r="D48" s="462"/>
      <c r="E48" s="396"/>
      <c r="F48" s="398"/>
    </row>
    <row r="49" spans="1:6" s="5" customFormat="1" ht="157.5" x14ac:dyDescent="0.25">
      <c r="A49" s="445" t="s">
        <v>301</v>
      </c>
      <c r="B49" s="471" t="s">
        <v>302</v>
      </c>
      <c r="C49" s="472" t="s">
        <v>14</v>
      </c>
      <c r="D49" s="459">
        <v>8</v>
      </c>
      <c r="E49" s="394">
        <v>0</v>
      </c>
      <c r="F49" s="388">
        <f>E49*D49</f>
        <v>0</v>
      </c>
    </row>
    <row r="50" spans="1:6" ht="16.5" thickBot="1" x14ac:dyDescent="0.3">
      <c r="A50" s="487"/>
      <c r="B50" s="466"/>
      <c r="C50" s="449"/>
      <c r="D50" s="450"/>
      <c r="E50" s="165"/>
      <c r="F50" s="389"/>
    </row>
    <row r="51" spans="1:6" ht="19.5" thickTop="1" thickBot="1" x14ac:dyDescent="0.3">
      <c r="A51" s="488"/>
      <c r="B51" s="452" t="s">
        <v>51</v>
      </c>
      <c r="C51" s="453"/>
      <c r="D51" s="454"/>
      <c r="E51" s="390"/>
      <c r="F51" s="391">
        <f>SUM(F49)</f>
        <v>0</v>
      </c>
    </row>
    <row r="52" spans="1:6" ht="20.25" x14ac:dyDescent="0.25">
      <c r="A52" s="455" t="s">
        <v>211</v>
      </c>
      <c r="B52" s="456" t="s">
        <v>249</v>
      </c>
      <c r="C52" s="457"/>
      <c r="D52" s="458"/>
      <c r="E52" s="403"/>
      <c r="F52" s="404"/>
    </row>
    <row r="53" spans="1:6" ht="15.75" x14ac:dyDescent="0.25">
      <c r="A53" s="489"/>
      <c r="B53" s="442" t="s">
        <v>303</v>
      </c>
      <c r="C53" s="490"/>
      <c r="D53" s="491"/>
      <c r="E53" s="415"/>
      <c r="F53" s="416"/>
    </row>
    <row r="54" spans="1:6" ht="31.5" x14ac:dyDescent="0.25">
      <c r="A54" s="429" t="s">
        <v>164</v>
      </c>
      <c r="B54" s="446" t="s">
        <v>304</v>
      </c>
      <c r="C54" s="431" t="s">
        <v>29</v>
      </c>
      <c r="D54" s="459">
        <v>140</v>
      </c>
      <c r="E54" s="394">
        <v>0</v>
      </c>
      <c r="F54" s="388">
        <f>D54*E54</f>
        <v>0</v>
      </c>
    </row>
    <row r="55" spans="1:6" ht="78.75" x14ac:dyDescent="0.25">
      <c r="A55" s="429" t="s">
        <v>175</v>
      </c>
      <c r="B55" s="446" t="s">
        <v>305</v>
      </c>
      <c r="C55" s="431" t="s">
        <v>29</v>
      </c>
      <c r="D55" s="459">
        <v>140</v>
      </c>
      <c r="E55" s="394">
        <v>0</v>
      </c>
      <c r="F55" s="388">
        <f>E55*D55</f>
        <v>0</v>
      </c>
    </row>
    <row r="56" spans="1:6" ht="126" x14ac:dyDescent="0.25">
      <c r="A56" s="429" t="s">
        <v>306</v>
      </c>
      <c r="B56" s="446" t="s">
        <v>307</v>
      </c>
      <c r="C56" s="431" t="s">
        <v>29</v>
      </c>
      <c r="D56" s="464">
        <v>140</v>
      </c>
      <c r="E56" s="399">
        <v>0</v>
      </c>
      <c r="F56" s="388">
        <f>E56*D56</f>
        <v>0</v>
      </c>
    </row>
    <row r="57" spans="1:6" ht="16.5" thickBot="1" x14ac:dyDescent="0.3">
      <c r="A57" s="487"/>
      <c r="B57" s="466"/>
      <c r="C57" s="449"/>
      <c r="D57" s="450"/>
      <c r="E57" s="165"/>
      <c r="F57" s="389"/>
    </row>
    <row r="58" spans="1:6" ht="19.5" thickTop="1" thickBot="1" x14ac:dyDescent="0.3">
      <c r="A58" s="488"/>
      <c r="B58" s="452" t="s">
        <v>51</v>
      </c>
      <c r="C58" s="453"/>
      <c r="D58" s="454"/>
      <c r="E58" s="390"/>
      <c r="F58" s="391">
        <f>SUM(F53:F56)</f>
        <v>0</v>
      </c>
    </row>
  </sheetData>
  <sheetProtection algorithmName="SHA-512" hashValue="UKSJ8Akfe+FMDhoVz5SIuMY8SLXM9y/GJ/iacGozydPdNbwRuUPsHCBkUiJDAf9hvkGtGGODHqYtWNWmUbFqLg==" saltValue="KChXdz+s+7W9pdJGd+r2iw==" spinCount="100000" sheet="1" objects="1" scenarios="1"/>
  <pageMargins left="1.1811023622047245" right="0.23622047244094491" top="0.78740157480314965" bottom="0.78740157480314965" header="0.31496062992125984" footer="0.31496062992125984"/>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0D28E1-33B4-4E5B-9537-E74DE8B22AF9}">
  <sheetPr>
    <tabColor rgb="FFFFFF00"/>
  </sheetPr>
  <dimension ref="A1:X267"/>
  <sheetViews>
    <sheetView view="pageLayout" zoomScaleNormal="100" workbookViewId="0">
      <selection activeCell="E52" sqref="E52"/>
    </sheetView>
  </sheetViews>
  <sheetFormatPr defaultRowHeight="12.75" x14ac:dyDescent="0.2"/>
  <cols>
    <col min="1" max="1" width="3.7109375" style="16" customWidth="1"/>
    <col min="2" max="2" width="30.7109375" style="16" customWidth="1"/>
    <col min="3" max="3" width="5.7109375" style="16" customWidth="1"/>
    <col min="4" max="4" width="6.28515625" style="16" customWidth="1"/>
    <col min="5" max="5" width="18.7109375" style="181" customWidth="1"/>
    <col min="6" max="6" width="18.140625" style="181" customWidth="1"/>
    <col min="7" max="8" width="9.140625" style="16"/>
    <col min="9" max="9" width="8.85546875" style="16" customWidth="1"/>
    <col min="10" max="10" width="9.140625" style="16"/>
    <col min="11" max="11" width="44.42578125" style="16" customWidth="1"/>
    <col min="12" max="256" width="9.140625" style="16"/>
    <col min="257" max="257" width="3.7109375" style="16" customWidth="1"/>
    <col min="258" max="258" width="30.7109375" style="16" customWidth="1"/>
    <col min="259" max="259" width="5.7109375" style="16" customWidth="1"/>
    <col min="260" max="260" width="6.28515625" style="16" customWidth="1"/>
    <col min="261" max="261" width="18.7109375" style="16" customWidth="1"/>
    <col min="262" max="262" width="18.140625" style="16" customWidth="1"/>
    <col min="263" max="264" width="9.140625" style="16"/>
    <col min="265" max="265" width="8.85546875" style="16" customWidth="1"/>
    <col min="266" max="266" width="9.140625" style="16"/>
    <col min="267" max="267" width="44.42578125" style="16" customWidth="1"/>
    <col min="268" max="512" width="9.140625" style="16"/>
    <col min="513" max="513" width="3.7109375" style="16" customWidth="1"/>
    <col min="514" max="514" width="30.7109375" style="16" customWidth="1"/>
    <col min="515" max="515" width="5.7109375" style="16" customWidth="1"/>
    <col min="516" max="516" width="6.28515625" style="16" customWidth="1"/>
    <col min="517" max="517" width="18.7109375" style="16" customWidth="1"/>
    <col min="518" max="518" width="18.140625" style="16" customWidth="1"/>
    <col min="519" max="520" width="9.140625" style="16"/>
    <col min="521" max="521" width="8.85546875" style="16" customWidth="1"/>
    <col min="522" max="522" width="9.140625" style="16"/>
    <col min="523" max="523" width="44.42578125" style="16" customWidth="1"/>
    <col min="524" max="768" width="9.140625" style="16"/>
    <col min="769" max="769" width="3.7109375" style="16" customWidth="1"/>
    <col min="770" max="770" width="30.7109375" style="16" customWidth="1"/>
    <col min="771" max="771" width="5.7109375" style="16" customWidth="1"/>
    <col min="772" max="772" width="6.28515625" style="16" customWidth="1"/>
    <col min="773" max="773" width="18.7109375" style="16" customWidth="1"/>
    <col min="774" max="774" width="18.140625" style="16" customWidth="1"/>
    <col min="775" max="776" width="9.140625" style="16"/>
    <col min="777" max="777" width="8.85546875" style="16" customWidth="1"/>
    <col min="778" max="778" width="9.140625" style="16"/>
    <col min="779" max="779" width="44.42578125" style="16" customWidth="1"/>
    <col min="780" max="1024" width="9.140625" style="16"/>
    <col min="1025" max="1025" width="3.7109375" style="16" customWidth="1"/>
    <col min="1026" max="1026" width="30.7109375" style="16" customWidth="1"/>
    <col min="1027" max="1027" width="5.7109375" style="16" customWidth="1"/>
    <col min="1028" max="1028" width="6.28515625" style="16" customWidth="1"/>
    <col min="1029" max="1029" width="18.7109375" style="16" customWidth="1"/>
    <col min="1030" max="1030" width="18.140625" style="16" customWidth="1"/>
    <col min="1031" max="1032" width="9.140625" style="16"/>
    <col min="1033" max="1033" width="8.85546875" style="16" customWidth="1"/>
    <col min="1034" max="1034" width="9.140625" style="16"/>
    <col min="1035" max="1035" width="44.42578125" style="16" customWidth="1"/>
    <col min="1036" max="1280" width="9.140625" style="16"/>
    <col min="1281" max="1281" width="3.7109375" style="16" customWidth="1"/>
    <col min="1282" max="1282" width="30.7109375" style="16" customWidth="1"/>
    <col min="1283" max="1283" width="5.7109375" style="16" customWidth="1"/>
    <col min="1284" max="1284" width="6.28515625" style="16" customWidth="1"/>
    <col min="1285" max="1285" width="18.7109375" style="16" customWidth="1"/>
    <col min="1286" max="1286" width="18.140625" style="16" customWidth="1"/>
    <col min="1287" max="1288" width="9.140625" style="16"/>
    <col min="1289" max="1289" width="8.85546875" style="16" customWidth="1"/>
    <col min="1290" max="1290" width="9.140625" style="16"/>
    <col min="1291" max="1291" width="44.42578125" style="16" customWidth="1"/>
    <col min="1292" max="1536" width="9.140625" style="16"/>
    <col min="1537" max="1537" width="3.7109375" style="16" customWidth="1"/>
    <col min="1538" max="1538" width="30.7109375" style="16" customWidth="1"/>
    <col min="1539" max="1539" width="5.7109375" style="16" customWidth="1"/>
    <col min="1540" max="1540" width="6.28515625" style="16" customWidth="1"/>
    <col min="1541" max="1541" width="18.7109375" style="16" customWidth="1"/>
    <col min="1542" max="1542" width="18.140625" style="16" customWidth="1"/>
    <col min="1543" max="1544" width="9.140625" style="16"/>
    <col min="1545" max="1545" width="8.85546875" style="16" customWidth="1"/>
    <col min="1546" max="1546" width="9.140625" style="16"/>
    <col min="1547" max="1547" width="44.42578125" style="16" customWidth="1"/>
    <col min="1548" max="1792" width="9.140625" style="16"/>
    <col min="1793" max="1793" width="3.7109375" style="16" customWidth="1"/>
    <col min="1794" max="1794" width="30.7109375" style="16" customWidth="1"/>
    <col min="1795" max="1795" width="5.7109375" style="16" customWidth="1"/>
    <col min="1796" max="1796" width="6.28515625" style="16" customWidth="1"/>
    <col min="1797" max="1797" width="18.7109375" style="16" customWidth="1"/>
    <col min="1798" max="1798" width="18.140625" style="16" customWidth="1"/>
    <col min="1799" max="1800" width="9.140625" style="16"/>
    <col min="1801" max="1801" width="8.85546875" style="16" customWidth="1"/>
    <col min="1802" max="1802" width="9.140625" style="16"/>
    <col min="1803" max="1803" width="44.42578125" style="16" customWidth="1"/>
    <col min="1804" max="2048" width="9.140625" style="16"/>
    <col min="2049" max="2049" width="3.7109375" style="16" customWidth="1"/>
    <col min="2050" max="2050" width="30.7109375" style="16" customWidth="1"/>
    <col min="2051" max="2051" width="5.7109375" style="16" customWidth="1"/>
    <col min="2052" max="2052" width="6.28515625" style="16" customWidth="1"/>
    <col min="2053" max="2053" width="18.7109375" style="16" customWidth="1"/>
    <col min="2054" max="2054" width="18.140625" style="16" customWidth="1"/>
    <col min="2055" max="2056" width="9.140625" style="16"/>
    <col min="2057" max="2057" width="8.85546875" style="16" customWidth="1"/>
    <col min="2058" max="2058" width="9.140625" style="16"/>
    <col min="2059" max="2059" width="44.42578125" style="16" customWidth="1"/>
    <col min="2060" max="2304" width="9.140625" style="16"/>
    <col min="2305" max="2305" width="3.7109375" style="16" customWidth="1"/>
    <col min="2306" max="2306" width="30.7109375" style="16" customWidth="1"/>
    <col min="2307" max="2307" width="5.7109375" style="16" customWidth="1"/>
    <col min="2308" max="2308" width="6.28515625" style="16" customWidth="1"/>
    <col min="2309" max="2309" width="18.7109375" style="16" customWidth="1"/>
    <col min="2310" max="2310" width="18.140625" style="16" customWidth="1"/>
    <col min="2311" max="2312" width="9.140625" style="16"/>
    <col min="2313" max="2313" width="8.85546875" style="16" customWidth="1"/>
    <col min="2314" max="2314" width="9.140625" style="16"/>
    <col min="2315" max="2315" width="44.42578125" style="16" customWidth="1"/>
    <col min="2316" max="2560" width="9.140625" style="16"/>
    <col min="2561" max="2561" width="3.7109375" style="16" customWidth="1"/>
    <col min="2562" max="2562" width="30.7109375" style="16" customWidth="1"/>
    <col min="2563" max="2563" width="5.7109375" style="16" customWidth="1"/>
    <col min="2564" max="2564" width="6.28515625" style="16" customWidth="1"/>
    <col min="2565" max="2565" width="18.7109375" style="16" customWidth="1"/>
    <col min="2566" max="2566" width="18.140625" style="16" customWidth="1"/>
    <col min="2567" max="2568" width="9.140625" style="16"/>
    <col min="2569" max="2569" width="8.85546875" style="16" customWidth="1"/>
    <col min="2570" max="2570" width="9.140625" style="16"/>
    <col min="2571" max="2571" width="44.42578125" style="16" customWidth="1"/>
    <col min="2572" max="2816" width="9.140625" style="16"/>
    <col min="2817" max="2817" width="3.7109375" style="16" customWidth="1"/>
    <col min="2818" max="2818" width="30.7109375" style="16" customWidth="1"/>
    <col min="2819" max="2819" width="5.7109375" style="16" customWidth="1"/>
    <col min="2820" max="2820" width="6.28515625" style="16" customWidth="1"/>
    <col min="2821" max="2821" width="18.7109375" style="16" customWidth="1"/>
    <col min="2822" max="2822" width="18.140625" style="16" customWidth="1"/>
    <col min="2823" max="2824" width="9.140625" style="16"/>
    <col min="2825" max="2825" width="8.85546875" style="16" customWidth="1"/>
    <col min="2826" max="2826" width="9.140625" style="16"/>
    <col min="2827" max="2827" width="44.42578125" style="16" customWidth="1"/>
    <col min="2828" max="3072" width="9.140625" style="16"/>
    <col min="3073" max="3073" width="3.7109375" style="16" customWidth="1"/>
    <col min="3074" max="3074" width="30.7109375" style="16" customWidth="1"/>
    <col min="3075" max="3075" width="5.7109375" style="16" customWidth="1"/>
    <col min="3076" max="3076" width="6.28515625" style="16" customWidth="1"/>
    <col min="3077" max="3077" width="18.7109375" style="16" customWidth="1"/>
    <col min="3078" max="3078" width="18.140625" style="16" customWidth="1"/>
    <col min="3079" max="3080" width="9.140625" style="16"/>
    <col min="3081" max="3081" width="8.85546875" style="16" customWidth="1"/>
    <col min="3082" max="3082" width="9.140625" style="16"/>
    <col min="3083" max="3083" width="44.42578125" style="16" customWidth="1"/>
    <col min="3084" max="3328" width="9.140625" style="16"/>
    <col min="3329" max="3329" width="3.7109375" style="16" customWidth="1"/>
    <col min="3330" max="3330" width="30.7109375" style="16" customWidth="1"/>
    <col min="3331" max="3331" width="5.7109375" style="16" customWidth="1"/>
    <col min="3332" max="3332" width="6.28515625" style="16" customWidth="1"/>
    <col min="3333" max="3333" width="18.7109375" style="16" customWidth="1"/>
    <col min="3334" max="3334" width="18.140625" style="16" customWidth="1"/>
    <col min="3335" max="3336" width="9.140625" style="16"/>
    <col min="3337" max="3337" width="8.85546875" style="16" customWidth="1"/>
    <col min="3338" max="3338" width="9.140625" style="16"/>
    <col min="3339" max="3339" width="44.42578125" style="16" customWidth="1"/>
    <col min="3340" max="3584" width="9.140625" style="16"/>
    <col min="3585" max="3585" width="3.7109375" style="16" customWidth="1"/>
    <col min="3586" max="3586" width="30.7109375" style="16" customWidth="1"/>
    <col min="3587" max="3587" width="5.7109375" style="16" customWidth="1"/>
    <col min="3588" max="3588" width="6.28515625" style="16" customWidth="1"/>
    <col min="3589" max="3589" width="18.7109375" style="16" customWidth="1"/>
    <col min="3590" max="3590" width="18.140625" style="16" customWidth="1"/>
    <col min="3591" max="3592" width="9.140625" style="16"/>
    <col min="3593" max="3593" width="8.85546875" style="16" customWidth="1"/>
    <col min="3594" max="3594" width="9.140625" style="16"/>
    <col min="3595" max="3595" width="44.42578125" style="16" customWidth="1"/>
    <col min="3596" max="3840" width="9.140625" style="16"/>
    <col min="3841" max="3841" width="3.7109375" style="16" customWidth="1"/>
    <col min="3842" max="3842" width="30.7109375" style="16" customWidth="1"/>
    <col min="3843" max="3843" width="5.7109375" style="16" customWidth="1"/>
    <col min="3844" max="3844" width="6.28515625" style="16" customWidth="1"/>
    <col min="3845" max="3845" width="18.7109375" style="16" customWidth="1"/>
    <col min="3846" max="3846" width="18.140625" style="16" customWidth="1"/>
    <col min="3847" max="3848" width="9.140625" style="16"/>
    <col min="3849" max="3849" width="8.85546875" style="16" customWidth="1"/>
    <col min="3850" max="3850" width="9.140625" style="16"/>
    <col min="3851" max="3851" width="44.42578125" style="16" customWidth="1"/>
    <col min="3852" max="4096" width="9.140625" style="16"/>
    <col min="4097" max="4097" width="3.7109375" style="16" customWidth="1"/>
    <col min="4098" max="4098" width="30.7109375" style="16" customWidth="1"/>
    <col min="4099" max="4099" width="5.7109375" style="16" customWidth="1"/>
    <col min="4100" max="4100" width="6.28515625" style="16" customWidth="1"/>
    <col min="4101" max="4101" width="18.7109375" style="16" customWidth="1"/>
    <col min="4102" max="4102" width="18.140625" style="16" customWidth="1"/>
    <col min="4103" max="4104" width="9.140625" style="16"/>
    <col min="4105" max="4105" width="8.85546875" style="16" customWidth="1"/>
    <col min="4106" max="4106" width="9.140625" style="16"/>
    <col min="4107" max="4107" width="44.42578125" style="16" customWidth="1"/>
    <col min="4108" max="4352" width="9.140625" style="16"/>
    <col min="4353" max="4353" width="3.7109375" style="16" customWidth="1"/>
    <col min="4354" max="4354" width="30.7109375" style="16" customWidth="1"/>
    <col min="4355" max="4355" width="5.7109375" style="16" customWidth="1"/>
    <col min="4356" max="4356" width="6.28515625" style="16" customWidth="1"/>
    <col min="4357" max="4357" width="18.7109375" style="16" customWidth="1"/>
    <col min="4358" max="4358" width="18.140625" style="16" customWidth="1"/>
    <col min="4359" max="4360" width="9.140625" style="16"/>
    <col min="4361" max="4361" width="8.85546875" style="16" customWidth="1"/>
    <col min="4362" max="4362" width="9.140625" style="16"/>
    <col min="4363" max="4363" width="44.42578125" style="16" customWidth="1"/>
    <col min="4364" max="4608" width="9.140625" style="16"/>
    <col min="4609" max="4609" width="3.7109375" style="16" customWidth="1"/>
    <col min="4610" max="4610" width="30.7109375" style="16" customWidth="1"/>
    <col min="4611" max="4611" width="5.7109375" style="16" customWidth="1"/>
    <col min="4612" max="4612" width="6.28515625" style="16" customWidth="1"/>
    <col min="4613" max="4613" width="18.7109375" style="16" customWidth="1"/>
    <col min="4614" max="4614" width="18.140625" style="16" customWidth="1"/>
    <col min="4615" max="4616" width="9.140625" style="16"/>
    <col min="4617" max="4617" width="8.85546875" style="16" customWidth="1"/>
    <col min="4618" max="4618" width="9.140625" style="16"/>
    <col min="4619" max="4619" width="44.42578125" style="16" customWidth="1"/>
    <col min="4620" max="4864" width="9.140625" style="16"/>
    <col min="4865" max="4865" width="3.7109375" style="16" customWidth="1"/>
    <col min="4866" max="4866" width="30.7109375" style="16" customWidth="1"/>
    <col min="4867" max="4867" width="5.7109375" style="16" customWidth="1"/>
    <col min="4868" max="4868" width="6.28515625" style="16" customWidth="1"/>
    <col min="4869" max="4869" width="18.7109375" style="16" customWidth="1"/>
    <col min="4870" max="4870" width="18.140625" style="16" customWidth="1"/>
    <col min="4871" max="4872" width="9.140625" style="16"/>
    <col min="4873" max="4873" width="8.85546875" style="16" customWidth="1"/>
    <col min="4874" max="4874" width="9.140625" style="16"/>
    <col min="4875" max="4875" width="44.42578125" style="16" customWidth="1"/>
    <col min="4876" max="5120" width="9.140625" style="16"/>
    <col min="5121" max="5121" width="3.7109375" style="16" customWidth="1"/>
    <col min="5122" max="5122" width="30.7109375" style="16" customWidth="1"/>
    <col min="5123" max="5123" width="5.7109375" style="16" customWidth="1"/>
    <col min="5124" max="5124" width="6.28515625" style="16" customWidth="1"/>
    <col min="5125" max="5125" width="18.7109375" style="16" customWidth="1"/>
    <col min="5126" max="5126" width="18.140625" style="16" customWidth="1"/>
    <col min="5127" max="5128" width="9.140625" style="16"/>
    <col min="5129" max="5129" width="8.85546875" style="16" customWidth="1"/>
    <col min="5130" max="5130" width="9.140625" style="16"/>
    <col min="5131" max="5131" width="44.42578125" style="16" customWidth="1"/>
    <col min="5132" max="5376" width="9.140625" style="16"/>
    <col min="5377" max="5377" width="3.7109375" style="16" customWidth="1"/>
    <col min="5378" max="5378" width="30.7109375" style="16" customWidth="1"/>
    <col min="5379" max="5379" width="5.7109375" style="16" customWidth="1"/>
    <col min="5380" max="5380" width="6.28515625" style="16" customWidth="1"/>
    <col min="5381" max="5381" width="18.7109375" style="16" customWidth="1"/>
    <col min="5382" max="5382" width="18.140625" style="16" customWidth="1"/>
    <col min="5383" max="5384" width="9.140625" style="16"/>
    <col min="5385" max="5385" width="8.85546875" style="16" customWidth="1"/>
    <col min="5386" max="5386" width="9.140625" style="16"/>
    <col min="5387" max="5387" width="44.42578125" style="16" customWidth="1"/>
    <col min="5388" max="5632" width="9.140625" style="16"/>
    <col min="5633" max="5633" width="3.7109375" style="16" customWidth="1"/>
    <col min="5634" max="5634" width="30.7109375" style="16" customWidth="1"/>
    <col min="5635" max="5635" width="5.7109375" style="16" customWidth="1"/>
    <col min="5636" max="5636" width="6.28515625" style="16" customWidth="1"/>
    <col min="5637" max="5637" width="18.7109375" style="16" customWidth="1"/>
    <col min="5638" max="5638" width="18.140625" style="16" customWidth="1"/>
    <col min="5639" max="5640" width="9.140625" style="16"/>
    <col min="5641" max="5641" width="8.85546875" style="16" customWidth="1"/>
    <col min="5642" max="5642" width="9.140625" style="16"/>
    <col min="5643" max="5643" width="44.42578125" style="16" customWidth="1"/>
    <col min="5644" max="5888" width="9.140625" style="16"/>
    <col min="5889" max="5889" width="3.7109375" style="16" customWidth="1"/>
    <col min="5890" max="5890" width="30.7109375" style="16" customWidth="1"/>
    <col min="5891" max="5891" width="5.7109375" style="16" customWidth="1"/>
    <col min="5892" max="5892" width="6.28515625" style="16" customWidth="1"/>
    <col min="5893" max="5893" width="18.7109375" style="16" customWidth="1"/>
    <col min="5894" max="5894" width="18.140625" style="16" customWidth="1"/>
    <col min="5895" max="5896" width="9.140625" style="16"/>
    <col min="5897" max="5897" width="8.85546875" style="16" customWidth="1"/>
    <col min="5898" max="5898" width="9.140625" style="16"/>
    <col min="5899" max="5899" width="44.42578125" style="16" customWidth="1"/>
    <col min="5900" max="6144" width="9.140625" style="16"/>
    <col min="6145" max="6145" width="3.7109375" style="16" customWidth="1"/>
    <col min="6146" max="6146" width="30.7109375" style="16" customWidth="1"/>
    <col min="6147" max="6147" width="5.7109375" style="16" customWidth="1"/>
    <col min="6148" max="6148" width="6.28515625" style="16" customWidth="1"/>
    <col min="6149" max="6149" width="18.7109375" style="16" customWidth="1"/>
    <col min="6150" max="6150" width="18.140625" style="16" customWidth="1"/>
    <col min="6151" max="6152" width="9.140625" style="16"/>
    <col min="6153" max="6153" width="8.85546875" style="16" customWidth="1"/>
    <col min="6154" max="6154" width="9.140625" style="16"/>
    <col min="6155" max="6155" width="44.42578125" style="16" customWidth="1"/>
    <col min="6156" max="6400" width="9.140625" style="16"/>
    <col min="6401" max="6401" width="3.7109375" style="16" customWidth="1"/>
    <col min="6402" max="6402" width="30.7109375" style="16" customWidth="1"/>
    <col min="6403" max="6403" width="5.7109375" style="16" customWidth="1"/>
    <col min="6404" max="6404" width="6.28515625" style="16" customWidth="1"/>
    <col min="6405" max="6405" width="18.7109375" style="16" customWidth="1"/>
    <col min="6406" max="6406" width="18.140625" style="16" customWidth="1"/>
    <col min="6407" max="6408" width="9.140625" style="16"/>
    <col min="6409" max="6409" width="8.85546875" style="16" customWidth="1"/>
    <col min="6410" max="6410" width="9.140625" style="16"/>
    <col min="6411" max="6411" width="44.42578125" style="16" customWidth="1"/>
    <col min="6412" max="6656" width="9.140625" style="16"/>
    <col min="6657" max="6657" width="3.7109375" style="16" customWidth="1"/>
    <col min="6658" max="6658" width="30.7109375" style="16" customWidth="1"/>
    <col min="6659" max="6659" width="5.7109375" style="16" customWidth="1"/>
    <col min="6660" max="6660" width="6.28515625" style="16" customWidth="1"/>
    <col min="6661" max="6661" width="18.7109375" style="16" customWidth="1"/>
    <col min="6662" max="6662" width="18.140625" style="16" customWidth="1"/>
    <col min="6663" max="6664" width="9.140625" style="16"/>
    <col min="6665" max="6665" width="8.85546875" style="16" customWidth="1"/>
    <col min="6666" max="6666" width="9.140625" style="16"/>
    <col min="6667" max="6667" width="44.42578125" style="16" customWidth="1"/>
    <col min="6668" max="6912" width="9.140625" style="16"/>
    <col min="6913" max="6913" width="3.7109375" style="16" customWidth="1"/>
    <col min="6914" max="6914" width="30.7109375" style="16" customWidth="1"/>
    <col min="6915" max="6915" width="5.7109375" style="16" customWidth="1"/>
    <col min="6916" max="6916" width="6.28515625" style="16" customWidth="1"/>
    <col min="6917" max="6917" width="18.7109375" style="16" customWidth="1"/>
    <col min="6918" max="6918" width="18.140625" style="16" customWidth="1"/>
    <col min="6919" max="6920" width="9.140625" style="16"/>
    <col min="6921" max="6921" width="8.85546875" style="16" customWidth="1"/>
    <col min="6922" max="6922" width="9.140625" style="16"/>
    <col min="6923" max="6923" width="44.42578125" style="16" customWidth="1"/>
    <col min="6924" max="7168" width="9.140625" style="16"/>
    <col min="7169" max="7169" width="3.7109375" style="16" customWidth="1"/>
    <col min="7170" max="7170" width="30.7109375" style="16" customWidth="1"/>
    <col min="7171" max="7171" width="5.7109375" style="16" customWidth="1"/>
    <col min="7172" max="7172" width="6.28515625" style="16" customWidth="1"/>
    <col min="7173" max="7173" width="18.7109375" style="16" customWidth="1"/>
    <col min="7174" max="7174" width="18.140625" style="16" customWidth="1"/>
    <col min="7175" max="7176" width="9.140625" style="16"/>
    <col min="7177" max="7177" width="8.85546875" style="16" customWidth="1"/>
    <col min="7178" max="7178" width="9.140625" style="16"/>
    <col min="7179" max="7179" width="44.42578125" style="16" customWidth="1"/>
    <col min="7180" max="7424" width="9.140625" style="16"/>
    <col min="7425" max="7425" width="3.7109375" style="16" customWidth="1"/>
    <col min="7426" max="7426" width="30.7109375" style="16" customWidth="1"/>
    <col min="7427" max="7427" width="5.7109375" style="16" customWidth="1"/>
    <col min="7428" max="7428" width="6.28515625" style="16" customWidth="1"/>
    <col min="7429" max="7429" width="18.7109375" style="16" customWidth="1"/>
    <col min="7430" max="7430" width="18.140625" style="16" customWidth="1"/>
    <col min="7431" max="7432" width="9.140625" style="16"/>
    <col min="7433" max="7433" width="8.85546875" style="16" customWidth="1"/>
    <col min="7434" max="7434" width="9.140625" style="16"/>
    <col min="7435" max="7435" width="44.42578125" style="16" customWidth="1"/>
    <col min="7436" max="7680" width="9.140625" style="16"/>
    <col min="7681" max="7681" width="3.7109375" style="16" customWidth="1"/>
    <col min="7682" max="7682" width="30.7109375" style="16" customWidth="1"/>
    <col min="7683" max="7683" width="5.7109375" style="16" customWidth="1"/>
    <col min="7684" max="7684" width="6.28515625" style="16" customWidth="1"/>
    <col min="7685" max="7685" width="18.7109375" style="16" customWidth="1"/>
    <col min="7686" max="7686" width="18.140625" style="16" customWidth="1"/>
    <col min="7687" max="7688" width="9.140625" style="16"/>
    <col min="7689" max="7689" width="8.85546875" style="16" customWidth="1"/>
    <col min="7690" max="7690" width="9.140625" style="16"/>
    <col min="7691" max="7691" width="44.42578125" style="16" customWidth="1"/>
    <col min="7692" max="7936" width="9.140625" style="16"/>
    <col min="7937" max="7937" width="3.7109375" style="16" customWidth="1"/>
    <col min="7938" max="7938" width="30.7109375" style="16" customWidth="1"/>
    <col min="7939" max="7939" width="5.7109375" style="16" customWidth="1"/>
    <col min="7940" max="7940" width="6.28515625" style="16" customWidth="1"/>
    <col min="7941" max="7941" width="18.7109375" style="16" customWidth="1"/>
    <col min="7942" max="7942" width="18.140625" style="16" customWidth="1"/>
    <col min="7943" max="7944" width="9.140625" style="16"/>
    <col min="7945" max="7945" width="8.85546875" style="16" customWidth="1"/>
    <col min="7946" max="7946" width="9.140625" style="16"/>
    <col min="7947" max="7947" width="44.42578125" style="16" customWidth="1"/>
    <col min="7948" max="8192" width="9.140625" style="16"/>
    <col min="8193" max="8193" width="3.7109375" style="16" customWidth="1"/>
    <col min="8194" max="8194" width="30.7109375" style="16" customWidth="1"/>
    <col min="8195" max="8195" width="5.7109375" style="16" customWidth="1"/>
    <col min="8196" max="8196" width="6.28515625" style="16" customWidth="1"/>
    <col min="8197" max="8197" width="18.7109375" style="16" customWidth="1"/>
    <col min="8198" max="8198" width="18.140625" style="16" customWidth="1"/>
    <col min="8199" max="8200" width="9.140625" style="16"/>
    <col min="8201" max="8201" width="8.85546875" style="16" customWidth="1"/>
    <col min="8202" max="8202" width="9.140625" style="16"/>
    <col min="8203" max="8203" width="44.42578125" style="16" customWidth="1"/>
    <col min="8204" max="8448" width="9.140625" style="16"/>
    <col min="8449" max="8449" width="3.7109375" style="16" customWidth="1"/>
    <col min="8450" max="8450" width="30.7109375" style="16" customWidth="1"/>
    <col min="8451" max="8451" width="5.7109375" style="16" customWidth="1"/>
    <col min="8452" max="8452" width="6.28515625" style="16" customWidth="1"/>
    <col min="8453" max="8453" width="18.7109375" style="16" customWidth="1"/>
    <col min="8454" max="8454" width="18.140625" style="16" customWidth="1"/>
    <col min="8455" max="8456" width="9.140625" style="16"/>
    <col min="8457" max="8457" width="8.85546875" style="16" customWidth="1"/>
    <col min="8458" max="8458" width="9.140625" style="16"/>
    <col min="8459" max="8459" width="44.42578125" style="16" customWidth="1"/>
    <col min="8460" max="8704" width="9.140625" style="16"/>
    <col min="8705" max="8705" width="3.7109375" style="16" customWidth="1"/>
    <col min="8706" max="8706" width="30.7109375" style="16" customWidth="1"/>
    <col min="8707" max="8707" width="5.7109375" style="16" customWidth="1"/>
    <col min="8708" max="8708" width="6.28515625" style="16" customWidth="1"/>
    <col min="8709" max="8709" width="18.7109375" style="16" customWidth="1"/>
    <col min="8710" max="8710" width="18.140625" style="16" customWidth="1"/>
    <col min="8711" max="8712" width="9.140625" style="16"/>
    <col min="8713" max="8713" width="8.85546875" style="16" customWidth="1"/>
    <col min="8714" max="8714" width="9.140625" style="16"/>
    <col min="8715" max="8715" width="44.42578125" style="16" customWidth="1"/>
    <col min="8716" max="8960" width="9.140625" style="16"/>
    <col min="8961" max="8961" width="3.7109375" style="16" customWidth="1"/>
    <col min="8962" max="8962" width="30.7109375" style="16" customWidth="1"/>
    <col min="8963" max="8963" width="5.7109375" style="16" customWidth="1"/>
    <col min="8964" max="8964" width="6.28515625" style="16" customWidth="1"/>
    <col min="8965" max="8965" width="18.7109375" style="16" customWidth="1"/>
    <col min="8966" max="8966" width="18.140625" style="16" customWidth="1"/>
    <col min="8967" max="8968" width="9.140625" style="16"/>
    <col min="8969" max="8969" width="8.85546875" style="16" customWidth="1"/>
    <col min="8970" max="8970" width="9.140625" style="16"/>
    <col min="8971" max="8971" width="44.42578125" style="16" customWidth="1"/>
    <col min="8972" max="9216" width="9.140625" style="16"/>
    <col min="9217" max="9217" width="3.7109375" style="16" customWidth="1"/>
    <col min="9218" max="9218" width="30.7109375" style="16" customWidth="1"/>
    <col min="9219" max="9219" width="5.7109375" style="16" customWidth="1"/>
    <col min="9220" max="9220" width="6.28515625" style="16" customWidth="1"/>
    <col min="9221" max="9221" width="18.7109375" style="16" customWidth="1"/>
    <col min="9222" max="9222" width="18.140625" style="16" customWidth="1"/>
    <col min="9223" max="9224" width="9.140625" style="16"/>
    <col min="9225" max="9225" width="8.85546875" style="16" customWidth="1"/>
    <col min="9226" max="9226" width="9.140625" style="16"/>
    <col min="9227" max="9227" width="44.42578125" style="16" customWidth="1"/>
    <col min="9228" max="9472" width="9.140625" style="16"/>
    <col min="9473" max="9473" width="3.7109375" style="16" customWidth="1"/>
    <col min="9474" max="9474" width="30.7109375" style="16" customWidth="1"/>
    <col min="9475" max="9475" width="5.7109375" style="16" customWidth="1"/>
    <col min="9476" max="9476" width="6.28515625" style="16" customWidth="1"/>
    <col min="9477" max="9477" width="18.7109375" style="16" customWidth="1"/>
    <col min="9478" max="9478" width="18.140625" style="16" customWidth="1"/>
    <col min="9479" max="9480" width="9.140625" style="16"/>
    <col min="9481" max="9481" width="8.85546875" style="16" customWidth="1"/>
    <col min="9482" max="9482" width="9.140625" style="16"/>
    <col min="9483" max="9483" width="44.42578125" style="16" customWidth="1"/>
    <col min="9484" max="9728" width="9.140625" style="16"/>
    <col min="9729" max="9729" width="3.7109375" style="16" customWidth="1"/>
    <col min="9730" max="9730" width="30.7109375" style="16" customWidth="1"/>
    <col min="9731" max="9731" width="5.7109375" style="16" customWidth="1"/>
    <col min="9732" max="9732" width="6.28515625" style="16" customWidth="1"/>
    <col min="9733" max="9733" width="18.7109375" style="16" customWidth="1"/>
    <col min="9734" max="9734" width="18.140625" style="16" customWidth="1"/>
    <col min="9735" max="9736" width="9.140625" style="16"/>
    <col min="9737" max="9737" width="8.85546875" style="16" customWidth="1"/>
    <col min="9738" max="9738" width="9.140625" style="16"/>
    <col min="9739" max="9739" width="44.42578125" style="16" customWidth="1"/>
    <col min="9740" max="9984" width="9.140625" style="16"/>
    <col min="9985" max="9985" width="3.7109375" style="16" customWidth="1"/>
    <col min="9986" max="9986" width="30.7109375" style="16" customWidth="1"/>
    <col min="9987" max="9987" width="5.7109375" style="16" customWidth="1"/>
    <col min="9988" max="9988" width="6.28515625" style="16" customWidth="1"/>
    <col min="9989" max="9989" width="18.7109375" style="16" customWidth="1"/>
    <col min="9990" max="9990" width="18.140625" style="16" customWidth="1"/>
    <col min="9991" max="9992" width="9.140625" style="16"/>
    <col min="9993" max="9993" width="8.85546875" style="16" customWidth="1"/>
    <col min="9994" max="9994" width="9.140625" style="16"/>
    <col min="9995" max="9995" width="44.42578125" style="16" customWidth="1"/>
    <col min="9996" max="10240" width="9.140625" style="16"/>
    <col min="10241" max="10241" width="3.7109375" style="16" customWidth="1"/>
    <col min="10242" max="10242" width="30.7109375" style="16" customWidth="1"/>
    <col min="10243" max="10243" width="5.7109375" style="16" customWidth="1"/>
    <col min="10244" max="10244" width="6.28515625" style="16" customWidth="1"/>
    <col min="10245" max="10245" width="18.7109375" style="16" customWidth="1"/>
    <col min="10246" max="10246" width="18.140625" style="16" customWidth="1"/>
    <col min="10247" max="10248" width="9.140625" style="16"/>
    <col min="10249" max="10249" width="8.85546875" style="16" customWidth="1"/>
    <col min="10250" max="10250" width="9.140625" style="16"/>
    <col min="10251" max="10251" width="44.42578125" style="16" customWidth="1"/>
    <col min="10252" max="10496" width="9.140625" style="16"/>
    <col min="10497" max="10497" width="3.7109375" style="16" customWidth="1"/>
    <col min="10498" max="10498" width="30.7109375" style="16" customWidth="1"/>
    <col min="10499" max="10499" width="5.7109375" style="16" customWidth="1"/>
    <col min="10500" max="10500" width="6.28515625" style="16" customWidth="1"/>
    <col min="10501" max="10501" width="18.7109375" style="16" customWidth="1"/>
    <col min="10502" max="10502" width="18.140625" style="16" customWidth="1"/>
    <col min="10503" max="10504" width="9.140625" style="16"/>
    <col min="10505" max="10505" width="8.85546875" style="16" customWidth="1"/>
    <col min="10506" max="10506" width="9.140625" style="16"/>
    <col min="10507" max="10507" width="44.42578125" style="16" customWidth="1"/>
    <col min="10508" max="10752" width="9.140625" style="16"/>
    <col min="10753" max="10753" width="3.7109375" style="16" customWidth="1"/>
    <col min="10754" max="10754" width="30.7109375" style="16" customWidth="1"/>
    <col min="10755" max="10755" width="5.7109375" style="16" customWidth="1"/>
    <col min="10756" max="10756" width="6.28515625" style="16" customWidth="1"/>
    <col min="10757" max="10757" width="18.7109375" style="16" customWidth="1"/>
    <col min="10758" max="10758" width="18.140625" style="16" customWidth="1"/>
    <col min="10759" max="10760" width="9.140625" style="16"/>
    <col min="10761" max="10761" width="8.85546875" style="16" customWidth="1"/>
    <col min="10762" max="10762" width="9.140625" style="16"/>
    <col min="10763" max="10763" width="44.42578125" style="16" customWidth="1"/>
    <col min="10764" max="11008" width="9.140625" style="16"/>
    <col min="11009" max="11009" width="3.7109375" style="16" customWidth="1"/>
    <col min="11010" max="11010" width="30.7109375" style="16" customWidth="1"/>
    <col min="11011" max="11011" width="5.7109375" style="16" customWidth="1"/>
    <col min="11012" max="11012" width="6.28515625" style="16" customWidth="1"/>
    <col min="11013" max="11013" width="18.7109375" style="16" customWidth="1"/>
    <col min="11014" max="11014" width="18.140625" style="16" customWidth="1"/>
    <col min="11015" max="11016" width="9.140625" style="16"/>
    <col min="11017" max="11017" width="8.85546875" style="16" customWidth="1"/>
    <col min="11018" max="11018" width="9.140625" style="16"/>
    <col min="11019" max="11019" width="44.42578125" style="16" customWidth="1"/>
    <col min="11020" max="11264" width="9.140625" style="16"/>
    <col min="11265" max="11265" width="3.7109375" style="16" customWidth="1"/>
    <col min="11266" max="11266" width="30.7109375" style="16" customWidth="1"/>
    <col min="11267" max="11267" width="5.7109375" style="16" customWidth="1"/>
    <col min="11268" max="11268" width="6.28515625" style="16" customWidth="1"/>
    <col min="11269" max="11269" width="18.7109375" style="16" customWidth="1"/>
    <col min="11270" max="11270" width="18.140625" style="16" customWidth="1"/>
    <col min="11271" max="11272" width="9.140625" style="16"/>
    <col min="11273" max="11273" width="8.85546875" style="16" customWidth="1"/>
    <col min="11274" max="11274" width="9.140625" style="16"/>
    <col min="11275" max="11275" width="44.42578125" style="16" customWidth="1"/>
    <col min="11276" max="11520" width="9.140625" style="16"/>
    <col min="11521" max="11521" width="3.7109375" style="16" customWidth="1"/>
    <col min="11522" max="11522" width="30.7109375" style="16" customWidth="1"/>
    <col min="11523" max="11523" width="5.7109375" style="16" customWidth="1"/>
    <col min="11524" max="11524" width="6.28515625" style="16" customWidth="1"/>
    <col min="11525" max="11525" width="18.7109375" style="16" customWidth="1"/>
    <col min="11526" max="11526" width="18.140625" style="16" customWidth="1"/>
    <col min="11527" max="11528" width="9.140625" style="16"/>
    <col min="11529" max="11529" width="8.85546875" style="16" customWidth="1"/>
    <col min="11530" max="11530" width="9.140625" style="16"/>
    <col min="11531" max="11531" width="44.42578125" style="16" customWidth="1"/>
    <col min="11532" max="11776" width="9.140625" style="16"/>
    <col min="11777" max="11777" width="3.7109375" style="16" customWidth="1"/>
    <col min="11778" max="11778" width="30.7109375" style="16" customWidth="1"/>
    <col min="11779" max="11779" width="5.7109375" style="16" customWidth="1"/>
    <col min="11780" max="11780" width="6.28515625" style="16" customWidth="1"/>
    <col min="11781" max="11781" width="18.7109375" style="16" customWidth="1"/>
    <col min="11782" max="11782" width="18.140625" style="16" customWidth="1"/>
    <col min="11783" max="11784" width="9.140625" style="16"/>
    <col min="11785" max="11785" width="8.85546875" style="16" customWidth="1"/>
    <col min="11786" max="11786" width="9.140625" style="16"/>
    <col min="11787" max="11787" width="44.42578125" style="16" customWidth="1"/>
    <col min="11788" max="12032" width="9.140625" style="16"/>
    <col min="12033" max="12033" width="3.7109375" style="16" customWidth="1"/>
    <col min="12034" max="12034" width="30.7109375" style="16" customWidth="1"/>
    <col min="12035" max="12035" width="5.7109375" style="16" customWidth="1"/>
    <col min="12036" max="12036" width="6.28515625" style="16" customWidth="1"/>
    <col min="12037" max="12037" width="18.7109375" style="16" customWidth="1"/>
    <col min="12038" max="12038" width="18.140625" style="16" customWidth="1"/>
    <col min="12039" max="12040" width="9.140625" style="16"/>
    <col min="12041" max="12041" width="8.85546875" style="16" customWidth="1"/>
    <col min="12042" max="12042" width="9.140625" style="16"/>
    <col min="12043" max="12043" width="44.42578125" style="16" customWidth="1"/>
    <col min="12044" max="12288" width="9.140625" style="16"/>
    <col min="12289" max="12289" width="3.7109375" style="16" customWidth="1"/>
    <col min="12290" max="12290" width="30.7109375" style="16" customWidth="1"/>
    <col min="12291" max="12291" width="5.7109375" style="16" customWidth="1"/>
    <col min="12292" max="12292" width="6.28515625" style="16" customWidth="1"/>
    <col min="12293" max="12293" width="18.7109375" style="16" customWidth="1"/>
    <col min="12294" max="12294" width="18.140625" style="16" customWidth="1"/>
    <col min="12295" max="12296" width="9.140625" style="16"/>
    <col min="12297" max="12297" width="8.85546875" style="16" customWidth="1"/>
    <col min="12298" max="12298" width="9.140625" style="16"/>
    <col min="12299" max="12299" width="44.42578125" style="16" customWidth="1"/>
    <col min="12300" max="12544" width="9.140625" style="16"/>
    <col min="12545" max="12545" width="3.7109375" style="16" customWidth="1"/>
    <col min="12546" max="12546" width="30.7109375" style="16" customWidth="1"/>
    <col min="12547" max="12547" width="5.7109375" style="16" customWidth="1"/>
    <col min="12548" max="12548" width="6.28515625" style="16" customWidth="1"/>
    <col min="12549" max="12549" width="18.7109375" style="16" customWidth="1"/>
    <col min="12550" max="12550" width="18.140625" style="16" customWidth="1"/>
    <col min="12551" max="12552" width="9.140625" style="16"/>
    <col min="12553" max="12553" width="8.85546875" style="16" customWidth="1"/>
    <col min="12554" max="12554" width="9.140625" style="16"/>
    <col min="12555" max="12555" width="44.42578125" style="16" customWidth="1"/>
    <col min="12556" max="12800" width="9.140625" style="16"/>
    <col min="12801" max="12801" width="3.7109375" style="16" customWidth="1"/>
    <col min="12802" max="12802" width="30.7109375" style="16" customWidth="1"/>
    <col min="12803" max="12803" width="5.7109375" style="16" customWidth="1"/>
    <col min="12804" max="12804" width="6.28515625" style="16" customWidth="1"/>
    <col min="12805" max="12805" width="18.7109375" style="16" customWidth="1"/>
    <col min="12806" max="12806" width="18.140625" style="16" customWidth="1"/>
    <col min="12807" max="12808" width="9.140625" style="16"/>
    <col min="12809" max="12809" width="8.85546875" style="16" customWidth="1"/>
    <col min="12810" max="12810" width="9.140625" style="16"/>
    <col min="12811" max="12811" width="44.42578125" style="16" customWidth="1"/>
    <col min="12812" max="13056" width="9.140625" style="16"/>
    <col min="13057" max="13057" width="3.7109375" style="16" customWidth="1"/>
    <col min="13058" max="13058" width="30.7109375" style="16" customWidth="1"/>
    <col min="13059" max="13059" width="5.7109375" style="16" customWidth="1"/>
    <col min="13060" max="13060" width="6.28515625" style="16" customWidth="1"/>
    <col min="13061" max="13061" width="18.7109375" style="16" customWidth="1"/>
    <col min="13062" max="13062" width="18.140625" style="16" customWidth="1"/>
    <col min="13063" max="13064" width="9.140625" style="16"/>
    <col min="13065" max="13065" width="8.85546875" style="16" customWidth="1"/>
    <col min="13066" max="13066" width="9.140625" style="16"/>
    <col min="13067" max="13067" width="44.42578125" style="16" customWidth="1"/>
    <col min="13068" max="13312" width="9.140625" style="16"/>
    <col min="13313" max="13313" width="3.7109375" style="16" customWidth="1"/>
    <col min="13314" max="13314" width="30.7109375" style="16" customWidth="1"/>
    <col min="13315" max="13315" width="5.7109375" style="16" customWidth="1"/>
    <col min="13316" max="13316" width="6.28515625" style="16" customWidth="1"/>
    <col min="13317" max="13317" width="18.7109375" style="16" customWidth="1"/>
    <col min="13318" max="13318" width="18.140625" style="16" customWidth="1"/>
    <col min="13319" max="13320" width="9.140625" style="16"/>
    <col min="13321" max="13321" width="8.85546875" style="16" customWidth="1"/>
    <col min="13322" max="13322" width="9.140625" style="16"/>
    <col min="13323" max="13323" width="44.42578125" style="16" customWidth="1"/>
    <col min="13324" max="13568" width="9.140625" style="16"/>
    <col min="13569" max="13569" width="3.7109375" style="16" customWidth="1"/>
    <col min="13570" max="13570" width="30.7109375" style="16" customWidth="1"/>
    <col min="13571" max="13571" width="5.7109375" style="16" customWidth="1"/>
    <col min="13572" max="13572" width="6.28515625" style="16" customWidth="1"/>
    <col min="13573" max="13573" width="18.7109375" style="16" customWidth="1"/>
    <col min="13574" max="13574" width="18.140625" style="16" customWidth="1"/>
    <col min="13575" max="13576" width="9.140625" style="16"/>
    <col min="13577" max="13577" width="8.85546875" style="16" customWidth="1"/>
    <col min="13578" max="13578" width="9.140625" style="16"/>
    <col min="13579" max="13579" width="44.42578125" style="16" customWidth="1"/>
    <col min="13580" max="13824" width="9.140625" style="16"/>
    <col min="13825" max="13825" width="3.7109375" style="16" customWidth="1"/>
    <col min="13826" max="13826" width="30.7109375" style="16" customWidth="1"/>
    <col min="13827" max="13827" width="5.7109375" style="16" customWidth="1"/>
    <col min="13828" max="13828" width="6.28515625" style="16" customWidth="1"/>
    <col min="13829" max="13829" width="18.7109375" style="16" customWidth="1"/>
    <col min="13830" max="13830" width="18.140625" style="16" customWidth="1"/>
    <col min="13831" max="13832" width="9.140625" style="16"/>
    <col min="13833" max="13833" width="8.85546875" style="16" customWidth="1"/>
    <col min="13834" max="13834" width="9.140625" style="16"/>
    <col min="13835" max="13835" width="44.42578125" style="16" customWidth="1"/>
    <col min="13836" max="14080" width="9.140625" style="16"/>
    <col min="14081" max="14081" width="3.7109375" style="16" customWidth="1"/>
    <col min="14082" max="14082" width="30.7109375" style="16" customWidth="1"/>
    <col min="14083" max="14083" width="5.7109375" style="16" customWidth="1"/>
    <col min="14084" max="14084" width="6.28515625" style="16" customWidth="1"/>
    <col min="14085" max="14085" width="18.7109375" style="16" customWidth="1"/>
    <col min="14086" max="14086" width="18.140625" style="16" customWidth="1"/>
    <col min="14087" max="14088" width="9.140625" style="16"/>
    <col min="14089" max="14089" width="8.85546875" style="16" customWidth="1"/>
    <col min="14090" max="14090" width="9.140625" style="16"/>
    <col min="14091" max="14091" width="44.42578125" style="16" customWidth="1"/>
    <col min="14092" max="14336" width="9.140625" style="16"/>
    <col min="14337" max="14337" width="3.7109375" style="16" customWidth="1"/>
    <col min="14338" max="14338" width="30.7109375" style="16" customWidth="1"/>
    <col min="14339" max="14339" width="5.7109375" style="16" customWidth="1"/>
    <col min="14340" max="14340" width="6.28515625" style="16" customWidth="1"/>
    <col min="14341" max="14341" width="18.7109375" style="16" customWidth="1"/>
    <col min="14342" max="14342" width="18.140625" style="16" customWidth="1"/>
    <col min="14343" max="14344" width="9.140625" style="16"/>
    <col min="14345" max="14345" width="8.85546875" style="16" customWidth="1"/>
    <col min="14346" max="14346" width="9.140625" style="16"/>
    <col min="14347" max="14347" width="44.42578125" style="16" customWidth="1"/>
    <col min="14348" max="14592" width="9.140625" style="16"/>
    <col min="14593" max="14593" width="3.7109375" style="16" customWidth="1"/>
    <col min="14594" max="14594" width="30.7109375" style="16" customWidth="1"/>
    <col min="14595" max="14595" width="5.7109375" style="16" customWidth="1"/>
    <col min="14596" max="14596" width="6.28515625" style="16" customWidth="1"/>
    <col min="14597" max="14597" width="18.7109375" style="16" customWidth="1"/>
    <col min="14598" max="14598" width="18.140625" style="16" customWidth="1"/>
    <col min="14599" max="14600" width="9.140625" style="16"/>
    <col min="14601" max="14601" width="8.85546875" style="16" customWidth="1"/>
    <col min="14602" max="14602" width="9.140625" style="16"/>
    <col min="14603" max="14603" width="44.42578125" style="16" customWidth="1"/>
    <col min="14604" max="14848" width="9.140625" style="16"/>
    <col min="14849" max="14849" width="3.7109375" style="16" customWidth="1"/>
    <col min="14850" max="14850" width="30.7109375" style="16" customWidth="1"/>
    <col min="14851" max="14851" width="5.7109375" style="16" customWidth="1"/>
    <col min="14852" max="14852" width="6.28515625" style="16" customWidth="1"/>
    <col min="14853" max="14853" width="18.7109375" style="16" customWidth="1"/>
    <col min="14854" max="14854" width="18.140625" style="16" customWidth="1"/>
    <col min="14855" max="14856" width="9.140625" style="16"/>
    <col min="14857" max="14857" width="8.85546875" style="16" customWidth="1"/>
    <col min="14858" max="14858" width="9.140625" style="16"/>
    <col min="14859" max="14859" width="44.42578125" style="16" customWidth="1"/>
    <col min="14860" max="15104" width="9.140625" style="16"/>
    <col min="15105" max="15105" width="3.7109375" style="16" customWidth="1"/>
    <col min="15106" max="15106" width="30.7109375" style="16" customWidth="1"/>
    <col min="15107" max="15107" width="5.7109375" style="16" customWidth="1"/>
    <col min="15108" max="15108" width="6.28515625" style="16" customWidth="1"/>
    <col min="15109" max="15109" width="18.7109375" style="16" customWidth="1"/>
    <col min="15110" max="15110" width="18.140625" style="16" customWidth="1"/>
    <col min="15111" max="15112" width="9.140625" style="16"/>
    <col min="15113" max="15113" width="8.85546875" style="16" customWidth="1"/>
    <col min="15114" max="15114" width="9.140625" style="16"/>
    <col min="15115" max="15115" width="44.42578125" style="16" customWidth="1"/>
    <col min="15116" max="15360" width="9.140625" style="16"/>
    <col min="15361" max="15361" width="3.7109375" style="16" customWidth="1"/>
    <col min="15362" max="15362" width="30.7109375" style="16" customWidth="1"/>
    <col min="15363" max="15363" width="5.7109375" style="16" customWidth="1"/>
    <col min="15364" max="15364" width="6.28515625" style="16" customWidth="1"/>
    <col min="15365" max="15365" width="18.7109375" style="16" customWidth="1"/>
    <col min="15366" max="15366" width="18.140625" style="16" customWidth="1"/>
    <col min="15367" max="15368" width="9.140625" style="16"/>
    <col min="15369" max="15369" width="8.85546875" style="16" customWidth="1"/>
    <col min="15370" max="15370" width="9.140625" style="16"/>
    <col min="15371" max="15371" width="44.42578125" style="16" customWidth="1"/>
    <col min="15372" max="15616" width="9.140625" style="16"/>
    <col min="15617" max="15617" width="3.7109375" style="16" customWidth="1"/>
    <col min="15618" max="15618" width="30.7109375" style="16" customWidth="1"/>
    <col min="15619" max="15619" width="5.7109375" style="16" customWidth="1"/>
    <col min="15620" max="15620" width="6.28515625" style="16" customWidth="1"/>
    <col min="15621" max="15621" width="18.7109375" style="16" customWidth="1"/>
    <col min="15622" max="15622" width="18.140625" style="16" customWidth="1"/>
    <col min="15623" max="15624" width="9.140625" style="16"/>
    <col min="15625" max="15625" width="8.85546875" style="16" customWidth="1"/>
    <col min="15626" max="15626" width="9.140625" style="16"/>
    <col min="15627" max="15627" width="44.42578125" style="16" customWidth="1"/>
    <col min="15628" max="15872" width="9.140625" style="16"/>
    <col min="15873" max="15873" width="3.7109375" style="16" customWidth="1"/>
    <col min="15874" max="15874" width="30.7109375" style="16" customWidth="1"/>
    <col min="15875" max="15875" width="5.7109375" style="16" customWidth="1"/>
    <col min="15876" max="15876" width="6.28515625" style="16" customWidth="1"/>
    <col min="15877" max="15877" width="18.7109375" style="16" customWidth="1"/>
    <col min="15878" max="15878" width="18.140625" style="16" customWidth="1"/>
    <col min="15879" max="15880" width="9.140625" style="16"/>
    <col min="15881" max="15881" width="8.85546875" style="16" customWidth="1"/>
    <col min="15882" max="15882" width="9.140625" style="16"/>
    <col min="15883" max="15883" width="44.42578125" style="16" customWidth="1"/>
    <col min="15884" max="16128" width="9.140625" style="16"/>
    <col min="16129" max="16129" width="3.7109375" style="16" customWidth="1"/>
    <col min="16130" max="16130" width="30.7109375" style="16" customWidth="1"/>
    <col min="16131" max="16131" width="5.7109375" style="16" customWidth="1"/>
    <col min="16132" max="16132" width="6.28515625" style="16" customWidth="1"/>
    <col min="16133" max="16133" width="18.7109375" style="16" customWidth="1"/>
    <col min="16134" max="16134" width="18.140625" style="16" customWidth="1"/>
    <col min="16135" max="16136" width="9.140625" style="16"/>
    <col min="16137" max="16137" width="8.85546875" style="16" customWidth="1"/>
    <col min="16138" max="16138" width="9.140625" style="16"/>
    <col min="16139" max="16139" width="44.42578125" style="16" customWidth="1"/>
    <col min="16140" max="16384" width="9.140625" style="16"/>
  </cols>
  <sheetData>
    <row r="1" spans="1:24" s="17" customFormat="1" ht="15.75" x14ac:dyDescent="0.25">
      <c r="A1" s="533"/>
      <c r="B1" s="865" t="s">
        <v>505</v>
      </c>
      <c r="C1" s="866"/>
      <c r="D1" s="866"/>
      <c r="E1" s="171"/>
      <c r="F1" s="172"/>
      <c r="J1" s="18"/>
    </row>
    <row r="2" spans="1:24" s="17" customFormat="1" ht="15.75" x14ac:dyDescent="0.25">
      <c r="A2" s="533"/>
      <c r="B2" s="535" t="s">
        <v>506</v>
      </c>
      <c r="C2" s="19"/>
      <c r="D2" s="19"/>
      <c r="E2" s="173"/>
      <c r="F2" s="174"/>
    </row>
    <row r="3" spans="1:24" s="19" customFormat="1" ht="14.25" customHeight="1" x14ac:dyDescent="0.25">
      <c r="A3" s="536"/>
      <c r="B3" s="537" t="s">
        <v>1192</v>
      </c>
      <c r="C3" s="20"/>
      <c r="D3" s="20"/>
      <c r="E3" s="175"/>
      <c r="F3" s="176"/>
      <c r="G3" s="20"/>
    </row>
    <row r="4" spans="1:24" s="19" customFormat="1" ht="15" x14ac:dyDescent="0.25">
      <c r="A4" s="536"/>
      <c r="B4" s="537" t="s">
        <v>1193</v>
      </c>
      <c r="C4" s="20"/>
      <c r="D4" s="20"/>
      <c r="E4" s="175"/>
      <c r="F4" s="176"/>
      <c r="G4" s="20"/>
    </row>
    <row r="5" spans="1:24" s="19" customFormat="1" ht="14.25" customHeight="1" x14ac:dyDescent="0.25">
      <c r="A5" s="536"/>
      <c r="B5" s="538" t="s">
        <v>1194</v>
      </c>
      <c r="D5" s="539"/>
      <c r="E5" s="177"/>
      <c r="F5" s="174"/>
    </row>
    <row r="6" spans="1:24" s="17" customFormat="1" ht="26.25" customHeight="1" thickBot="1" x14ac:dyDescent="0.25">
      <c r="A6" s="540"/>
      <c r="B6" s="541" t="s">
        <v>507</v>
      </c>
      <c r="C6" s="541" t="s">
        <v>508</v>
      </c>
      <c r="D6" s="541" t="s">
        <v>2</v>
      </c>
      <c r="E6" s="178" t="s">
        <v>509</v>
      </c>
      <c r="F6" s="179" t="s">
        <v>510</v>
      </c>
    </row>
    <row r="7" spans="1:24" s="17" customFormat="1" ht="13.5" customHeight="1" thickTop="1" x14ac:dyDescent="0.2">
      <c r="A7" s="542"/>
      <c r="B7" s="543" t="s">
        <v>511</v>
      </c>
      <c r="C7" s="544"/>
      <c r="D7" s="544"/>
      <c r="E7" s="180"/>
      <c r="F7" s="180"/>
    </row>
    <row r="8" spans="1:24" s="17" customFormat="1" ht="66.75" customHeight="1" x14ac:dyDescent="0.2">
      <c r="A8" s="545">
        <v>1</v>
      </c>
      <c r="B8" s="546" t="s">
        <v>512</v>
      </c>
      <c r="C8" s="547">
        <v>22</v>
      </c>
      <c r="D8" s="548" t="s">
        <v>14</v>
      </c>
      <c r="E8" s="505">
        <v>0</v>
      </c>
      <c r="F8" s="506">
        <f>C8*E8</f>
        <v>0</v>
      </c>
    </row>
    <row r="9" spans="1:24" s="17" customFormat="1" ht="66.75" customHeight="1" x14ac:dyDescent="0.2">
      <c r="A9" s="545">
        <v>2</v>
      </c>
      <c r="B9" s="546" t="s">
        <v>1195</v>
      </c>
      <c r="C9" s="547">
        <v>1</v>
      </c>
      <c r="D9" s="548" t="s">
        <v>14</v>
      </c>
      <c r="E9" s="505">
        <v>0</v>
      </c>
      <c r="F9" s="506">
        <f>C9*E9</f>
        <v>0</v>
      </c>
    </row>
    <row r="10" spans="1:24" s="17" customFormat="1" ht="66.75" customHeight="1" x14ac:dyDescent="0.2">
      <c r="A10" s="549">
        <v>3</v>
      </c>
      <c r="B10" s="550" t="s">
        <v>513</v>
      </c>
      <c r="C10" s="551">
        <v>4</v>
      </c>
      <c r="D10" s="552" t="s">
        <v>14</v>
      </c>
      <c r="E10" s="507">
        <v>0</v>
      </c>
      <c r="F10" s="506">
        <f>C10*E10</f>
        <v>0</v>
      </c>
    </row>
    <row r="11" spans="1:24" s="17" customFormat="1" ht="141.75" customHeight="1" x14ac:dyDescent="0.2">
      <c r="A11" s="553">
        <v>4</v>
      </c>
      <c r="B11" s="554" t="s">
        <v>1196</v>
      </c>
      <c r="C11" s="555"/>
      <c r="D11" s="556"/>
      <c r="E11" s="508"/>
      <c r="F11" s="509"/>
      <c r="M11" s="314"/>
      <c r="N11" s="315"/>
      <c r="O11" s="316"/>
      <c r="P11" s="316"/>
      <c r="Q11" s="317"/>
      <c r="R11" s="183"/>
      <c r="S11" s="314"/>
      <c r="T11" s="315"/>
      <c r="U11" s="316"/>
      <c r="V11" s="316"/>
      <c r="W11" s="317"/>
      <c r="X11" s="183"/>
    </row>
    <row r="12" spans="1:24" s="17" customFormat="1" ht="39.75" customHeight="1" x14ac:dyDescent="0.2">
      <c r="A12" s="557"/>
      <c r="B12" s="558" t="s">
        <v>1197</v>
      </c>
      <c r="C12" s="559">
        <v>20</v>
      </c>
      <c r="D12" s="559" t="s">
        <v>39</v>
      </c>
      <c r="E12" s="510">
        <v>0</v>
      </c>
      <c r="F12" s="506">
        <f>C12*E12</f>
        <v>0</v>
      </c>
    </row>
    <row r="13" spans="1:24" s="17" customFormat="1" ht="140.25" customHeight="1" x14ac:dyDescent="0.2">
      <c r="A13" s="553">
        <v>5</v>
      </c>
      <c r="B13" s="554" t="s">
        <v>1196</v>
      </c>
      <c r="C13" s="555"/>
      <c r="D13" s="556"/>
      <c r="E13" s="508"/>
      <c r="F13" s="509"/>
      <c r="Q13" s="318"/>
      <c r="R13" s="318"/>
    </row>
    <row r="14" spans="1:24" s="17" customFormat="1" ht="39.75" customHeight="1" x14ac:dyDescent="0.2">
      <c r="A14" s="557"/>
      <c r="B14" s="558" t="s">
        <v>1198</v>
      </c>
      <c r="C14" s="559">
        <v>105</v>
      </c>
      <c r="D14" s="559" t="s">
        <v>39</v>
      </c>
      <c r="E14" s="510">
        <v>0</v>
      </c>
      <c r="F14" s="506">
        <f t="shared" ref="F14:F32" si="0">C14*E14</f>
        <v>0</v>
      </c>
      <c r="K14" s="182"/>
    </row>
    <row r="15" spans="1:24" s="17" customFormat="1" ht="40.5" customHeight="1" x14ac:dyDescent="0.2">
      <c r="A15" s="557"/>
      <c r="B15" s="558" t="s">
        <v>1199</v>
      </c>
      <c r="C15" s="559">
        <v>95</v>
      </c>
      <c r="D15" s="559" t="s">
        <v>39</v>
      </c>
      <c r="E15" s="510">
        <v>0</v>
      </c>
      <c r="F15" s="506">
        <f t="shared" si="0"/>
        <v>0</v>
      </c>
      <c r="K15" s="182"/>
    </row>
    <row r="16" spans="1:24" s="17" customFormat="1" ht="39.75" customHeight="1" x14ac:dyDescent="0.2">
      <c r="A16" s="557"/>
      <c r="B16" s="558" t="s">
        <v>1200</v>
      </c>
      <c r="C16" s="559">
        <v>1145</v>
      </c>
      <c r="D16" s="559" t="s">
        <v>39</v>
      </c>
      <c r="E16" s="510">
        <v>0</v>
      </c>
      <c r="F16" s="506">
        <f t="shared" si="0"/>
        <v>0</v>
      </c>
      <c r="K16" s="182"/>
    </row>
    <row r="17" spans="1:11" s="17" customFormat="1" ht="39" customHeight="1" x14ac:dyDescent="0.2">
      <c r="A17" s="557"/>
      <c r="B17" s="558" t="s">
        <v>1201</v>
      </c>
      <c r="C17" s="559">
        <v>350</v>
      </c>
      <c r="D17" s="559" t="s">
        <v>39</v>
      </c>
      <c r="E17" s="510">
        <v>0</v>
      </c>
      <c r="F17" s="506">
        <f t="shared" si="0"/>
        <v>0</v>
      </c>
      <c r="K17" s="182"/>
    </row>
    <row r="18" spans="1:11" s="17" customFormat="1" ht="27" customHeight="1" x14ac:dyDescent="0.2">
      <c r="A18" s="557"/>
      <c r="B18" s="558" t="s">
        <v>1202</v>
      </c>
      <c r="C18" s="559">
        <v>1715</v>
      </c>
      <c r="D18" s="559" t="s">
        <v>39</v>
      </c>
      <c r="E18" s="510">
        <v>0</v>
      </c>
      <c r="F18" s="506">
        <f t="shared" si="0"/>
        <v>0</v>
      </c>
      <c r="K18" s="182"/>
    </row>
    <row r="19" spans="1:11" ht="78.75" customHeight="1" x14ac:dyDescent="0.2">
      <c r="A19" s="549">
        <v>6</v>
      </c>
      <c r="B19" s="546" t="s">
        <v>514</v>
      </c>
      <c r="C19" s="560">
        <v>40</v>
      </c>
      <c r="D19" s="561" t="s">
        <v>14</v>
      </c>
      <c r="E19" s="511">
        <v>0</v>
      </c>
      <c r="F19" s="506">
        <f t="shared" si="0"/>
        <v>0</v>
      </c>
    </row>
    <row r="20" spans="1:11" ht="51" customHeight="1" x14ac:dyDescent="0.2">
      <c r="A20" s="549">
        <v>7</v>
      </c>
      <c r="B20" s="562" t="s">
        <v>1203</v>
      </c>
      <c r="C20" s="561">
        <v>7</v>
      </c>
      <c r="D20" s="561" t="s">
        <v>14</v>
      </c>
      <c r="E20" s="512">
        <v>0</v>
      </c>
      <c r="F20" s="505">
        <f t="shared" si="0"/>
        <v>0</v>
      </c>
    </row>
    <row r="21" spans="1:11" ht="76.5" customHeight="1" x14ac:dyDescent="0.2">
      <c r="A21" s="549">
        <v>8</v>
      </c>
      <c r="B21" s="546" t="s">
        <v>1204</v>
      </c>
      <c r="C21" s="560">
        <v>1</v>
      </c>
      <c r="D21" s="561" t="s">
        <v>14</v>
      </c>
      <c r="E21" s="511">
        <v>0</v>
      </c>
      <c r="F21" s="506">
        <f t="shared" si="0"/>
        <v>0</v>
      </c>
    </row>
    <row r="22" spans="1:11" ht="41.25" customHeight="1" x14ac:dyDescent="0.2">
      <c r="A22" s="549">
        <v>9</v>
      </c>
      <c r="B22" s="546" t="s">
        <v>515</v>
      </c>
      <c r="C22" s="561">
        <v>2</v>
      </c>
      <c r="D22" s="561" t="s">
        <v>14</v>
      </c>
      <c r="E22" s="512">
        <v>0</v>
      </c>
      <c r="F22" s="506">
        <f t="shared" si="0"/>
        <v>0</v>
      </c>
    </row>
    <row r="23" spans="1:11" ht="39.75" customHeight="1" x14ac:dyDescent="0.2">
      <c r="A23" s="549">
        <v>10</v>
      </c>
      <c r="B23" s="546" t="s">
        <v>516</v>
      </c>
      <c r="C23" s="561">
        <v>2</v>
      </c>
      <c r="D23" s="561" t="s">
        <v>14</v>
      </c>
      <c r="E23" s="512">
        <v>0</v>
      </c>
      <c r="F23" s="506">
        <f t="shared" si="0"/>
        <v>0</v>
      </c>
    </row>
    <row r="24" spans="1:11" ht="26.25" customHeight="1" x14ac:dyDescent="0.2">
      <c r="A24" s="549">
        <v>11</v>
      </c>
      <c r="B24" s="546" t="s">
        <v>1205</v>
      </c>
      <c r="C24" s="561">
        <v>6</v>
      </c>
      <c r="D24" s="561" t="s">
        <v>14</v>
      </c>
      <c r="E24" s="512">
        <v>0</v>
      </c>
      <c r="F24" s="512">
        <f t="shared" si="0"/>
        <v>0</v>
      </c>
    </row>
    <row r="25" spans="1:11" ht="55.5" customHeight="1" x14ac:dyDescent="0.2">
      <c r="A25" s="549">
        <v>12</v>
      </c>
      <c r="B25" s="546" t="s">
        <v>1206</v>
      </c>
      <c r="C25" s="561">
        <v>42.5</v>
      </c>
      <c r="D25" s="561" t="s">
        <v>34</v>
      </c>
      <c r="E25" s="512">
        <v>0</v>
      </c>
      <c r="F25" s="506">
        <f t="shared" si="0"/>
        <v>0</v>
      </c>
    </row>
    <row r="26" spans="1:11" ht="27" customHeight="1" x14ac:dyDescent="0.2">
      <c r="A26" s="549">
        <v>13</v>
      </c>
      <c r="B26" s="546" t="s">
        <v>517</v>
      </c>
      <c r="C26" s="561">
        <v>1</v>
      </c>
      <c r="D26" s="561" t="s">
        <v>518</v>
      </c>
      <c r="E26" s="512">
        <v>0</v>
      </c>
      <c r="F26" s="506">
        <f t="shared" si="0"/>
        <v>0</v>
      </c>
    </row>
    <row r="27" spans="1:11" ht="28.5" customHeight="1" x14ac:dyDescent="0.2">
      <c r="A27" s="549">
        <v>14</v>
      </c>
      <c r="B27" s="546" t="s">
        <v>1207</v>
      </c>
      <c r="C27" s="561">
        <v>35</v>
      </c>
      <c r="D27" s="561" t="s">
        <v>26</v>
      </c>
      <c r="E27" s="512">
        <v>0</v>
      </c>
      <c r="F27" s="506">
        <f t="shared" si="0"/>
        <v>0</v>
      </c>
    </row>
    <row r="28" spans="1:11" ht="27.75" customHeight="1" x14ac:dyDescent="0.2">
      <c r="A28" s="549">
        <v>15</v>
      </c>
      <c r="B28" s="546" t="s">
        <v>1208</v>
      </c>
      <c r="C28" s="561">
        <v>35</v>
      </c>
      <c r="D28" s="561" t="s">
        <v>26</v>
      </c>
      <c r="E28" s="512">
        <v>0</v>
      </c>
      <c r="F28" s="506">
        <f t="shared" si="0"/>
        <v>0</v>
      </c>
    </row>
    <row r="29" spans="1:11" ht="28.5" customHeight="1" x14ac:dyDescent="0.2">
      <c r="A29" s="549">
        <v>16</v>
      </c>
      <c r="B29" s="546" t="s">
        <v>519</v>
      </c>
      <c r="C29" s="561">
        <v>2</v>
      </c>
      <c r="D29" s="561" t="s">
        <v>14</v>
      </c>
      <c r="E29" s="512">
        <v>0</v>
      </c>
      <c r="F29" s="506">
        <f t="shared" si="0"/>
        <v>0</v>
      </c>
    </row>
    <row r="30" spans="1:11" ht="53.25" customHeight="1" x14ac:dyDescent="0.2">
      <c r="A30" s="549">
        <v>17</v>
      </c>
      <c r="B30" s="546" t="s">
        <v>520</v>
      </c>
      <c r="C30" s="561">
        <v>4</v>
      </c>
      <c r="D30" s="561" t="s">
        <v>14</v>
      </c>
      <c r="E30" s="512">
        <v>0</v>
      </c>
      <c r="F30" s="506">
        <f t="shared" si="0"/>
        <v>0</v>
      </c>
    </row>
    <row r="31" spans="1:11" ht="15.75" customHeight="1" x14ac:dyDescent="0.2">
      <c r="A31" s="549">
        <v>18</v>
      </c>
      <c r="B31" s="546" t="s">
        <v>521</v>
      </c>
      <c r="C31" s="561">
        <v>1</v>
      </c>
      <c r="D31" s="561" t="s">
        <v>518</v>
      </c>
      <c r="E31" s="512">
        <v>0</v>
      </c>
      <c r="F31" s="506">
        <f t="shared" si="0"/>
        <v>0</v>
      </c>
    </row>
    <row r="32" spans="1:11" ht="54.75" customHeight="1" x14ac:dyDescent="0.2">
      <c r="A32" s="549">
        <v>19</v>
      </c>
      <c r="B32" s="546" t="s">
        <v>522</v>
      </c>
      <c r="C32" s="561">
        <v>75</v>
      </c>
      <c r="D32" s="561" t="s">
        <v>34</v>
      </c>
      <c r="E32" s="512">
        <v>0</v>
      </c>
      <c r="F32" s="506">
        <f t="shared" si="0"/>
        <v>0</v>
      </c>
    </row>
    <row r="33" spans="1:24" x14ac:dyDescent="0.2">
      <c r="A33" s="563"/>
      <c r="B33" s="564"/>
      <c r="C33" s="555"/>
      <c r="D33" s="555"/>
      <c r="E33" s="513" t="s">
        <v>523</v>
      </c>
      <c r="F33" s="514">
        <f>SUM(F8:F32)</f>
        <v>0</v>
      </c>
    </row>
    <row r="34" spans="1:24" x14ac:dyDescent="0.2">
      <c r="A34" s="563"/>
      <c r="B34" s="564"/>
      <c r="C34" s="555"/>
      <c r="D34" s="555"/>
      <c r="E34" s="513"/>
      <c r="F34" s="514"/>
    </row>
    <row r="35" spans="1:24" x14ac:dyDescent="0.2">
      <c r="A35" s="563"/>
      <c r="B35" s="564"/>
      <c r="C35" s="555"/>
      <c r="D35" s="555"/>
      <c r="E35" s="513"/>
      <c r="F35" s="514"/>
    </row>
    <row r="36" spans="1:24" x14ac:dyDescent="0.2">
      <c r="A36" s="563"/>
      <c r="B36" s="564"/>
      <c r="C36" s="555"/>
      <c r="D36" s="555"/>
      <c r="E36" s="513"/>
      <c r="F36" s="514"/>
    </row>
    <row r="37" spans="1:24" x14ac:dyDescent="0.2">
      <c r="A37" s="563"/>
      <c r="B37" s="565" t="s">
        <v>524</v>
      </c>
      <c r="C37" s="559"/>
      <c r="D37" s="559"/>
      <c r="E37" s="515"/>
      <c r="F37" s="515"/>
    </row>
    <row r="38" spans="1:24" ht="155.25" customHeight="1" x14ac:dyDescent="0.2">
      <c r="A38" s="566">
        <v>20</v>
      </c>
      <c r="B38" s="567" t="s">
        <v>1209</v>
      </c>
      <c r="C38" s="568">
        <v>1</v>
      </c>
      <c r="D38" s="569" t="s">
        <v>14</v>
      </c>
      <c r="E38" s="516">
        <v>0</v>
      </c>
      <c r="F38" s="516">
        <f>C38*E38</f>
        <v>0</v>
      </c>
    </row>
    <row r="39" spans="1:24" ht="154.5" customHeight="1" x14ac:dyDescent="0.2">
      <c r="A39" s="566">
        <v>21</v>
      </c>
      <c r="B39" s="570" t="s">
        <v>1210</v>
      </c>
      <c r="C39" s="568">
        <v>4</v>
      </c>
      <c r="D39" s="569" t="s">
        <v>14</v>
      </c>
      <c r="E39" s="516">
        <v>0</v>
      </c>
      <c r="F39" s="516">
        <f>C39*E39</f>
        <v>0</v>
      </c>
      <c r="K39" s="319"/>
    </row>
    <row r="40" spans="1:24" ht="154.5" customHeight="1" x14ac:dyDescent="0.2">
      <c r="A40" s="566">
        <v>22</v>
      </c>
      <c r="B40" s="570" t="s">
        <v>1211</v>
      </c>
      <c r="C40" s="568">
        <v>16</v>
      </c>
      <c r="D40" s="569" t="s">
        <v>14</v>
      </c>
      <c r="E40" s="516">
        <v>0</v>
      </c>
      <c r="F40" s="516">
        <f>C40*E40</f>
        <v>0</v>
      </c>
      <c r="L40" s="17"/>
      <c r="M40" s="17"/>
      <c r="N40" s="17"/>
      <c r="O40" s="17"/>
      <c r="P40" s="17"/>
      <c r="Q40" s="17"/>
      <c r="R40" s="17"/>
      <c r="S40" s="17"/>
      <c r="T40" s="17"/>
      <c r="U40" s="17"/>
      <c r="V40" s="17"/>
      <c r="W40" s="17"/>
      <c r="X40" s="17"/>
    </row>
    <row r="41" spans="1:24" ht="154.5" customHeight="1" x14ac:dyDescent="0.2">
      <c r="A41" s="566">
        <v>23</v>
      </c>
      <c r="B41" s="570" t="s">
        <v>1212</v>
      </c>
      <c r="C41" s="568">
        <v>2</v>
      </c>
      <c r="D41" s="569" t="s">
        <v>14</v>
      </c>
      <c r="E41" s="516">
        <v>0</v>
      </c>
      <c r="F41" s="516">
        <f>C41*E41</f>
        <v>0</v>
      </c>
    </row>
    <row r="42" spans="1:24" ht="216.75" customHeight="1" x14ac:dyDescent="0.2">
      <c r="A42" s="545">
        <v>24</v>
      </c>
      <c r="B42" s="558" t="s">
        <v>1213</v>
      </c>
      <c r="C42" s="552">
        <v>4</v>
      </c>
      <c r="D42" s="552" t="s">
        <v>14</v>
      </c>
      <c r="E42" s="517">
        <v>0</v>
      </c>
      <c r="F42" s="505">
        <f>C42*E42</f>
        <v>0</v>
      </c>
    </row>
    <row r="43" spans="1:24" x14ac:dyDescent="0.2">
      <c r="A43" s="563"/>
      <c r="B43" s="564"/>
      <c r="C43" s="555"/>
      <c r="D43" s="555"/>
      <c r="E43" s="513" t="s">
        <v>523</v>
      </c>
      <c r="F43" s="514">
        <f>SUM(F38:F42)</f>
        <v>0</v>
      </c>
    </row>
    <row r="44" spans="1:24" x14ac:dyDescent="0.2">
      <c r="A44" s="563"/>
      <c r="B44" s="564"/>
      <c r="C44" s="555"/>
      <c r="D44" s="555"/>
      <c r="E44" s="513"/>
      <c r="F44" s="514"/>
    </row>
    <row r="45" spans="1:24" x14ac:dyDescent="0.2">
      <c r="A45" s="563"/>
      <c r="B45" s="564"/>
      <c r="C45" s="555"/>
      <c r="D45" s="555"/>
      <c r="E45" s="513"/>
      <c r="F45" s="514"/>
    </row>
    <row r="46" spans="1:24" x14ac:dyDescent="0.2">
      <c r="A46" s="563"/>
      <c r="B46" s="564"/>
      <c r="C46" s="555"/>
      <c r="D46" s="555"/>
      <c r="E46" s="513"/>
      <c r="F46" s="514"/>
    </row>
    <row r="47" spans="1:24" s="21" customFormat="1" x14ac:dyDescent="0.2">
      <c r="A47" s="571"/>
      <c r="B47" s="572" t="s">
        <v>525</v>
      </c>
      <c r="C47" s="573"/>
      <c r="D47" s="573"/>
      <c r="E47" s="518"/>
      <c r="F47" s="518"/>
    </row>
    <row r="48" spans="1:24" s="21" customFormat="1" ht="89.25" x14ac:dyDescent="0.2">
      <c r="A48" s="574">
        <v>25</v>
      </c>
      <c r="B48" s="575" t="s">
        <v>1214</v>
      </c>
      <c r="C48" s="569">
        <v>2</v>
      </c>
      <c r="D48" s="569" t="s">
        <v>14</v>
      </c>
      <c r="E48" s="519">
        <v>0</v>
      </c>
      <c r="F48" s="519">
        <f>C48*E48</f>
        <v>0</v>
      </c>
    </row>
    <row r="49" spans="1:6" s="21" customFormat="1" ht="63.75" x14ac:dyDescent="0.2">
      <c r="A49" s="566">
        <v>26</v>
      </c>
      <c r="B49" s="576" t="s">
        <v>1215</v>
      </c>
      <c r="C49" s="569">
        <v>2</v>
      </c>
      <c r="D49" s="569" t="s">
        <v>14</v>
      </c>
      <c r="E49" s="519">
        <v>0</v>
      </c>
      <c r="F49" s="519">
        <f>C49*E49</f>
        <v>0</v>
      </c>
    </row>
    <row r="50" spans="1:6" s="21" customFormat="1" ht="38.25" x14ac:dyDescent="0.2">
      <c r="A50" s="566">
        <v>27</v>
      </c>
      <c r="B50" s="577" t="s">
        <v>526</v>
      </c>
      <c r="C50" s="569">
        <v>2</v>
      </c>
      <c r="D50" s="569" t="s">
        <v>14</v>
      </c>
      <c r="E50" s="519">
        <v>0</v>
      </c>
      <c r="F50" s="519">
        <f>E50*C50</f>
        <v>0</v>
      </c>
    </row>
    <row r="51" spans="1:6" s="21" customFormat="1" ht="51" x14ac:dyDescent="0.2">
      <c r="A51" s="566">
        <v>28</v>
      </c>
      <c r="B51" s="578" t="s">
        <v>527</v>
      </c>
      <c r="C51" s="569">
        <v>2</v>
      </c>
      <c r="D51" s="569" t="s">
        <v>518</v>
      </c>
      <c r="E51" s="519">
        <v>0</v>
      </c>
      <c r="F51" s="519">
        <f>C51*E51</f>
        <v>0</v>
      </c>
    </row>
    <row r="52" spans="1:6" s="21" customFormat="1" x14ac:dyDescent="0.2">
      <c r="A52" s="579"/>
      <c r="B52" s="580"/>
      <c r="C52" s="539"/>
      <c r="D52" s="539"/>
      <c r="E52" s="520" t="s">
        <v>523</v>
      </c>
      <c r="F52" s="521">
        <f>SUM(F48:F51)</f>
        <v>0</v>
      </c>
    </row>
    <row r="53" spans="1:6" s="21" customFormat="1" x14ac:dyDescent="0.2">
      <c r="A53" s="579"/>
      <c r="B53" s="580"/>
      <c r="C53" s="539"/>
      <c r="D53" s="539"/>
      <c r="E53" s="520"/>
      <c r="F53" s="521"/>
    </row>
    <row r="54" spans="1:6" s="21" customFormat="1" x14ac:dyDescent="0.2">
      <c r="A54" s="579"/>
      <c r="B54" s="580"/>
      <c r="C54" s="539"/>
      <c r="D54" s="539"/>
      <c r="E54" s="520"/>
      <c r="F54" s="521"/>
    </row>
    <row r="55" spans="1:6" s="21" customFormat="1" x14ac:dyDescent="0.2">
      <c r="A55" s="579"/>
      <c r="B55" s="580"/>
      <c r="C55" s="539"/>
      <c r="D55" s="539"/>
      <c r="E55" s="520"/>
      <c r="F55" s="521"/>
    </row>
    <row r="56" spans="1:6" ht="15.75" customHeight="1" x14ac:dyDescent="0.2">
      <c r="A56" s="563"/>
      <c r="B56" s="565" t="s">
        <v>1216</v>
      </c>
      <c r="C56" s="559"/>
      <c r="D56" s="559"/>
      <c r="E56" s="522"/>
      <c r="F56" s="523"/>
    </row>
    <row r="57" spans="1:6" ht="25.5" x14ac:dyDescent="0.2">
      <c r="A57" s="545">
        <v>29</v>
      </c>
      <c r="B57" s="546" t="s">
        <v>528</v>
      </c>
      <c r="C57" s="569">
        <v>1845</v>
      </c>
      <c r="D57" s="559" t="s">
        <v>39</v>
      </c>
      <c r="E57" s="524">
        <v>0</v>
      </c>
      <c r="F57" s="506">
        <f>C57*E57</f>
        <v>0</v>
      </c>
    </row>
    <row r="58" spans="1:6" ht="25.5" x14ac:dyDescent="0.2">
      <c r="A58" s="566">
        <v>30</v>
      </c>
      <c r="B58" s="577" t="s">
        <v>529</v>
      </c>
      <c r="C58" s="569">
        <v>360</v>
      </c>
      <c r="D58" s="569" t="s">
        <v>39</v>
      </c>
      <c r="E58" s="525">
        <v>0</v>
      </c>
      <c r="F58" s="516">
        <f>C58*E58</f>
        <v>0</v>
      </c>
    </row>
    <row r="59" spans="1:6" ht="25.5" x14ac:dyDescent="0.2">
      <c r="A59" s="566">
        <v>31</v>
      </c>
      <c r="B59" s="577" t="s">
        <v>530</v>
      </c>
      <c r="C59" s="569">
        <v>875</v>
      </c>
      <c r="D59" s="569" t="s">
        <v>39</v>
      </c>
      <c r="E59" s="525">
        <v>0</v>
      </c>
      <c r="F59" s="516">
        <f>C59*E59</f>
        <v>0</v>
      </c>
    </row>
    <row r="60" spans="1:6" ht="63.75" x14ac:dyDescent="0.2">
      <c r="A60" s="545">
        <v>32</v>
      </c>
      <c r="B60" s="546" t="s">
        <v>1217</v>
      </c>
      <c r="C60" s="569">
        <v>160</v>
      </c>
      <c r="D60" s="559" t="s">
        <v>39</v>
      </c>
      <c r="E60" s="524">
        <v>0</v>
      </c>
      <c r="F60" s="506">
        <f>C60*E60</f>
        <v>0</v>
      </c>
    </row>
    <row r="61" spans="1:6" ht="63.75" x14ac:dyDescent="0.2">
      <c r="A61" s="566">
        <v>33</v>
      </c>
      <c r="B61" s="546" t="s">
        <v>1218</v>
      </c>
      <c r="C61" s="569">
        <v>25</v>
      </c>
      <c r="D61" s="569" t="s">
        <v>39</v>
      </c>
      <c r="E61" s="525">
        <v>0</v>
      </c>
      <c r="F61" s="516">
        <f>C61*E61</f>
        <v>0</v>
      </c>
    </row>
    <row r="62" spans="1:6" x14ac:dyDescent="0.2">
      <c r="A62" s="563"/>
      <c r="B62" s="564"/>
      <c r="C62" s="555"/>
      <c r="D62" s="555"/>
      <c r="E62" s="526" t="s">
        <v>523</v>
      </c>
      <c r="F62" s="527">
        <f>SUM(F57:F61)</f>
        <v>0</v>
      </c>
    </row>
    <row r="63" spans="1:6" x14ac:dyDescent="0.2">
      <c r="A63" s="563"/>
      <c r="B63" s="564"/>
      <c r="C63" s="555"/>
      <c r="D63" s="555"/>
      <c r="E63" s="526"/>
      <c r="F63" s="527"/>
    </row>
    <row r="64" spans="1:6" x14ac:dyDescent="0.2">
      <c r="A64" s="563"/>
      <c r="B64" s="565" t="s">
        <v>531</v>
      </c>
      <c r="C64" s="559"/>
      <c r="D64" s="559"/>
      <c r="E64" s="505"/>
      <c r="F64" s="505"/>
    </row>
    <row r="65" spans="1:6" ht="25.5" x14ac:dyDescent="0.2">
      <c r="A65" s="545">
        <v>34</v>
      </c>
      <c r="B65" s="546" t="s">
        <v>532</v>
      </c>
      <c r="C65" s="559">
        <v>28</v>
      </c>
      <c r="D65" s="559" t="s">
        <v>14</v>
      </c>
      <c r="E65" s="524">
        <v>0</v>
      </c>
      <c r="F65" s="506">
        <f t="shared" ref="F65:F75" si="1">C65*E65</f>
        <v>0</v>
      </c>
    </row>
    <row r="66" spans="1:6" ht="25.5" x14ac:dyDescent="0.2">
      <c r="A66" s="545">
        <v>35</v>
      </c>
      <c r="B66" s="546" t="s">
        <v>533</v>
      </c>
      <c r="C66" s="559">
        <v>28</v>
      </c>
      <c r="D66" s="559" t="s">
        <v>14</v>
      </c>
      <c r="E66" s="524">
        <v>0</v>
      </c>
      <c r="F66" s="506">
        <f t="shared" si="1"/>
        <v>0</v>
      </c>
    </row>
    <row r="67" spans="1:6" x14ac:dyDescent="0.2">
      <c r="A67" s="545">
        <v>36</v>
      </c>
      <c r="B67" s="546" t="s">
        <v>534</v>
      </c>
      <c r="C67" s="559">
        <v>56</v>
      </c>
      <c r="D67" s="559" t="s">
        <v>14</v>
      </c>
      <c r="E67" s="524">
        <v>0</v>
      </c>
      <c r="F67" s="506">
        <f t="shared" si="1"/>
        <v>0</v>
      </c>
    </row>
    <row r="68" spans="1:6" x14ac:dyDescent="0.2">
      <c r="A68" s="545">
        <v>37</v>
      </c>
      <c r="B68" s="546" t="s">
        <v>535</v>
      </c>
      <c r="C68" s="559">
        <v>14</v>
      </c>
      <c r="D68" s="559" t="s">
        <v>14</v>
      </c>
      <c r="E68" s="524">
        <v>0</v>
      </c>
      <c r="F68" s="506">
        <f t="shared" si="1"/>
        <v>0</v>
      </c>
    </row>
    <row r="69" spans="1:6" ht="25.5" x14ac:dyDescent="0.2">
      <c r="A69" s="545">
        <v>38</v>
      </c>
      <c r="B69" s="546" t="s">
        <v>536</v>
      </c>
      <c r="C69" s="559">
        <v>4</v>
      </c>
      <c r="D69" s="559" t="s">
        <v>14</v>
      </c>
      <c r="E69" s="524">
        <v>0</v>
      </c>
      <c r="F69" s="506">
        <f t="shared" si="1"/>
        <v>0</v>
      </c>
    </row>
    <row r="70" spans="1:6" ht="38.25" x14ac:dyDescent="0.2">
      <c r="A70" s="545">
        <v>39</v>
      </c>
      <c r="B70" s="546" t="s">
        <v>537</v>
      </c>
      <c r="C70" s="559">
        <v>10</v>
      </c>
      <c r="D70" s="559" t="s">
        <v>14</v>
      </c>
      <c r="E70" s="524">
        <v>0</v>
      </c>
      <c r="F70" s="524">
        <f t="shared" si="1"/>
        <v>0</v>
      </c>
    </row>
    <row r="71" spans="1:6" ht="40.5" customHeight="1" x14ac:dyDescent="0.2">
      <c r="A71" s="566">
        <v>40</v>
      </c>
      <c r="B71" s="577" t="s">
        <v>538</v>
      </c>
      <c r="C71" s="569">
        <v>7</v>
      </c>
      <c r="D71" s="569" t="s">
        <v>518</v>
      </c>
      <c r="E71" s="524">
        <v>0</v>
      </c>
      <c r="F71" s="524">
        <f t="shared" si="1"/>
        <v>0</v>
      </c>
    </row>
    <row r="72" spans="1:6" ht="40.5" customHeight="1" x14ac:dyDescent="0.2">
      <c r="A72" s="566">
        <v>41</v>
      </c>
      <c r="B72" s="577" t="s">
        <v>1219</v>
      </c>
      <c r="C72" s="569">
        <v>1</v>
      </c>
      <c r="D72" s="569" t="s">
        <v>518</v>
      </c>
      <c r="E72" s="524">
        <v>0</v>
      </c>
      <c r="F72" s="524">
        <f t="shared" si="1"/>
        <v>0</v>
      </c>
    </row>
    <row r="73" spans="1:6" ht="27" customHeight="1" x14ac:dyDescent="0.2">
      <c r="A73" s="545">
        <v>42</v>
      </c>
      <c r="B73" s="577" t="s">
        <v>1220</v>
      </c>
      <c r="C73" s="569">
        <v>4</v>
      </c>
      <c r="D73" s="569" t="s">
        <v>518</v>
      </c>
      <c r="E73" s="524">
        <v>0</v>
      </c>
      <c r="F73" s="524">
        <f t="shared" si="1"/>
        <v>0</v>
      </c>
    </row>
    <row r="74" spans="1:6" ht="40.5" customHeight="1" x14ac:dyDescent="0.2">
      <c r="A74" s="545">
        <v>43</v>
      </c>
      <c r="B74" s="577" t="s">
        <v>1221</v>
      </c>
      <c r="C74" s="569">
        <v>2</v>
      </c>
      <c r="D74" s="569" t="s">
        <v>518</v>
      </c>
      <c r="E74" s="524">
        <v>0</v>
      </c>
      <c r="F74" s="524">
        <f t="shared" si="1"/>
        <v>0</v>
      </c>
    </row>
    <row r="75" spans="1:6" ht="54" customHeight="1" x14ac:dyDescent="0.2">
      <c r="A75" s="545">
        <v>44</v>
      </c>
      <c r="B75" s="577" t="s">
        <v>1222</v>
      </c>
      <c r="C75" s="569">
        <v>8</v>
      </c>
      <c r="D75" s="569" t="s">
        <v>518</v>
      </c>
      <c r="E75" s="524">
        <v>0</v>
      </c>
      <c r="F75" s="524">
        <f t="shared" si="1"/>
        <v>0</v>
      </c>
    </row>
    <row r="76" spans="1:6" x14ac:dyDescent="0.2">
      <c r="A76" s="563"/>
      <c r="B76" s="564"/>
      <c r="C76" s="555"/>
      <c r="D76" s="555"/>
      <c r="E76" s="528" t="s">
        <v>523</v>
      </c>
      <c r="F76" s="527">
        <f>SUM(F65:F75)</f>
        <v>0</v>
      </c>
    </row>
    <row r="77" spans="1:6" x14ac:dyDescent="0.2">
      <c r="A77" s="563"/>
      <c r="B77" s="564"/>
      <c r="C77" s="555"/>
      <c r="D77" s="555"/>
      <c r="E77" s="528"/>
      <c r="F77" s="527"/>
    </row>
    <row r="78" spans="1:6" x14ac:dyDescent="0.2">
      <c r="A78" s="563"/>
      <c r="B78" s="564"/>
      <c r="C78" s="555"/>
      <c r="D78" s="555"/>
      <c r="E78" s="528"/>
      <c r="F78" s="527"/>
    </row>
    <row r="79" spans="1:6" x14ac:dyDescent="0.2">
      <c r="A79" s="563"/>
      <c r="B79" s="564"/>
      <c r="C79" s="555"/>
      <c r="D79" s="555"/>
      <c r="E79" s="528"/>
      <c r="F79" s="527"/>
    </row>
    <row r="80" spans="1:6" x14ac:dyDescent="0.2">
      <c r="A80" s="563"/>
      <c r="B80" s="564"/>
      <c r="C80" s="555"/>
      <c r="D80" s="555"/>
      <c r="E80" s="528"/>
      <c r="F80" s="527"/>
    </row>
    <row r="81" spans="1:6" x14ac:dyDescent="0.2">
      <c r="A81" s="581"/>
      <c r="B81" s="565" t="s">
        <v>539</v>
      </c>
      <c r="C81" s="559"/>
      <c r="D81" s="559"/>
      <c r="E81" s="505"/>
      <c r="F81" s="505"/>
    </row>
    <row r="82" spans="1:6" ht="25.5" x14ac:dyDescent="0.2">
      <c r="A82" s="545">
        <v>45</v>
      </c>
      <c r="B82" s="546" t="s">
        <v>540</v>
      </c>
      <c r="C82" s="559">
        <v>1715</v>
      </c>
      <c r="D82" s="559" t="s">
        <v>39</v>
      </c>
      <c r="E82" s="524">
        <v>0</v>
      </c>
      <c r="F82" s="506">
        <f t="shared" ref="F82:F93" si="2">C82*E82</f>
        <v>0</v>
      </c>
    </row>
    <row r="83" spans="1:6" x14ac:dyDescent="0.2">
      <c r="A83" s="545">
        <v>46</v>
      </c>
      <c r="B83" s="546" t="s">
        <v>541</v>
      </c>
      <c r="C83" s="559">
        <v>1</v>
      </c>
      <c r="D83" s="559" t="s">
        <v>518</v>
      </c>
      <c r="E83" s="524">
        <v>0</v>
      </c>
      <c r="F83" s="506">
        <f t="shared" si="2"/>
        <v>0</v>
      </c>
    </row>
    <row r="84" spans="1:6" x14ac:dyDescent="0.2">
      <c r="A84" s="545">
        <v>47</v>
      </c>
      <c r="B84" s="546" t="s">
        <v>542</v>
      </c>
      <c r="C84" s="559">
        <v>1</v>
      </c>
      <c r="D84" s="559" t="s">
        <v>518</v>
      </c>
      <c r="E84" s="524">
        <v>0</v>
      </c>
      <c r="F84" s="506">
        <f t="shared" si="2"/>
        <v>0</v>
      </c>
    </row>
    <row r="85" spans="1:6" ht="25.5" x14ac:dyDescent="0.2">
      <c r="A85" s="545">
        <v>48</v>
      </c>
      <c r="B85" s="546" t="s">
        <v>1223</v>
      </c>
      <c r="C85" s="559">
        <v>1</v>
      </c>
      <c r="D85" s="559" t="s">
        <v>518</v>
      </c>
      <c r="E85" s="524">
        <v>0</v>
      </c>
      <c r="F85" s="524">
        <f t="shared" si="2"/>
        <v>0</v>
      </c>
    </row>
    <row r="86" spans="1:6" ht="25.5" x14ac:dyDescent="0.2">
      <c r="A86" s="545">
        <v>49</v>
      </c>
      <c r="B86" s="546" t="s">
        <v>1224</v>
      </c>
      <c r="C86" s="559">
        <v>1</v>
      </c>
      <c r="D86" s="559" t="s">
        <v>518</v>
      </c>
      <c r="E86" s="524">
        <v>0</v>
      </c>
      <c r="F86" s="506">
        <f t="shared" si="2"/>
        <v>0</v>
      </c>
    </row>
    <row r="87" spans="1:6" x14ac:dyDescent="0.2">
      <c r="A87" s="545">
        <v>50</v>
      </c>
      <c r="B87" s="546" t="s">
        <v>543</v>
      </c>
      <c r="C87" s="559">
        <v>1</v>
      </c>
      <c r="D87" s="559" t="s">
        <v>518</v>
      </c>
      <c r="E87" s="524">
        <v>0</v>
      </c>
      <c r="F87" s="506">
        <f t="shared" si="2"/>
        <v>0</v>
      </c>
    </row>
    <row r="88" spans="1:6" ht="25.5" x14ac:dyDescent="0.2">
      <c r="A88" s="545">
        <v>51</v>
      </c>
      <c r="B88" s="546" t="s">
        <v>1225</v>
      </c>
      <c r="C88" s="559">
        <v>1</v>
      </c>
      <c r="D88" s="559" t="s">
        <v>518</v>
      </c>
      <c r="E88" s="525">
        <v>0</v>
      </c>
      <c r="F88" s="506">
        <f t="shared" si="2"/>
        <v>0</v>
      </c>
    </row>
    <row r="89" spans="1:6" ht="25.5" x14ac:dyDescent="0.2">
      <c r="A89" s="545">
        <v>52</v>
      </c>
      <c r="B89" s="546" t="s">
        <v>544</v>
      </c>
      <c r="C89" s="559">
        <v>1</v>
      </c>
      <c r="D89" s="559" t="s">
        <v>518</v>
      </c>
      <c r="E89" s="525">
        <v>0</v>
      </c>
      <c r="F89" s="506">
        <f t="shared" si="2"/>
        <v>0</v>
      </c>
    </row>
    <row r="90" spans="1:6" ht="51.75" customHeight="1" x14ac:dyDescent="0.2">
      <c r="A90" s="545">
        <v>53</v>
      </c>
      <c r="B90" s="546" t="s">
        <v>545</v>
      </c>
      <c r="C90" s="559">
        <v>1</v>
      </c>
      <c r="D90" s="559" t="s">
        <v>518</v>
      </c>
      <c r="E90" s="505">
        <v>0</v>
      </c>
      <c r="F90" s="506">
        <f t="shared" si="2"/>
        <v>0</v>
      </c>
    </row>
    <row r="91" spans="1:6" x14ac:dyDescent="0.2">
      <c r="A91" s="545">
        <v>54</v>
      </c>
      <c r="B91" s="546" t="s">
        <v>546</v>
      </c>
      <c r="C91" s="559">
        <v>20</v>
      </c>
      <c r="D91" s="559" t="s">
        <v>194</v>
      </c>
      <c r="E91" s="524">
        <v>0</v>
      </c>
      <c r="F91" s="506">
        <f t="shared" si="2"/>
        <v>0</v>
      </c>
    </row>
    <row r="92" spans="1:6" ht="38.25" x14ac:dyDescent="0.2">
      <c r="A92" s="566">
        <v>55</v>
      </c>
      <c r="B92" s="577" t="s">
        <v>1226</v>
      </c>
      <c r="C92" s="569">
        <v>6</v>
      </c>
      <c r="D92" s="569" t="s">
        <v>194</v>
      </c>
      <c r="E92" s="525">
        <v>0</v>
      </c>
      <c r="F92" s="516">
        <f t="shared" si="2"/>
        <v>0</v>
      </c>
    </row>
    <row r="93" spans="1:6" x14ac:dyDescent="0.2">
      <c r="A93" s="545">
        <v>56</v>
      </c>
      <c r="B93" s="546" t="s">
        <v>547</v>
      </c>
      <c r="C93" s="559">
        <v>1</v>
      </c>
      <c r="D93" s="559" t="s">
        <v>518</v>
      </c>
      <c r="E93" s="524">
        <v>0</v>
      </c>
      <c r="F93" s="506">
        <f t="shared" si="2"/>
        <v>0</v>
      </c>
    </row>
    <row r="94" spans="1:6" x14ac:dyDescent="0.2">
      <c r="A94" s="582"/>
      <c r="B94" s="564"/>
      <c r="C94" s="555"/>
      <c r="D94" s="555"/>
      <c r="E94" s="528" t="s">
        <v>523</v>
      </c>
      <c r="F94" s="527">
        <f>SUM(F82:F93)</f>
        <v>0</v>
      </c>
    </row>
    <row r="95" spans="1:6" x14ac:dyDescent="0.2">
      <c r="A95" s="582"/>
      <c r="B95" s="564"/>
      <c r="C95" s="555"/>
      <c r="D95" s="555"/>
      <c r="E95" s="528"/>
      <c r="F95" s="527"/>
    </row>
    <row r="96" spans="1:6" x14ac:dyDescent="0.2">
      <c r="A96" s="582"/>
      <c r="B96" s="564"/>
      <c r="C96" s="555"/>
      <c r="D96" s="555"/>
      <c r="E96" s="528"/>
      <c r="F96" s="527"/>
    </row>
    <row r="97" spans="1:6" x14ac:dyDescent="0.2">
      <c r="A97" s="582"/>
      <c r="B97" s="564"/>
      <c r="C97" s="555"/>
      <c r="D97" s="555"/>
      <c r="E97" s="528"/>
      <c r="F97" s="527"/>
    </row>
    <row r="98" spans="1:6" x14ac:dyDescent="0.2">
      <c r="A98" s="582"/>
      <c r="B98" s="564"/>
      <c r="C98" s="555"/>
      <c r="D98" s="555"/>
      <c r="E98" s="528"/>
      <c r="F98" s="527"/>
    </row>
    <row r="99" spans="1:6" x14ac:dyDescent="0.2">
      <c r="A99" s="582"/>
      <c r="B99" s="564"/>
      <c r="C99" s="555"/>
      <c r="D99" s="555"/>
      <c r="E99" s="528"/>
      <c r="F99" s="527"/>
    </row>
    <row r="100" spans="1:6" x14ac:dyDescent="0.2">
      <c r="A100" s="582"/>
      <c r="B100" s="564"/>
      <c r="C100" s="555"/>
      <c r="D100" s="555"/>
      <c r="E100" s="528"/>
      <c r="F100" s="527"/>
    </row>
    <row r="101" spans="1:6" x14ac:dyDescent="0.2">
      <c r="A101" s="582"/>
      <c r="B101" s="564"/>
      <c r="C101" s="555"/>
      <c r="D101" s="555"/>
      <c r="E101" s="528"/>
      <c r="F101" s="527"/>
    </row>
    <row r="102" spans="1:6" x14ac:dyDescent="0.2">
      <c r="A102" s="582"/>
      <c r="B102" s="564"/>
      <c r="C102" s="555"/>
      <c r="D102" s="555"/>
      <c r="E102" s="528"/>
      <c r="F102" s="527"/>
    </row>
    <row r="103" spans="1:6" x14ac:dyDescent="0.2">
      <c r="A103" s="582"/>
      <c r="B103" s="564"/>
      <c r="C103" s="555"/>
      <c r="D103" s="555"/>
      <c r="E103" s="528"/>
      <c r="F103" s="527"/>
    </row>
    <row r="104" spans="1:6" x14ac:dyDescent="0.2">
      <c r="A104" s="582"/>
      <c r="B104" s="564"/>
      <c r="C104" s="555"/>
      <c r="D104" s="555"/>
      <c r="E104" s="528"/>
      <c r="F104" s="527"/>
    </row>
    <row r="105" spans="1:6" x14ac:dyDescent="0.2">
      <c r="A105" s="582"/>
      <c r="B105" s="564"/>
      <c r="C105" s="555"/>
      <c r="D105" s="555"/>
      <c r="E105" s="528"/>
      <c r="F105" s="527"/>
    </row>
    <row r="106" spans="1:6" x14ac:dyDescent="0.2">
      <c r="A106" s="582"/>
      <c r="B106" s="564"/>
      <c r="C106" s="555"/>
      <c r="D106" s="555"/>
      <c r="E106" s="528"/>
      <c r="F106" s="527"/>
    </row>
    <row r="107" spans="1:6" x14ac:dyDescent="0.2">
      <c r="A107" s="582"/>
      <c r="B107" s="564"/>
      <c r="C107" s="555"/>
      <c r="D107" s="555"/>
      <c r="E107" s="528"/>
      <c r="F107" s="527"/>
    </row>
    <row r="108" spans="1:6" x14ac:dyDescent="0.2">
      <c r="A108" s="582"/>
      <c r="B108" s="564"/>
      <c r="C108" s="555"/>
      <c r="D108" s="555"/>
      <c r="E108" s="528"/>
      <c r="F108" s="527"/>
    </row>
    <row r="109" spans="1:6" x14ac:dyDescent="0.2">
      <c r="A109" s="582"/>
      <c r="B109" s="564"/>
      <c r="C109" s="555"/>
      <c r="D109" s="555"/>
      <c r="E109" s="528"/>
      <c r="F109" s="527"/>
    </row>
    <row r="110" spans="1:6" x14ac:dyDescent="0.2">
      <c r="A110" s="582"/>
      <c r="B110" s="564"/>
      <c r="C110" s="555"/>
      <c r="D110" s="555"/>
      <c r="E110" s="528"/>
      <c r="F110" s="527"/>
    </row>
    <row r="111" spans="1:6" x14ac:dyDescent="0.2">
      <c r="A111" s="582"/>
      <c r="B111" s="564"/>
      <c r="C111" s="555"/>
      <c r="D111" s="555"/>
      <c r="E111" s="528"/>
      <c r="F111" s="527"/>
    </row>
    <row r="112" spans="1:6" x14ac:dyDescent="0.2">
      <c r="A112" s="582"/>
      <c r="B112" s="564"/>
      <c r="C112" s="555"/>
      <c r="D112" s="555"/>
      <c r="E112" s="528"/>
      <c r="F112" s="527"/>
    </row>
    <row r="113" spans="1:6" x14ac:dyDescent="0.2">
      <c r="A113" s="582"/>
      <c r="B113" s="564"/>
      <c r="C113" s="555"/>
      <c r="D113" s="555"/>
      <c r="E113" s="528"/>
      <c r="F113" s="527"/>
    </row>
    <row r="114" spans="1:6" x14ac:dyDescent="0.2">
      <c r="A114" s="582"/>
      <c r="B114" s="564"/>
      <c r="C114" s="555"/>
      <c r="D114" s="555"/>
      <c r="E114" s="528"/>
      <c r="F114" s="527"/>
    </row>
    <row r="115" spans="1:6" x14ac:dyDescent="0.2">
      <c r="A115" s="582"/>
      <c r="B115" s="564"/>
      <c r="C115" s="555"/>
      <c r="D115" s="555"/>
      <c r="E115" s="528"/>
      <c r="F115" s="527"/>
    </row>
    <row r="116" spans="1:6" x14ac:dyDescent="0.2">
      <c r="A116" s="582"/>
      <c r="B116" s="564"/>
      <c r="C116" s="555"/>
      <c r="D116" s="555"/>
      <c r="E116" s="528"/>
      <c r="F116" s="527"/>
    </row>
    <row r="117" spans="1:6" x14ac:dyDescent="0.2">
      <c r="A117" s="582"/>
      <c r="B117" s="564"/>
      <c r="C117" s="555"/>
      <c r="D117" s="555"/>
      <c r="E117" s="528"/>
      <c r="F117" s="527"/>
    </row>
    <row r="118" spans="1:6" x14ac:dyDescent="0.2">
      <c r="A118" s="582"/>
      <c r="B118" s="564"/>
      <c r="C118" s="555"/>
      <c r="D118" s="555"/>
      <c r="E118" s="528"/>
      <c r="F118" s="527"/>
    </row>
    <row r="119" spans="1:6" x14ac:dyDescent="0.2">
      <c r="A119" s="582"/>
      <c r="B119" s="564"/>
      <c r="C119" s="555"/>
      <c r="D119" s="555"/>
      <c r="E119" s="528"/>
      <c r="F119" s="527"/>
    </row>
    <row r="120" spans="1:6" x14ac:dyDescent="0.2">
      <c r="A120" s="582"/>
      <c r="B120" s="564"/>
      <c r="C120" s="555"/>
      <c r="D120" s="555"/>
      <c r="E120" s="528"/>
      <c r="F120" s="527"/>
    </row>
    <row r="121" spans="1:6" x14ac:dyDescent="0.2">
      <c r="A121" s="582"/>
      <c r="B121" s="564"/>
      <c r="C121" s="555"/>
      <c r="D121" s="555"/>
      <c r="E121" s="528"/>
      <c r="F121" s="527"/>
    </row>
    <row r="122" spans="1:6" x14ac:dyDescent="0.2">
      <c r="A122" s="582"/>
      <c r="B122" s="564"/>
      <c r="C122" s="555"/>
      <c r="D122" s="555"/>
      <c r="E122" s="528"/>
      <c r="F122" s="527"/>
    </row>
    <row r="123" spans="1:6" x14ac:dyDescent="0.2">
      <c r="A123" s="582"/>
      <c r="B123" s="564"/>
      <c r="C123" s="555"/>
      <c r="D123" s="555"/>
      <c r="E123" s="528"/>
      <c r="F123" s="527"/>
    </row>
    <row r="124" spans="1:6" x14ac:dyDescent="0.2">
      <c r="A124" s="582"/>
      <c r="B124" s="564"/>
      <c r="C124" s="555"/>
      <c r="D124" s="555"/>
      <c r="E124" s="528"/>
      <c r="F124" s="527"/>
    </row>
    <row r="125" spans="1:6" x14ac:dyDescent="0.2">
      <c r="A125" s="581"/>
      <c r="B125" s="565" t="s">
        <v>548</v>
      </c>
      <c r="C125" s="559"/>
      <c r="D125" s="559"/>
      <c r="E125" s="505"/>
      <c r="F125" s="505"/>
    </row>
    <row r="126" spans="1:6" ht="25.5" x14ac:dyDescent="0.2">
      <c r="A126" s="566">
        <v>57</v>
      </c>
      <c r="B126" s="577" t="s">
        <v>549</v>
      </c>
      <c r="C126" s="569">
        <v>2</v>
      </c>
      <c r="D126" s="569" t="s">
        <v>14</v>
      </c>
      <c r="E126" s="525">
        <v>0</v>
      </c>
      <c r="F126" s="516">
        <f t="shared" ref="F126:F133" si="3">C126*E126</f>
        <v>0</v>
      </c>
    </row>
    <row r="127" spans="1:6" ht="76.5" x14ac:dyDescent="0.2">
      <c r="A127" s="566">
        <v>58</v>
      </c>
      <c r="B127" s="577" t="s">
        <v>1227</v>
      </c>
      <c r="C127" s="569">
        <v>1</v>
      </c>
      <c r="D127" s="569" t="s">
        <v>518</v>
      </c>
      <c r="E127" s="525">
        <v>0</v>
      </c>
      <c r="F127" s="516">
        <f t="shared" si="3"/>
        <v>0</v>
      </c>
    </row>
    <row r="128" spans="1:6" ht="65.25" customHeight="1" x14ac:dyDescent="0.2">
      <c r="A128" s="566">
        <v>59</v>
      </c>
      <c r="B128" s="577" t="s">
        <v>550</v>
      </c>
      <c r="C128" s="569">
        <v>1</v>
      </c>
      <c r="D128" s="569" t="s">
        <v>518</v>
      </c>
      <c r="E128" s="525">
        <v>0</v>
      </c>
      <c r="F128" s="516">
        <f t="shared" si="3"/>
        <v>0</v>
      </c>
    </row>
    <row r="129" spans="1:6" ht="66" customHeight="1" x14ac:dyDescent="0.2">
      <c r="A129" s="566">
        <v>60</v>
      </c>
      <c r="B129" s="577" t="s">
        <v>551</v>
      </c>
      <c r="C129" s="569">
        <v>1</v>
      </c>
      <c r="D129" s="569" t="s">
        <v>518</v>
      </c>
      <c r="E129" s="525">
        <v>0</v>
      </c>
      <c r="F129" s="516">
        <f t="shared" si="3"/>
        <v>0</v>
      </c>
    </row>
    <row r="130" spans="1:6" ht="141.75" customHeight="1" x14ac:dyDescent="0.2">
      <c r="A130" s="566">
        <v>61</v>
      </c>
      <c r="B130" s="577" t="s">
        <v>1228</v>
      </c>
      <c r="C130" s="569">
        <v>1</v>
      </c>
      <c r="D130" s="569" t="s">
        <v>518</v>
      </c>
      <c r="E130" s="525">
        <v>0</v>
      </c>
      <c r="F130" s="516">
        <f t="shared" si="3"/>
        <v>0</v>
      </c>
    </row>
    <row r="131" spans="1:6" ht="41.25" customHeight="1" x14ac:dyDescent="0.2">
      <c r="A131" s="566">
        <v>62</v>
      </c>
      <c r="B131" s="577" t="s">
        <v>552</v>
      </c>
      <c r="C131" s="569">
        <v>2</v>
      </c>
      <c r="D131" s="569" t="s">
        <v>518</v>
      </c>
      <c r="E131" s="525">
        <v>0</v>
      </c>
      <c r="F131" s="516">
        <f t="shared" si="3"/>
        <v>0</v>
      </c>
    </row>
    <row r="132" spans="1:6" ht="38.25" x14ac:dyDescent="0.2">
      <c r="A132" s="566">
        <v>63</v>
      </c>
      <c r="B132" s="577" t="s">
        <v>553</v>
      </c>
      <c r="C132" s="569">
        <v>27</v>
      </c>
      <c r="D132" s="569" t="s">
        <v>518</v>
      </c>
      <c r="E132" s="525">
        <v>0</v>
      </c>
      <c r="F132" s="516">
        <f t="shared" si="3"/>
        <v>0</v>
      </c>
    </row>
    <row r="133" spans="1:6" x14ac:dyDescent="0.2">
      <c r="A133" s="566">
        <v>64</v>
      </c>
      <c r="B133" s="577" t="s">
        <v>554</v>
      </c>
      <c r="C133" s="569">
        <v>2</v>
      </c>
      <c r="D133" s="569" t="s">
        <v>518</v>
      </c>
      <c r="E133" s="525">
        <v>0</v>
      </c>
      <c r="F133" s="516">
        <f t="shared" si="3"/>
        <v>0</v>
      </c>
    </row>
    <row r="134" spans="1:6" x14ac:dyDescent="0.2">
      <c r="A134" s="582"/>
      <c r="B134" s="564"/>
      <c r="C134" s="555"/>
      <c r="D134" s="555"/>
      <c r="E134" s="528" t="s">
        <v>523</v>
      </c>
      <c r="F134" s="527">
        <f>SUM(F126:F133)</f>
        <v>0</v>
      </c>
    </row>
    <row r="135" spans="1:6" ht="131.25" customHeight="1" x14ac:dyDescent="0.2">
      <c r="A135" s="582"/>
      <c r="B135" s="564"/>
      <c r="C135" s="555"/>
      <c r="D135" s="555"/>
      <c r="E135" s="528"/>
      <c r="F135" s="527"/>
    </row>
    <row r="136" spans="1:6" ht="24" customHeight="1" x14ac:dyDescent="0.2">
      <c r="A136" s="582"/>
      <c r="B136" s="564"/>
      <c r="C136" s="555"/>
      <c r="D136" s="555"/>
      <c r="E136" s="528"/>
      <c r="F136" s="527"/>
    </row>
    <row r="137" spans="1:6" ht="24" customHeight="1" x14ac:dyDescent="0.2">
      <c r="A137" s="582"/>
      <c r="B137" s="564"/>
      <c r="C137" s="555"/>
      <c r="D137" s="555"/>
      <c r="E137" s="528"/>
      <c r="F137" s="527"/>
    </row>
    <row r="138" spans="1:6" ht="24" customHeight="1" x14ac:dyDescent="0.2">
      <c r="A138" s="582"/>
      <c r="B138" s="564"/>
      <c r="C138" s="555"/>
      <c r="D138" s="555"/>
      <c r="E138" s="528"/>
      <c r="F138" s="527"/>
    </row>
    <row r="139" spans="1:6" ht="15.75" x14ac:dyDescent="0.2">
      <c r="A139" s="582"/>
      <c r="B139" s="583" t="s">
        <v>555</v>
      </c>
      <c r="C139" s="584"/>
      <c r="D139" s="584"/>
      <c r="E139" s="529"/>
      <c r="F139" s="530"/>
    </row>
    <row r="140" spans="1:6" ht="15" x14ac:dyDescent="0.2">
      <c r="A140" s="585"/>
      <c r="B140" s="534" t="s">
        <v>556</v>
      </c>
      <c r="C140" s="555"/>
      <c r="D140" s="555"/>
      <c r="E140" s="528"/>
      <c r="F140" s="514">
        <f>F33</f>
        <v>0</v>
      </c>
    </row>
    <row r="141" spans="1:6" ht="15" x14ac:dyDescent="0.2">
      <c r="A141" s="582"/>
      <c r="B141" s="534" t="s">
        <v>557</v>
      </c>
      <c r="C141" s="555"/>
      <c r="D141" s="555"/>
      <c r="E141" s="528"/>
      <c r="F141" s="514">
        <f>F43</f>
        <v>0</v>
      </c>
    </row>
    <row r="142" spans="1:6" ht="15" x14ac:dyDescent="0.2">
      <c r="A142" s="582"/>
      <c r="B142" s="534" t="s">
        <v>558</v>
      </c>
      <c r="C142" s="555"/>
      <c r="D142" s="555"/>
      <c r="E142" s="528"/>
      <c r="F142" s="514">
        <f>F52</f>
        <v>0</v>
      </c>
    </row>
    <row r="143" spans="1:6" ht="15" x14ac:dyDescent="0.2">
      <c r="A143" s="582"/>
      <c r="B143" s="534" t="s">
        <v>1229</v>
      </c>
      <c r="C143" s="555"/>
      <c r="D143" s="555"/>
      <c r="E143" s="528"/>
      <c r="F143" s="514">
        <f>F62</f>
        <v>0</v>
      </c>
    </row>
    <row r="144" spans="1:6" ht="15" x14ac:dyDescent="0.2">
      <c r="A144" s="582"/>
      <c r="B144" s="534" t="s">
        <v>559</v>
      </c>
      <c r="C144" s="555"/>
      <c r="D144" s="555"/>
      <c r="E144" s="528"/>
      <c r="F144" s="514">
        <f>F76</f>
        <v>0</v>
      </c>
    </row>
    <row r="145" spans="1:6" ht="15" x14ac:dyDescent="0.2">
      <c r="A145" s="582"/>
      <c r="B145" s="534" t="s">
        <v>560</v>
      </c>
      <c r="C145" s="555"/>
      <c r="D145" s="555"/>
      <c r="E145" s="528"/>
      <c r="F145" s="514">
        <f>F94</f>
        <v>0</v>
      </c>
    </row>
    <row r="146" spans="1:6" ht="15" x14ac:dyDescent="0.2">
      <c r="A146" s="582"/>
      <c r="B146" s="586" t="s">
        <v>561</v>
      </c>
      <c r="C146" s="584"/>
      <c r="D146" s="584"/>
      <c r="E146" s="529"/>
      <c r="F146" s="530">
        <f>F134</f>
        <v>0</v>
      </c>
    </row>
    <row r="147" spans="1:6" ht="15" x14ac:dyDescent="0.2">
      <c r="A147" s="582"/>
      <c r="B147" s="534"/>
      <c r="C147" s="555"/>
      <c r="D147" s="587" t="s">
        <v>562</v>
      </c>
      <c r="E147" s="528"/>
      <c r="F147" s="527">
        <f>SUM(F140:F146)</f>
        <v>0</v>
      </c>
    </row>
    <row r="148" spans="1:6" x14ac:dyDescent="0.2">
      <c r="A148" s="582"/>
      <c r="B148" s="564"/>
      <c r="C148" s="555"/>
      <c r="D148" s="555"/>
      <c r="E148" s="528"/>
      <c r="F148" s="528"/>
    </row>
    <row r="149" spans="1:6" x14ac:dyDescent="0.2">
      <c r="A149" s="533"/>
      <c r="B149" s="564"/>
      <c r="C149" s="588" t="s">
        <v>563</v>
      </c>
      <c r="D149" s="589"/>
      <c r="E149" s="531"/>
      <c r="F149" s="530">
        <f>ROUND(F147*22%,2)</f>
        <v>0</v>
      </c>
    </row>
    <row r="150" spans="1:6" x14ac:dyDescent="0.2">
      <c r="A150" s="533"/>
      <c r="B150" s="564"/>
      <c r="C150" s="590"/>
      <c r="D150" s="555" t="s">
        <v>564</v>
      </c>
      <c r="E150" s="532"/>
      <c r="F150" s="527">
        <f>F147+F149</f>
        <v>0</v>
      </c>
    </row>
    <row r="151" spans="1:6" x14ac:dyDescent="0.2">
      <c r="B151" s="591" t="s">
        <v>1230</v>
      </c>
    </row>
    <row r="153" spans="1:6" ht="13.5" customHeight="1" x14ac:dyDescent="0.2">
      <c r="B153" s="591"/>
    </row>
    <row r="154" spans="1:6" ht="15" customHeight="1" x14ac:dyDescent="0.2"/>
    <row r="155" spans="1:6" ht="15" customHeight="1" x14ac:dyDescent="0.2"/>
    <row r="156" spans="1:6" ht="12.75" customHeight="1" x14ac:dyDescent="0.2"/>
    <row r="157" spans="1:6" ht="30.75" customHeight="1" x14ac:dyDescent="0.2"/>
    <row r="158" spans="1:6" ht="15" customHeight="1" x14ac:dyDescent="0.2"/>
    <row r="159" spans="1:6" ht="15" customHeight="1" x14ac:dyDescent="0.2"/>
    <row r="160" spans="1:6" ht="51.75" customHeight="1" x14ac:dyDescent="0.2"/>
    <row r="161" ht="75.75" customHeight="1" x14ac:dyDescent="0.2"/>
    <row r="162" ht="15" customHeight="1" x14ac:dyDescent="0.2"/>
    <row r="163" ht="53.25" customHeight="1" x14ac:dyDescent="0.2"/>
    <row r="164" ht="25.5" customHeight="1" x14ac:dyDescent="0.2"/>
    <row r="165" ht="14.25" customHeight="1" x14ac:dyDescent="0.2"/>
    <row r="166" ht="14.25" customHeight="1" x14ac:dyDescent="0.2"/>
    <row r="167" ht="14.25" customHeight="1" x14ac:dyDescent="0.2"/>
    <row r="168" ht="14.25" customHeight="1" x14ac:dyDescent="0.2"/>
    <row r="169" ht="14.25" customHeight="1" x14ac:dyDescent="0.2"/>
    <row r="170" ht="25.5" customHeight="1" x14ac:dyDescent="0.2"/>
    <row r="172" ht="12" customHeight="1" x14ac:dyDescent="0.2"/>
    <row r="173" ht="12" customHeight="1" x14ac:dyDescent="0.2"/>
    <row r="174" ht="12" customHeight="1" x14ac:dyDescent="0.2"/>
    <row r="176" ht="13.5" customHeight="1" x14ac:dyDescent="0.2"/>
    <row r="183" spans="1:6" ht="15.75" customHeight="1" x14ac:dyDescent="0.2"/>
    <row r="184" spans="1:6" ht="26.25" hidden="1" customHeight="1" x14ac:dyDescent="0.2"/>
    <row r="185" spans="1:6" ht="46.5" hidden="1" customHeight="1" x14ac:dyDescent="0.2"/>
    <row r="186" spans="1:6" ht="46.5" customHeight="1" x14ac:dyDescent="0.2"/>
    <row r="187" spans="1:6" ht="46.5" customHeight="1" x14ac:dyDescent="0.2"/>
    <row r="188" spans="1:6" ht="31.5" customHeight="1" x14ac:dyDescent="0.2"/>
    <row r="189" spans="1:6" ht="18.75" customHeight="1" x14ac:dyDescent="0.2"/>
    <row r="190" spans="1:6" ht="26.25" customHeight="1" x14ac:dyDescent="0.2"/>
    <row r="191" spans="1:6" ht="25.5" customHeight="1" x14ac:dyDescent="0.2"/>
    <row r="192" spans="1:6" s="17" customFormat="1" ht="14.25" customHeight="1" x14ac:dyDescent="0.2">
      <c r="A192" s="16"/>
      <c r="B192" s="16"/>
      <c r="C192" s="16"/>
      <c r="D192" s="16"/>
      <c r="E192" s="181"/>
      <c r="F192" s="181"/>
    </row>
    <row r="193" spans="1:6" s="17" customFormat="1" ht="37.5" customHeight="1" x14ac:dyDescent="0.2">
      <c r="A193" s="16"/>
      <c r="B193" s="16"/>
      <c r="C193" s="16"/>
      <c r="D193" s="16"/>
      <c r="E193" s="181"/>
      <c r="F193" s="181"/>
    </row>
    <row r="194" spans="1:6" s="17" customFormat="1" x14ac:dyDescent="0.2">
      <c r="A194" s="16"/>
      <c r="B194" s="16"/>
      <c r="C194" s="16"/>
      <c r="D194" s="16"/>
      <c r="E194" s="181"/>
      <c r="F194" s="181"/>
    </row>
    <row r="195" spans="1:6" s="17" customFormat="1" x14ac:dyDescent="0.2">
      <c r="A195" s="16"/>
      <c r="B195" s="16"/>
      <c r="C195" s="16"/>
      <c r="D195" s="16"/>
      <c r="E195" s="181"/>
      <c r="F195" s="181"/>
    </row>
    <row r="196" spans="1:6" s="17" customFormat="1" x14ac:dyDescent="0.2">
      <c r="A196" s="16"/>
      <c r="B196" s="16"/>
      <c r="C196" s="16"/>
      <c r="D196" s="16"/>
      <c r="E196" s="181"/>
      <c r="F196" s="181"/>
    </row>
    <row r="197" spans="1:6" s="17" customFormat="1" x14ac:dyDescent="0.2">
      <c r="A197" s="16"/>
      <c r="B197" s="16"/>
      <c r="C197" s="16"/>
      <c r="D197" s="16"/>
      <c r="E197" s="181"/>
      <c r="F197" s="181"/>
    </row>
    <row r="198" spans="1:6" s="17" customFormat="1" ht="25.5" customHeight="1" x14ac:dyDescent="0.2">
      <c r="A198" s="16"/>
      <c r="B198" s="16"/>
      <c r="C198" s="16"/>
      <c r="D198" s="16"/>
      <c r="E198" s="181"/>
      <c r="F198" s="181"/>
    </row>
    <row r="237" spans="5:6" ht="64.5" customHeight="1" x14ac:dyDescent="0.2">
      <c r="E237" s="170"/>
      <c r="F237" s="170"/>
    </row>
    <row r="267" spans="5:6" ht="13.5" customHeight="1" x14ac:dyDescent="0.2">
      <c r="E267" s="170"/>
      <c r="F267" s="170"/>
    </row>
  </sheetData>
  <sheetProtection algorithmName="SHA-512" hashValue="R4lM3XHnwNCjKb7Q0uZ128b577R3QSJhAuA0LjQd5z9kXzuBE2YEZC5vAsogVRJurS1jX31sQjREL+bBd2d8JA==" saltValue="hOVJajfUizcgECvfTFhrnw==" spinCount="100000" sheet="1"/>
  <mergeCells count="1">
    <mergeCell ref="B1:D1"/>
  </mergeCells>
  <pageMargins left="0.98425196850393704" right="0.19685039370078741" top="0.98425196850393704" bottom="0.98425196850393704" header="0.51181102362204722" footer="0.51181102362204722"/>
  <pageSetup paperSize="9" orientation="portrait" horizontalDpi="300" verticalDpi="300" r:id="rId1"/>
  <headerFooter alignWithMargins="0">
    <oddHeader xml:space="preserve">&amp;C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73A146-72CD-4321-B61E-2610CA3F731A}">
  <sheetPr>
    <tabColor theme="9" tint="-0.249977111117893"/>
  </sheetPr>
  <dimension ref="A1:AMK194"/>
  <sheetViews>
    <sheetView view="pageBreakPreview" zoomScale="115" zoomScaleNormal="100" zoomScaleSheetLayoutView="115" workbookViewId="0">
      <selection activeCell="L13" sqref="L13"/>
    </sheetView>
  </sheetViews>
  <sheetFormatPr defaultColWidth="8.7109375" defaultRowHeight="15" x14ac:dyDescent="0.25"/>
  <cols>
    <col min="1" max="1" width="7.5703125" style="186" customWidth="1"/>
    <col min="2" max="2" width="45.85546875" style="249" customWidth="1"/>
    <col min="3" max="3" width="11.42578125" style="186" customWidth="1"/>
    <col min="4" max="4" width="7.140625" style="186" customWidth="1"/>
    <col min="5" max="5" width="18.42578125" style="196" customWidth="1"/>
    <col min="6" max="6" width="26.5703125" style="196" customWidth="1"/>
    <col min="7" max="7" width="27.85546875" style="28" customWidth="1"/>
    <col min="8" max="8" width="10.28515625" style="25" customWidth="1"/>
    <col min="9" max="9" width="10.28515625" style="26" customWidth="1"/>
    <col min="10" max="11" width="9.140625" style="26" customWidth="1"/>
    <col min="12" max="12" width="27.140625" style="26" customWidth="1"/>
    <col min="13" max="26" width="8.7109375" style="26"/>
    <col min="27" max="1025" width="14.42578125" style="26" customWidth="1"/>
    <col min="1026" max="16384" width="8.7109375" style="38"/>
  </cols>
  <sheetData>
    <row r="1" spans="1:26" x14ac:dyDescent="0.25">
      <c r="A1" s="184"/>
      <c r="B1" s="185"/>
      <c r="E1" s="187" t="s">
        <v>565</v>
      </c>
      <c r="F1" s="186"/>
      <c r="G1" s="24"/>
      <c r="I1" s="23"/>
      <c r="J1" s="23"/>
      <c r="K1" s="23"/>
      <c r="L1" s="23"/>
      <c r="M1" s="23"/>
      <c r="N1" s="23"/>
      <c r="O1" s="23"/>
      <c r="P1" s="23"/>
      <c r="Q1" s="23"/>
      <c r="R1" s="23"/>
      <c r="S1" s="23"/>
      <c r="T1" s="23"/>
      <c r="U1" s="23"/>
      <c r="V1" s="23"/>
      <c r="W1" s="23"/>
      <c r="X1" s="23"/>
      <c r="Y1" s="23"/>
      <c r="Z1" s="23"/>
    </row>
    <row r="2" spans="1:26" x14ac:dyDescent="0.25">
      <c r="A2" s="184" t="s">
        <v>0</v>
      </c>
      <c r="B2" s="188" t="s">
        <v>566</v>
      </c>
      <c r="C2" s="189" t="s">
        <v>3</v>
      </c>
      <c r="D2" s="187" t="s">
        <v>2</v>
      </c>
      <c r="E2" s="187" t="s">
        <v>567</v>
      </c>
      <c r="F2" s="187" t="s">
        <v>568</v>
      </c>
      <c r="G2" s="24"/>
      <c r="I2" s="23"/>
      <c r="J2" s="23"/>
      <c r="K2" s="23"/>
      <c r="L2" s="23"/>
      <c r="M2" s="23"/>
      <c r="N2" s="23"/>
      <c r="O2" s="23"/>
      <c r="P2" s="23"/>
      <c r="Q2" s="23"/>
      <c r="R2" s="23"/>
      <c r="S2" s="23"/>
      <c r="T2" s="23"/>
      <c r="U2" s="23"/>
      <c r="V2" s="23"/>
      <c r="W2" s="23"/>
      <c r="X2" s="23"/>
      <c r="Y2" s="23"/>
      <c r="Z2" s="23"/>
    </row>
    <row r="3" spans="1:26" x14ac:dyDescent="0.25">
      <c r="A3" s="184"/>
      <c r="B3" s="188"/>
      <c r="C3" s="190"/>
      <c r="E3" s="186"/>
      <c r="F3" s="186"/>
      <c r="G3" s="24"/>
      <c r="I3" s="23"/>
      <c r="J3" s="23"/>
      <c r="K3" s="23"/>
      <c r="L3" s="23"/>
      <c r="M3" s="23"/>
      <c r="N3" s="23"/>
      <c r="O3" s="23"/>
      <c r="P3" s="23"/>
      <c r="Q3" s="23"/>
      <c r="R3" s="23"/>
      <c r="S3" s="23"/>
      <c r="T3" s="23"/>
      <c r="U3" s="23"/>
      <c r="V3" s="23"/>
      <c r="W3" s="23"/>
      <c r="X3" s="23"/>
      <c r="Y3" s="23"/>
      <c r="Z3" s="23"/>
    </row>
    <row r="4" spans="1:26" x14ac:dyDescent="0.25">
      <c r="B4" s="191" t="s">
        <v>569</v>
      </c>
      <c r="D4" s="192"/>
      <c r="E4" s="193"/>
      <c r="F4" s="193"/>
    </row>
    <row r="5" spans="1:26" ht="39.6" customHeight="1" x14ac:dyDescent="0.25">
      <c r="A5" s="184"/>
      <c r="B5" s="867" t="s">
        <v>570</v>
      </c>
      <c r="C5" s="867"/>
      <c r="D5" s="867"/>
      <c r="E5" s="867"/>
      <c r="F5" s="867"/>
    </row>
    <row r="6" spans="1:26" x14ac:dyDescent="0.25">
      <c r="A6" s="184"/>
      <c r="B6" s="195" t="s">
        <v>571</v>
      </c>
    </row>
    <row r="7" spans="1:26" ht="32.85" customHeight="1" x14ac:dyDescent="0.25">
      <c r="A7" s="184" t="s">
        <v>572</v>
      </c>
      <c r="B7" s="867" t="s">
        <v>573</v>
      </c>
      <c r="C7" s="867"/>
      <c r="D7" s="867"/>
      <c r="E7" s="867"/>
      <c r="F7" s="867"/>
    </row>
    <row r="8" spans="1:26" ht="26.85" customHeight="1" x14ac:dyDescent="0.25">
      <c r="A8" s="184" t="s">
        <v>572</v>
      </c>
      <c r="B8" s="867" t="s">
        <v>574</v>
      </c>
      <c r="C8" s="867"/>
      <c r="D8" s="867"/>
      <c r="E8" s="867"/>
      <c r="F8" s="867"/>
    </row>
    <row r="9" spans="1:26" x14ac:dyDescent="0.25">
      <c r="A9" s="184" t="s">
        <v>572</v>
      </c>
      <c r="B9" s="868" t="s">
        <v>575</v>
      </c>
      <c r="C9" s="868"/>
      <c r="D9" s="868"/>
      <c r="E9" s="868"/>
      <c r="F9" s="868"/>
    </row>
    <row r="10" spans="1:26" ht="31.35" customHeight="1" x14ac:dyDescent="0.25">
      <c r="A10" s="184" t="s">
        <v>572</v>
      </c>
      <c r="B10" s="867" t="s">
        <v>576</v>
      </c>
      <c r="C10" s="867"/>
      <c r="D10" s="867"/>
      <c r="E10" s="867"/>
      <c r="F10" s="867"/>
    </row>
    <row r="11" spans="1:26" ht="12.75" customHeight="1" x14ac:dyDescent="0.25">
      <c r="A11" s="184" t="s">
        <v>572</v>
      </c>
      <c r="B11" s="867" t="s">
        <v>577</v>
      </c>
      <c r="C11" s="867"/>
      <c r="D11" s="867"/>
      <c r="E11" s="867"/>
      <c r="F11" s="867"/>
    </row>
    <row r="12" spans="1:26" ht="33.6" customHeight="1" x14ac:dyDescent="0.25">
      <c r="A12" s="184" t="s">
        <v>572</v>
      </c>
      <c r="B12" s="867" t="s">
        <v>578</v>
      </c>
      <c r="C12" s="867"/>
      <c r="D12" s="867"/>
      <c r="E12" s="867"/>
      <c r="F12" s="867"/>
    </row>
    <row r="13" spans="1:26" ht="19.350000000000001" customHeight="1" x14ac:dyDescent="0.25">
      <c r="A13" s="184" t="s">
        <v>572</v>
      </c>
      <c r="B13" s="867" t="s">
        <v>579</v>
      </c>
      <c r="C13" s="867"/>
      <c r="D13" s="867"/>
      <c r="E13" s="867"/>
      <c r="F13" s="867"/>
    </row>
    <row r="14" spans="1:26" ht="26.1" customHeight="1" x14ac:dyDescent="0.25">
      <c r="A14" s="184" t="s">
        <v>572</v>
      </c>
      <c r="B14" s="867" t="s">
        <v>580</v>
      </c>
      <c r="C14" s="867"/>
      <c r="D14" s="867"/>
      <c r="E14" s="867"/>
      <c r="F14" s="867"/>
    </row>
    <row r="15" spans="1:26" ht="19.350000000000001" customHeight="1" x14ac:dyDescent="0.25">
      <c r="A15" s="184" t="s">
        <v>572</v>
      </c>
      <c r="B15" s="867" t="s">
        <v>581</v>
      </c>
      <c r="C15" s="867"/>
      <c r="D15" s="867"/>
      <c r="E15" s="867"/>
      <c r="F15" s="867"/>
    </row>
    <row r="16" spans="1:26" ht="12.75" customHeight="1" x14ac:dyDescent="0.25">
      <c r="A16" s="184" t="s">
        <v>572</v>
      </c>
      <c r="B16" s="867" t="s">
        <v>582</v>
      </c>
      <c r="C16" s="867"/>
      <c r="D16" s="867"/>
      <c r="E16" s="867"/>
      <c r="F16" s="867"/>
    </row>
    <row r="17" spans="1:8" ht="12.75" customHeight="1" x14ac:dyDescent="0.25">
      <c r="A17" s="184" t="s">
        <v>572</v>
      </c>
      <c r="B17" s="867" t="s">
        <v>583</v>
      </c>
      <c r="C17" s="867"/>
      <c r="D17" s="867"/>
      <c r="E17" s="867"/>
      <c r="F17" s="867"/>
    </row>
    <row r="18" spans="1:8" x14ac:dyDescent="0.25">
      <c r="A18" s="184" t="s">
        <v>572</v>
      </c>
      <c r="B18" s="868" t="s">
        <v>584</v>
      </c>
      <c r="C18" s="868"/>
      <c r="D18" s="868"/>
      <c r="E18" s="868"/>
      <c r="F18" s="868"/>
    </row>
    <row r="19" spans="1:8" x14ac:dyDescent="0.25">
      <c r="A19" s="184" t="s">
        <v>572</v>
      </c>
      <c r="B19" s="868" t="s">
        <v>585</v>
      </c>
      <c r="C19" s="868"/>
      <c r="D19" s="868"/>
      <c r="E19" s="868"/>
      <c r="F19" s="868"/>
    </row>
    <row r="20" spans="1:8" ht="28.35" customHeight="1" x14ac:dyDescent="0.25">
      <c r="A20" s="184" t="s">
        <v>572</v>
      </c>
      <c r="B20" s="867" t="s">
        <v>586</v>
      </c>
      <c r="C20" s="867"/>
      <c r="D20" s="867"/>
      <c r="E20" s="867"/>
      <c r="F20" s="867"/>
    </row>
    <row r="21" spans="1:8" x14ac:dyDescent="0.25">
      <c r="A21" s="184"/>
      <c r="B21" s="194"/>
      <c r="C21" s="194"/>
      <c r="D21" s="194"/>
      <c r="E21" s="194"/>
      <c r="F21" s="194"/>
    </row>
    <row r="22" spans="1:8" x14ac:dyDescent="0.25">
      <c r="A22" s="184"/>
      <c r="B22" s="197" t="s">
        <v>587</v>
      </c>
      <c r="C22" s="198"/>
      <c r="D22" s="187"/>
      <c r="E22" s="199"/>
      <c r="F22" s="199"/>
    </row>
    <row r="23" spans="1:8" ht="12.75" customHeight="1" x14ac:dyDescent="0.25">
      <c r="A23" s="184"/>
      <c r="B23" s="870" t="s">
        <v>588</v>
      </c>
      <c r="C23" s="870"/>
      <c r="D23" s="870"/>
      <c r="E23" s="870"/>
      <c r="F23" s="870"/>
    </row>
    <row r="24" spans="1:8" x14ac:dyDescent="0.25">
      <c r="A24" s="184"/>
      <c r="B24" s="197" t="s">
        <v>589</v>
      </c>
      <c r="C24" s="198"/>
      <c r="D24" s="187"/>
      <c r="E24" s="199"/>
      <c r="F24" s="199"/>
    </row>
    <row r="25" spans="1:8" x14ac:dyDescent="0.25">
      <c r="A25" s="184"/>
      <c r="B25" s="197"/>
      <c r="C25" s="198"/>
      <c r="D25" s="187"/>
      <c r="E25" s="199"/>
      <c r="F25" s="199"/>
    </row>
    <row r="26" spans="1:8" s="32" customFormat="1" x14ac:dyDescent="0.25">
      <c r="A26" s="620" t="s">
        <v>590</v>
      </c>
      <c r="B26" s="621" t="s">
        <v>591</v>
      </c>
      <c r="C26" s="622"/>
      <c r="D26" s="623"/>
      <c r="E26" s="201"/>
      <c r="F26" s="201"/>
      <c r="G26" s="30"/>
      <c r="H26" s="31"/>
    </row>
    <row r="27" spans="1:8" x14ac:dyDescent="0.25">
      <c r="A27" s="624"/>
      <c r="B27" s="33"/>
      <c r="C27" s="625"/>
      <c r="D27" s="626"/>
      <c r="E27" s="204"/>
      <c r="F27" s="204"/>
    </row>
    <row r="28" spans="1:8" ht="83.65" customHeight="1" x14ac:dyDescent="0.25">
      <c r="A28" s="34"/>
      <c r="B28" s="627" t="s">
        <v>592</v>
      </c>
      <c r="C28" s="34"/>
      <c r="D28" s="34"/>
      <c r="E28" s="205"/>
      <c r="F28" s="205"/>
    </row>
    <row r="29" spans="1:8" ht="20.100000000000001" customHeight="1" x14ac:dyDescent="0.25">
      <c r="A29" s="628" t="s">
        <v>8</v>
      </c>
      <c r="B29" s="629" t="s">
        <v>593</v>
      </c>
      <c r="C29" s="35">
        <v>6</v>
      </c>
      <c r="D29" s="630" t="s">
        <v>14</v>
      </c>
      <c r="E29" s="64">
        <v>0</v>
      </c>
      <c r="F29" s="209">
        <f>C29*E29</f>
        <v>0</v>
      </c>
    </row>
    <row r="30" spans="1:8" ht="32.1" customHeight="1" x14ac:dyDescent="0.25">
      <c r="A30" s="628"/>
      <c r="B30" s="36" t="s">
        <v>594</v>
      </c>
      <c r="C30" s="35"/>
      <c r="D30" s="630"/>
      <c r="E30" s="64"/>
      <c r="F30" s="209"/>
    </row>
    <row r="31" spans="1:8" ht="43.35" customHeight="1" x14ac:dyDescent="0.25">
      <c r="A31" s="628" t="s">
        <v>572</v>
      </c>
      <c r="B31" s="36" t="s">
        <v>595</v>
      </c>
      <c r="C31" s="35"/>
      <c r="D31" s="630"/>
      <c r="E31" s="64"/>
      <c r="F31" s="209"/>
    </row>
    <row r="32" spans="1:8" ht="29.1" customHeight="1" x14ac:dyDescent="0.25">
      <c r="A32" s="628" t="s">
        <v>572</v>
      </c>
      <c r="B32" s="36" t="s">
        <v>596</v>
      </c>
      <c r="C32" s="35"/>
      <c r="D32" s="630"/>
      <c r="E32" s="64"/>
      <c r="F32" s="209"/>
    </row>
    <row r="33" spans="1:1011" ht="20.100000000000001" customHeight="1" x14ac:dyDescent="0.25">
      <c r="A33" s="628"/>
      <c r="B33" s="631"/>
      <c r="C33" s="35"/>
      <c r="D33" s="630"/>
      <c r="E33" s="207"/>
      <c r="F33" s="209"/>
    </row>
    <row r="34" spans="1:1011" s="38" customFormat="1" x14ac:dyDescent="0.25">
      <c r="A34" s="628" t="s">
        <v>16</v>
      </c>
      <c r="B34" s="632" t="s">
        <v>597</v>
      </c>
      <c r="C34" s="35">
        <v>5</v>
      </c>
      <c r="D34" s="630" t="s">
        <v>518</v>
      </c>
      <c r="E34" s="207">
        <v>0</v>
      </c>
      <c r="F34" s="209">
        <f>C34*E34</f>
        <v>0</v>
      </c>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c r="DJ34" s="37"/>
      <c r="DK34" s="37"/>
      <c r="DL34" s="37"/>
      <c r="DM34" s="37"/>
      <c r="DN34" s="37"/>
      <c r="DO34" s="37"/>
      <c r="DP34" s="37"/>
      <c r="DQ34" s="37"/>
      <c r="DR34" s="37"/>
      <c r="DS34" s="37"/>
      <c r="DT34" s="37"/>
      <c r="DU34" s="37"/>
      <c r="DV34" s="37"/>
      <c r="DW34" s="37"/>
      <c r="DX34" s="37"/>
      <c r="DY34" s="37"/>
      <c r="DZ34" s="37"/>
      <c r="EA34" s="37"/>
      <c r="EB34" s="37"/>
      <c r="EC34" s="37"/>
      <c r="ED34" s="37"/>
      <c r="EE34" s="37"/>
      <c r="EF34" s="37"/>
      <c r="EG34" s="37"/>
      <c r="EH34" s="37"/>
      <c r="EI34" s="37"/>
      <c r="EJ34" s="37"/>
      <c r="EK34" s="37"/>
      <c r="EL34" s="37"/>
      <c r="EM34" s="37"/>
      <c r="EN34" s="37"/>
      <c r="EO34" s="37"/>
      <c r="EP34" s="37"/>
      <c r="EQ34" s="37"/>
      <c r="ER34" s="37"/>
      <c r="ES34" s="37"/>
      <c r="ET34" s="37"/>
      <c r="EU34" s="37"/>
      <c r="EV34" s="37"/>
      <c r="EW34" s="37"/>
      <c r="EX34" s="37"/>
      <c r="EY34" s="37"/>
      <c r="EZ34" s="37"/>
      <c r="FA34" s="37"/>
      <c r="FB34" s="37"/>
      <c r="FC34" s="37"/>
      <c r="FD34" s="37"/>
      <c r="FE34" s="37"/>
      <c r="FF34" s="37"/>
      <c r="FG34" s="37"/>
      <c r="FH34" s="37"/>
      <c r="FI34" s="37"/>
      <c r="FJ34" s="37"/>
      <c r="FK34" s="37"/>
      <c r="FL34" s="37"/>
      <c r="FM34" s="37"/>
      <c r="FN34" s="37"/>
      <c r="FO34" s="37"/>
      <c r="FP34" s="37"/>
      <c r="FQ34" s="37"/>
      <c r="FR34" s="37"/>
      <c r="FS34" s="37"/>
      <c r="FT34" s="37"/>
      <c r="FU34" s="37"/>
      <c r="FV34" s="37"/>
      <c r="FW34" s="37"/>
      <c r="FX34" s="37"/>
      <c r="FY34" s="37"/>
      <c r="FZ34" s="37"/>
      <c r="GA34" s="37"/>
      <c r="GB34" s="37"/>
      <c r="GC34" s="37"/>
      <c r="GD34" s="37"/>
      <c r="GE34" s="37"/>
      <c r="GF34" s="37"/>
      <c r="GG34" s="37"/>
      <c r="GH34" s="37"/>
      <c r="GI34" s="37"/>
      <c r="GJ34" s="37"/>
      <c r="GK34" s="37"/>
      <c r="GL34" s="37"/>
      <c r="GM34" s="37"/>
      <c r="GN34" s="37"/>
      <c r="GO34" s="37"/>
      <c r="GP34" s="37"/>
      <c r="GQ34" s="37"/>
      <c r="GR34" s="37"/>
      <c r="GS34" s="37"/>
      <c r="GT34" s="37"/>
      <c r="GU34" s="37"/>
      <c r="GV34" s="37"/>
      <c r="GW34" s="37"/>
      <c r="GX34" s="37"/>
      <c r="GY34" s="37"/>
      <c r="GZ34" s="37"/>
      <c r="HA34" s="37"/>
      <c r="HB34" s="37"/>
      <c r="HC34" s="37"/>
      <c r="HD34" s="37"/>
      <c r="HE34" s="37"/>
      <c r="HF34" s="37"/>
      <c r="HG34" s="37"/>
      <c r="HH34" s="37"/>
      <c r="HI34" s="37"/>
      <c r="HJ34" s="37"/>
      <c r="HK34" s="37"/>
      <c r="HL34" s="37"/>
      <c r="HM34" s="37"/>
      <c r="HN34" s="37"/>
      <c r="HO34" s="37"/>
      <c r="HP34" s="37"/>
      <c r="HQ34" s="37"/>
      <c r="HR34" s="37"/>
      <c r="HS34" s="37"/>
      <c r="HT34" s="37"/>
      <c r="HU34" s="37"/>
      <c r="HV34" s="37"/>
      <c r="HW34" s="37"/>
      <c r="HX34" s="37"/>
      <c r="HY34" s="37"/>
      <c r="HZ34" s="37"/>
      <c r="IA34" s="37"/>
      <c r="IB34" s="37"/>
      <c r="IC34" s="37"/>
      <c r="ID34" s="37"/>
      <c r="IE34" s="37"/>
      <c r="IF34" s="37"/>
      <c r="IG34" s="37"/>
      <c r="IH34" s="37"/>
      <c r="II34" s="37"/>
      <c r="IJ34" s="37"/>
      <c r="IK34" s="37"/>
      <c r="IL34" s="37"/>
      <c r="IM34" s="37"/>
      <c r="IN34" s="37"/>
      <c r="IO34" s="37"/>
      <c r="IP34" s="37"/>
      <c r="IQ34" s="37"/>
      <c r="IR34" s="37"/>
      <c r="IS34" s="37"/>
      <c r="IT34" s="37"/>
      <c r="IU34" s="37"/>
      <c r="IV34" s="37"/>
      <c r="IW34" s="37"/>
      <c r="IX34" s="37"/>
      <c r="IY34" s="37"/>
      <c r="IZ34" s="37"/>
      <c r="JA34" s="37"/>
      <c r="JB34" s="37"/>
      <c r="JC34" s="37"/>
      <c r="JD34" s="37"/>
      <c r="JE34" s="37"/>
      <c r="JF34" s="37"/>
      <c r="JG34" s="37"/>
      <c r="JH34" s="37"/>
      <c r="JI34" s="37"/>
      <c r="JJ34" s="37"/>
      <c r="JK34" s="37"/>
      <c r="JL34" s="37"/>
      <c r="JM34" s="37"/>
      <c r="JN34" s="37"/>
      <c r="JO34" s="37"/>
      <c r="JP34" s="37"/>
      <c r="JQ34" s="37"/>
      <c r="JR34" s="37"/>
      <c r="JS34" s="37"/>
      <c r="JT34" s="37"/>
      <c r="JU34" s="37"/>
      <c r="JV34" s="37"/>
      <c r="JW34" s="37"/>
      <c r="JX34" s="37"/>
      <c r="JY34" s="37"/>
      <c r="JZ34" s="37"/>
      <c r="KA34" s="37"/>
      <c r="KB34" s="37"/>
      <c r="KC34" s="37"/>
      <c r="KD34" s="37"/>
      <c r="KE34" s="37"/>
      <c r="KF34" s="37"/>
      <c r="KG34" s="37"/>
      <c r="KH34" s="37"/>
      <c r="KI34" s="37"/>
      <c r="KJ34" s="37"/>
      <c r="KK34" s="37"/>
      <c r="KL34" s="37"/>
      <c r="KM34" s="37"/>
      <c r="KN34" s="37"/>
      <c r="KO34" s="37"/>
      <c r="KP34" s="37"/>
      <c r="KQ34" s="37"/>
      <c r="KR34" s="37"/>
      <c r="KS34" s="37"/>
      <c r="KT34" s="37"/>
      <c r="KU34" s="37"/>
      <c r="KV34" s="37"/>
      <c r="KW34" s="37"/>
      <c r="KX34" s="37"/>
      <c r="KY34" s="37"/>
      <c r="KZ34" s="37"/>
      <c r="LA34" s="37"/>
      <c r="LB34" s="37"/>
      <c r="LC34" s="37"/>
      <c r="LD34" s="37"/>
      <c r="LE34" s="37"/>
      <c r="LF34" s="37"/>
      <c r="LG34" s="37"/>
      <c r="LH34" s="37"/>
      <c r="LI34" s="37"/>
      <c r="LJ34" s="37"/>
      <c r="LK34" s="37"/>
      <c r="LL34" s="37"/>
      <c r="LM34" s="37"/>
      <c r="LN34" s="37"/>
      <c r="LO34" s="37"/>
      <c r="LP34" s="37"/>
      <c r="LQ34" s="37"/>
      <c r="LR34" s="37"/>
      <c r="LS34" s="37"/>
      <c r="LT34" s="37"/>
      <c r="LU34" s="37"/>
      <c r="LV34" s="37"/>
      <c r="LW34" s="37"/>
      <c r="LX34" s="37"/>
      <c r="LY34" s="37"/>
      <c r="LZ34" s="37"/>
      <c r="MA34" s="37"/>
      <c r="MB34" s="37"/>
      <c r="MC34" s="37"/>
      <c r="MD34" s="37"/>
      <c r="ME34" s="37"/>
      <c r="MF34" s="37"/>
      <c r="MG34" s="37"/>
      <c r="MH34" s="37"/>
      <c r="MI34" s="37"/>
      <c r="MJ34" s="37"/>
      <c r="MK34" s="37"/>
      <c r="ML34" s="37"/>
      <c r="MM34" s="37"/>
      <c r="MN34" s="37"/>
      <c r="MO34" s="37"/>
      <c r="MP34" s="37"/>
      <c r="MQ34" s="37"/>
      <c r="MR34" s="37"/>
      <c r="MS34" s="37"/>
      <c r="MT34" s="37"/>
      <c r="MU34" s="37"/>
      <c r="MV34" s="37"/>
      <c r="MW34" s="37"/>
      <c r="MX34" s="37"/>
      <c r="MY34" s="37"/>
      <c r="MZ34" s="37"/>
      <c r="NA34" s="37"/>
      <c r="NB34" s="37"/>
      <c r="NC34" s="37"/>
      <c r="ND34" s="37"/>
      <c r="NE34" s="37"/>
      <c r="NF34" s="37"/>
      <c r="NG34" s="37"/>
      <c r="NH34" s="37"/>
      <c r="NI34" s="37"/>
      <c r="NJ34" s="37"/>
      <c r="NK34" s="37"/>
      <c r="NL34" s="37"/>
      <c r="NM34" s="37"/>
      <c r="NN34" s="37"/>
      <c r="NO34" s="37"/>
      <c r="NP34" s="37"/>
      <c r="NQ34" s="37"/>
      <c r="NR34" s="37"/>
      <c r="NS34" s="37"/>
      <c r="NT34" s="37"/>
      <c r="NU34" s="37"/>
      <c r="NV34" s="37"/>
      <c r="NW34" s="37"/>
      <c r="NX34" s="37"/>
      <c r="NY34" s="37"/>
      <c r="NZ34" s="37"/>
      <c r="OA34" s="37"/>
      <c r="OB34" s="37"/>
      <c r="OC34" s="37"/>
      <c r="OD34" s="37"/>
      <c r="OE34" s="37"/>
      <c r="OF34" s="37"/>
      <c r="OG34" s="37"/>
      <c r="OH34" s="37"/>
      <c r="OI34" s="37"/>
      <c r="OJ34" s="37"/>
      <c r="OK34" s="37"/>
      <c r="OL34" s="37"/>
      <c r="OM34" s="37"/>
      <c r="ON34" s="37"/>
      <c r="OO34" s="37"/>
      <c r="OP34" s="37"/>
      <c r="OQ34" s="37"/>
      <c r="OR34" s="37"/>
      <c r="OS34" s="37"/>
      <c r="OT34" s="37"/>
      <c r="OU34" s="37"/>
      <c r="OV34" s="37"/>
      <c r="OW34" s="37"/>
      <c r="OX34" s="37"/>
      <c r="OY34" s="37"/>
      <c r="OZ34" s="37"/>
      <c r="PA34" s="37"/>
      <c r="PB34" s="37"/>
      <c r="PC34" s="37"/>
      <c r="PD34" s="37"/>
      <c r="PE34" s="37"/>
      <c r="PF34" s="37"/>
      <c r="PG34" s="37"/>
      <c r="PH34" s="37"/>
      <c r="PI34" s="37"/>
      <c r="PJ34" s="37"/>
      <c r="PK34" s="37"/>
      <c r="PL34" s="37"/>
      <c r="PM34" s="37"/>
      <c r="PN34" s="37"/>
      <c r="PO34" s="37"/>
      <c r="PP34" s="37"/>
      <c r="PQ34" s="37"/>
      <c r="PR34" s="37"/>
      <c r="PS34" s="37"/>
      <c r="PT34" s="37"/>
      <c r="PU34" s="37"/>
      <c r="PV34" s="37"/>
      <c r="PW34" s="37"/>
      <c r="PX34" s="37"/>
      <c r="PY34" s="37"/>
      <c r="PZ34" s="37"/>
      <c r="QA34" s="37"/>
      <c r="QB34" s="37"/>
      <c r="QC34" s="37"/>
      <c r="QD34" s="37"/>
      <c r="QE34" s="37"/>
      <c r="QF34" s="37"/>
      <c r="QG34" s="37"/>
      <c r="QH34" s="37"/>
      <c r="QI34" s="37"/>
      <c r="QJ34" s="37"/>
      <c r="QK34" s="37"/>
      <c r="QL34" s="37"/>
      <c r="QM34" s="37"/>
      <c r="QN34" s="37"/>
      <c r="QO34" s="37"/>
      <c r="QP34" s="37"/>
      <c r="QQ34" s="37"/>
      <c r="QR34" s="37"/>
      <c r="QS34" s="37"/>
      <c r="QT34" s="37"/>
      <c r="QU34" s="37"/>
      <c r="QV34" s="37"/>
      <c r="QW34" s="37"/>
      <c r="QX34" s="37"/>
      <c r="QY34" s="37"/>
      <c r="QZ34" s="37"/>
      <c r="RA34" s="37"/>
      <c r="RB34" s="37"/>
      <c r="RC34" s="37"/>
      <c r="RD34" s="37"/>
      <c r="RE34" s="37"/>
      <c r="RF34" s="37"/>
      <c r="RG34" s="37"/>
      <c r="RH34" s="37"/>
      <c r="RI34" s="37"/>
      <c r="RJ34" s="37"/>
      <c r="RK34" s="37"/>
      <c r="RL34" s="37"/>
      <c r="RM34" s="37"/>
      <c r="RN34" s="37"/>
      <c r="RO34" s="37"/>
      <c r="RP34" s="37"/>
      <c r="RQ34" s="37"/>
      <c r="RR34" s="37"/>
      <c r="RS34" s="37"/>
      <c r="RT34" s="37"/>
      <c r="RU34" s="37"/>
      <c r="RV34" s="37"/>
      <c r="RW34" s="37"/>
      <c r="RX34" s="37"/>
      <c r="RY34" s="37"/>
      <c r="RZ34" s="37"/>
      <c r="SA34" s="37"/>
      <c r="SB34" s="37"/>
      <c r="SC34" s="37"/>
      <c r="SD34" s="37"/>
      <c r="SE34" s="37"/>
      <c r="SF34" s="37"/>
      <c r="SG34" s="37"/>
      <c r="SH34" s="37"/>
      <c r="SI34" s="37"/>
      <c r="SJ34" s="37"/>
      <c r="SK34" s="37"/>
      <c r="SL34" s="37"/>
      <c r="SM34" s="37"/>
      <c r="SN34" s="37"/>
      <c r="SO34" s="37"/>
      <c r="SP34" s="37"/>
      <c r="SQ34" s="37"/>
      <c r="SR34" s="37"/>
      <c r="SS34" s="37"/>
      <c r="ST34" s="37"/>
      <c r="SU34" s="37"/>
      <c r="SV34" s="37"/>
      <c r="SW34" s="37"/>
      <c r="SX34" s="37"/>
      <c r="SY34" s="37"/>
      <c r="SZ34" s="37"/>
      <c r="TA34" s="37"/>
      <c r="TB34" s="37"/>
      <c r="TC34" s="37"/>
      <c r="TD34" s="37"/>
      <c r="TE34" s="37"/>
      <c r="TF34" s="37"/>
      <c r="TG34" s="37"/>
      <c r="TH34" s="37"/>
      <c r="TI34" s="37"/>
      <c r="TJ34" s="37"/>
      <c r="TK34" s="37"/>
      <c r="TL34" s="37"/>
      <c r="TM34" s="37"/>
      <c r="TN34" s="37"/>
      <c r="TO34" s="37"/>
      <c r="TP34" s="37"/>
      <c r="TQ34" s="37"/>
      <c r="TR34" s="37"/>
      <c r="TS34" s="37"/>
      <c r="TT34" s="37"/>
      <c r="TU34" s="37"/>
      <c r="TV34" s="37"/>
      <c r="TW34" s="37"/>
      <c r="TX34" s="37"/>
      <c r="TY34" s="37"/>
      <c r="TZ34" s="37"/>
      <c r="UA34" s="37"/>
      <c r="UB34" s="37"/>
      <c r="UC34" s="37"/>
      <c r="UD34" s="37"/>
      <c r="UE34" s="37"/>
      <c r="UF34" s="37"/>
      <c r="UG34" s="37"/>
      <c r="UH34" s="37"/>
      <c r="UI34" s="37"/>
      <c r="UJ34" s="37"/>
      <c r="UK34" s="37"/>
      <c r="UL34" s="37"/>
      <c r="UM34" s="37"/>
      <c r="UN34" s="37"/>
      <c r="UO34" s="37"/>
      <c r="UP34" s="37"/>
      <c r="UQ34" s="37"/>
      <c r="UR34" s="37"/>
      <c r="US34" s="37"/>
      <c r="UT34" s="37"/>
      <c r="UU34" s="37"/>
      <c r="UV34" s="37"/>
      <c r="UW34" s="37"/>
      <c r="UX34" s="37"/>
      <c r="UY34" s="37"/>
      <c r="UZ34" s="37"/>
      <c r="VA34" s="37"/>
      <c r="VB34" s="37"/>
      <c r="VC34" s="37"/>
      <c r="VD34" s="37"/>
      <c r="VE34" s="37"/>
      <c r="VF34" s="37"/>
      <c r="VG34" s="37"/>
      <c r="VH34" s="37"/>
      <c r="VI34" s="37"/>
      <c r="VJ34" s="37"/>
      <c r="VK34" s="37"/>
      <c r="VL34" s="37"/>
      <c r="VM34" s="37"/>
      <c r="VN34" s="37"/>
      <c r="VO34" s="37"/>
      <c r="VP34" s="37"/>
      <c r="VQ34" s="37"/>
      <c r="VR34" s="37"/>
      <c r="VS34" s="37"/>
      <c r="VT34" s="37"/>
      <c r="VU34" s="37"/>
      <c r="VV34" s="37"/>
      <c r="VW34" s="37"/>
      <c r="VX34" s="37"/>
      <c r="VY34" s="37"/>
      <c r="VZ34" s="37"/>
      <c r="WA34" s="37"/>
      <c r="WB34" s="37"/>
      <c r="WC34" s="37"/>
      <c r="WD34" s="37"/>
      <c r="WE34" s="37"/>
      <c r="WF34" s="37"/>
      <c r="WG34" s="37"/>
      <c r="WH34" s="37"/>
      <c r="WI34" s="37"/>
      <c r="WJ34" s="37"/>
      <c r="WK34" s="37"/>
      <c r="WL34" s="37"/>
      <c r="WM34" s="37"/>
      <c r="WN34" s="37"/>
      <c r="WO34" s="37"/>
      <c r="WP34" s="37"/>
      <c r="WQ34" s="37"/>
      <c r="WR34" s="37"/>
      <c r="WS34" s="37"/>
      <c r="WT34" s="37"/>
      <c r="WU34" s="37"/>
      <c r="WV34" s="37"/>
      <c r="WW34" s="37"/>
      <c r="WX34" s="37"/>
      <c r="WY34" s="37"/>
      <c r="WZ34" s="37"/>
      <c r="XA34" s="37"/>
      <c r="XB34" s="37"/>
      <c r="XC34" s="37"/>
      <c r="XD34" s="37"/>
      <c r="XE34" s="37"/>
      <c r="XF34" s="37"/>
      <c r="XG34" s="37"/>
      <c r="XH34" s="37"/>
      <c r="XI34" s="37"/>
      <c r="XJ34" s="37"/>
      <c r="XK34" s="37"/>
      <c r="XL34" s="37"/>
      <c r="XM34" s="37"/>
      <c r="XN34" s="37"/>
      <c r="XO34" s="37"/>
      <c r="XP34" s="37"/>
      <c r="XQ34" s="37"/>
      <c r="XR34" s="37"/>
      <c r="XS34" s="37"/>
      <c r="XT34" s="37"/>
      <c r="XU34" s="37"/>
      <c r="XV34" s="37"/>
      <c r="XW34" s="37"/>
      <c r="XX34" s="37"/>
      <c r="XY34" s="37"/>
      <c r="XZ34" s="37"/>
      <c r="YA34" s="37"/>
      <c r="YB34" s="37"/>
      <c r="YC34" s="37"/>
      <c r="YD34" s="37"/>
      <c r="YE34" s="37"/>
      <c r="YF34" s="37"/>
      <c r="YG34" s="37"/>
      <c r="YH34" s="37"/>
      <c r="YI34" s="37"/>
      <c r="YJ34" s="37"/>
      <c r="YK34" s="37"/>
      <c r="YL34" s="37"/>
      <c r="YM34" s="37"/>
      <c r="YN34" s="37"/>
      <c r="YO34" s="37"/>
      <c r="YP34" s="37"/>
      <c r="YQ34" s="37"/>
      <c r="YR34" s="37"/>
      <c r="YS34" s="37"/>
      <c r="YT34" s="37"/>
      <c r="YU34" s="37"/>
      <c r="YV34" s="37"/>
      <c r="YW34" s="37"/>
      <c r="YX34" s="37"/>
      <c r="YY34" s="37"/>
      <c r="YZ34" s="37"/>
      <c r="ZA34" s="37"/>
      <c r="ZB34" s="37"/>
      <c r="ZC34" s="37"/>
      <c r="ZD34" s="37"/>
      <c r="ZE34" s="37"/>
      <c r="ZF34" s="37"/>
      <c r="ZG34" s="37"/>
      <c r="ZH34" s="37"/>
      <c r="ZI34" s="37"/>
      <c r="ZJ34" s="37"/>
      <c r="ZK34" s="37"/>
      <c r="ZL34" s="37"/>
      <c r="ZM34" s="37"/>
      <c r="ZN34" s="37"/>
      <c r="ZO34" s="37"/>
      <c r="ZP34" s="37"/>
      <c r="ZQ34" s="37"/>
      <c r="ZR34" s="37"/>
      <c r="ZS34" s="37"/>
      <c r="ZT34" s="37"/>
      <c r="ZU34" s="37"/>
      <c r="ZV34" s="37"/>
      <c r="ZW34" s="37"/>
      <c r="ZX34" s="37"/>
      <c r="ZY34" s="37"/>
      <c r="ZZ34" s="37"/>
      <c r="AAA34" s="37"/>
      <c r="AAB34" s="37"/>
      <c r="AAC34" s="37"/>
      <c r="AAD34" s="37"/>
      <c r="AAE34" s="37"/>
      <c r="AAF34" s="37"/>
      <c r="AAG34" s="37"/>
      <c r="AAH34" s="37"/>
      <c r="AAI34" s="37"/>
      <c r="AAJ34" s="37"/>
      <c r="AAK34" s="37"/>
      <c r="AAL34" s="37"/>
      <c r="AAM34" s="37"/>
      <c r="AAN34" s="37"/>
      <c r="AAO34" s="37"/>
      <c r="AAP34" s="37"/>
      <c r="AAQ34" s="37"/>
      <c r="AAR34" s="37"/>
      <c r="AAS34" s="37"/>
      <c r="AAT34" s="37"/>
      <c r="AAU34" s="37"/>
      <c r="AAV34" s="37"/>
      <c r="AAW34" s="37"/>
      <c r="AAX34" s="37"/>
      <c r="AAY34" s="37"/>
      <c r="AAZ34" s="37"/>
      <c r="ABA34" s="37"/>
      <c r="ABB34" s="37"/>
      <c r="ABC34" s="37"/>
      <c r="ABD34" s="37"/>
      <c r="ABE34" s="37"/>
      <c r="ABF34" s="37"/>
      <c r="ABG34" s="37"/>
      <c r="ABH34" s="37"/>
      <c r="ABI34" s="37"/>
      <c r="ABJ34" s="37"/>
      <c r="ABK34" s="37"/>
      <c r="ABL34" s="37"/>
      <c r="ABM34" s="37"/>
      <c r="ABN34" s="37"/>
      <c r="ABO34" s="37"/>
      <c r="ABP34" s="37"/>
      <c r="ABQ34" s="37"/>
      <c r="ABR34" s="37"/>
      <c r="ABS34" s="37"/>
      <c r="ABT34" s="37"/>
      <c r="ABU34" s="37"/>
      <c r="ABV34" s="37"/>
      <c r="ABW34" s="37"/>
      <c r="ABX34" s="37"/>
      <c r="ABY34" s="37"/>
      <c r="ABZ34" s="37"/>
      <c r="ACA34" s="37"/>
      <c r="ACB34" s="37"/>
      <c r="ACC34" s="37"/>
      <c r="ACD34" s="37"/>
      <c r="ACE34" s="37"/>
      <c r="ACF34" s="37"/>
      <c r="ACG34" s="37"/>
      <c r="ACH34" s="37"/>
      <c r="ACI34" s="37"/>
      <c r="ACJ34" s="37"/>
      <c r="ACK34" s="37"/>
      <c r="ACL34" s="37"/>
      <c r="ACM34" s="37"/>
      <c r="ACN34" s="37"/>
      <c r="ACO34" s="37"/>
      <c r="ACP34" s="37"/>
      <c r="ACQ34" s="37"/>
      <c r="ACR34" s="37"/>
      <c r="ACS34" s="37"/>
      <c r="ACT34" s="37"/>
      <c r="ACU34" s="37"/>
      <c r="ACV34" s="37"/>
      <c r="ACW34" s="37"/>
      <c r="ACX34" s="37"/>
      <c r="ACY34" s="37"/>
      <c r="ACZ34" s="37"/>
      <c r="ADA34" s="37"/>
      <c r="ADB34" s="37"/>
      <c r="ADC34" s="37"/>
      <c r="ADD34" s="37"/>
      <c r="ADE34" s="37"/>
      <c r="ADF34" s="37"/>
      <c r="ADG34" s="37"/>
      <c r="ADH34" s="37"/>
      <c r="ADI34" s="37"/>
      <c r="ADJ34" s="37"/>
      <c r="ADK34" s="37"/>
      <c r="ADL34" s="37"/>
      <c r="ADM34" s="37"/>
      <c r="ADN34" s="37"/>
      <c r="ADO34" s="37"/>
      <c r="ADP34" s="37"/>
      <c r="ADQ34" s="37"/>
      <c r="ADR34" s="37"/>
      <c r="ADS34" s="37"/>
      <c r="ADT34" s="37"/>
      <c r="ADU34" s="37"/>
      <c r="ADV34" s="37"/>
      <c r="ADW34" s="37"/>
      <c r="ADX34" s="37"/>
      <c r="ADY34" s="37"/>
      <c r="ADZ34" s="37"/>
      <c r="AEA34" s="37"/>
      <c r="AEB34" s="37"/>
      <c r="AEC34" s="37"/>
      <c r="AED34" s="37"/>
      <c r="AEE34" s="37"/>
      <c r="AEF34" s="37"/>
      <c r="AEG34" s="37"/>
      <c r="AEH34" s="37"/>
      <c r="AEI34" s="37"/>
      <c r="AEJ34" s="37"/>
      <c r="AEK34" s="37"/>
      <c r="AEL34" s="37"/>
      <c r="AEM34" s="37"/>
      <c r="AEN34" s="37"/>
      <c r="AEO34" s="37"/>
      <c r="AEP34" s="37"/>
      <c r="AEQ34" s="37"/>
      <c r="AER34" s="37"/>
      <c r="AES34" s="37"/>
      <c r="AET34" s="37"/>
      <c r="AEU34" s="37"/>
      <c r="AEV34" s="37"/>
      <c r="AEW34" s="37"/>
      <c r="AEX34" s="37"/>
      <c r="AEY34" s="37"/>
      <c r="AEZ34" s="37"/>
      <c r="AFA34" s="37"/>
      <c r="AFB34" s="37"/>
      <c r="AFC34" s="37"/>
      <c r="AFD34" s="37"/>
      <c r="AFE34" s="37"/>
      <c r="AFF34" s="37"/>
      <c r="AFG34" s="37"/>
      <c r="AFH34" s="37"/>
      <c r="AFI34" s="37"/>
      <c r="AFJ34" s="37"/>
      <c r="AFK34" s="37"/>
      <c r="AFL34" s="37"/>
      <c r="AFM34" s="37"/>
      <c r="AFN34" s="37"/>
      <c r="AFO34" s="37"/>
      <c r="AFP34" s="37"/>
      <c r="AFQ34" s="37"/>
      <c r="AFR34" s="37"/>
      <c r="AFS34" s="37"/>
      <c r="AFT34" s="37"/>
      <c r="AFU34" s="37"/>
      <c r="AFV34" s="37"/>
      <c r="AFW34" s="37"/>
      <c r="AFX34" s="37"/>
      <c r="AFY34" s="37"/>
      <c r="AFZ34" s="37"/>
      <c r="AGA34" s="37"/>
      <c r="AGB34" s="37"/>
      <c r="AGC34" s="37"/>
      <c r="AGD34" s="37"/>
      <c r="AGE34" s="37"/>
      <c r="AGF34" s="37"/>
      <c r="AGG34" s="37"/>
      <c r="AGH34" s="37"/>
      <c r="AGI34" s="37"/>
      <c r="AGJ34" s="37"/>
      <c r="AGK34" s="37"/>
      <c r="AGL34" s="37"/>
      <c r="AGM34" s="37"/>
      <c r="AGN34" s="37"/>
      <c r="AGO34" s="37"/>
      <c r="AGP34" s="37"/>
      <c r="AGQ34" s="37"/>
      <c r="AGR34" s="37"/>
      <c r="AGS34" s="37"/>
      <c r="AGT34" s="37"/>
      <c r="AGU34" s="37"/>
      <c r="AGV34" s="37"/>
      <c r="AGW34" s="37"/>
      <c r="AGX34" s="37"/>
      <c r="AGY34" s="37"/>
      <c r="AGZ34" s="37"/>
      <c r="AHA34" s="37"/>
      <c r="AHB34" s="37"/>
      <c r="AHC34" s="37"/>
      <c r="AHD34" s="37"/>
      <c r="AHE34" s="37"/>
      <c r="AHF34" s="37"/>
      <c r="AHG34" s="37"/>
      <c r="AHH34" s="37"/>
      <c r="AHI34" s="37"/>
      <c r="AHJ34" s="37"/>
      <c r="AHK34" s="37"/>
      <c r="AHL34" s="37"/>
      <c r="AHM34" s="37"/>
      <c r="AHN34" s="37"/>
      <c r="AHO34" s="37"/>
      <c r="AHP34" s="37"/>
      <c r="AHQ34" s="37"/>
      <c r="AHR34" s="37"/>
      <c r="AHS34" s="37"/>
      <c r="AHT34" s="37"/>
      <c r="AHU34" s="37"/>
      <c r="AHV34" s="37"/>
      <c r="AHW34" s="37"/>
      <c r="AHX34" s="37"/>
      <c r="AHY34" s="37"/>
      <c r="AHZ34" s="37"/>
      <c r="AIA34" s="37"/>
      <c r="AIB34" s="37"/>
      <c r="AIC34" s="37"/>
      <c r="AID34" s="37"/>
      <c r="AIE34" s="37"/>
      <c r="AIF34" s="37"/>
      <c r="AIG34" s="37"/>
      <c r="AIH34" s="37"/>
      <c r="AII34" s="37"/>
      <c r="AIJ34" s="37"/>
      <c r="AIK34" s="37"/>
      <c r="AIL34" s="37"/>
      <c r="AIM34" s="37"/>
      <c r="AIN34" s="37"/>
      <c r="AIO34" s="37"/>
      <c r="AIP34" s="37"/>
      <c r="AIQ34" s="37"/>
      <c r="AIR34" s="37"/>
      <c r="AIS34" s="37"/>
      <c r="AIT34" s="37"/>
      <c r="AIU34" s="37"/>
      <c r="AIV34" s="37"/>
      <c r="AIW34" s="37"/>
      <c r="AIX34" s="37"/>
      <c r="AIY34" s="37"/>
      <c r="AIZ34" s="37"/>
      <c r="AJA34" s="37"/>
      <c r="AJB34" s="37"/>
      <c r="AJC34" s="37"/>
      <c r="AJD34" s="37"/>
      <c r="AJE34" s="37"/>
      <c r="AJF34" s="37"/>
      <c r="AJG34" s="37"/>
      <c r="AJH34" s="37"/>
      <c r="AJI34" s="37"/>
      <c r="AJJ34" s="37"/>
      <c r="AJK34" s="37"/>
      <c r="AJL34" s="37"/>
      <c r="AJM34" s="37"/>
      <c r="AJN34" s="37"/>
      <c r="AJO34" s="37"/>
      <c r="AJP34" s="37"/>
      <c r="AJQ34" s="37"/>
      <c r="AJR34" s="37"/>
      <c r="AJS34" s="37"/>
      <c r="AJT34" s="37"/>
      <c r="AJU34" s="37"/>
      <c r="AJV34" s="37"/>
      <c r="AJW34" s="37"/>
      <c r="AJX34" s="37"/>
      <c r="AJY34" s="37"/>
      <c r="AJZ34" s="37"/>
      <c r="AKA34" s="37"/>
      <c r="AKB34" s="37"/>
      <c r="AKC34" s="37"/>
      <c r="AKD34" s="37"/>
      <c r="AKE34" s="37"/>
      <c r="AKF34" s="37"/>
      <c r="AKG34" s="37"/>
      <c r="AKH34" s="37"/>
      <c r="AKI34" s="37"/>
      <c r="AKJ34" s="37"/>
      <c r="AKK34" s="37"/>
      <c r="AKL34" s="37"/>
      <c r="AKM34" s="37"/>
      <c r="AKN34" s="37"/>
      <c r="AKO34" s="37"/>
      <c r="AKP34" s="37"/>
      <c r="AKQ34" s="37"/>
      <c r="AKR34" s="37"/>
      <c r="AKS34" s="37"/>
      <c r="AKT34" s="37"/>
      <c r="AKU34" s="37"/>
      <c r="AKV34" s="37"/>
      <c r="AKW34" s="37"/>
      <c r="AKX34" s="37"/>
      <c r="AKY34" s="37"/>
      <c r="AKZ34" s="37"/>
      <c r="ALA34" s="37"/>
      <c r="ALB34" s="37"/>
      <c r="ALC34" s="37"/>
      <c r="ALD34" s="37"/>
      <c r="ALE34" s="37"/>
      <c r="ALF34" s="37"/>
      <c r="ALG34" s="37"/>
      <c r="ALH34" s="37"/>
      <c r="ALI34" s="37"/>
      <c r="ALJ34" s="37"/>
      <c r="ALK34" s="37"/>
      <c r="ALL34" s="37"/>
      <c r="ALM34" s="37"/>
      <c r="ALN34" s="37"/>
      <c r="ALO34" s="37"/>
      <c r="ALP34" s="37"/>
      <c r="ALQ34" s="37"/>
      <c r="ALR34" s="37"/>
      <c r="ALS34" s="37"/>
      <c r="ALT34" s="37"/>
      <c r="ALU34" s="37"/>
      <c r="ALV34" s="37"/>
      <c r="ALW34" s="37"/>
    </row>
    <row r="35" spans="1:1011" s="38" customFormat="1" ht="30" x14ac:dyDescent="0.25">
      <c r="A35" s="628"/>
      <c r="B35" s="627" t="s">
        <v>598</v>
      </c>
      <c r="C35" s="35"/>
      <c r="D35" s="630"/>
      <c r="E35" s="207"/>
      <c r="F35" s="207"/>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c r="DJ35" s="37"/>
      <c r="DK35" s="37"/>
      <c r="DL35" s="37"/>
      <c r="DM35" s="37"/>
      <c r="DN35" s="37"/>
      <c r="DO35" s="37"/>
      <c r="DP35" s="37"/>
      <c r="DQ35" s="37"/>
      <c r="DR35" s="37"/>
      <c r="DS35" s="37"/>
      <c r="DT35" s="37"/>
      <c r="DU35" s="37"/>
      <c r="DV35" s="37"/>
      <c r="DW35" s="37"/>
      <c r="DX35" s="37"/>
      <c r="DY35" s="37"/>
      <c r="DZ35" s="37"/>
      <c r="EA35" s="37"/>
      <c r="EB35" s="37"/>
      <c r="EC35" s="37"/>
      <c r="ED35" s="37"/>
      <c r="EE35" s="37"/>
      <c r="EF35" s="37"/>
      <c r="EG35" s="37"/>
      <c r="EH35" s="37"/>
      <c r="EI35" s="37"/>
      <c r="EJ35" s="37"/>
      <c r="EK35" s="37"/>
      <c r="EL35" s="37"/>
      <c r="EM35" s="37"/>
      <c r="EN35" s="37"/>
      <c r="EO35" s="37"/>
      <c r="EP35" s="37"/>
      <c r="EQ35" s="37"/>
      <c r="ER35" s="37"/>
      <c r="ES35" s="37"/>
      <c r="ET35" s="37"/>
      <c r="EU35" s="37"/>
      <c r="EV35" s="37"/>
      <c r="EW35" s="37"/>
      <c r="EX35" s="37"/>
      <c r="EY35" s="37"/>
      <c r="EZ35" s="37"/>
      <c r="FA35" s="37"/>
      <c r="FB35" s="37"/>
      <c r="FC35" s="37"/>
      <c r="FD35" s="37"/>
      <c r="FE35" s="37"/>
      <c r="FF35" s="37"/>
      <c r="FG35" s="37"/>
      <c r="FH35" s="37"/>
      <c r="FI35" s="37"/>
      <c r="FJ35" s="37"/>
      <c r="FK35" s="37"/>
      <c r="FL35" s="37"/>
      <c r="FM35" s="37"/>
      <c r="FN35" s="37"/>
      <c r="FO35" s="37"/>
      <c r="FP35" s="37"/>
      <c r="FQ35" s="37"/>
      <c r="FR35" s="37"/>
      <c r="FS35" s="37"/>
      <c r="FT35" s="37"/>
      <c r="FU35" s="37"/>
      <c r="FV35" s="37"/>
      <c r="FW35" s="37"/>
      <c r="FX35" s="37"/>
      <c r="FY35" s="37"/>
      <c r="FZ35" s="37"/>
      <c r="GA35" s="37"/>
      <c r="GB35" s="37"/>
      <c r="GC35" s="37"/>
      <c r="GD35" s="37"/>
      <c r="GE35" s="37"/>
      <c r="GF35" s="37"/>
      <c r="GG35" s="37"/>
      <c r="GH35" s="37"/>
      <c r="GI35" s="37"/>
      <c r="GJ35" s="37"/>
      <c r="GK35" s="37"/>
      <c r="GL35" s="37"/>
      <c r="GM35" s="37"/>
      <c r="GN35" s="37"/>
      <c r="GO35" s="37"/>
      <c r="GP35" s="37"/>
      <c r="GQ35" s="37"/>
      <c r="GR35" s="37"/>
      <c r="GS35" s="37"/>
      <c r="GT35" s="37"/>
      <c r="GU35" s="37"/>
      <c r="GV35" s="37"/>
      <c r="GW35" s="37"/>
      <c r="GX35" s="37"/>
      <c r="GY35" s="37"/>
      <c r="GZ35" s="37"/>
      <c r="HA35" s="37"/>
      <c r="HB35" s="37"/>
      <c r="HC35" s="37"/>
      <c r="HD35" s="37"/>
      <c r="HE35" s="37"/>
      <c r="HF35" s="37"/>
      <c r="HG35" s="37"/>
      <c r="HH35" s="37"/>
      <c r="HI35" s="37"/>
      <c r="HJ35" s="37"/>
      <c r="HK35" s="37"/>
      <c r="HL35" s="37"/>
      <c r="HM35" s="37"/>
      <c r="HN35" s="37"/>
      <c r="HO35" s="37"/>
      <c r="HP35" s="37"/>
      <c r="HQ35" s="37"/>
      <c r="HR35" s="37"/>
      <c r="HS35" s="37"/>
      <c r="HT35" s="37"/>
      <c r="HU35" s="37"/>
      <c r="HV35" s="37"/>
      <c r="HW35" s="37"/>
      <c r="HX35" s="37"/>
      <c r="HY35" s="37"/>
      <c r="HZ35" s="37"/>
      <c r="IA35" s="37"/>
      <c r="IB35" s="37"/>
      <c r="IC35" s="37"/>
      <c r="ID35" s="37"/>
      <c r="IE35" s="37"/>
      <c r="IF35" s="37"/>
      <c r="IG35" s="37"/>
      <c r="IH35" s="37"/>
      <c r="II35" s="37"/>
      <c r="IJ35" s="37"/>
      <c r="IK35" s="37"/>
      <c r="IL35" s="37"/>
      <c r="IM35" s="37"/>
      <c r="IN35" s="37"/>
      <c r="IO35" s="37"/>
      <c r="IP35" s="37"/>
      <c r="IQ35" s="37"/>
      <c r="IR35" s="37"/>
      <c r="IS35" s="37"/>
      <c r="IT35" s="37"/>
      <c r="IU35" s="37"/>
      <c r="IV35" s="37"/>
      <c r="IW35" s="37"/>
      <c r="IX35" s="37"/>
      <c r="IY35" s="37"/>
      <c r="IZ35" s="37"/>
      <c r="JA35" s="37"/>
      <c r="JB35" s="37"/>
      <c r="JC35" s="37"/>
      <c r="JD35" s="37"/>
      <c r="JE35" s="37"/>
      <c r="JF35" s="37"/>
      <c r="JG35" s="37"/>
      <c r="JH35" s="37"/>
      <c r="JI35" s="37"/>
      <c r="JJ35" s="37"/>
      <c r="JK35" s="37"/>
      <c r="JL35" s="37"/>
      <c r="JM35" s="37"/>
      <c r="JN35" s="37"/>
      <c r="JO35" s="37"/>
      <c r="JP35" s="37"/>
      <c r="JQ35" s="37"/>
      <c r="JR35" s="37"/>
      <c r="JS35" s="37"/>
      <c r="JT35" s="37"/>
      <c r="JU35" s="37"/>
      <c r="JV35" s="37"/>
      <c r="JW35" s="37"/>
      <c r="JX35" s="37"/>
      <c r="JY35" s="37"/>
      <c r="JZ35" s="37"/>
      <c r="KA35" s="37"/>
      <c r="KB35" s="37"/>
      <c r="KC35" s="37"/>
      <c r="KD35" s="37"/>
      <c r="KE35" s="37"/>
      <c r="KF35" s="37"/>
      <c r="KG35" s="37"/>
      <c r="KH35" s="37"/>
      <c r="KI35" s="37"/>
      <c r="KJ35" s="37"/>
      <c r="KK35" s="37"/>
      <c r="KL35" s="37"/>
      <c r="KM35" s="37"/>
      <c r="KN35" s="37"/>
      <c r="KO35" s="37"/>
      <c r="KP35" s="37"/>
      <c r="KQ35" s="37"/>
      <c r="KR35" s="37"/>
      <c r="KS35" s="37"/>
      <c r="KT35" s="37"/>
      <c r="KU35" s="37"/>
      <c r="KV35" s="37"/>
      <c r="KW35" s="37"/>
      <c r="KX35" s="37"/>
      <c r="KY35" s="37"/>
      <c r="KZ35" s="37"/>
      <c r="LA35" s="37"/>
      <c r="LB35" s="37"/>
      <c r="LC35" s="37"/>
      <c r="LD35" s="37"/>
      <c r="LE35" s="37"/>
      <c r="LF35" s="37"/>
      <c r="LG35" s="37"/>
      <c r="LH35" s="37"/>
      <c r="LI35" s="37"/>
      <c r="LJ35" s="37"/>
      <c r="LK35" s="37"/>
      <c r="LL35" s="37"/>
      <c r="LM35" s="37"/>
      <c r="LN35" s="37"/>
      <c r="LO35" s="37"/>
      <c r="LP35" s="37"/>
      <c r="LQ35" s="37"/>
      <c r="LR35" s="37"/>
      <c r="LS35" s="37"/>
      <c r="LT35" s="37"/>
      <c r="LU35" s="37"/>
      <c r="LV35" s="37"/>
      <c r="LW35" s="37"/>
      <c r="LX35" s="37"/>
      <c r="LY35" s="37"/>
      <c r="LZ35" s="37"/>
      <c r="MA35" s="37"/>
      <c r="MB35" s="37"/>
      <c r="MC35" s="37"/>
      <c r="MD35" s="37"/>
      <c r="ME35" s="37"/>
      <c r="MF35" s="37"/>
      <c r="MG35" s="37"/>
      <c r="MH35" s="37"/>
      <c r="MI35" s="37"/>
      <c r="MJ35" s="37"/>
      <c r="MK35" s="37"/>
      <c r="ML35" s="37"/>
      <c r="MM35" s="37"/>
      <c r="MN35" s="37"/>
      <c r="MO35" s="37"/>
      <c r="MP35" s="37"/>
      <c r="MQ35" s="37"/>
      <c r="MR35" s="37"/>
      <c r="MS35" s="37"/>
      <c r="MT35" s="37"/>
      <c r="MU35" s="37"/>
      <c r="MV35" s="37"/>
      <c r="MW35" s="37"/>
      <c r="MX35" s="37"/>
      <c r="MY35" s="37"/>
      <c r="MZ35" s="37"/>
      <c r="NA35" s="37"/>
      <c r="NB35" s="37"/>
      <c r="NC35" s="37"/>
      <c r="ND35" s="37"/>
      <c r="NE35" s="37"/>
      <c r="NF35" s="37"/>
      <c r="NG35" s="37"/>
      <c r="NH35" s="37"/>
      <c r="NI35" s="37"/>
      <c r="NJ35" s="37"/>
      <c r="NK35" s="37"/>
      <c r="NL35" s="37"/>
      <c r="NM35" s="37"/>
      <c r="NN35" s="37"/>
      <c r="NO35" s="37"/>
      <c r="NP35" s="37"/>
      <c r="NQ35" s="37"/>
      <c r="NR35" s="37"/>
      <c r="NS35" s="37"/>
      <c r="NT35" s="37"/>
      <c r="NU35" s="37"/>
      <c r="NV35" s="37"/>
      <c r="NW35" s="37"/>
      <c r="NX35" s="37"/>
      <c r="NY35" s="37"/>
      <c r="NZ35" s="37"/>
      <c r="OA35" s="37"/>
      <c r="OB35" s="37"/>
      <c r="OC35" s="37"/>
      <c r="OD35" s="37"/>
      <c r="OE35" s="37"/>
      <c r="OF35" s="37"/>
      <c r="OG35" s="37"/>
      <c r="OH35" s="37"/>
      <c r="OI35" s="37"/>
      <c r="OJ35" s="37"/>
      <c r="OK35" s="37"/>
      <c r="OL35" s="37"/>
      <c r="OM35" s="37"/>
      <c r="ON35" s="37"/>
      <c r="OO35" s="37"/>
      <c r="OP35" s="37"/>
      <c r="OQ35" s="37"/>
      <c r="OR35" s="37"/>
      <c r="OS35" s="37"/>
      <c r="OT35" s="37"/>
      <c r="OU35" s="37"/>
      <c r="OV35" s="37"/>
      <c r="OW35" s="37"/>
      <c r="OX35" s="37"/>
      <c r="OY35" s="37"/>
      <c r="OZ35" s="37"/>
      <c r="PA35" s="37"/>
      <c r="PB35" s="37"/>
      <c r="PC35" s="37"/>
      <c r="PD35" s="37"/>
      <c r="PE35" s="37"/>
      <c r="PF35" s="37"/>
      <c r="PG35" s="37"/>
      <c r="PH35" s="37"/>
      <c r="PI35" s="37"/>
      <c r="PJ35" s="37"/>
      <c r="PK35" s="37"/>
      <c r="PL35" s="37"/>
      <c r="PM35" s="37"/>
      <c r="PN35" s="37"/>
      <c r="PO35" s="37"/>
      <c r="PP35" s="37"/>
      <c r="PQ35" s="37"/>
      <c r="PR35" s="37"/>
      <c r="PS35" s="37"/>
      <c r="PT35" s="37"/>
      <c r="PU35" s="37"/>
      <c r="PV35" s="37"/>
      <c r="PW35" s="37"/>
      <c r="PX35" s="37"/>
      <c r="PY35" s="37"/>
      <c r="PZ35" s="37"/>
      <c r="QA35" s="37"/>
      <c r="QB35" s="37"/>
      <c r="QC35" s="37"/>
      <c r="QD35" s="37"/>
      <c r="QE35" s="37"/>
      <c r="QF35" s="37"/>
      <c r="QG35" s="37"/>
      <c r="QH35" s="37"/>
      <c r="QI35" s="37"/>
      <c r="QJ35" s="37"/>
      <c r="QK35" s="37"/>
      <c r="QL35" s="37"/>
      <c r="QM35" s="37"/>
      <c r="QN35" s="37"/>
      <c r="QO35" s="37"/>
      <c r="QP35" s="37"/>
      <c r="QQ35" s="37"/>
      <c r="QR35" s="37"/>
      <c r="QS35" s="37"/>
      <c r="QT35" s="37"/>
      <c r="QU35" s="37"/>
      <c r="QV35" s="37"/>
      <c r="QW35" s="37"/>
      <c r="QX35" s="37"/>
      <c r="QY35" s="37"/>
      <c r="QZ35" s="37"/>
      <c r="RA35" s="37"/>
      <c r="RB35" s="37"/>
      <c r="RC35" s="37"/>
      <c r="RD35" s="37"/>
      <c r="RE35" s="37"/>
      <c r="RF35" s="37"/>
      <c r="RG35" s="37"/>
      <c r="RH35" s="37"/>
      <c r="RI35" s="37"/>
      <c r="RJ35" s="37"/>
      <c r="RK35" s="37"/>
      <c r="RL35" s="37"/>
      <c r="RM35" s="37"/>
      <c r="RN35" s="37"/>
      <c r="RO35" s="37"/>
      <c r="RP35" s="37"/>
      <c r="RQ35" s="37"/>
      <c r="RR35" s="37"/>
      <c r="RS35" s="37"/>
      <c r="RT35" s="37"/>
      <c r="RU35" s="37"/>
      <c r="RV35" s="37"/>
      <c r="RW35" s="37"/>
      <c r="RX35" s="37"/>
      <c r="RY35" s="37"/>
      <c r="RZ35" s="37"/>
      <c r="SA35" s="37"/>
      <c r="SB35" s="37"/>
      <c r="SC35" s="37"/>
      <c r="SD35" s="37"/>
      <c r="SE35" s="37"/>
      <c r="SF35" s="37"/>
      <c r="SG35" s="37"/>
      <c r="SH35" s="37"/>
      <c r="SI35" s="37"/>
      <c r="SJ35" s="37"/>
      <c r="SK35" s="37"/>
      <c r="SL35" s="37"/>
      <c r="SM35" s="37"/>
      <c r="SN35" s="37"/>
      <c r="SO35" s="37"/>
      <c r="SP35" s="37"/>
      <c r="SQ35" s="37"/>
      <c r="SR35" s="37"/>
      <c r="SS35" s="37"/>
      <c r="ST35" s="37"/>
      <c r="SU35" s="37"/>
      <c r="SV35" s="37"/>
      <c r="SW35" s="37"/>
      <c r="SX35" s="37"/>
      <c r="SY35" s="37"/>
      <c r="SZ35" s="37"/>
      <c r="TA35" s="37"/>
      <c r="TB35" s="37"/>
      <c r="TC35" s="37"/>
      <c r="TD35" s="37"/>
      <c r="TE35" s="37"/>
      <c r="TF35" s="37"/>
      <c r="TG35" s="37"/>
      <c r="TH35" s="37"/>
      <c r="TI35" s="37"/>
      <c r="TJ35" s="37"/>
      <c r="TK35" s="37"/>
      <c r="TL35" s="37"/>
      <c r="TM35" s="37"/>
      <c r="TN35" s="37"/>
      <c r="TO35" s="37"/>
      <c r="TP35" s="37"/>
      <c r="TQ35" s="37"/>
      <c r="TR35" s="37"/>
      <c r="TS35" s="37"/>
      <c r="TT35" s="37"/>
      <c r="TU35" s="37"/>
      <c r="TV35" s="37"/>
      <c r="TW35" s="37"/>
      <c r="TX35" s="37"/>
      <c r="TY35" s="37"/>
      <c r="TZ35" s="37"/>
      <c r="UA35" s="37"/>
      <c r="UB35" s="37"/>
      <c r="UC35" s="37"/>
      <c r="UD35" s="37"/>
      <c r="UE35" s="37"/>
      <c r="UF35" s="37"/>
      <c r="UG35" s="37"/>
      <c r="UH35" s="37"/>
      <c r="UI35" s="37"/>
      <c r="UJ35" s="37"/>
      <c r="UK35" s="37"/>
      <c r="UL35" s="37"/>
      <c r="UM35" s="37"/>
      <c r="UN35" s="37"/>
      <c r="UO35" s="37"/>
      <c r="UP35" s="37"/>
      <c r="UQ35" s="37"/>
      <c r="UR35" s="37"/>
      <c r="US35" s="37"/>
      <c r="UT35" s="37"/>
      <c r="UU35" s="37"/>
      <c r="UV35" s="37"/>
      <c r="UW35" s="37"/>
      <c r="UX35" s="37"/>
      <c r="UY35" s="37"/>
      <c r="UZ35" s="37"/>
      <c r="VA35" s="37"/>
      <c r="VB35" s="37"/>
      <c r="VC35" s="37"/>
      <c r="VD35" s="37"/>
      <c r="VE35" s="37"/>
      <c r="VF35" s="37"/>
      <c r="VG35" s="37"/>
      <c r="VH35" s="37"/>
      <c r="VI35" s="37"/>
      <c r="VJ35" s="37"/>
      <c r="VK35" s="37"/>
      <c r="VL35" s="37"/>
      <c r="VM35" s="37"/>
      <c r="VN35" s="37"/>
      <c r="VO35" s="37"/>
      <c r="VP35" s="37"/>
      <c r="VQ35" s="37"/>
      <c r="VR35" s="37"/>
      <c r="VS35" s="37"/>
      <c r="VT35" s="37"/>
      <c r="VU35" s="37"/>
      <c r="VV35" s="37"/>
      <c r="VW35" s="37"/>
      <c r="VX35" s="37"/>
      <c r="VY35" s="37"/>
      <c r="VZ35" s="37"/>
      <c r="WA35" s="37"/>
      <c r="WB35" s="37"/>
      <c r="WC35" s="37"/>
      <c r="WD35" s="37"/>
      <c r="WE35" s="37"/>
      <c r="WF35" s="37"/>
      <c r="WG35" s="37"/>
      <c r="WH35" s="37"/>
      <c r="WI35" s="37"/>
      <c r="WJ35" s="37"/>
      <c r="WK35" s="37"/>
      <c r="WL35" s="37"/>
      <c r="WM35" s="37"/>
      <c r="WN35" s="37"/>
      <c r="WO35" s="37"/>
      <c r="WP35" s="37"/>
      <c r="WQ35" s="37"/>
      <c r="WR35" s="37"/>
      <c r="WS35" s="37"/>
      <c r="WT35" s="37"/>
      <c r="WU35" s="37"/>
      <c r="WV35" s="37"/>
      <c r="WW35" s="37"/>
      <c r="WX35" s="37"/>
      <c r="WY35" s="37"/>
      <c r="WZ35" s="37"/>
      <c r="XA35" s="37"/>
      <c r="XB35" s="37"/>
      <c r="XC35" s="37"/>
      <c r="XD35" s="37"/>
      <c r="XE35" s="37"/>
      <c r="XF35" s="37"/>
      <c r="XG35" s="37"/>
      <c r="XH35" s="37"/>
      <c r="XI35" s="37"/>
      <c r="XJ35" s="37"/>
      <c r="XK35" s="37"/>
      <c r="XL35" s="37"/>
      <c r="XM35" s="37"/>
      <c r="XN35" s="37"/>
      <c r="XO35" s="37"/>
      <c r="XP35" s="37"/>
      <c r="XQ35" s="37"/>
      <c r="XR35" s="37"/>
      <c r="XS35" s="37"/>
      <c r="XT35" s="37"/>
      <c r="XU35" s="37"/>
      <c r="XV35" s="37"/>
      <c r="XW35" s="37"/>
      <c r="XX35" s="37"/>
      <c r="XY35" s="37"/>
      <c r="XZ35" s="37"/>
      <c r="YA35" s="37"/>
      <c r="YB35" s="37"/>
      <c r="YC35" s="37"/>
      <c r="YD35" s="37"/>
      <c r="YE35" s="37"/>
      <c r="YF35" s="37"/>
      <c r="YG35" s="37"/>
      <c r="YH35" s="37"/>
      <c r="YI35" s="37"/>
      <c r="YJ35" s="37"/>
      <c r="YK35" s="37"/>
      <c r="YL35" s="37"/>
      <c r="YM35" s="37"/>
      <c r="YN35" s="37"/>
      <c r="YO35" s="37"/>
      <c r="YP35" s="37"/>
      <c r="YQ35" s="37"/>
      <c r="YR35" s="37"/>
      <c r="YS35" s="37"/>
      <c r="YT35" s="37"/>
      <c r="YU35" s="37"/>
      <c r="YV35" s="37"/>
      <c r="YW35" s="37"/>
      <c r="YX35" s="37"/>
      <c r="YY35" s="37"/>
      <c r="YZ35" s="37"/>
      <c r="ZA35" s="37"/>
      <c r="ZB35" s="37"/>
      <c r="ZC35" s="37"/>
      <c r="ZD35" s="37"/>
      <c r="ZE35" s="37"/>
      <c r="ZF35" s="37"/>
      <c r="ZG35" s="37"/>
      <c r="ZH35" s="37"/>
      <c r="ZI35" s="37"/>
      <c r="ZJ35" s="37"/>
      <c r="ZK35" s="37"/>
      <c r="ZL35" s="37"/>
      <c r="ZM35" s="37"/>
      <c r="ZN35" s="37"/>
      <c r="ZO35" s="37"/>
      <c r="ZP35" s="37"/>
      <c r="ZQ35" s="37"/>
      <c r="ZR35" s="37"/>
      <c r="ZS35" s="37"/>
      <c r="ZT35" s="37"/>
      <c r="ZU35" s="37"/>
      <c r="ZV35" s="37"/>
      <c r="ZW35" s="37"/>
      <c r="ZX35" s="37"/>
      <c r="ZY35" s="37"/>
      <c r="ZZ35" s="37"/>
      <c r="AAA35" s="37"/>
      <c r="AAB35" s="37"/>
      <c r="AAC35" s="37"/>
      <c r="AAD35" s="37"/>
      <c r="AAE35" s="37"/>
      <c r="AAF35" s="37"/>
      <c r="AAG35" s="37"/>
      <c r="AAH35" s="37"/>
      <c r="AAI35" s="37"/>
      <c r="AAJ35" s="37"/>
      <c r="AAK35" s="37"/>
      <c r="AAL35" s="37"/>
      <c r="AAM35" s="37"/>
      <c r="AAN35" s="37"/>
      <c r="AAO35" s="37"/>
      <c r="AAP35" s="37"/>
      <c r="AAQ35" s="37"/>
      <c r="AAR35" s="37"/>
      <c r="AAS35" s="37"/>
      <c r="AAT35" s="37"/>
      <c r="AAU35" s="37"/>
      <c r="AAV35" s="37"/>
      <c r="AAW35" s="37"/>
      <c r="AAX35" s="37"/>
      <c r="AAY35" s="37"/>
      <c r="AAZ35" s="37"/>
      <c r="ABA35" s="37"/>
      <c r="ABB35" s="37"/>
      <c r="ABC35" s="37"/>
      <c r="ABD35" s="37"/>
      <c r="ABE35" s="37"/>
      <c r="ABF35" s="37"/>
      <c r="ABG35" s="37"/>
      <c r="ABH35" s="37"/>
      <c r="ABI35" s="37"/>
      <c r="ABJ35" s="37"/>
      <c r="ABK35" s="37"/>
      <c r="ABL35" s="37"/>
      <c r="ABM35" s="37"/>
      <c r="ABN35" s="37"/>
      <c r="ABO35" s="37"/>
      <c r="ABP35" s="37"/>
      <c r="ABQ35" s="37"/>
      <c r="ABR35" s="37"/>
      <c r="ABS35" s="37"/>
      <c r="ABT35" s="37"/>
      <c r="ABU35" s="37"/>
      <c r="ABV35" s="37"/>
      <c r="ABW35" s="37"/>
      <c r="ABX35" s="37"/>
      <c r="ABY35" s="37"/>
      <c r="ABZ35" s="37"/>
      <c r="ACA35" s="37"/>
      <c r="ACB35" s="37"/>
      <c r="ACC35" s="37"/>
      <c r="ACD35" s="37"/>
      <c r="ACE35" s="37"/>
      <c r="ACF35" s="37"/>
      <c r="ACG35" s="37"/>
      <c r="ACH35" s="37"/>
      <c r="ACI35" s="37"/>
      <c r="ACJ35" s="37"/>
      <c r="ACK35" s="37"/>
      <c r="ACL35" s="37"/>
      <c r="ACM35" s="37"/>
      <c r="ACN35" s="37"/>
      <c r="ACO35" s="37"/>
      <c r="ACP35" s="37"/>
      <c r="ACQ35" s="37"/>
      <c r="ACR35" s="37"/>
      <c r="ACS35" s="37"/>
      <c r="ACT35" s="37"/>
      <c r="ACU35" s="37"/>
      <c r="ACV35" s="37"/>
      <c r="ACW35" s="37"/>
      <c r="ACX35" s="37"/>
      <c r="ACY35" s="37"/>
      <c r="ACZ35" s="37"/>
      <c r="ADA35" s="37"/>
      <c r="ADB35" s="37"/>
      <c r="ADC35" s="37"/>
      <c r="ADD35" s="37"/>
      <c r="ADE35" s="37"/>
      <c r="ADF35" s="37"/>
      <c r="ADG35" s="37"/>
      <c r="ADH35" s="37"/>
      <c r="ADI35" s="37"/>
      <c r="ADJ35" s="37"/>
      <c r="ADK35" s="37"/>
      <c r="ADL35" s="37"/>
      <c r="ADM35" s="37"/>
      <c r="ADN35" s="37"/>
      <c r="ADO35" s="37"/>
      <c r="ADP35" s="37"/>
      <c r="ADQ35" s="37"/>
      <c r="ADR35" s="37"/>
      <c r="ADS35" s="37"/>
      <c r="ADT35" s="37"/>
      <c r="ADU35" s="37"/>
      <c r="ADV35" s="37"/>
      <c r="ADW35" s="37"/>
      <c r="ADX35" s="37"/>
      <c r="ADY35" s="37"/>
      <c r="ADZ35" s="37"/>
      <c r="AEA35" s="37"/>
      <c r="AEB35" s="37"/>
      <c r="AEC35" s="37"/>
      <c r="AED35" s="37"/>
      <c r="AEE35" s="37"/>
      <c r="AEF35" s="37"/>
      <c r="AEG35" s="37"/>
      <c r="AEH35" s="37"/>
      <c r="AEI35" s="37"/>
      <c r="AEJ35" s="37"/>
      <c r="AEK35" s="37"/>
      <c r="AEL35" s="37"/>
      <c r="AEM35" s="37"/>
      <c r="AEN35" s="37"/>
      <c r="AEO35" s="37"/>
      <c r="AEP35" s="37"/>
      <c r="AEQ35" s="37"/>
      <c r="AER35" s="37"/>
      <c r="AES35" s="37"/>
      <c r="AET35" s="37"/>
      <c r="AEU35" s="37"/>
      <c r="AEV35" s="37"/>
      <c r="AEW35" s="37"/>
      <c r="AEX35" s="37"/>
      <c r="AEY35" s="37"/>
      <c r="AEZ35" s="37"/>
      <c r="AFA35" s="37"/>
      <c r="AFB35" s="37"/>
      <c r="AFC35" s="37"/>
      <c r="AFD35" s="37"/>
      <c r="AFE35" s="37"/>
      <c r="AFF35" s="37"/>
      <c r="AFG35" s="37"/>
      <c r="AFH35" s="37"/>
      <c r="AFI35" s="37"/>
      <c r="AFJ35" s="37"/>
      <c r="AFK35" s="37"/>
      <c r="AFL35" s="37"/>
      <c r="AFM35" s="37"/>
      <c r="AFN35" s="37"/>
      <c r="AFO35" s="37"/>
      <c r="AFP35" s="37"/>
      <c r="AFQ35" s="37"/>
      <c r="AFR35" s="37"/>
      <c r="AFS35" s="37"/>
      <c r="AFT35" s="37"/>
      <c r="AFU35" s="37"/>
      <c r="AFV35" s="37"/>
      <c r="AFW35" s="37"/>
      <c r="AFX35" s="37"/>
      <c r="AFY35" s="37"/>
      <c r="AFZ35" s="37"/>
      <c r="AGA35" s="37"/>
      <c r="AGB35" s="37"/>
      <c r="AGC35" s="37"/>
      <c r="AGD35" s="37"/>
      <c r="AGE35" s="37"/>
      <c r="AGF35" s="37"/>
      <c r="AGG35" s="37"/>
      <c r="AGH35" s="37"/>
      <c r="AGI35" s="37"/>
      <c r="AGJ35" s="37"/>
      <c r="AGK35" s="37"/>
      <c r="AGL35" s="37"/>
      <c r="AGM35" s="37"/>
      <c r="AGN35" s="37"/>
      <c r="AGO35" s="37"/>
      <c r="AGP35" s="37"/>
      <c r="AGQ35" s="37"/>
      <c r="AGR35" s="37"/>
      <c r="AGS35" s="37"/>
      <c r="AGT35" s="37"/>
      <c r="AGU35" s="37"/>
      <c r="AGV35" s="37"/>
      <c r="AGW35" s="37"/>
      <c r="AGX35" s="37"/>
      <c r="AGY35" s="37"/>
      <c r="AGZ35" s="37"/>
      <c r="AHA35" s="37"/>
      <c r="AHB35" s="37"/>
      <c r="AHC35" s="37"/>
      <c r="AHD35" s="37"/>
      <c r="AHE35" s="37"/>
      <c r="AHF35" s="37"/>
      <c r="AHG35" s="37"/>
      <c r="AHH35" s="37"/>
      <c r="AHI35" s="37"/>
      <c r="AHJ35" s="37"/>
      <c r="AHK35" s="37"/>
      <c r="AHL35" s="37"/>
      <c r="AHM35" s="37"/>
      <c r="AHN35" s="37"/>
      <c r="AHO35" s="37"/>
      <c r="AHP35" s="37"/>
      <c r="AHQ35" s="37"/>
      <c r="AHR35" s="37"/>
      <c r="AHS35" s="37"/>
      <c r="AHT35" s="37"/>
      <c r="AHU35" s="37"/>
      <c r="AHV35" s="37"/>
      <c r="AHW35" s="37"/>
      <c r="AHX35" s="37"/>
      <c r="AHY35" s="37"/>
      <c r="AHZ35" s="37"/>
      <c r="AIA35" s="37"/>
      <c r="AIB35" s="37"/>
      <c r="AIC35" s="37"/>
      <c r="AID35" s="37"/>
      <c r="AIE35" s="37"/>
      <c r="AIF35" s="37"/>
      <c r="AIG35" s="37"/>
      <c r="AIH35" s="37"/>
      <c r="AII35" s="37"/>
      <c r="AIJ35" s="37"/>
      <c r="AIK35" s="37"/>
      <c r="AIL35" s="37"/>
      <c r="AIM35" s="37"/>
      <c r="AIN35" s="37"/>
      <c r="AIO35" s="37"/>
      <c r="AIP35" s="37"/>
      <c r="AIQ35" s="37"/>
      <c r="AIR35" s="37"/>
      <c r="AIS35" s="37"/>
      <c r="AIT35" s="37"/>
      <c r="AIU35" s="37"/>
      <c r="AIV35" s="37"/>
      <c r="AIW35" s="37"/>
      <c r="AIX35" s="37"/>
      <c r="AIY35" s="37"/>
      <c r="AIZ35" s="37"/>
      <c r="AJA35" s="37"/>
      <c r="AJB35" s="37"/>
      <c r="AJC35" s="37"/>
      <c r="AJD35" s="37"/>
      <c r="AJE35" s="37"/>
      <c r="AJF35" s="37"/>
      <c r="AJG35" s="37"/>
      <c r="AJH35" s="37"/>
      <c r="AJI35" s="37"/>
      <c r="AJJ35" s="37"/>
      <c r="AJK35" s="37"/>
      <c r="AJL35" s="37"/>
      <c r="AJM35" s="37"/>
      <c r="AJN35" s="37"/>
      <c r="AJO35" s="37"/>
      <c r="AJP35" s="37"/>
      <c r="AJQ35" s="37"/>
      <c r="AJR35" s="37"/>
      <c r="AJS35" s="37"/>
      <c r="AJT35" s="37"/>
      <c r="AJU35" s="37"/>
      <c r="AJV35" s="37"/>
      <c r="AJW35" s="37"/>
      <c r="AJX35" s="37"/>
      <c r="AJY35" s="37"/>
      <c r="AJZ35" s="37"/>
      <c r="AKA35" s="37"/>
      <c r="AKB35" s="37"/>
      <c r="AKC35" s="37"/>
      <c r="AKD35" s="37"/>
      <c r="AKE35" s="37"/>
      <c r="AKF35" s="37"/>
      <c r="AKG35" s="37"/>
      <c r="AKH35" s="37"/>
      <c r="AKI35" s="37"/>
      <c r="AKJ35" s="37"/>
      <c r="AKK35" s="37"/>
      <c r="AKL35" s="37"/>
      <c r="AKM35" s="37"/>
      <c r="AKN35" s="37"/>
      <c r="AKO35" s="37"/>
      <c r="AKP35" s="37"/>
      <c r="AKQ35" s="37"/>
      <c r="AKR35" s="37"/>
      <c r="AKS35" s="37"/>
      <c r="AKT35" s="37"/>
      <c r="AKU35" s="37"/>
      <c r="AKV35" s="37"/>
      <c r="AKW35" s="37"/>
      <c r="AKX35" s="37"/>
      <c r="AKY35" s="37"/>
      <c r="AKZ35" s="37"/>
      <c r="ALA35" s="37"/>
      <c r="ALB35" s="37"/>
      <c r="ALC35" s="37"/>
      <c r="ALD35" s="37"/>
      <c r="ALE35" s="37"/>
      <c r="ALF35" s="37"/>
      <c r="ALG35" s="37"/>
      <c r="ALH35" s="37"/>
      <c r="ALI35" s="37"/>
      <c r="ALJ35" s="37"/>
      <c r="ALK35" s="37"/>
      <c r="ALL35" s="37"/>
      <c r="ALM35" s="37"/>
      <c r="ALN35" s="37"/>
      <c r="ALO35" s="37"/>
      <c r="ALP35" s="37"/>
      <c r="ALQ35" s="37"/>
      <c r="ALR35" s="37"/>
      <c r="ALS35" s="37"/>
      <c r="ALT35" s="37"/>
      <c r="ALU35" s="37"/>
      <c r="ALV35" s="37"/>
      <c r="ALW35" s="37"/>
    </row>
    <row r="36" spans="1:1011" s="38" customFormat="1" ht="78.400000000000006" customHeight="1" x14ac:dyDescent="0.25">
      <c r="A36" s="628" t="s">
        <v>572</v>
      </c>
      <c r="B36" s="627" t="s">
        <v>599</v>
      </c>
      <c r="C36" s="35"/>
      <c r="D36" s="630"/>
      <c r="E36" s="207"/>
      <c r="F36" s="20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c r="DJ36" s="37"/>
      <c r="DK36" s="37"/>
      <c r="DL36" s="37"/>
      <c r="DM36" s="37"/>
      <c r="DN36" s="37"/>
      <c r="DO36" s="37"/>
      <c r="DP36" s="37"/>
      <c r="DQ36" s="37"/>
      <c r="DR36" s="37"/>
      <c r="DS36" s="37"/>
      <c r="DT36" s="37"/>
      <c r="DU36" s="37"/>
      <c r="DV36" s="37"/>
      <c r="DW36" s="37"/>
      <c r="DX36" s="37"/>
      <c r="DY36" s="37"/>
      <c r="DZ36" s="37"/>
      <c r="EA36" s="37"/>
      <c r="EB36" s="37"/>
      <c r="EC36" s="37"/>
      <c r="ED36" s="37"/>
      <c r="EE36" s="37"/>
      <c r="EF36" s="37"/>
      <c r="EG36" s="37"/>
      <c r="EH36" s="37"/>
      <c r="EI36" s="37"/>
      <c r="EJ36" s="37"/>
      <c r="EK36" s="37"/>
      <c r="EL36" s="37"/>
      <c r="EM36" s="37"/>
      <c r="EN36" s="37"/>
      <c r="EO36" s="37"/>
      <c r="EP36" s="37"/>
      <c r="EQ36" s="37"/>
      <c r="ER36" s="37"/>
      <c r="ES36" s="37"/>
      <c r="ET36" s="37"/>
      <c r="EU36" s="37"/>
      <c r="EV36" s="37"/>
      <c r="EW36" s="37"/>
      <c r="EX36" s="37"/>
      <c r="EY36" s="37"/>
      <c r="EZ36" s="37"/>
      <c r="FA36" s="37"/>
      <c r="FB36" s="37"/>
      <c r="FC36" s="37"/>
      <c r="FD36" s="37"/>
      <c r="FE36" s="37"/>
      <c r="FF36" s="37"/>
      <c r="FG36" s="37"/>
      <c r="FH36" s="37"/>
      <c r="FI36" s="37"/>
      <c r="FJ36" s="37"/>
      <c r="FK36" s="37"/>
      <c r="FL36" s="37"/>
      <c r="FM36" s="37"/>
      <c r="FN36" s="37"/>
      <c r="FO36" s="37"/>
      <c r="FP36" s="37"/>
      <c r="FQ36" s="37"/>
      <c r="FR36" s="37"/>
      <c r="FS36" s="37"/>
      <c r="FT36" s="37"/>
      <c r="FU36" s="37"/>
      <c r="FV36" s="37"/>
      <c r="FW36" s="37"/>
      <c r="FX36" s="37"/>
      <c r="FY36" s="37"/>
      <c r="FZ36" s="37"/>
      <c r="GA36" s="37"/>
      <c r="GB36" s="37"/>
      <c r="GC36" s="37"/>
      <c r="GD36" s="37"/>
      <c r="GE36" s="37"/>
      <c r="GF36" s="37"/>
      <c r="GG36" s="37"/>
      <c r="GH36" s="37"/>
      <c r="GI36" s="37"/>
      <c r="GJ36" s="37"/>
      <c r="GK36" s="37"/>
      <c r="GL36" s="37"/>
      <c r="GM36" s="37"/>
      <c r="GN36" s="37"/>
      <c r="GO36" s="37"/>
      <c r="GP36" s="37"/>
      <c r="GQ36" s="37"/>
      <c r="GR36" s="37"/>
      <c r="GS36" s="37"/>
      <c r="GT36" s="37"/>
      <c r="GU36" s="37"/>
      <c r="GV36" s="37"/>
      <c r="GW36" s="37"/>
      <c r="GX36" s="37"/>
      <c r="GY36" s="37"/>
      <c r="GZ36" s="37"/>
      <c r="HA36" s="37"/>
      <c r="HB36" s="37"/>
      <c r="HC36" s="37"/>
      <c r="HD36" s="37"/>
      <c r="HE36" s="37"/>
      <c r="HF36" s="37"/>
      <c r="HG36" s="37"/>
      <c r="HH36" s="37"/>
      <c r="HI36" s="37"/>
      <c r="HJ36" s="37"/>
      <c r="HK36" s="37"/>
      <c r="HL36" s="37"/>
      <c r="HM36" s="37"/>
      <c r="HN36" s="37"/>
      <c r="HO36" s="37"/>
      <c r="HP36" s="37"/>
      <c r="HQ36" s="37"/>
      <c r="HR36" s="37"/>
      <c r="HS36" s="37"/>
      <c r="HT36" s="37"/>
      <c r="HU36" s="37"/>
      <c r="HV36" s="37"/>
      <c r="HW36" s="37"/>
      <c r="HX36" s="37"/>
      <c r="HY36" s="37"/>
      <c r="HZ36" s="37"/>
      <c r="IA36" s="37"/>
      <c r="IB36" s="37"/>
      <c r="IC36" s="37"/>
      <c r="ID36" s="37"/>
      <c r="IE36" s="37"/>
      <c r="IF36" s="37"/>
      <c r="IG36" s="37"/>
      <c r="IH36" s="37"/>
      <c r="II36" s="37"/>
      <c r="IJ36" s="37"/>
      <c r="IK36" s="37"/>
      <c r="IL36" s="37"/>
      <c r="IM36" s="37"/>
      <c r="IN36" s="37"/>
      <c r="IO36" s="37"/>
      <c r="IP36" s="37"/>
      <c r="IQ36" s="37"/>
      <c r="IR36" s="37"/>
      <c r="IS36" s="37"/>
      <c r="IT36" s="37"/>
      <c r="IU36" s="37"/>
      <c r="IV36" s="37"/>
      <c r="IW36" s="37"/>
      <c r="IX36" s="37"/>
      <c r="IY36" s="37"/>
      <c r="IZ36" s="37"/>
      <c r="JA36" s="37"/>
      <c r="JB36" s="37"/>
      <c r="JC36" s="37"/>
      <c r="JD36" s="37"/>
      <c r="JE36" s="37"/>
      <c r="JF36" s="37"/>
      <c r="JG36" s="37"/>
      <c r="JH36" s="37"/>
      <c r="JI36" s="37"/>
      <c r="JJ36" s="37"/>
      <c r="JK36" s="37"/>
      <c r="JL36" s="37"/>
      <c r="JM36" s="37"/>
      <c r="JN36" s="37"/>
      <c r="JO36" s="37"/>
      <c r="JP36" s="37"/>
      <c r="JQ36" s="37"/>
      <c r="JR36" s="37"/>
      <c r="JS36" s="37"/>
      <c r="JT36" s="37"/>
      <c r="JU36" s="37"/>
      <c r="JV36" s="37"/>
      <c r="JW36" s="37"/>
      <c r="JX36" s="37"/>
      <c r="JY36" s="37"/>
      <c r="JZ36" s="37"/>
      <c r="KA36" s="37"/>
      <c r="KB36" s="37"/>
      <c r="KC36" s="37"/>
      <c r="KD36" s="37"/>
      <c r="KE36" s="37"/>
      <c r="KF36" s="37"/>
      <c r="KG36" s="37"/>
      <c r="KH36" s="37"/>
      <c r="KI36" s="37"/>
      <c r="KJ36" s="37"/>
      <c r="KK36" s="37"/>
      <c r="KL36" s="37"/>
      <c r="KM36" s="37"/>
      <c r="KN36" s="37"/>
      <c r="KO36" s="37"/>
      <c r="KP36" s="37"/>
      <c r="KQ36" s="37"/>
      <c r="KR36" s="37"/>
      <c r="KS36" s="37"/>
      <c r="KT36" s="37"/>
      <c r="KU36" s="37"/>
      <c r="KV36" s="37"/>
      <c r="KW36" s="37"/>
      <c r="KX36" s="37"/>
      <c r="KY36" s="37"/>
      <c r="KZ36" s="37"/>
      <c r="LA36" s="37"/>
      <c r="LB36" s="37"/>
      <c r="LC36" s="37"/>
      <c r="LD36" s="37"/>
      <c r="LE36" s="37"/>
      <c r="LF36" s="37"/>
      <c r="LG36" s="37"/>
      <c r="LH36" s="37"/>
      <c r="LI36" s="37"/>
      <c r="LJ36" s="37"/>
      <c r="LK36" s="37"/>
      <c r="LL36" s="37"/>
      <c r="LM36" s="37"/>
      <c r="LN36" s="37"/>
      <c r="LO36" s="37"/>
      <c r="LP36" s="37"/>
      <c r="LQ36" s="37"/>
      <c r="LR36" s="37"/>
      <c r="LS36" s="37"/>
      <c r="LT36" s="37"/>
      <c r="LU36" s="37"/>
      <c r="LV36" s="37"/>
      <c r="LW36" s="37"/>
      <c r="LX36" s="37"/>
      <c r="LY36" s="37"/>
      <c r="LZ36" s="37"/>
      <c r="MA36" s="37"/>
      <c r="MB36" s="37"/>
      <c r="MC36" s="37"/>
      <c r="MD36" s="37"/>
      <c r="ME36" s="37"/>
      <c r="MF36" s="37"/>
      <c r="MG36" s="37"/>
      <c r="MH36" s="37"/>
      <c r="MI36" s="37"/>
      <c r="MJ36" s="37"/>
      <c r="MK36" s="37"/>
      <c r="ML36" s="37"/>
      <c r="MM36" s="37"/>
      <c r="MN36" s="37"/>
      <c r="MO36" s="37"/>
      <c r="MP36" s="37"/>
      <c r="MQ36" s="37"/>
      <c r="MR36" s="37"/>
      <c r="MS36" s="37"/>
      <c r="MT36" s="37"/>
      <c r="MU36" s="37"/>
      <c r="MV36" s="37"/>
      <c r="MW36" s="37"/>
      <c r="MX36" s="37"/>
      <c r="MY36" s="37"/>
      <c r="MZ36" s="37"/>
      <c r="NA36" s="37"/>
      <c r="NB36" s="37"/>
      <c r="NC36" s="37"/>
      <c r="ND36" s="37"/>
      <c r="NE36" s="37"/>
      <c r="NF36" s="37"/>
      <c r="NG36" s="37"/>
      <c r="NH36" s="37"/>
      <c r="NI36" s="37"/>
      <c r="NJ36" s="37"/>
      <c r="NK36" s="37"/>
      <c r="NL36" s="37"/>
      <c r="NM36" s="37"/>
      <c r="NN36" s="37"/>
      <c r="NO36" s="37"/>
      <c r="NP36" s="37"/>
      <c r="NQ36" s="37"/>
      <c r="NR36" s="37"/>
      <c r="NS36" s="37"/>
      <c r="NT36" s="37"/>
      <c r="NU36" s="37"/>
      <c r="NV36" s="37"/>
      <c r="NW36" s="37"/>
      <c r="NX36" s="37"/>
      <c r="NY36" s="37"/>
      <c r="NZ36" s="37"/>
      <c r="OA36" s="37"/>
      <c r="OB36" s="37"/>
      <c r="OC36" s="37"/>
      <c r="OD36" s="37"/>
      <c r="OE36" s="37"/>
      <c r="OF36" s="37"/>
      <c r="OG36" s="37"/>
      <c r="OH36" s="37"/>
      <c r="OI36" s="37"/>
      <c r="OJ36" s="37"/>
      <c r="OK36" s="37"/>
      <c r="OL36" s="37"/>
      <c r="OM36" s="37"/>
      <c r="ON36" s="37"/>
      <c r="OO36" s="37"/>
      <c r="OP36" s="37"/>
      <c r="OQ36" s="37"/>
      <c r="OR36" s="37"/>
      <c r="OS36" s="37"/>
      <c r="OT36" s="37"/>
      <c r="OU36" s="37"/>
      <c r="OV36" s="37"/>
      <c r="OW36" s="37"/>
      <c r="OX36" s="37"/>
      <c r="OY36" s="37"/>
      <c r="OZ36" s="37"/>
      <c r="PA36" s="37"/>
      <c r="PB36" s="37"/>
      <c r="PC36" s="37"/>
      <c r="PD36" s="37"/>
      <c r="PE36" s="37"/>
      <c r="PF36" s="37"/>
      <c r="PG36" s="37"/>
      <c r="PH36" s="37"/>
      <c r="PI36" s="37"/>
      <c r="PJ36" s="37"/>
      <c r="PK36" s="37"/>
      <c r="PL36" s="37"/>
      <c r="PM36" s="37"/>
      <c r="PN36" s="37"/>
      <c r="PO36" s="37"/>
      <c r="PP36" s="37"/>
      <c r="PQ36" s="37"/>
      <c r="PR36" s="37"/>
      <c r="PS36" s="37"/>
      <c r="PT36" s="37"/>
      <c r="PU36" s="37"/>
      <c r="PV36" s="37"/>
      <c r="PW36" s="37"/>
      <c r="PX36" s="37"/>
      <c r="PY36" s="37"/>
      <c r="PZ36" s="37"/>
      <c r="QA36" s="37"/>
      <c r="QB36" s="37"/>
      <c r="QC36" s="37"/>
      <c r="QD36" s="37"/>
      <c r="QE36" s="37"/>
      <c r="QF36" s="37"/>
      <c r="QG36" s="37"/>
      <c r="QH36" s="37"/>
      <c r="QI36" s="37"/>
      <c r="QJ36" s="37"/>
      <c r="QK36" s="37"/>
      <c r="QL36" s="37"/>
      <c r="QM36" s="37"/>
      <c r="QN36" s="37"/>
      <c r="QO36" s="37"/>
      <c r="QP36" s="37"/>
      <c r="QQ36" s="37"/>
      <c r="QR36" s="37"/>
      <c r="QS36" s="37"/>
      <c r="QT36" s="37"/>
      <c r="QU36" s="37"/>
      <c r="QV36" s="37"/>
      <c r="QW36" s="37"/>
      <c r="QX36" s="37"/>
      <c r="QY36" s="37"/>
      <c r="QZ36" s="37"/>
      <c r="RA36" s="37"/>
      <c r="RB36" s="37"/>
      <c r="RC36" s="37"/>
      <c r="RD36" s="37"/>
      <c r="RE36" s="37"/>
      <c r="RF36" s="37"/>
      <c r="RG36" s="37"/>
      <c r="RH36" s="37"/>
      <c r="RI36" s="37"/>
      <c r="RJ36" s="37"/>
      <c r="RK36" s="37"/>
      <c r="RL36" s="37"/>
      <c r="RM36" s="37"/>
      <c r="RN36" s="37"/>
      <c r="RO36" s="37"/>
      <c r="RP36" s="37"/>
      <c r="RQ36" s="37"/>
      <c r="RR36" s="37"/>
      <c r="RS36" s="37"/>
      <c r="RT36" s="37"/>
      <c r="RU36" s="37"/>
      <c r="RV36" s="37"/>
      <c r="RW36" s="37"/>
      <c r="RX36" s="37"/>
      <c r="RY36" s="37"/>
      <c r="RZ36" s="37"/>
      <c r="SA36" s="37"/>
      <c r="SB36" s="37"/>
      <c r="SC36" s="37"/>
      <c r="SD36" s="37"/>
      <c r="SE36" s="37"/>
      <c r="SF36" s="37"/>
      <c r="SG36" s="37"/>
      <c r="SH36" s="37"/>
      <c r="SI36" s="37"/>
      <c r="SJ36" s="37"/>
      <c r="SK36" s="37"/>
      <c r="SL36" s="37"/>
      <c r="SM36" s="37"/>
      <c r="SN36" s="37"/>
      <c r="SO36" s="37"/>
      <c r="SP36" s="37"/>
      <c r="SQ36" s="37"/>
      <c r="SR36" s="37"/>
      <c r="SS36" s="37"/>
      <c r="ST36" s="37"/>
      <c r="SU36" s="37"/>
      <c r="SV36" s="37"/>
      <c r="SW36" s="37"/>
      <c r="SX36" s="37"/>
      <c r="SY36" s="37"/>
      <c r="SZ36" s="37"/>
      <c r="TA36" s="37"/>
      <c r="TB36" s="37"/>
      <c r="TC36" s="37"/>
      <c r="TD36" s="37"/>
      <c r="TE36" s="37"/>
      <c r="TF36" s="37"/>
      <c r="TG36" s="37"/>
      <c r="TH36" s="37"/>
      <c r="TI36" s="37"/>
      <c r="TJ36" s="37"/>
      <c r="TK36" s="37"/>
      <c r="TL36" s="37"/>
      <c r="TM36" s="37"/>
      <c r="TN36" s="37"/>
      <c r="TO36" s="37"/>
      <c r="TP36" s="37"/>
      <c r="TQ36" s="37"/>
      <c r="TR36" s="37"/>
      <c r="TS36" s="37"/>
      <c r="TT36" s="37"/>
      <c r="TU36" s="37"/>
      <c r="TV36" s="37"/>
      <c r="TW36" s="37"/>
      <c r="TX36" s="37"/>
      <c r="TY36" s="37"/>
      <c r="TZ36" s="37"/>
      <c r="UA36" s="37"/>
      <c r="UB36" s="37"/>
      <c r="UC36" s="37"/>
      <c r="UD36" s="37"/>
      <c r="UE36" s="37"/>
      <c r="UF36" s="37"/>
      <c r="UG36" s="37"/>
      <c r="UH36" s="37"/>
      <c r="UI36" s="37"/>
      <c r="UJ36" s="37"/>
      <c r="UK36" s="37"/>
      <c r="UL36" s="37"/>
      <c r="UM36" s="37"/>
      <c r="UN36" s="37"/>
      <c r="UO36" s="37"/>
      <c r="UP36" s="37"/>
      <c r="UQ36" s="37"/>
      <c r="UR36" s="37"/>
      <c r="US36" s="37"/>
      <c r="UT36" s="37"/>
      <c r="UU36" s="37"/>
      <c r="UV36" s="37"/>
      <c r="UW36" s="37"/>
      <c r="UX36" s="37"/>
      <c r="UY36" s="37"/>
      <c r="UZ36" s="37"/>
      <c r="VA36" s="37"/>
      <c r="VB36" s="37"/>
      <c r="VC36" s="37"/>
      <c r="VD36" s="37"/>
      <c r="VE36" s="37"/>
      <c r="VF36" s="37"/>
      <c r="VG36" s="37"/>
      <c r="VH36" s="37"/>
      <c r="VI36" s="37"/>
      <c r="VJ36" s="37"/>
      <c r="VK36" s="37"/>
      <c r="VL36" s="37"/>
      <c r="VM36" s="37"/>
      <c r="VN36" s="37"/>
      <c r="VO36" s="37"/>
      <c r="VP36" s="37"/>
      <c r="VQ36" s="37"/>
      <c r="VR36" s="37"/>
      <c r="VS36" s="37"/>
      <c r="VT36" s="37"/>
      <c r="VU36" s="37"/>
      <c r="VV36" s="37"/>
      <c r="VW36" s="37"/>
      <c r="VX36" s="37"/>
      <c r="VY36" s="37"/>
      <c r="VZ36" s="37"/>
      <c r="WA36" s="37"/>
      <c r="WB36" s="37"/>
      <c r="WC36" s="37"/>
      <c r="WD36" s="37"/>
      <c r="WE36" s="37"/>
      <c r="WF36" s="37"/>
      <c r="WG36" s="37"/>
      <c r="WH36" s="37"/>
      <c r="WI36" s="37"/>
      <c r="WJ36" s="37"/>
      <c r="WK36" s="37"/>
      <c r="WL36" s="37"/>
      <c r="WM36" s="37"/>
      <c r="WN36" s="37"/>
      <c r="WO36" s="37"/>
      <c r="WP36" s="37"/>
      <c r="WQ36" s="37"/>
      <c r="WR36" s="37"/>
      <c r="WS36" s="37"/>
      <c r="WT36" s="37"/>
      <c r="WU36" s="37"/>
      <c r="WV36" s="37"/>
      <c r="WW36" s="37"/>
      <c r="WX36" s="37"/>
      <c r="WY36" s="37"/>
      <c r="WZ36" s="37"/>
      <c r="XA36" s="37"/>
      <c r="XB36" s="37"/>
      <c r="XC36" s="37"/>
      <c r="XD36" s="37"/>
      <c r="XE36" s="37"/>
      <c r="XF36" s="37"/>
      <c r="XG36" s="37"/>
      <c r="XH36" s="37"/>
      <c r="XI36" s="37"/>
      <c r="XJ36" s="37"/>
      <c r="XK36" s="37"/>
      <c r="XL36" s="37"/>
      <c r="XM36" s="37"/>
      <c r="XN36" s="37"/>
      <c r="XO36" s="37"/>
      <c r="XP36" s="37"/>
      <c r="XQ36" s="37"/>
      <c r="XR36" s="37"/>
      <c r="XS36" s="37"/>
      <c r="XT36" s="37"/>
      <c r="XU36" s="37"/>
      <c r="XV36" s="37"/>
      <c r="XW36" s="37"/>
      <c r="XX36" s="37"/>
      <c r="XY36" s="37"/>
      <c r="XZ36" s="37"/>
      <c r="YA36" s="37"/>
      <c r="YB36" s="37"/>
      <c r="YC36" s="37"/>
      <c r="YD36" s="37"/>
      <c r="YE36" s="37"/>
      <c r="YF36" s="37"/>
      <c r="YG36" s="37"/>
      <c r="YH36" s="37"/>
      <c r="YI36" s="37"/>
      <c r="YJ36" s="37"/>
      <c r="YK36" s="37"/>
      <c r="YL36" s="37"/>
      <c r="YM36" s="37"/>
      <c r="YN36" s="37"/>
      <c r="YO36" s="37"/>
      <c r="YP36" s="37"/>
      <c r="YQ36" s="37"/>
      <c r="YR36" s="37"/>
      <c r="YS36" s="37"/>
      <c r="YT36" s="37"/>
      <c r="YU36" s="37"/>
      <c r="YV36" s="37"/>
      <c r="YW36" s="37"/>
      <c r="YX36" s="37"/>
      <c r="YY36" s="37"/>
      <c r="YZ36" s="37"/>
      <c r="ZA36" s="37"/>
      <c r="ZB36" s="37"/>
      <c r="ZC36" s="37"/>
      <c r="ZD36" s="37"/>
      <c r="ZE36" s="37"/>
      <c r="ZF36" s="37"/>
      <c r="ZG36" s="37"/>
      <c r="ZH36" s="37"/>
      <c r="ZI36" s="37"/>
      <c r="ZJ36" s="37"/>
      <c r="ZK36" s="37"/>
      <c r="ZL36" s="37"/>
      <c r="ZM36" s="37"/>
      <c r="ZN36" s="37"/>
      <c r="ZO36" s="37"/>
      <c r="ZP36" s="37"/>
      <c r="ZQ36" s="37"/>
      <c r="ZR36" s="37"/>
      <c r="ZS36" s="37"/>
      <c r="ZT36" s="37"/>
      <c r="ZU36" s="37"/>
      <c r="ZV36" s="37"/>
      <c r="ZW36" s="37"/>
      <c r="ZX36" s="37"/>
      <c r="ZY36" s="37"/>
      <c r="ZZ36" s="37"/>
      <c r="AAA36" s="37"/>
      <c r="AAB36" s="37"/>
      <c r="AAC36" s="37"/>
      <c r="AAD36" s="37"/>
      <c r="AAE36" s="37"/>
      <c r="AAF36" s="37"/>
      <c r="AAG36" s="37"/>
      <c r="AAH36" s="37"/>
      <c r="AAI36" s="37"/>
      <c r="AAJ36" s="37"/>
      <c r="AAK36" s="37"/>
      <c r="AAL36" s="37"/>
      <c r="AAM36" s="37"/>
      <c r="AAN36" s="37"/>
      <c r="AAO36" s="37"/>
      <c r="AAP36" s="37"/>
      <c r="AAQ36" s="37"/>
      <c r="AAR36" s="37"/>
      <c r="AAS36" s="37"/>
      <c r="AAT36" s="37"/>
      <c r="AAU36" s="37"/>
      <c r="AAV36" s="37"/>
      <c r="AAW36" s="37"/>
      <c r="AAX36" s="37"/>
      <c r="AAY36" s="37"/>
      <c r="AAZ36" s="37"/>
      <c r="ABA36" s="37"/>
      <c r="ABB36" s="37"/>
      <c r="ABC36" s="37"/>
      <c r="ABD36" s="37"/>
      <c r="ABE36" s="37"/>
      <c r="ABF36" s="37"/>
      <c r="ABG36" s="37"/>
      <c r="ABH36" s="37"/>
      <c r="ABI36" s="37"/>
      <c r="ABJ36" s="37"/>
      <c r="ABK36" s="37"/>
      <c r="ABL36" s="37"/>
      <c r="ABM36" s="37"/>
      <c r="ABN36" s="37"/>
      <c r="ABO36" s="37"/>
      <c r="ABP36" s="37"/>
      <c r="ABQ36" s="37"/>
      <c r="ABR36" s="37"/>
      <c r="ABS36" s="37"/>
      <c r="ABT36" s="37"/>
      <c r="ABU36" s="37"/>
      <c r="ABV36" s="37"/>
      <c r="ABW36" s="37"/>
      <c r="ABX36" s="37"/>
      <c r="ABY36" s="37"/>
      <c r="ABZ36" s="37"/>
      <c r="ACA36" s="37"/>
      <c r="ACB36" s="37"/>
      <c r="ACC36" s="37"/>
      <c r="ACD36" s="37"/>
      <c r="ACE36" s="37"/>
      <c r="ACF36" s="37"/>
      <c r="ACG36" s="37"/>
      <c r="ACH36" s="37"/>
      <c r="ACI36" s="37"/>
      <c r="ACJ36" s="37"/>
      <c r="ACK36" s="37"/>
      <c r="ACL36" s="37"/>
      <c r="ACM36" s="37"/>
      <c r="ACN36" s="37"/>
      <c r="ACO36" s="37"/>
      <c r="ACP36" s="37"/>
      <c r="ACQ36" s="37"/>
      <c r="ACR36" s="37"/>
      <c r="ACS36" s="37"/>
      <c r="ACT36" s="37"/>
      <c r="ACU36" s="37"/>
      <c r="ACV36" s="37"/>
      <c r="ACW36" s="37"/>
      <c r="ACX36" s="37"/>
      <c r="ACY36" s="37"/>
      <c r="ACZ36" s="37"/>
      <c r="ADA36" s="37"/>
      <c r="ADB36" s="37"/>
      <c r="ADC36" s="37"/>
      <c r="ADD36" s="37"/>
      <c r="ADE36" s="37"/>
      <c r="ADF36" s="37"/>
      <c r="ADG36" s="37"/>
      <c r="ADH36" s="37"/>
      <c r="ADI36" s="37"/>
      <c r="ADJ36" s="37"/>
      <c r="ADK36" s="37"/>
      <c r="ADL36" s="37"/>
      <c r="ADM36" s="37"/>
      <c r="ADN36" s="37"/>
      <c r="ADO36" s="37"/>
      <c r="ADP36" s="37"/>
      <c r="ADQ36" s="37"/>
      <c r="ADR36" s="37"/>
      <c r="ADS36" s="37"/>
      <c r="ADT36" s="37"/>
      <c r="ADU36" s="37"/>
      <c r="ADV36" s="37"/>
      <c r="ADW36" s="37"/>
      <c r="ADX36" s="37"/>
      <c r="ADY36" s="37"/>
      <c r="ADZ36" s="37"/>
      <c r="AEA36" s="37"/>
      <c r="AEB36" s="37"/>
      <c r="AEC36" s="37"/>
      <c r="AED36" s="37"/>
      <c r="AEE36" s="37"/>
      <c r="AEF36" s="37"/>
      <c r="AEG36" s="37"/>
      <c r="AEH36" s="37"/>
      <c r="AEI36" s="37"/>
      <c r="AEJ36" s="37"/>
      <c r="AEK36" s="37"/>
      <c r="AEL36" s="37"/>
      <c r="AEM36" s="37"/>
      <c r="AEN36" s="37"/>
      <c r="AEO36" s="37"/>
      <c r="AEP36" s="37"/>
      <c r="AEQ36" s="37"/>
      <c r="AER36" s="37"/>
      <c r="AES36" s="37"/>
      <c r="AET36" s="37"/>
      <c r="AEU36" s="37"/>
      <c r="AEV36" s="37"/>
      <c r="AEW36" s="37"/>
      <c r="AEX36" s="37"/>
      <c r="AEY36" s="37"/>
      <c r="AEZ36" s="37"/>
      <c r="AFA36" s="37"/>
      <c r="AFB36" s="37"/>
      <c r="AFC36" s="37"/>
      <c r="AFD36" s="37"/>
      <c r="AFE36" s="37"/>
      <c r="AFF36" s="37"/>
      <c r="AFG36" s="37"/>
      <c r="AFH36" s="37"/>
      <c r="AFI36" s="37"/>
      <c r="AFJ36" s="37"/>
      <c r="AFK36" s="37"/>
      <c r="AFL36" s="37"/>
      <c r="AFM36" s="37"/>
      <c r="AFN36" s="37"/>
      <c r="AFO36" s="37"/>
      <c r="AFP36" s="37"/>
      <c r="AFQ36" s="37"/>
      <c r="AFR36" s="37"/>
      <c r="AFS36" s="37"/>
      <c r="AFT36" s="37"/>
      <c r="AFU36" s="37"/>
      <c r="AFV36" s="37"/>
      <c r="AFW36" s="37"/>
      <c r="AFX36" s="37"/>
      <c r="AFY36" s="37"/>
      <c r="AFZ36" s="37"/>
      <c r="AGA36" s="37"/>
      <c r="AGB36" s="37"/>
      <c r="AGC36" s="37"/>
      <c r="AGD36" s="37"/>
      <c r="AGE36" s="37"/>
      <c r="AGF36" s="37"/>
      <c r="AGG36" s="37"/>
      <c r="AGH36" s="37"/>
      <c r="AGI36" s="37"/>
      <c r="AGJ36" s="37"/>
      <c r="AGK36" s="37"/>
      <c r="AGL36" s="37"/>
      <c r="AGM36" s="37"/>
      <c r="AGN36" s="37"/>
      <c r="AGO36" s="37"/>
      <c r="AGP36" s="37"/>
      <c r="AGQ36" s="37"/>
      <c r="AGR36" s="37"/>
      <c r="AGS36" s="37"/>
      <c r="AGT36" s="37"/>
      <c r="AGU36" s="37"/>
      <c r="AGV36" s="37"/>
      <c r="AGW36" s="37"/>
      <c r="AGX36" s="37"/>
      <c r="AGY36" s="37"/>
      <c r="AGZ36" s="37"/>
      <c r="AHA36" s="37"/>
      <c r="AHB36" s="37"/>
      <c r="AHC36" s="37"/>
      <c r="AHD36" s="37"/>
      <c r="AHE36" s="37"/>
      <c r="AHF36" s="37"/>
      <c r="AHG36" s="37"/>
      <c r="AHH36" s="37"/>
      <c r="AHI36" s="37"/>
      <c r="AHJ36" s="37"/>
      <c r="AHK36" s="37"/>
      <c r="AHL36" s="37"/>
      <c r="AHM36" s="37"/>
      <c r="AHN36" s="37"/>
      <c r="AHO36" s="37"/>
      <c r="AHP36" s="37"/>
      <c r="AHQ36" s="37"/>
      <c r="AHR36" s="37"/>
      <c r="AHS36" s="37"/>
      <c r="AHT36" s="37"/>
      <c r="AHU36" s="37"/>
      <c r="AHV36" s="37"/>
      <c r="AHW36" s="37"/>
      <c r="AHX36" s="37"/>
      <c r="AHY36" s="37"/>
      <c r="AHZ36" s="37"/>
      <c r="AIA36" s="37"/>
      <c r="AIB36" s="37"/>
      <c r="AIC36" s="37"/>
      <c r="AID36" s="37"/>
      <c r="AIE36" s="37"/>
      <c r="AIF36" s="37"/>
      <c r="AIG36" s="37"/>
      <c r="AIH36" s="37"/>
      <c r="AII36" s="37"/>
      <c r="AIJ36" s="37"/>
      <c r="AIK36" s="37"/>
      <c r="AIL36" s="37"/>
      <c r="AIM36" s="37"/>
      <c r="AIN36" s="37"/>
      <c r="AIO36" s="37"/>
      <c r="AIP36" s="37"/>
      <c r="AIQ36" s="37"/>
      <c r="AIR36" s="37"/>
      <c r="AIS36" s="37"/>
      <c r="AIT36" s="37"/>
      <c r="AIU36" s="37"/>
      <c r="AIV36" s="37"/>
      <c r="AIW36" s="37"/>
      <c r="AIX36" s="37"/>
      <c r="AIY36" s="37"/>
      <c r="AIZ36" s="37"/>
      <c r="AJA36" s="37"/>
      <c r="AJB36" s="37"/>
      <c r="AJC36" s="37"/>
      <c r="AJD36" s="37"/>
      <c r="AJE36" s="37"/>
      <c r="AJF36" s="37"/>
      <c r="AJG36" s="37"/>
      <c r="AJH36" s="37"/>
      <c r="AJI36" s="37"/>
      <c r="AJJ36" s="37"/>
      <c r="AJK36" s="37"/>
      <c r="AJL36" s="37"/>
      <c r="AJM36" s="37"/>
      <c r="AJN36" s="37"/>
      <c r="AJO36" s="37"/>
      <c r="AJP36" s="37"/>
      <c r="AJQ36" s="37"/>
      <c r="AJR36" s="37"/>
      <c r="AJS36" s="37"/>
      <c r="AJT36" s="37"/>
      <c r="AJU36" s="37"/>
      <c r="AJV36" s="37"/>
      <c r="AJW36" s="37"/>
      <c r="AJX36" s="37"/>
      <c r="AJY36" s="37"/>
      <c r="AJZ36" s="37"/>
      <c r="AKA36" s="37"/>
      <c r="AKB36" s="37"/>
      <c r="AKC36" s="37"/>
      <c r="AKD36" s="37"/>
      <c r="AKE36" s="37"/>
      <c r="AKF36" s="37"/>
      <c r="AKG36" s="37"/>
      <c r="AKH36" s="37"/>
      <c r="AKI36" s="37"/>
      <c r="AKJ36" s="37"/>
      <c r="AKK36" s="37"/>
      <c r="AKL36" s="37"/>
      <c r="AKM36" s="37"/>
      <c r="AKN36" s="37"/>
      <c r="AKO36" s="37"/>
      <c r="AKP36" s="37"/>
      <c r="AKQ36" s="37"/>
      <c r="AKR36" s="37"/>
      <c r="AKS36" s="37"/>
      <c r="AKT36" s="37"/>
      <c r="AKU36" s="37"/>
      <c r="AKV36" s="37"/>
      <c r="AKW36" s="37"/>
      <c r="AKX36" s="37"/>
      <c r="AKY36" s="37"/>
      <c r="AKZ36" s="37"/>
      <c r="ALA36" s="37"/>
      <c r="ALB36" s="37"/>
      <c r="ALC36" s="37"/>
      <c r="ALD36" s="37"/>
      <c r="ALE36" s="37"/>
      <c r="ALF36" s="37"/>
      <c r="ALG36" s="37"/>
      <c r="ALH36" s="37"/>
      <c r="ALI36" s="37"/>
      <c r="ALJ36" s="37"/>
      <c r="ALK36" s="37"/>
      <c r="ALL36" s="37"/>
      <c r="ALM36" s="37"/>
      <c r="ALN36" s="37"/>
      <c r="ALO36" s="37"/>
      <c r="ALP36" s="37"/>
      <c r="ALQ36" s="37"/>
      <c r="ALR36" s="37"/>
      <c r="ALS36" s="37"/>
      <c r="ALT36" s="37"/>
      <c r="ALU36" s="37"/>
      <c r="ALV36" s="37"/>
      <c r="ALW36" s="37"/>
    </row>
    <row r="37" spans="1:1011" s="38" customFormat="1" ht="54.4" customHeight="1" x14ac:dyDescent="0.25">
      <c r="A37" s="628" t="s">
        <v>572</v>
      </c>
      <c r="B37" s="627" t="s">
        <v>600</v>
      </c>
      <c r="C37" s="35">
        <f>C38*0.25</f>
        <v>11.5</v>
      </c>
      <c r="D37" s="630" t="s">
        <v>34</v>
      </c>
      <c r="E37" s="207"/>
      <c r="F37" s="20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c r="DJ37" s="37"/>
      <c r="DK37" s="37"/>
      <c r="DL37" s="37"/>
      <c r="DM37" s="37"/>
      <c r="DN37" s="37"/>
      <c r="DO37" s="37"/>
      <c r="DP37" s="37"/>
      <c r="DQ37" s="37"/>
      <c r="DR37" s="37"/>
      <c r="DS37" s="37"/>
      <c r="DT37" s="37"/>
      <c r="DU37" s="37"/>
      <c r="DV37" s="37"/>
      <c r="DW37" s="37"/>
      <c r="DX37" s="37"/>
      <c r="DY37" s="37"/>
      <c r="DZ37" s="37"/>
      <c r="EA37" s="37"/>
      <c r="EB37" s="37"/>
      <c r="EC37" s="37"/>
      <c r="ED37" s="37"/>
      <c r="EE37" s="37"/>
      <c r="EF37" s="37"/>
      <c r="EG37" s="37"/>
      <c r="EH37" s="37"/>
      <c r="EI37" s="37"/>
      <c r="EJ37" s="37"/>
      <c r="EK37" s="37"/>
      <c r="EL37" s="37"/>
      <c r="EM37" s="37"/>
      <c r="EN37" s="37"/>
      <c r="EO37" s="37"/>
      <c r="EP37" s="37"/>
      <c r="EQ37" s="37"/>
      <c r="ER37" s="37"/>
      <c r="ES37" s="37"/>
      <c r="ET37" s="37"/>
      <c r="EU37" s="37"/>
      <c r="EV37" s="37"/>
      <c r="EW37" s="37"/>
      <c r="EX37" s="37"/>
      <c r="EY37" s="37"/>
      <c r="EZ37" s="37"/>
      <c r="FA37" s="37"/>
      <c r="FB37" s="37"/>
      <c r="FC37" s="37"/>
      <c r="FD37" s="37"/>
      <c r="FE37" s="37"/>
      <c r="FF37" s="37"/>
      <c r="FG37" s="37"/>
      <c r="FH37" s="37"/>
      <c r="FI37" s="37"/>
      <c r="FJ37" s="37"/>
      <c r="FK37" s="37"/>
      <c r="FL37" s="37"/>
      <c r="FM37" s="37"/>
      <c r="FN37" s="37"/>
      <c r="FO37" s="37"/>
      <c r="FP37" s="37"/>
      <c r="FQ37" s="37"/>
      <c r="FR37" s="37"/>
      <c r="FS37" s="37"/>
      <c r="FT37" s="37"/>
      <c r="FU37" s="37"/>
      <c r="FV37" s="37"/>
      <c r="FW37" s="37"/>
      <c r="FX37" s="37"/>
      <c r="FY37" s="37"/>
      <c r="FZ37" s="37"/>
      <c r="GA37" s="37"/>
      <c r="GB37" s="37"/>
      <c r="GC37" s="37"/>
      <c r="GD37" s="37"/>
      <c r="GE37" s="37"/>
      <c r="GF37" s="37"/>
      <c r="GG37" s="37"/>
      <c r="GH37" s="37"/>
      <c r="GI37" s="37"/>
      <c r="GJ37" s="37"/>
      <c r="GK37" s="37"/>
      <c r="GL37" s="37"/>
      <c r="GM37" s="37"/>
      <c r="GN37" s="37"/>
      <c r="GO37" s="37"/>
      <c r="GP37" s="37"/>
      <c r="GQ37" s="37"/>
      <c r="GR37" s="37"/>
      <c r="GS37" s="37"/>
      <c r="GT37" s="37"/>
      <c r="GU37" s="37"/>
      <c r="GV37" s="37"/>
      <c r="GW37" s="37"/>
      <c r="GX37" s="37"/>
      <c r="GY37" s="37"/>
      <c r="GZ37" s="37"/>
      <c r="HA37" s="37"/>
      <c r="HB37" s="37"/>
      <c r="HC37" s="37"/>
      <c r="HD37" s="37"/>
      <c r="HE37" s="37"/>
      <c r="HF37" s="37"/>
      <c r="HG37" s="37"/>
      <c r="HH37" s="37"/>
      <c r="HI37" s="37"/>
      <c r="HJ37" s="37"/>
      <c r="HK37" s="37"/>
      <c r="HL37" s="37"/>
      <c r="HM37" s="37"/>
      <c r="HN37" s="37"/>
      <c r="HO37" s="37"/>
      <c r="HP37" s="37"/>
      <c r="HQ37" s="37"/>
      <c r="HR37" s="37"/>
      <c r="HS37" s="37"/>
      <c r="HT37" s="37"/>
      <c r="HU37" s="37"/>
      <c r="HV37" s="37"/>
      <c r="HW37" s="37"/>
      <c r="HX37" s="37"/>
      <c r="HY37" s="37"/>
      <c r="HZ37" s="37"/>
      <c r="IA37" s="37"/>
      <c r="IB37" s="37"/>
      <c r="IC37" s="37"/>
      <c r="ID37" s="37"/>
      <c r="IE37" s="37"/>
      <c r="IF37" s="37"/>
      <c r="IG37" s="37"/>
      <c r="IH37" s="37"/>
      <c r="II37" s="37"/>
      <c r="IJ37" s="37"/>
      <c r="IK37" s="37"/>
      <c r="IL37" s="37"/>
      <c r="IM37" s="37"/>
      <c r="IN37" s="37"/>
      <c r="IO37" s="37"/>
      <c r="IP37" s="37"/>
      <c r="IQ37" s="37"/>
      <c r="IR37" s="37"/>
      <c r="IS37" s="37"/>
      <c r="IT37" s="37"/>
      <c r="IU37" s="37"/>
      <c r="IV37" s="37"/>
      <c r="IW37" s="37"/>
      <c r="IX37" s="37"/>
      <c r="IY37" s="37"/>
      <c r="IZ37" s="37"/>
      <c r="JA37" s="37"/>
      <c r="JB37" s="37"/>
      <c r="JC37" s="37"/>
      <c r="JD37" s="37"/>
      <c r="JE37" s="37"/>
      <c r="JF37" s="37"/>
      <c r="JG37" s="37"/>
      <c r="JH37" s="37"/>
      <c r="JI37" s="37"/>
      <c r="JJ37" s="37"/>
      <c r="JK37" s="37"/>
      <c r="JL37" s="37"/>
      <c r="JM37" s="37"/>
      <c r="JN37" s="37"/>
      <c r="JO37" s="37"/>
      <c r="JP37" s="37"/>
      <c r="JQ37" s="37"/>
      <c r="JR37" s="37"/>
      <c r="JS37" s="37"/>
      <c r="JT37" s="37"/>
      <c r="JU37" s="37"/>
      <c r="JV37" s="37"/>
      <c r="JW37" s="37"/>
      <c r="JX37" s="37"/>
      <c r="JY37" s="37"/>
      <c r="JZ37" s="37"/>
      <c r="KA37" s="37"/>
      <c r="KB37" s="37"/>
      <c r="KC37" s="37"/>
      <c r="KD37" s="37"/>
      <c r="KE37" s="37"/>
      <c r="KF37" s="37"/>
      <c r="KG37" s="37"/>
      <c r="KH37" s="37"/>
      <c r="KI37" s="37"/>
      <c r="KJ37" s="37"/>
      <c r="KK37" s="37"/>
      <c r="KL37" s="37"/>
      <c r="KM37" s="37"/>
      <c r="KN37" s="37"/>
      <c r="KO37" s="37"/>
      <c r="KP37" s="37"/>
      <c r="KQ37" s="37"/>
      <c r="KR37" s="37"/>
      <c r="KS37" s="37"/>
      <c r="KT37" s="37"/>
      <c r="KU37" s="37"/>
      <c r="KV37" s="37"/>
      <c r="KW37" s="37"/>
      <c r="KX37" s="37"/>
      <c r="KY37" s="37"/>
      <c r="KZ37" s="37"/>
      <c r="LA37" s="37"/>
      <c r="LB37" s="37"/>
      <c r="LC37" s="37"/>
      <c r="LD37" s="37"/>
      <c r="LE37" s="37"/>
      <c r="LF37" s="37"/>
      <c r="LG37" s="37"/>
      <c r="LH37" s="37"/>
      <c r="LI37" s="37"/>
      <c r="LJ37" s="37"/>
      <c r="LK37" s="37"/>
      <c r="LL37" s="37"/>
      <c r="LM37" s="37"/>
      <c r="LN37" s="37"/>
      <c r="LO37" s="37"/>
      <c r="LP37" s="37"/>
      <c r="LQ37" s="37"/>
      <c r="LR37" s="37"/>
      <c r="LS37" s="37"/>
      <c r="LT37" s="37"/>
      <c r="LU37" s="37"/>
      <c r="LV37" s="37"/>
      <c r="LW37" s="37"/>
      <c r="LX37" s="37"/>
      <c r="LY37" s="37"/>
      <c r="LZ37" s="37"/>
      <c r="MA37" s="37"/>
      <c r="MB37" s="37"/>
      <c r="MC37" s="37"/>
      <c r="MD37" s="37"/>
      <c r="ME37" s="37"/>
      <c r="MF37" s="37"/>
      <c r="MG37" s="37"/>
      <c r="MH37" s="37"/>
      <c r="MI37" s="37"/>
      <c r="MJ37" s="37"/>
      <c r="MK37" s="37"/>
      <c r="ML37" s="37"/>
      <c r="MM37" s="37"/>
      <c r="MN37" s="37"/>
      <c r="MO37" s="37"/>
      <c r="MP37" s="37"/>
      <c r="MQ37" s="37"/>
      <c r="MR37" s="37"/>
      <c r="MS37" s="37"/>
      <c r="MT37" s="37"/>
      <c r="MU37" s="37"/>
      <c r="MV37" s="37"/>
      <c r="MW37" s="37"/>
      <c r="MX37" s="37"/>
      <c r="MY37" s="37"/>
      <c r="MZ37" s="37"/>
      <c r="NA37" s="37"/>
      <c r="NB37" s="37"/>
      <c r="NC37" s="37"/>
      <c r="ND37" s="37"/>
      <c r="NE37" s="37"/>
      <c r="NF37" s="37"/>
      <c r="NG37" s="37"/>
      <c r="NH37" s="37"/>
      <c r="NI37" s="37"/>
      <c r="NJ37" s="37"/>
      <c r="NK37" s="37"/>
      <c r="NL37" s="37"/>
      <c r="NM37" s="37"/>
      <c r="NN37" s="37"/>
      <c r="NO37" s="37"/>
      <c r="NP37" s="37"/>
      <c r="NQ37" s="37"/>
      <c r="NR37" s="37"/>
      <c r="NS37" s="37"/>
      <c r="NT37" s="37"/>
      <c r="NU37" s="37"/>
      <c r="NV37" s="37"/>
      <c r="NW37" s="37"/>
      <c r="NX37" s="37"/>
      <c r="NY37" s="37"/>
      <c r="NZ37" s="37"/>
      <c r="OA37" s="37"/>
      <c r="OB37" s="37"/>
      <c r="OC37" s="37"/>
      <c r="OD37" s="37"/>
      <c r="OE37" s="37"/>
      <c r="OF37" s="37"/>
      <c r="OG37" s="37"/>
      <c r="OH37" s="37"/>
      <c r="OI37" s="37"/>
      <c r="OJ37" s="37"/>
      <c r="OK37" s="37"/>
      <c r="OL37" s="37"/>
      <c r="OM37" s="37"/>
      <c r="ON37" s="37"/>
      <c r="OO37" s="37"/>
      <c r="OP37" s="37"/>
      <c r="OQ37" s="37"/>
      <c r="OR37" s="37"/>
      <c r="OS37" s="37"/>
      <c r="OT37" s="37"/>
      <c r="OU37" s="37"/>
      <c r="OV37" s="37"/>
      <c r="OW37" s="37"/>
      <c r="OX37" s="37"/>
      <c r="OY37" s="37"/>
      <c r="OZ37" s="37"/>
      <c r="PA37" s="37"/>
      <c r="PB37" s="37"/>
      <c r="PC37" s="37"/>
      <c r="PD37" s="37"/>
      <c r="PE37" s="37"/>
      <c r="PF37" s="37"/>
      <c r="PG37" s="37"/>
      <c r="PH37" s="37"/>
      <c r="PI37" s="37"/>
      <c r="PJ37" s="37"/>
      <c r="PK37" s="37"/>
      <c r="PL37" s="37"/>
      <c r="PM37" s="37"/>
      <c r="PN37" s="37"/>
      <c r="PO37" s="37"/>
      <c r="PP37" s="37"/>
      <c r="PQ37" s="37"/>
      <c r="PR37" s="37"/>
      <c r="PS37" s="37"/>
      <c r="PT37" s="37"/>
      <c r="PU37" s="37"/>
      <c r="PV37" s="37"/>
      <c r="PW37" s="37"/>
      <c r="PX37" s="37"/>
      <c r="PY37" s="37"/>
      <c r="PZ37" s="37"/>
      <c r="QA37" s="37"/>
      <c r="QB37" s="37"/>
      <c r="QC37" s="37"/>
      <c r="QD37" s="37"/>
      <c r="QE37" s="37"/>
      <c r="QF37" s="37"/>
      <c r="QG37" s="37"/>
      <c r="QH37" s="37"/>
      <c r="QI37" s="37"/>
      <c r="QJ37" s="37"/>
      <c r="QK37" s="37"/>
      <c r="QL37" s="37"/>
      <c r="QM37" s="37"/>
      <c r="QN37" s="37"/>
      <c r="QO37" s="37"/>
      <c r="QP37" s="37"/>
      <c r="QQ37" s="37"/>
      <c r="QR37" s="37"/>
      <c r="QS37" s="37"/>
      <c r="QT37" s="37"/>
      <c r="QU37" s="37"/>
      <c r="QV37" s="37"/>
      <c r="QW37" s="37"/>
      <c r="QX37" s="37"/>
      <c r="QY37" s="37"/>
      <c r="QZ37" s="37"/>
      <c r="RA37" s="37"/>
      <c r="RB37" s="37"/>
      <c r="RC37" s="37"/>
      <c r="RD37" s="37"/>
      <c r="RE37" s="37"/>
      <c r="RF37" s="37"/>
      <c r="RG37" s="37"/>
      <c r="RH37" s="37"/>
      <c r="RI37" s="37"/>
      <c r="RJ37" s="37"/>
      <c r="RK37" s="37"/>
      <c r="RL37" s="37"/>
      <c r="RM37" s="37"/>
      <c r="RN37" s="37"/>
      <c r="RO37" s="37"/>
      <c r="RP37" s="37"/>
      <c r="RQ37" s="37"/>
      <c r="RR37" s="37"/>
      <c r="RS37" s="37"/>
      <c r="RT37" s="37"/>
      <c r="RU37" s="37"/>
      <c r="RV37" s="37"/>
      <c r="RW37" s="37"/>
      <c r="RX37" s="37"/>
      <c r="RY37" s="37"/>
      <c r="RZ37" s="37"/>
      <c r="SA37" s="37"/>
      <c r="SB37" s="37"/>
      <c r="SC37" s="37"/>
      <c r="SD37" s="37"/>
      <c r="SE37" s="37"/>
      <c r="SF37" s="37"/>
      <c r="SG37" s="37"/>
      <c r="SH37" s="37"/>
      <c r="SI37" s="37"/>
      <c r="SJ37" s="37"/>
      <c r="SK37" s="37"/>
      <c r="SL37" s="37"/>
      <c r="SM37" s="37"/>
      <c r="SN37" s="37"/>
      <c r="SO37" s="37"/>
      <c r="SP37" s="37"/>
      <c r="SQ37" s="37"/>
      <c r="SR37" s="37"/>
      <c r="SS37" s="37"/>
      <c r="ST37" s="37"/>
      <c r="SU37" s="37"/>
      <c r="SV37" s="37"/>
      <c r="SW37" s="37"/>
      <c r="SX37" s="37"/>
      <c r="SY37" s="37"/>
      <c r="SZ37" s="37"/>
      <c r="TA37" s="37"/>
      <c r="TB37" s="37"/>
      <c r="TC37" s="37"/>
      <c r="TD37" s="37"/>
      <c r="TE37" s="37"/>
      <c r="TF37" s="37"/>
      <c r="TG37" s="37"/>
      <c r="TH37" s="37"/>
      <c r="TI37" s="37"/>
      <c r="TJ37" s="37"/>
      <c r="TK37" s="37"/>
      <c r="TL37" s="37"/>
      <c r="TM37" s="37"/>
      <c r="TN37" s="37"/>
      <c r="TO37" s="37"/>
      <c r="TP37" s="37"/>
      <c r="TQ37" s="37"/>
      <c r="TR37" s="37"/>
      <c r="TS37" s="37"/>
      <c r="TT37" s="37"/>
      <c r="TU37" s="37"/>
      <c r="TV37" s="37"/>
      <c r="TW37" s="37"/>
      <c r="TX37" s="37"/>
      <c r="TY37" s="37"/>
      <c r="TZ37" s="37"/>
      <c r="UA37" s="37"/>
      <c r="UB37" s="37"/>
      <c r="UC37" s="37"/>
      <c r="UD37" s="37"/>
      <c r="UE37" s="37"/>
      <c r="UF37" s="37"/>
      <c r="UG37" s="37"/>
      <c r="UH37" s="37"/>
      <c r="UI37" s="37"/>
      <c r="UJ37" s="37"/>
      <c r="UK37" s="37"/>
      <c r="UL37" s="37"/>
      <c r="UM37" s="37"/>
      <c r="UN37" s="37"/>
      <c r="UO37" s="37"/>
      <c r="UP37" s="37"/>
      <c r="UQ37" s="37"/>
      <c r="UR37" s="37"/>
      <c r="US37" s="37"/>
      <c r="UT37" s="37"/>
      <c r="UU37" s="37"/>
      <c r="UV37" s="37"/>
      <c r="UW37" s="37"/>
      <c r="UX37" s="37"/>
      <c r="UY37" s="37"/>
      <c r="UZ37" s="37"/>
      <c r="VA37" s="37"/>
      <c r="VB37" s="37"/>
      <c r="VC37" s="37"/>
      <c r="VD37" s="37"/>
      <c r="VE37" s="37"/>
      <c r="VF37" s="37"/>
      <c r="VG37" s="37"/>
      <c r="VH37" s="37"/>
      <c r="VI37" s="37"/>
      <c r="VJ37" s="37"/>
      <c r="VK37" s="37"/>
      <c r="VL37" s="37"/>
      <c r="VM37" s="37"/>
      <c r="VN37" s="37"/>
      <c r="VO37" s="37"/>
      <c r="VP37" s="37"/>
      <c r="VQ37" s="37"/>
      <c r="VR37" s="37"/>
      <c r="VS37" s="37"/>
      <c r="VT37" s="37"/>
      <c r="VU37" s="37"/>
      <c r="VV37" s="37"/>
      <c r="VW37" s="37"/>
      <c r="VX37" s="37"/>
      <c r="VY37" s="37"/>
      <c r="VZ37" s="37"/>
      <c r="WA37" s="37"/>
      <c r="WB37" s="37"/>
      <c r="WC37" s="37"/>
      <c r="WD37" s="37"/>
      <c r="WE37" s="37"/>
      <c r="WF37" s="37"/>
      <c r="WG37" s="37"/>
      <c r="WH37" s="37"/>
      <c r="WI37" s="37"/>
      <c r="WJ37" s="37"/>
      <c r="WK37" s="37"/>
      <c r="WL37" s="37"/>
      <c r="WM37" s="37"/>
      <c r="WN37" s="37"/>
      <c r="WO37" s="37"/>
      <c r="WP37" s="37"/>
      <c r="WQ37" s="37"/>
      <c r="WR37" s="37"/>
      <c r="WS37" s="37"/>
      <c r="WT37" s="37"/>
      <c r="WU37" s="37"/>
      <c r="WV37" s="37"/>
      <c r="WW37" s="37"/>
      <c r="WX37" s="37"/>
      <c r="WY37" s="37"/>
      <c r="WZ37" s="37"/>
      <c r="XA37" s="37"/>
      <c r="XB37" s="37"/>
      <c r="XC37" s="37"/>
      <c r="XD37" s="37"/>
      <c r="XE37" s="37"/>
      <c r="XF37" s="37"/>
      <c r="XG37" s="37"/>
      <c r="XH37" s="37"/>
      <c r="XI37" s="37"/>
      <c r="XJ37" s="37"/>
      <c r="XK37" s="37"/>
      <c r="XL37" s="37"/>
      <c r="XM37" s="37"/>
      <c r="XN37" s="37"/>
      <c r="XO37" s="37"/>
      <c r="XP37" s="37"/>
      <c r="XQ37" s="37"/>
      <c r="XR37" s="37"/>
      <c r="XS37" s="37"/>
      <c r="XT37" s="37"/>
      <c r="XU37" s="37"/>
      <c r="XV37" s="37"/>
      <c r="XW37" s="37"/>
      <c r="XX37" s="37"/>
      <c r="XY37" s="37"/>
      <c r="XZ37" s="37"/>
      <c r="YA37" s="37"/>
      <c r="YB37" s="37"/>
      <c r="YC37" s="37"/>
      <c r="YD37" s="37"/>
      <c r="YE37" s="37"/>
      <c r="YF37" s="37"/>
      <c r="YG37" s="37"/>
      <c r="YH37" s="37"/>
      <c r="YI37" s="37"/>
      <c r="YJ37" s="37"/>
      <c r="YK37" s="37"/>
      <c r="YL37" s="37"/>
      <c r="YM37" s="37"/>
      <c r="YN37" s="37"/>
      <c r="YO37" s="37"/>
      <c r="YP37" s="37"/>
      <c r="YQ37" s="37"/>
      <c r="YR37" s="37"/>
      <c r="YS37" s="37"/>
      <c r="YT37" s="37"/>
      <c r="YU37" s="37"/>
      <c r="YV37" s="37"/>
      <c r="YW37" s="37"/>
      <c r="YX37" s="37"/>
      <c r="YY37" s="37"/>
      <c r="YZ37" s="37"/>
      <c r="ZA37" s="37"/>
      <c r="ZB37" s="37"/>
      <c r="ZC37" s="37"/>
      <c r="ZD37" s="37"/>
      <c r="ZE37" s="37"/>
      <c r="ZF37" s="37"/>
      <c r="ZG37" s="37"/>
      <c r="ZH37" s="37"/>
      <c r="ZI37" s="37"/>
      <c r="ZJ37" s="37"/>
      <c r="ZK37" s="37"/>
      <c r="ZL37" s="37"/>
      <c r="ZM37" s="37"/>
      <c r="ZN37" s="37"/>
      <c r="ZO37" s="37"/>
      <c r="ZP37" s="37"/>
      <c r="ZQ37" s="37"/>
      <c r="ZR37" s="37"/>
      <c r="ZS37" s="37"/>
      <c r="ZT37" s="37"/>
      <c r="ZU37" s="37"/>
      <c r="ZV37" s="37"/>
      <c r="ZW37" s="37"/>
      <c r="ZX37" s="37"/>
      <c r="ZY37" s="37"/>
      <c r="ZZ37" s="37"/>
      <c r="AAA37" s="37"/>
      <c r="AAB37" s="37"/>
      <c r="AAC37" s="37"/>
      <c r="AAD37" s="37"/>
      <c r="AAE37" s="37"/>
      <c r="AAF37" s="37"/>
      <c r="AAG37" s="37"/>
      <c r="AAH37" s="37"/>
      <c r="AAI37" s="37"/>
      <c r="AAJ37" s="37"/>
      <c r="AAK37" s="37"/>
      <c r="AAL37" s="37"/>
      <c r="AAM37" s="37"/>
      <c r="AAN37" s="37"/>
      <c r="AAO37" s="37"/>
      <c r="AAP37" s="37"/>
      <c r="AAQ37" s="37"/>
      <c r="AAR37" s="37"/>
      <c r="AAS37" s="37"/>
      <c r="AAT37" s="37"/>
      <c r="AAU37" s="37"/>
      <c r="AAV37" s="37"/>
      <c r="AAW37" s="37"/>
      <c r="AAX37" s="37"/>
      <c r="AAY37" s="37"/>
      <c r="AAZ37" s="37"/>
      <c r="ABA37" s="37"/>
      <c r="ABB37" s="37"/>
      <c r="ABC37" s="37"/>
      <c r="ABD37" s="37"/>
      <c r="ABE37" s="37"/>
      <c r="ABF37" s="37"/>
      <c r="ABG37" s="37"/>
      <c r="ABH37" s="37"/>
      <c r="ABI37" s="37"/>
      <c r="ABJ37" s="37"/>
      <c r="ABK37" s="37"/>
      <c r="ABL37" s="37"/>
      <c r="ABM37" s="37"/>
      <c r="ABN37" s="37"/>
      <c r="ABO37" s="37"/>
      <c r="ABP37" s="37"/>
      <c r="ABQ37" s="37"/>
      <c r="ABR37" s="37"/>
      <c r="ABS37" s="37"/>
      <c r="ABT37" s="37"/>
      <c r="ABU37" s="37"/>
      <c r="ABV37" s="37"/>
      <c r="ABW37" s="37"/>
      <c r="ABX37" s="37"/>
      <c r="ABY37" s="37"/>
      <c r="ABZ37" s="37"/>
      <c r="ACA37" s="37"/>
      <c r="ACB37" s="37"/>
      <c r="ACC37" s="37"/>
      <c r="ACD37" s="37"/>
      <c r="ACE37" s="37"/>
      <c r="ACF37" s="37"/>
      <c r="ACG37" s="37"/>
      <c r="ACH37" s="37"/>
      <c r="ACI37" s="37"/>
      <c r="ACJ37" s="37"/>
      <c r="ACK37" s="37"/>
      <c r="ACL37" s="37"/>
      <c r="ACM37" s="37"/>
      <c r="ACN37" s="37"/>
      <c r="ACO37" s="37"/>
      <c r="ACP37" s="37"/>
      <c r="ACQ37" s="37"/>
      <c r="ACR37" s="37"/>
      <c r="ACS37" s="37"/>
      <c r="ACT37" s="37"/>
      <c r="ACU37" s="37"/>
      <c r="ACV37" s="37"/>
      <c r="ACW37" s="37"/>
      <c r="ACX37" s="37"/>
      <c r="ACY37" s="37"/>
      <c r="ACZ37" s="37"/>
      <c r="ADA37" s="37"/>
      <c r="ADB37" s="37"/>
      <c r="ADC37" s="37"/>
      <c r="ADD37" s="37"/>
      <c r="ADE37" s="37"/>
      <c r="ADF37" s="37"/>
      <c r="ADG37" s="37"/>
      <c r="ADH37" s="37"/>
      <c r="ADI37" s="37"/>
      <c r="ADJ37" s="37"/>
      <c r="ADK37" s="37"/>
      <c r="ADL37" s="37"/>
      <c r="ADM37" s="37"/>
      <c r="ADN37" s="37"/>
      <c r="ADO37" s="37"/>
      <c r="ADP37" s="37"/>
      <c r="ADQ37" s="37"/>
      <c r="ADR37" s="37"/>
      <c r="ADS37" s="37"/>
      <c r="ADT37" s="37"/>
      <c r="ADU37" s="37"/>
      <c r="ADV37" s="37"/>
      <c r="ADW37" s="37"/>
      <c r="ADX37" s="37"/>
      <c r="ADY37" s="37"/>
      <c r="ADZ37" s="37"/>
      <c r="AEA37" s="37"/>
      <c r="AEB37" s="37"/>
      <c r="AEC37" s="37"/>
      <c r="AED37" s="37"/>
      <c r="AEE37" s="37"/>
      <c r="AEF37" s="37"/>
      <c r="AEG37" s="37"/>
      <c r="AEH37" s="37"/>
      <c r="AEI37" s="37"/>
      <c r="AEJ37" s="37"/>
      <c r="AEK37" s="37"/>
      <c r="AEL37" s="37"/>
      <c r="AEM37" s="37"/>
      <c r="AEN37" s="37"/>
      <c r="AEO37" s="37"/>
      <c r="AEP37" s="37"/>
      <c r="AEQ37" s="37"/>
      <c r="AER37" s="37"/>
      <c r="AES37" s="37"/>
      <c r="AET37" s="37"/>
      <c r="AEU37" s="37"/>
      <c r="AEV37" s="37"/>
      <c r="AEW37" s="37"/>
      <c r="AEX37" s="37"/>
      <c r="AEY37" s="37"/>
      <c r="AEZ37" s="37"/>
      <c r="AFA37" s="37"/>
      <c r="AFB37" s="37"/>
      <c r="AFC37" s="37"/>
      <c r="AFD37" s="37"/>
      <c r="AFE37" s="37"/>
      <c r="AFF37" s="37"/>
      <c r="AFG37" s="37"/>
      <c r="AFH37" s="37"/>
      <c r="AFI37" s="37"/>
      <c r="AFJ37" s="37"/>
      <c r="AFK37" s="37"/>
      <c r="AFL37" s="37"/>
      <c r="AFM37" s="37"/>
      <c r="AFN37" s="37"/>
      <c r="AFO37" s="37"/>
      <c r="AFP37" s="37"/>
      <c r="AFQ37" s="37"/>
      <c r="AFR37" s="37"/>
      <c r="AFS37" s="37"/>
      <c r="AFT37" s="37"/>
      <c r="AFU37" s="37"/>
      <c r="AFV37" s="37"/>
      <c r="AFW37" s="37"/>
      <c r="AFX37" s="37"/>
      <c r="AFY37" s="37"/>
      <c r="AFZ37" s="37"/>
      <c r="AGA37" s="37"/>
      <c r="AGB37" s="37"/>
      <c r="AGC37" s="37"/>
      <c r="AGD37" s="37"/>
      <c r="AGE37" s="37"/>
      <c r="AGF37" s="37"/>
      <c r="AGG37" s="37"/>
      <c r="AGH37" s="37"/>
      <c r="AGI37" s="37"/>
      <c r="AGJ37" s="37"/>
      <c r="AGK37" s="37"/>
      <c r="AGL37" s="37"/>
      <c r="AGM37" s="37"/>
      <c r="AGN37" s="37"/>
      <c r="AGO37" s="37"/>
      <c r="AGP37" s="37"/>
      <c r="AGQ37" s="37"/>
      <c r="AGR37" s="37"/>
      <c r="AGS37" s="37"/>
      <c r="AGT37" s="37"/>
      <c r="AGU37" s="37"/>
      <c r="AGV37" s="37"/>
      <c r="AGW37" s="37"/>
      <c r="AGX37" s="37"/>
      <c r="AGY37" s="37"/>
      <c r="AGZ37" s="37"/>
      <c r="AHA37" s="37"/>
      <c r="AHB37" s="37"/>
      <c r="AHC37" s="37"/>
      <c r="AHD37" s="37"/>
      <c r="AHE37" s="37"/>
      <c r="AHF37" s="37"/>
      <c r="AHG37" s="37"/>
      <c r="AHH37" s="37"/>
      <c r="AHI37" s="37"/>
      <c r="AHJ37" s="37"/>
      <c r="AHK37" s="37"/>
      <c r="AHL37" s="37"/>
      <c r="AHM37" s="37"/>
      <c r="AHN37" s="37"/>
      <c r="AHO37" s="37"/>
      <c r="AHP37" s="37"/>
      <c r="AHQ37" s="37"/>
      <c r="AHR37" s="37"/>
      <c r="AHS37" s="37"/>
      <c r="AHT37" s="37"/>
      <c r="AHU37" s="37"/>
      <c r="AHV37" s="37"/>
      <c r="AHW37" s="37"/>
      <c r="AHX37" s="37"/>
      <c r="AHY37" s="37"/>
      <c r="AHZ37" s="37"/>
      <c r="AIA37" s="37"/>
      <c r="AIB37" s="37"/>
      <c r="AIC37" s="37"/>
      <c r="AID37" s="37"/>
      <c r="AIE37" s="37"/>
      <c r="AIF37" s="37"/>
      <c r="AIG37" s="37"/>
      <c r="AIH37" s="37"/>
      <c r="AII37" s="37"/>
      <c r="AIJ37" s="37"/>
      <c r="AIK37" s="37"/>
      <c r="AIL37" s="37"/>
      <c r="AIM37" s="37"/>
      <c r="AIN37" s="37"/>
      <c r="AIO37" s="37"/>
      <c r="AIP37" s="37"/>
      <c r="AIQ37" s="37"/>
      <c r="AIR37" s="37"/>
      <c r="AIS37" s="37"/>
      <c r="AIT37" s="37"/>
      <c r="AIU37" s="37"/>
      <c r="AIV37" s="37"/>
      <c r="AIW37" s="37"/>
      <c r="AIX37" s="37"/>
      <c r="AIY37" s="37"/>
      <c r="AIZ37" s="37"/>
      <c r="AJA37" s="37"/>
      <c r="AJB37" s="37"/>
      <c r="AJC37" s="37"/>
      <c r="AJD37" s="37"/>
      <c r="AJE37" s="37"/>
      <c r="AJF37" s="37"/>
      <c r="AJG37" s="37"/>
      <c r="AJH37" s="37"/>
      <c r="AJI37" s="37"/>
      <c r="AJJ37" s="37"/>
      <c r="AJK37" s="37"/>
      <c r="AJL37" s="37"/>
      <c r="AJM37" s="37"/>
      <c r="AJN37" s="37"/>
      <c r="AJO37" s="37"/>
      <c r="AJP37" s="37"/>
      <c r="AJQ37" s="37"/>
      <c r="AJR37" s="37"/>
      <c r="AJS37" s="37"/>
      <c r="AJT37" s="37"/>
      <c r="AJU37" s="37"/>
      <c r="AJV37" s="37"/>
      <c r="AJW37" s="37"/>
      <c r="AJX37" s="37"/>
      <c r="AJY37" s="37"/>
      <c r="AJZ37" s="37"/>
      <c r="AKA37" s="37"/>
      <c r="AKB37" s="37"/>
      <c r="AKC37" s="37"/>
      <c r="AKD37" s="37"/>
      <c r="AKE37" s="37"/>
      <c r="AKF37" s="37"/>
      <c r="AKG37" s="37"/>
      <c r="AKH37" s="37"/>
      <c r="AKI37" s="37"/>
      <c r="AKJ37" s="37"/>
      <c r="AKK37" s="37"/>
      <c r="AKL37" s="37"/>
      <c r="AKM37" s="37"/>
      <c r="AKN37" s="37"/>
      <c r="AKO37" s="37"/>
      <c r="AKP37" s="37"/>
      <c r="AKQ37" s="37"/>
      <c r="AKR37" s="37"/>
      <c r="AKS37" s="37"/>
      <c r="AKT37" s="37"/>
      <c r="AKU37" s="37"/>
      <c r="AKV37" s="37"/>
      <c r="AKW37" s="37"/>
      <c r="AKX37" s="37"/>
      <c r="AKY37" s="37"/>
      <c r="AKZ37" s="37"/>
      <c r="ALA37" s="37"/>
      <c r="ALB37" s="37"/>
      <c r="ALC37" s="37"/>
      <c r="ALD37" s="37"/>
      <c r="ALE37" s="37"/>
      <c r="ALF37" s="37"/>
      <c r="ALG37" s="37"/>
      <c r="ALH37" s="37"/>
      <c r="ALI37" s="37"/>
      <c r="ALJ37" s="37"/>
      <c r="ALK37" s="37"/>
      <c r="ALL37" s="37"/>
      <c r="ALM37" s="37"/>
      <c r="ALN37" s="37"/>
      <c r="ALO37" s="37"/>
      <c r="ALP37" s="37"/>
      <c r="ALQ37" s="37"/>
      <c r="ALR37" s="37"/>
      <c r="ALS37" s="37"/>
      <c r="ALT37" s="37"/>
      <c r="ALU37" s="37"/>
      <c r="ALV37" s="37"/>
      <c r="ALW37" s="37"/>
    </row>
    <row r="38" spans="1:1011" s="38" customFormat="1" ht="60" x14ac:dyDescent="0.25">
      <c r="A38" s="628" t="s">
        <v>572</v>
      </c>
      <c r="B38" s="627" t="s">
        <v>601</v>
      </c>
      <c r="C38" s="35">
        <v>46</v>
      </c>
      <c r="D38" s="630" t="s">
        <v>602</v>
      </c>
      <c r="E38" s="207"/>
      <c r="F38" s="207"/>
      <c r="G38" s="37"/>
      <c r="H38" s="37"/>
      <c r="I38" s="37"/>
      <c r="J38" s="37"/>
      <c r="K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c r="DJ38" s="37"/>
      <c r="DK38" s="37"/>
      <c r="DL38" s="37"/>
      <c r="DM38" s="37"/>
      <c r="DN38" s="37"/>
      <c r="DO38" s="37"/>
      <c r="DP38" s="37"/>
      <c r="DQ38" s="37"/>
      <c r="DR38" s="37"/>
      <c r="DS38" s="37"/>
      <c r="DT38" s="37"/>
      <c r="DU38" s="37"/>
      <c r="DV38" s="37"/>
      <c r="DW38" s="37"/>
      <c r="DX38" s="37"/>
      <c r="DY38" s="37"/>
      <c r="DZ38" s="37"/>
      <c r="EA38" s="37"/>
      <c r="EB38" s="37"/>
      <c r="EC38" s="37"/>
      <c r="ED38" s="37"/>
      <c r="EE38" s="37"/>
      <c r="EF38" s="37"/>
      <c r="EG38" s="37"/>
      <c r="EH38" s="37"/>
      <c r="EI38" s="37"/>
      <c r="EJ38" s="37"/>
      <c r="EK38" s="37"/>
      <c r="EL38" s="37"/>
      <c r="EM38" s="37"/>
      <c r="EN38" s="37"/>
      <c r="EO38" s="37"/>
      <c r="EP38" s="37"/>
      <c r="EQ38" s="37"/>
      <c r="ER38" s="37"/>
      <c r="ES38" s="37"/>
      <c r="ET38" s="37"/>
      <c r="EU38" s="37"/>
      <c r="EV38" s="37"/>
      <c r="EW38" s="37"/>
      <c r="EX38" s="37"/>
      <c r="EY38" s="37"/>
      <c r="EZ38" s="37"/>
      <c r="FA38" s="37"/>
      <c r="FB38" s="37"/>
      <c r="FC38" s="37"/>
      <c r="FD38" s="37"/>
      <c r="FE38" s="37"/>
      <c r="FF38" s="37"/>
      <c r="FG38" s="37"/>
      <c r="FH38" s="37"/>
      <c r="FI38" s="37"/>
      <c r="FJ38" s="37"/>
      <c r="FK38" s="37"/>
      <c r="FL38" s="37"/>
      <c r="FM38" s="37"/>
      <c r="FN38" s="37"/>
      <c r="FO38" s="37"/>
      <c r="FP38" s="37"/>
      <c r="FQ38" s="37"/>
      <c r="FR38" s="37"/>
      <c r="FS38" s="37"/>
      <c r="FT38" s="37"/>
      <c r="FU38" s="37"/>
      <c r="FV38" s="37"/>
      <c r="FW38" s="37"/>
      <c r="FX38" s="37"/>
      <c r="FY38" s="37"/>
      <c r="FZ38" s="37"/>
      <c r="GA38" s="37"/>
      <c r="GB38" s="37"/>
      <c r="GC38" s="37"/>
      <c r="GD38" s="37"/>
      <c r="GE38" s="37"/>
      <c r="GF38" s="37"/>
      <c r="GG38" s="37"/>
      <c r="GH38" s="37"/>
      <c r="GI38" s="37"/>
      <c r="GJ38" s="37"/>
      <c r="GK38" s="37"/>
      <c r="GL38" s="37"/>
      <c r="GM38" s="37"/>
      <c r="GN38" s="37"/>
      <c r="GO38" s="37"/>
      <c r="GP38" s="37"/>
      <c r="GQ38" s="37"/>
      <c r="GR38" s="37"/>
      <c r="GS38" s="37"/>
      <c r="GT38" s="37"/>
      <c r="GU38" s="37"/>
      <c r="GV38" s="37"/>
      <c r="GW38" s="37"/>
      <c r="GX38" s="37"/>
      <c r="GY38" s="37"/>
      <c r="GZ38" s="37"/>
      <c r="HA38" s="37"/>
      <c r="HB38" s="37"/>
      <c r="HC38" s="37"/>
      <c r="HD38" s="37"/>
      <c r="HE38" s="37"/>
      <c r="HF38" s="37"/>
      <c r="HG38" s="37"/>
      <c r="HH38" s="37"/>
      <c r="HI38" s="37"/>
      <c r="HJ38" s="37"/>
      <c r="HK38" s="37"/>
      <c r="HL38" s="37"/>
      <c r="HM38" s="37"/>
      <c r="HN38" s="37"/>
      <c r="HO38" s="37"/>
      <c r="HP38" s="37"/>
      <c r="HQ38" s="37"/>
      <c r="HR38" s="37"/>
      <c r="HS38" s="37"/>
      <c r="HT38" s="37"/>
      <c r="HU38" s="37"/>
      <c r="HV38" s="37"/>
      <c r="HW38" s="37"/>
      <c r="HX38" s="37"/>
      <c r="HY38" s="37"/>
      <c r="HZ38" s="37"/>
      <c r="IA38" s="37"/>
      <c r="IB38" s="37"/>
      <c r="IC38" s="37"/>
      <c r="ID38" s="37"/>
      <c r="IE38" s="37"/>
      <c r="IF38" s="37"/>
      <c r="IG38" s="37"/>
      <c r="IH38" s="37"/>
      <c r="II38" s="37"/>
      <c r="IJ38" s="37"/>
      <c r="IK38" s="37"/>
      <c r="IL38" s="37"/>
      <c r="IM38" s="37"/>
      <c r="IN38" s="37"/>
      <c r="IO38" s="37"/>
      <c r="IP38" s="37"/>
      <c r="IQ38" s="37"/>
      <c r="IR38" s="37"/>
      <c r="IS38" s="37"/>
      <c r="IT38" s="37"/>
      <c r="IU38" s="37"/>
      <c r="IV38" s="37"/>
      <c r="IW38" s="37"/>
      <c r="IX38" s="37"/>
      <c r="IY38" s="37"/>
      <c r="IZ38" s="37"/>
      <c r="JA38" s="37"/>
      <c r="JB38" s="37"/>
      <c r="JC38" s="37"/>
      <c r="JD38" s="37"/>
      <c r="JE38" s="37"/>
      <c r="JF38" s="37"/>
      <c r="JG38" s="37"/>
      <c r="JH38" s="37"/>
      <c r="JI38" s="37"/>
      <c r="JJ38" s="37"/>
      <c r="JK38" s="37"/>
      <c r="JL38" s="37"/>
      <c r="JM38" s="37"/>
      <c r="JN38" s="37"/>
      <c r="JO38" s="37"/>
      <c r="JP38" s="37"/>
      <c r="JQ38" s="37"/>
      <c r="JR38" s="37"/>
      <c r="JS38" s="37"/>
      <c r="JT38" s="37"/>
      <c r="JU38" s="37"/>
      <c r="JV38" s="37"/>
      <c r="JW38" s="37"/>
      <c r="JX38" s="37"/>
      <c r="JY38" s="37"/>
      <c r="JZ38" s="37"/>
      <c r="KA38" s="37"/>
      <c r="KB38" s="37"/>
      <c r="KC38" s="37"/>
      <c r="KD38" s="37"/>
      <c r="KE38" s="37"/>
      <c r="KF38" s="37"/>
      <c r="KG38" s="37"/>
      <c r="KH38" s="37"/>
      <c r="KI38" s="37"/>
      <c r="KJ38" s="37"/>
      <c r="KK38" s="37"/>
      <c r="KL38" s="37"/>
      <c r="KM38" s="37"/>
      <c r="KN38" s="37"/>
      <c r="KO38" s="37"/>
      <c r="KP38" s="37"/>
      <c r="KQ38" s="37"/>
      <c r="KR38" s="37"/>
      <c r="KS38" s="37"/>
      <c r="KT38" s="37"/>
      <c r="KU38" s="37"/>
      <c r="KV38" s="37"/>
      <c r="KW38" s="37"/>
      <c r="KX38" s="37"/>
      <c r="KY38" s="37"/>
      <c r="KZ38" s="37"/>
      <c r="LA38" s="37"/>
      <c r="LB38" s="37"/>
      <c r="LC38" s="37"/>
      <c r="LD38" s="37"/>
      <c r="LE38" s="37"/>
      <c r="LF38" s="37"/>
      <c r="LG38" s="37"/>
      <c r="LH38" s="37"/>
      <c r="LI38" s="37"/>
      <c r="LJ38" s="37"/>
      <c r="LK38" s="37"/>
      <c r="LL38" s="37"/>
      <c r="LM38" s="37"/>
      <c r="LN38" s="37"/>
      <c r="LO38" s="37"/>
      <c r="LP38" s="37"/>
      <c r="LQ38" s="37"/>
      <c r="LR38" s="37"/>
      <c r="LS38" s="37"/>
      <c r="LT38" s="37"/>
      <c r="LU38" s="37"/>
      <c r="LV38" s="37"/>
      <c r="LW38" s="37"/>
      <c r="LX38" s="37"/>
      <c r="LY38" s="37"/>
      <c r="LZ38" s="37"/>
      <c r="MA38" s="37"/>
      <c r="MB38" s="37"/>
      <c r="MC38" s="37"/>
      <c r="MD38" s="37"/>
      <c r="ME38" s="37"/>
      <c r="MF38" s="37"/>
      <c r="MG38" s="37"/>
      <c r="MH38" s="37"/>
      <c r="MI38" s="37"/>
      <c r="MJ38" s="37"/>
      <c r="MK38" s="37"/>
      <c r="ML38" s="37"/>
      <c r="MM38" s="37"/>
      <c r="MN38" s="37"/>
      <c r="MO38" s="37"/>
      <c r="MP38" s="37"/>
      <c r="MQ38" s="37"/>
      <c r="MR38" s="37"/>
      <c r="MS38" s="37"/>
      <c r="MT38" s="37"/>
      <c r="MU38" s="37"/>
      <c r="MV38" s="37"/>
      <c r="MW38" s="37"/>
      <c r="MX38" s="37"/>
      <c r="MY38" s="37"/>
      <c r="MZ38" s="37"/>
      <c r="NA38" s="37"/>
      <c r="NB38" s="37"/>
      <c r="NC38" s="37"/>
      <c r="ND38" s="37"/>
      <c r="NE38" s="37"/>
      <c r="NF38" s="37"/>
      <c r="NG38" s="37"/>
      <c r="NH38" s="37"/>
      <c r="NI38" s="37"/>
      <c r="NJ38" s="37"/>
      <c r="NK38" s="37"/>
      <c r="NL38" s="37"/>
      <c r="NM38" s="37"/>
      <c r="NN38" s="37"/>
      <c r="NO38" s="37"/>
      <c r="NP38" s="37"/>
      <c r="NQ38" s="37"/>
      <c r="NR38" s="37"/>
      <c r="NS38" s="37"/>
      <c r="NT38" s="37"/>
      <c r="NU38" s="37"/>
      <c r="NV38" s="37"/>
      <c r="NW38" s="37"/>
      <c r="NX38" s="37"/>
      <c r="NY38" s="37"/>
      <c r="NZ38" s="37"/>
      <c r="OA38" s="37"/>
      <c r="OB38" s="37"/>
      <c r="OC38" s="37"/>
      <c r="OD38" s="37"/>
      <c r="OE38" s="37"/>
      <c r="OF38" s="37"/>
      <c r="OG38" s="37"/>
      <c r="OH38" s="37"/>
      <c r="OI38" s="37"/>
      <c r="OJ38" s="37"/>
      <c r="OK38" s="37"/>
      <c r="OL38" s="37"/>
      <c r="OM38" s="37"/>
      <c r="ON38" s="37"/>
      <c r="OO38" s="37"/>
      <c r="OP38" s="37"/>
      <c r="OQ38" s="37"/>
      <c r="OR38" s="37"/>
      <c r="OS38" s="37"/>
      <c r="OT38" s="37"/>
      <c r="OU38" s="37"/>
      <c r="OV38" s="37"/>
      <c r="OW38" s="37"/>
      <c r="OX38" s="37"/>
      <c r="OY38" s="37"/>
      <c r="OZ38" s="37"/>
      <c r="PA38" s="37"/>
      <c r="PB38" s="37"/>
      <c r="PC38" s="37"/>
      <c r="PD38" s="37"/>
      <c r="PE38" s="37"/>
      <c r="PF38" s="37"/>
      <c r="PG38" s="37"/>
      <c r="PH38" s="37"/>
      <c r="PI38" s="37"/>
      <c r="PJ38" s="37"/>
      <c r="PK38" s="37"/>
      <c r="PL38" s="37"/>
      <c r="PM38" s="37"/>
      <c r="PN38" s="37"/>
      <c r="PO38" s="37"/>
      <c r="PP38" s="37"/>
      <c r="PQ38" s="37"/>
      <c r="PR38" s="37"/>
      <c r="PS38" s="37"/>
      <c r="PT38" s="37"/>
      <c r="PU38" s="37"/>
      <c r="PV38" s="37"/>
      <c r="PW38" s="37"/>
      <c r="PX38" s="37"/>
      <c r="PY38" s="37"/>
      <c r="PZ38" s="37"/>
      <c r="QA38" s="37"/>
      <c r="QB38" s="37"/>
      <c r="QC38" s="37"/>
      <c r="QD38" s="37"/>
      <c r="QE38" s="37"/>
      <c r="QF38" s="37"/>
      <c r="QG38" s="37"/>
      <c r="QH38" s="37"/>
      <c r="QI38" s="37"/>
      <c r="QJ38" s="37"/>
      <c r="QK38" s="37"/>
      <c r="QL38" s="37"/>
      <c r="QM38" s="37"/>
      <c r="QN38" s="37"/>
      <c r="QO38" s="37"/>
      <c r="QP38" s="37"/>
      <c r="QQ38" s="37"/>
      <c r="QR38" s="37"/>
      <c r="QS38" s="37"/>
      <c r="QT38" s="37"/>
      <c r="QU38" s="37"/>
      <c r="QV38" s="37"/>
      <c r="QW38" s="37"/>
      <c r="QX38" s="37"/>
      <c r="QY38" s="37"/>
      <c r="QZ38" s="37"/>
      <c r="RA38" s="37"/>
      <c r="RB38" s="37"/>
      <c r="RC38" s="37"/>
      <c r="RD38" s="37"/>
      <c r="RE38" s="37"/>
      <c r="RF38" s="37"/>
      <c r="RG38" s="37"/>
      <c r="RH38" s="37"/>
      <c r="RI38" s="37"/>
      <c r="RJ38" s="37"/>
      <c r="RK38" s="37"/>
      <c r="RL38" s="37"/>
      <c r="RM38" s="37"/>
      <c r="RN38" s="37"/>
      <c r="RO38" s="37"/>
      <c r="RP38" s="37"/>
      <c r="RQ38" s="37"/>
      <c r="RR38" s="37"/>
      <c r="RS38" s="37"/>
      <c r="RT38" s="37"/>
      <c r="RU38" s="37"/>
      <c r="RV38" s="37"/>
      <c r="RW38" s="37"/>
      <c r="RX38" s="37"/>
      <c r="RY38" s="37"/>
      <c r="RZ38" s="37"/>
      <c r="SA38" s="37"/>
      <c r="SB38" s="37"/>
      <c r="SC38" s="37"/>
      <c r="SD38" s="37"/>
      <c r="SE38" s="37"/>
      <c r="SF38" s="37"/>
      <c r="SG38" s="37"/>
      <c r="SH38" s="37"/>
      <c r="SI38" s="37"/>
      <c r="SJ38" s="37"/>
      <c r="SK38" s="37"/>
      <c r="SL38" s="37"/>
      <c r="SM38" s="37"/>
      <c r="SN38" s="37"/>
      <c r="SO38" s="37"/>
      <c r="SP38" s="37"/>
      <c r="SQ38" s="37"/>
      <c r="SR38" s="37"/>
      <c r="SS38" s="37"/>
      <c r="ST38" s="37"/>
      <c r="SU38" s="37"/>
      <c r="SV38" s="37"/>
      <c r="SW38" s="37"/>
      <c r="SX38" s="37"/>
      <c r="SY38" s="37"/>
      <c r="SZ38" s="37"/>
      <c r="TA38" s="37"/>
      <c r="TB38" s="37"/>
      <c r="TC38" s="37"/>
      <c r="TD38" s="37"/>
      <c r="TE38" s="37"/>
      <c r="TF38" s="37"/>
      <c r="TG38" s="37"/>
      <c r="TH38" s="37"/>
      <c r="TI38" s="37"/>
      <c r="TJ38" s="37"/>
      <c r="TK38" s="37"/>
      <c r="TL38" s="37"/>
      <c r="TM38" s="37"/>
      <c r="TN38" s="37"/>
      <c r="TO38" s="37"/>
      <c r="TP38" s="37"/>
      <c r="TQ38" s="37"/>
      <c r="TR38" s="37"/>
      <c r="TS38" s="37"/>
      <c r="TT38" s="37"/>
      <c r="TU38" s="37"/>
      <c r="TV38" s="37"/>
      <c r="TW38" s="37"/>
      <c r="TX38" s="37"/>
      <c r="TY38" s="37"/>
      <c r="TZ38" s="37"/>
      <c r="UA38" s="37"/>
      <c r="UB38" s="37"/>
      <c r="UC38" s="37"/>
      <c r="UD38" s="37"/>
      <c r="UE38" s="37"/>
      <c r="UF38" s="37"/>
      <c r="UG38" s="37"/>
      <c r="UH38" s="37"/>
      <c r="UI38" s="37"/>
      <c r="UJ38" s="37"/>
      <c r="UK38" s="37"/>
      <c r="UL38" s="37"/>
      <c r="UM38" s="37"/>
      <c r="UN38" s="37"/>
      <c r="UO38" s="37"/>
      <c r="UP38" s="37"/>
      <c r="UQ38" s="37"/>
      <c r="UR38" s="37"/>
      <c r="US38" s="37"/>
      <c r="UT38" s="37"/>
      <c r="UU38" s="37"/>
      <c r="UV38" s="37"/>
      <c r="UW38" s="37"/>
      <c r="UX38" s="37"/>
      <c r="UY38" s="37"/>
      <c r="UZ38" s="37"/>
      <c r="VA38" s="37"/>
      <c r="VB38" s="37"/>
      <c r="VC38" s="37"/>
      <c r="VD38" s="37"/>
      <c r="VE38" s="37"/>
      <c r="VF38" s="37"/>
      <c r="VG38" s="37"/>
      <c r="VH38" s="37"/>
      <c r="VI38" s="37"/>
      <c r="VJ38" s="37"/>
      <c r="VK38" s="37"/>
      <c r="VL38" s="37"/>
      <c r="VM38" s="37"/>
      <c r="VN38" s="37"/>
      <c r="VO38" s="37"/>
      <c r="VP38" s="37"/>
      <c r="VQ38" s="37"/>
      <c r="VR38" s="37"/>
      <c r="VS38" s="37"/>
      <c r="VT38" s="37"/>
      <c r="VU38" s="37"/>
      <c r="VV38" s="37"/>
      <c r="VW38" s="37"/>
      <c r="VX38" s="37"/>
      <c r="VY38" s="37"/>
      <c r="VZ38" s="37"/>
      <c r="WA38" s="37"/>
      <c r="WB38" s="37"/>
      <c r="WC38" s="37"/>
      <c r="WD38" s="37"/>
      <c r="WE38" s="37"/>
      <c r="WF38" s="37"/>
      <c r="WG38" s="37"/>
      <c r="WH38" s="37"/>
      <c r="WI38" s="37"/>
      <c r="WJ38" s="37"/>
      <c r="WK38" s="37"/>
      <c r="WL38" s="37"/>
      <c r="WM38" s="37"/>
      <c r="WN38" s="37"/>
      <c r="WO38" s="37"/>
      <c r="WP38" s="37"/>
      <c r="WQ38" s="37"/>
      <c r="WR38" s="37"/>
      <c r="WS38" s="37"/>
      <c r="WT38" s="37"/>
      <c r="WU38" s="37"/>
      <c r="WV38" s="37"/>
      <c r="WW38" s="37"/>
      <c r="WX38" s="37"/>
      <c r="WY38" s="37"/>
      <c r="WZ38" s="37"/>
      <c r="XA38" s="37"/>
      <c r="XB38" s="37"/>
      <c r="XC38" s="37"/>
      <c r="XD38" s="37"/>
      <c r="XE38" s="37"/>
      <c r="XF38" s="37"/>
      <c r="XG38" s="37"/>
      <c r="XH38" s="37"/>
      <c r="XI38" s="37"/>
      <c r="XJ38" s="37"/>
      <c r="XK38" s="37"/>
      <c r="XL38" s="37"/>
      <c r="XM38" s="37"/>
      <c r="XN38" s="37"/>
      <c r="XO38" s="37"/>
      <c r="XP38" s="37"/>
      <c r="XQ38" s="37"/>
      <c r="XR38" s="37"/>
      <c r="XS38" s="37"/>
      <c r="XT38" s="37"/>
      <c r="XU38" s="37"/>
      <c r="XV38" s="37"/>
      <c r="XW38" s="37"/>
      <c r="XX38" s="37"/>
      <c r="XY38" s="37"/>
      <c r="XZ38" s="37"/>
      <c r="YA38" s="37"/>
      <c r="YB38" s="37"/>
      <c r="YC38" s="37"/>
      <c r="YD38" s="37"/>
      <c r="YE38" s="37"/>
      <c r="YF38" s="37"/>
      <c r="YG38" s="37"/>
      <c r="YH38" s="37"/>
      <c r="YI38" s="37"/>
      <c r="YJ38" s="37"/>
      <c r="YK38" s="37"/>
      <c r="YL38" s="37"/>
      <c r="YM38" s="37"/>
      <c r="YN38" s="37"/>
      <c r="YO38" s="37"/>
      <c r="YP38" s="37"/>
      <c r="YQ38" s="37"/>
      <c r="YR38" s="37"/>
      <c r="YS38" s="37"/>
      <c r="YT38" s="37"/>
      <c r="YU38" s="37"/>
      <c r="YV38" s="37"/>
      <c r="YW38" s="37"/>
      <c r="YX38" s="37"/>
      <c r="YY38" s="37"/>
      <c r="YZ38" s="37"/>
      <c r="ZA38" s="37"/>
      <c r="ZB38" s="37"/>
      <c r="ZC38" s="37"/>
      <c r="ZD38" s="37"/>
      <c r="ZE38" s="37"/>
      <c r="ZF38" s="37"/>
      <c r="ZG38" s="37"/>
      <c r="ZH38" s="37"/>
      <c r="ZI38" s="37"/>
      <c r="ZJ38" s="37"/>
      <c r="ZK38" s="37"/>
      <c r="ZL38" s="37"/>
      <c r="ZM38" s="37"/>
      <c r="ZN38" s="37"/>
      <c r="ZO38" s="37"/>
      <c r="ZP38" s="37"/>
      <c r="ZQ38" s="37"/>
      <c r="ZR38" s="37"/>
      <c r="ZS38" s="37"/>
      <c r="ZT38" s="37"/>
      <c r="ZU38" s="37"/>
      <c r="ZV38" s="37"/>
      <c r="ZW38" s="37"/>
      <c r="ZX38" s="37"/>
      <c r="ZY38" s="37"/>
      <c r="ZZ38" s="37"/>
      <c r="AAA38" s="37"/>
      <c r="AAB38" s="37"/>
      <c r="AAC38" s="37"/>
      <c r="AAD38" s="37"/>
      <c r="AAE38" s="37"/>
      <c r="AAF38" s="37"/>
      <c r="AAG38" s="37"/>
      <c r="AAH38" s="37"/>
      <c r="AAI38" s="37"/>
      <c r="AAJ38" s="37"/>
      <c r="AAK38" s="37"/>
      <c r="AAL38" s="37"/>
      <c r="AAM38" s="37"/>
      <c r="AAN38" s="37"/>
      <c r="AAO38" s="37"/>
      <c r="AAP38" s="37"/>
      <c r="AAQ38" s="37"/>
      <c r="AAR38" s="37"/>
      <c r="AAS38" s="37"/>
      <c r="AAT38" s="37"/>
      <c r="AAU38" s="37"/>
      <c r="AAV38" s="37"/>
      <c r="AAW38" s="37"/>
      <c r="AAX38" s="37"/>
      <c r="AAY38" s="37"/>
      <c r="AAZ38" s="37"/>
      <c r="ABA38" s="37"/>
      <c r="ABB38" s="37"/>
      <c r="ABC38" s="37"/>
      <c r="ABD38" s="37"/>
      <c r="ABE38" s="37"/>
      <c r="ABF38" s="37"/>
      <c r="ABG38" s="37"/>
      <c r="ABH38" s="37"/>
      <c r="ABI38" s="37"/>
      <c r="ABJ38" s="37"/>
      <c r="ABK38" s="37"/>
      <c r="ABL38" s="37"/>
      <c r="ABM38" s="37"/>
      <c r="ABN38" s="37"/>
      <c r="ABO38" s="37"/>
      <c r="ABP38" s="37"/>
      <c r="ABQ38" s="37"/>
      <c r="ABR38" s="37"/>
      <c r="ABS38" s="37"/>
      <c r="ABT38" s="37"/>
      <c r="ABU38" s="37"/>
      <c r="ABV38" s="37"/>
      <c r="ABW38" s="37"/>
      <c r="ABX38" s="37"/>
      <c r="ABY38" s="37"/>
      <c r="ABZ38" s="37"/>
      <c r="ACA38" s="37"/>
      <c r="ACB38" s="37"/>
      <c r="ACC38" s="37"/>
      <c r="ACD38" s="37"/>
      <c r="ACE38" s="37"/>
      <c r="ACF38" s="37"/>
      <c r="ACG38" s="37"/>
      <c r="ACH38" s="37"/>
      <c r="ACI38" s="37"/>
      <c r="ACJ38" s="37"/>
      <c r="ACK38" s="37"/>
      <c r="ACL38" s="37"/>
      <c r="ACM38" s="37"/>
      <c r="ACN38" s="37"/>
      <c r="ACO38" s="37"/>
      <c r="ACP38" s="37"/>
      <c r="ACQ38" s="37"/>
      <c r="ACR38" s="37"/>
      <c r="ACS38" s="37"/>
      <c r="ACT38" s="37"/>
      <c r="ACU38" s="37"/>
      <c r="ACV38" s="37"/>
      <c r="ACW38" s="37"/>
      <c r="ACX38" s="37"/>
      <c r="ACY38" s="37"/>
      <c r="ACZ38" s="37"/>
      <c r="ADA38" s="37"/>
      <c r="ADB38" s="37"/>
      <c r="ADC38" s="37"/>
      <c r="ADD38" s="37"/>
      <c r="ADE38" s="37"/>
      <c r="ADF38" s="37"/>
      <c r="ADG38" s="37"/>
      <c r="ADH38" s="37"/>
      <c r="ADI38" s="37"/>
      <c r="ADJ38" s="37"/>
      <c r="ADK38" s="37"/>
      <c r="ADL38" s="37"/>
      <c r="ADM38" s="37"/>
      <c r="ADN38" s="37"/>
      <c r="ADO38" s="37"/>
      <c r="ADP38" s="37"/>
      <c r="ADQ38" s="37"/>
      <c r="ADR38" s="37"/>
      <c r="ADS38" s="37"/>
      <c r="ADT38" s="37"/>
      <c r="ADU38" s="37"/>
      <c r="ADV38" s="37"/>
      <c r="ADW38" s="37"/>
      <c r="ADX38" s="37"/>
      <c r="ADY38" s="37"/>
      <c r="ADZ38" s="37"/>
      <c r="AEA38" s="37"/>
      <c r="AEB38" s="37"/>
      <c r="AEC38" s="37"/>
      <c r="AED38" s="37"/>
      <c r="AEE38" s="37"/>
      <c r="AEF38" s="37"/>
      <c r="AEG38" s="37"/>
      <c r="AEH38" s="37"/>
      <c r="AEI38" s="37"/>
      <c r="AEJ38" s="37"/>
      <c r="AEK38" s="37"/>
      <c r="AEL38" s="37"/>
      <c r="AEM38" s="37"/>
      <c r="AEN38" s="37"/>
      <c r="AEO38" s="37"/>
      <c r="AEP38" s="37"/>
      <c r="AEQ38" s="37"/>
      <c r="AER38" s="37"/>
      <c r="AES38" s="37"/>
      <c r="AET38" s="37"/>
      <c r="AEU38" s="37"/>
      <c r="AEV38" s="37"/>
      <c r="AEW38" s="37"/>
      <c r="AEX38" s="37"/>
      <c r="AEY38" s="37"/>
      <c r="AEZ38" s="37"/>
      <c r="AFA38" s="37"/>
      <c r="AFB38" s="37"/>
      <c r="AFC38" s="37"/>
      <c r="AFD38" s="37"/>
      <c r="AFE38" s="37"/>
      <c r="AFF38" s="37"/>
      <c r="AFG38" s="37"/>
      <c r="AFH38" s="37"/>
      <c r="AFI38" s="37"/>
      <c r="AFJ38" s="37"/>
      <c r="AFK38" s="37"/>
      <c r="AFL38" s="37"/>
      <c r="AFM38" s="37"/>
      <c r="AFN38" s="37"/>
      <c r="AFO38" s="37"/>
      <c r="AFP38" s="37"/>
      <c r="AFQ38" s="37"/>
      <c r="AFR38" s="37"/>
      <c r="AFS38" s="37"/>
      <c r="AFT38" s="37"/>
      <c r="AFU38" s="37"/>
      <c r="AFV38" s="37"/>
      <c r="AFW38" s="37"/>
      <c r="AFX38" s="37"/>
      <c r="AFY38" s="37"/>
      <c r="AFZ38" s="37"/>
      <c r="AGA38" s="37"/>
      <c r="AGB38" s="37"/>
      <c r="AGC38" s="37"/>
      <c r="AGD38" s="37"/>
      <c r="AGE38" s="37"/>
      <c r="AGF38" s="37"/>
      <c r="AGG38" s="37"/>
      <c r="AGH38" s="37"/>
      <c r="AGI38" s="37"/>
      <c r="AGJ38" s="37"/>
      <c r="AGK38" s="37"/>
      <c r="AGL38" s="37"/>
      <c r="AGM38" s="37"/>
      <c r="AGN38" s="37"/>
      <c r="AGO38" s="37"/>
      <c r="AGP38" s="37"/>
      <c r="AGQ38" s="37"/>
      <c r="AGR38" s="37"/>
      <c r="AGS38" s="37"/>
      <c r="AGT38" s="37"/>
      <c r="AGU38" s="37"/>
      <c r="AGV38" s="37"/>
      <c r="AGW38" s="37"/>
      <c r="AGX38" s="37"/>
      <c r="AGY38" s="37"/>
      <c r="AGZ38" s="37"/>
      <c r="AHA38" s="37"/>
      <c r="AHB38" s="37"/>
      <c r="AHC38" s="37"/>
      <c r="AHD38" s="37"/>
      <c r="AHE38" s="37"/>
      <c r="AHF38" s="37"/>
      <c r="AHG38" s="37"/>
      <c r="AHH38" s="37"/>
      <c r="AHI38" s="37"/>
      <c r="AHJ38" s="37"/>
      <c r="AHK38" s="37"/>
      <c r="AHL38" s="37"/>
      <c r="AHM38" s="37"/>
      <c r="AHN38" s="37"/>
      <c r="AHO38" s="37"/>
      <c r="AHP38" s="37"/>
      <c r="AHQ38" s="37"/>
      <c r="AHR38" s="37"/>
      <c r="AHS38" s="37"/>
      <c r="AHT38" s="37"/>
      <c r="AHU38" s="37"/>
      <c r="AHV38" s="37"/>
      <c r="AHW38" s="37"/>
      <c r="AHX38" s="37"/>
      <c r="AHY38" s="37"/>
      <c r="AHZ38" s="37"/>
      <c r="AIA38" s="37"/>
      <c r="AIB38" s="37"/>
      <c r="AIC38" s="37"/>
      <c r="AID38" s="37"/>
      <c r="AIE38" s="37"/>
      <c r="AIF38" s="37"/>
      <c r="AIG38" s="37"/>
      <c r="AIH38" s="37"/>
      <c r="AII38" s="37"/>
      <c r="AIJ38" s="37"/>
      <c r="AIK38" s="37"/>
      <c r="AIL38" s="37"/>
      <c r="AIM38" s="37"/>
      <c r="AIN38" s="37"/>
      <c r="AIO38" s="37"/>
      <c r="AIP38" s="37"/>
      <c r="AIQ38" s="37"/>
      <c r="AIR38" s="37"/>
      <c r="AIS38" s="37"/>
      <c r="AIT38" s="37"/>
      <c r="AIU38" s="37"/>
      <c r="AIV38" s="37"/>
      <c r="AIW38" s="37"/>
      <c r="AIX38" s="37"/>
      <c r="AIY38" s="37"/>
      <c r="AIZ38" s="37"/>
      <c r="AJA38" s="37"/>
      <c r="AJB38" s="37"/>
      <c r="AJC38" s="37"/>
      <c r="AJD38" s="37"/>
      <c r="AJE38" s="37"/>
      <c r="AJF38" s="37"/>
      <c r="AJG38" s="37"/>
      <c r="AJH38" s="37"/>
      <c r="AJI38" s="37"/>
      <c r="AJJ38" s="37"/>
      <c r="AJK38" s="37"/>
      <c r="AJL38" s="37"/>
      <c r="AJM38" s="37"/>
      <c r="AJN38" s="37"/>
      <c r="AJO38" s="37"/>
      <c r="AJP38" s="37"/>
      <c r="AJQ38" s="37"/>
      <c r="AJR38" s="37"/>
      <c r="AJS38" s="37"/>
      <c r="AJT38" s="37"/>
      <c r="AJU38" s="37"/>
      <c r="AJV38" s="37"/>
      <c r="AJW38" s="37"/>
      <c r="AJX38" s="37"/>
      <c r="AJY38" s="37"/>
      <c r="AJZ38" s="37"/>
      <c r="AKA38" s="37"/>
      <c r="AKB38" s="37"/>
      <c r="AKC38" s="37"/>
      <c r="AKD38" s="37"/>
      <c r="AKE38" s="37"/>
      <c r="AKF38" s="37"/>
      <c r="AKG38" s="37"/>
      <c r="AKH38" s="37"/>
      <c r="AKI38" s="37"/>
      <c r="AKJ38" s="37"/>
      <c r="AKK38" s="37"/>
      <c r="AKL38" s="37"/>
      <c r="AKM38" s="37"/>
      <c r="AKN38" s="37"/>
      <c r="AKO38" s="37"/>
      <c r="AKP38" s="37"/>
      <c r="AKQ38" s="37"/>
      <c r="AKR38" s="37"/>
      <c r="AKS38" s="37"/>
      <c r="AKT38" s="37"/>
      <c r="AKU38" s="37"/>
      <c r="AKV38" s="37"/>
      <c r="AKW38" s="37"/>
      <c r="AKX38" s="37"/>
      <c r="AKY38" s="37"/>
      <c r="AKZ38" s="37"/>
      <c r="ALA38" s="37"/>
      <c r="ALB38" s="37"/>
      <c r="ALC38" s="37"/>
      <c r="ALD38" s="37"/>
      <c r="ALE38" s="37"/>
      <c r="ALF38" s="37"/>
      <c r="ALG38" s="37"/>
      <c r="ALH38" s="37"/>
      <c r="ALI38" s="37"/>
      <c r="ALJ38" s="37"/>
      <c r="ALK38" s="37"/>
      <c r="ALL38" s="37"/>
      <c r="ALM38" s="37"/>
      <c r="ALN38" s="37"/>
      <c r="ALO38" s="37"/>
      <c r="ALP38" s="37"/>
      <c r="ALQ38" s="37"/>
      <c r="ALR38" s="37"/>
      <c r="ALS38" s="37"/>
      <c r="ALT38" s="37"/>
      <c r="ALU38" s="37"/>
      <c r="ALV38" s="37"/>
      <c r="ALW38" s="37"/>
    </row>
    <row r="39" spans="1:1011" s="38" customFormat="1" ht="50.65" customHeight="1" x14ac:dyDescent="0.25">
      <c r="A39" s="628" t="s">
        <v>572</v>
      </c>
      <c r="B39" s="627" t="s">
        <v>603</v>
      </c>
      <c r="C39" s="35">
        <v>92</v>
      </c>
      <c r="D39" s="630" t="s">
        <v>26</v>
      </c>
      <c r="E39" s="207"/>
      <c r="F39" s="207"/>
      <c r="G39" s="37"/>
      <c r="H39" s="37"/>
      <c r="I39" s="37"/>
      <c r="J39" s="37"/>
      <c r="K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c r="DJ39" s="37"/>
      <c r="DK39" s="37"/>
      <c r="DL39" s="37"/>
      <c r="DM39" s="37"/>
      <c r="DN39" s="37"/>
      <c r="DO39" s="37"/>
      <c r="DP39" s="37"/>
      <c r="DQ39" s="37"/>
      <c r="DR39" s="37"/>
      <c r="DS39" s="37"/>
      <c r="DT39" s="37"/>
      <c r="DU39" s="37"/>
      <c r="DV39" s="37"/>
      <c r="DW39" s="37"/>
      <c r="DX39" s="37"/>
      <c r="DY39" s="37"/>
      <c r="DZ39" s="37"/>
      <c r="EA39" s="37"/>
      <c r="EB39" s="37"/>
      <c r="EC39" s="37"/>
      <c r="ED39" s="37"/>
      <c r="EE39" s="37"/>
      <c r="EF39" s="37"/>
      <c r="EG39" s="37"/>
      <c r="EH39" s="37"/>
      <c r="EI39" s="37"/>
      <c r="EJ39" s="37"/>
      <c r="EK39" s="37"/>
      <c r="EL39" s="37"/>
      <c r="EM39" s="37"/>
      <c r="EN39" s="37"/>
      <c r="EO39" s="37"/>
      <c r="EP39" s="37"/>
      <c r="EQ39" s="37"/>
      <c r="ER39" s="37"/>
      <c r="ES39" s="37"/>
      <c r="ET39" s="37"/>
      <c r="EU39" s="37"/>
      <c r="EV39" s="37"/>
      <c r="EW39" s="37"/>
      <c r="EX39" s="37"/>
      <c r="EY39" s="37"/>
      <c r="EZ39" s="37"/>
      <c r="FA39" s="37"/>
      <c r="FB39" s="37"/>
      <c r="FC39" s="37"/>
      <c r="FD39" s="37"/>
      <c r="FE39" s="37"/>
      <c r="FF39" s="37"/>
      <c r="FG39" s="37"/>
      <c r="FH39" s="37"/>
      <c r="FI39" s="37"/>
      <c r="FJ39" s="37"/>
      <c r="FK39" s="37"/>
      <c r="FL39" s="37"/>
      <c r="FM39" s="37"/>
      <c r="FN39" s="37"/>
      <c r="FO39" s="37"/>
      <c r="FP39" s="37"/>
      <c r="FQ39" s="37"/>
      <c r="FR39" s="37"/>
      <c r="FS39" s="37"/>
      <c r="FT39" s="37"/>
      <c r="FU39" s="37"/>
      <c r="FV39" s="37"/>
      <c r="FW39" s="37"/>
      <c r="FX39" s="37"/>
      <c r="FY39" s="37"/>
      <c r="FZ39" s="37"/>
      <c r="GA39" s="37"/>
      <c r="GB39" s="37"/>
      <c r="GC39" s="37"/>
      <c r="GD39" s="37"/>
      <c r="GE39" s="37"/>
      <c r="GF39" s="37"/>
      <c r="GG39" s="37"/>
      <c r="GH39" s="37"/>
      <c r="GI39" s="37"/>
      <c r="GJ39" s="37"/>
      <c r="GK39" s="37"/>
      <c r="GL39" s="37"/>
      <c r="GM39" s="37"/>
      <c r="GN39" s="37"/>
      <c r="GO39" s="37"/>
      <c r="GP39" s="37"/>
      <c r="GQ39" s="37"/>
      <c r="GR39" s="37"/>
      <c r="GS39" s="37"/>
      <c r="GT39" s="37"/>
      <c r="GU39" s="37"/>
      <c r="GV39" s="37"/>
      <c r="GW39" s="37"/>
      <c r="GX39" s="37"/>
      <c r="GY39" s="37"/>
      <c r="GZ39" s="37"/>
      <c r="HA39" s="37"/>
      <c r="HB39" s="37"/>
      <c r="HC39" s="37"/>
      <c r="HD39" s="37"/>
      <c r="HE39" s="37"/>
      <c r="HF39" s="37"/>
      <c r="HG39" s="37"/>
      <c r="HH39" s="37"/>
      <c r="HI39" s="37"/>
      <c r="HJ39" s="37"/>
      <c r="HK39" s="37"/>
      <c r="HL39" s="37"/>
      <c r="HM39" s="37"/>
      <c r="HN39" s="37"/>
      <c r="HO39" s="37"/>
      <c r="HP39" s="37"/>
      <c r="HQ39" s="37"/>
      <c r="HR39" s="37"/>
      <c r="HS39" s="37"/>
      <c r="HT39" s="37"/>
      <c r="HU39" s="37"/>
      <c r="HV39" s="37"/>
      <c r="HW39" s="37"/>
      <c r="HX39" s="37"/>
      <c r="HY39" s="37"/>
      <c r="HZ39" s="37"/>
      <c r="IA39" s="37"/>
      <c r="IB39" s="37"/>
      <c r="IC39" s="37"/>
      <c r="ID39" s="37"/>
      <c r="IE39" s="37"/>
      <c r="IF39" s="37"/>
      <c r="IG39" s="37"/>
      <c r="IH39" s="37"/>
      <c r="II39" s="37"/>
      <c r="IJ39" s="37"/>
      <c r="IK39" s="37"/>
      <c r="IL39" s="37"/>
      <c r="IM39" s="37"/>
      <c r="IN39" s="37"/>
      <c r="IO39" s="37"/>
      <c r="IP39" s="37"/>
      <c r="IQ39" s="37"/>
      <c r="IR39" s="37"/>
      <c r="IS39" s="37"/>
      <c r="IT39" s="37"/>
      <c r="IU39" s="37"/>
      <c r="IV39" s="37"/>
      <c r="IW39" s="37"/>
      <c r="IX39" s="37"/>
      <c r="IY39" s="37"/>
      <c r="IZ39" s="37"/>
      <c r="JA39" s="37"/>
      <c r="JB39" s="37"/>
      <c r="JC39" s="37"/>
      <c r="JD39" s="37"/>
      <c r="JE39" s="37"/>
      <c r="JF39" s="37"/>
      <c r="JG39" s="37"/>
      <c r="JH39" s="37"/>
      <c r="JI39" s="37"/>
      <c r="JJ39" s="37"/>
      <c r="JK39" s="37"/>
      <c r="JL39" s="37"/>
      <c r="JM39" s="37"/>
      <c r="JN39" s="37"/>
      <c r="JO39" s="37"/>
      <c r="JP39" s="37"/>
      <c r="JQ39" s="37"/>
      <c r="JR39" s="37"/>
      <c r="JS39" s="37"/>
      <c r="JT39" s="37"/>
      <c r="JU39" s="37"/>
      <c r="JV39" s="37"/>
      <c r="JW39" s="37"/>
      <c r="JX39" s="37"/>
      <c r="JY39" s="37"/>
      <c r="JZ39" s="37"/>
      <c r="KA39" s="37"/>
      <c r="KB39" s="37"/>
      <c r="KC39" s="37"/>
      <c r="KD39" s="37"/>
      <c r="KE39" s="37"/>
      <c r="KF39" s="37"/>
      <c r="KG39" s="37"/>
      <c r="KH39" s="37"/>
      <c r="KI39" s="37"/>
      <c r="KJ39" s="37"/>
      <c r="KK39" s="37"/>
      <c r="KL39" s="37"/>
      <c r="KM39" s="37"/>
      <c r="KN39" s="37"/>
      <c r="KO39" s="37"/>
      <c r="KP39" s="37"/>
      <c r="KQ39" s="37"/>
      <c r="KR39" s="37"/>
      <c r="KS39" s="37"/>
      <c r="KT39" s="37"/>
      <c r="KU39" s="37"/>
      <c r="KV39" s="37"/>
      <c r="KW39" s="37"/>
      <c r="KX39" s="37"/>
      <c r="KY39" s="37"/>
      <c r="KZ39" s="37"/>
      <c r="LA39" s="37"/>
      <c r="LB39" s="37"/>
      <c r="LC39" s="37"/>
      <c r="LD39" s="37"/>
      <c r="LE39" s="37"/>
      <c r="LF39" s="37"/>
      <c r="LG39" s="37"/>
      <c r="LH39" s="37"/>
      <c r="LI39" s="37"/>
      <c r="LJ39" s="37"/>
      <c r="LK39" s="37"/>
      <c r="LL39" s="37"/>
      <c r="LM39" s="37"/>
      <c r="LN39" s="37"/>
      <c r="LO39" s="37"/>
      <c r="LP39" s="37"/>
      <c r="LQ39" s="37"/>
      <c r="LR39" s="37"/>
      <c r="LS39" s="37"/>
      <c r="LT39" s="37"/>
      <c r="LU39" s="37"/>
      <c r="LV39" s="37"/>
      <c r="LW39" s="37"/>
      <c r="LX39" s="37"/>
      <c r="LY39" s="37"/>
      <c r="LZ39" s="37"/>
      <c r="MA39" s="37"/>
      <c r="MB39" s="37"/>
      <c r="MC39" s="37"/>
      <c r="MD39" s="37"/>
      <c r="ME39" s="37"/>
      <c r="MF39" s="37"/>
      <c r="MG39" s="37"/>
      <c r="MH39" s="37"/>
      <c r="MI39" s="37"/>
      <c r="MJ39" s="37"/>
      <c r="MK39" s="37"/>
      <c r="ML39" s="37"/>
      <c r="MM39" s="37"/>
      <c r="MN39" s="37"/>
      <c r="MO39" s="37"/>
      <c r="MP39" s="37"/>
      <c r="MQ39" s="37"/>
      <c r="MR39" s="37"/>
      <c r="MS39" s="37"/>
      <c r="MT39" s="37"/>
      <c r="MU39" s="37"/>
      <c r="MV39" s="37"/>
      <c r="MW39" s="37"/>
      <c r="MX39" s="37"/>
      <c r="MY39" s="37"/>
      <c r="MZ39" s="37"/>
      <c r="NA39" s="37"/>
      <c r="NB39" s="37"/>
      <c r="NC39" s="37"/>
      <c r="ND39" s="37"/>
      <c r="NE39" s="37"/>
      <c r="NF39" s="37"/>
      <c r="NG39" s="37"/>
      <c r="NH39" s="37"/>
      <c r="NI39" s="37"/>
      <c r="NJ39" s="37"/>
      <c r="NK39" s="37"/>
      <c r="NL39" s="37"/>
      <c r="NM39" s="37"/>
      <c r="NN39" s="37"/>
      <c r="NO39" s="37"/>
      <c r="NP39" s="37"/>
      <c r="NQ39" s="37"/>
      <c r="NR39" s="37"/>
      <c r="NS39" s="37"/>
      <c r="NT39" s="37"/>
      <c r="NU39" s="37"/>
      <c r="NV39" s="37"/>
      <c r="NW39" s="37"/>
      <c r="NX39" s="37"/>
      <c r="NY39" s="37"/>
      <c r="NZ39" s="37"/>
      <c r="OA39" s="37"/>
      <c r="OB39" s="37"/>
      <c r="OC39" s="37"/>
      <c r="OD39" s="37"/>
      <c r="OE39" s="37"/>
      <c r="OF39" s="37"/>
      <c r="OG39" s="37"/>
      <c r="OH39" s="37"/>
      <c r="OI39" s="37"/>
      <c r="OJ39" s="37"/>
      <c r="OK39" s="37"/>
      <c r="OL39" s="37"/>
      <c r="OM39" s="37"/>
      <c r="ON39" s="37"/>
      <c r="OO39" s="37"/>
      <c r="OP39" s="37"/>
      <c r="OQ39" s="37"/>
      <c r="OR39" s="37"/>
      <c r="OS39" s="37"/>
      <c r="OT39" s="37"/>
      <c r="OU39" s="37"/>
      <c r="OV39" s="37"/>
      <c r="OW39" s="37"/>
      <c r="OX39" s="37"/>
      <c r="OY39" s="37"/>
      <c r="OZ39" s="37"/>
      <c r="PA39" s="37"/>
      <c r="PB39" s="37"/>
      <c r="PC39" s="37"/>
      <c r="PD39" s="37"/>
      <c r="PE39" s="37"/>
      <c r="PF39" s="37"/>
      <c r="PG39" s="37"/>
      <c r="PH39" s="37"/>
      <c r="PI39" s="37"/>
      <c r="PJ39" s="37"/>
      <c r="PK39" s="37"/>
      <c r="PL39" s="37"/>
      <c r="PM39" s="37"/>
      <c r="PN39" s="37"/>
      <c r="PO39" s="37"/>
      <c r="PP39" s="37"/>
      <c r="PQ39" s="37"/>
      <c r="PR39" s="37"/>
      <c r="PS39" s="37"/>
      <c r="PT39" s="37"/>
      <c r="PU39" s="37"/>
      <c r="PV39" s="37"/>
      <c r="PW39" s="37"/>
      <c r="PX39" s="37"/>
      <c r="PY39" s="37"/>
      <c r="PZ39" s="37"/>
      <c r="QA39" s="37"/>
      <c r="QB39" s="37"/>
      <c r="QC39" s="37"/>
      <c r="QD39" s="37"/>
      <c r="QE39" s="37"/>
      <c r="QF39" s="37"/>
      <c r="QG39" s="37"/>
      <c r="QH39" s="37"/>
      <c r="QI39" s="37"/>
      <c r="QJ39" s="37"/>
      <c r="QK39" s="37"/>
      <c r="QL39" s="37"/>
      <c r="QM39" s="37"/>
      <c r="QN39" s="37"/>
      <c r="QO39" s="37"/>
      <c r="QP39" s="37"/>
      <c r="QQ39" s="37"/>
      <c r="QR39" s="37"/>
      <c r="QS39" s="37"/>
      <c r="QT39" s="37"/>
      <c r="QU39" s="37"/>
      <c r="QV39" s="37"/>
      <c r="QW39" s="37"/>
      <c r="QX39" s="37"/>
      <c r="QY39" s="37"/>
      <c r="QZ39" s="37"/>
      <c r="RA39" s="37"/>
      <c r="RB39" s="37"/>
      <c r="RC39" s="37"/>
      <c r="RD39" s="37"/>
      <c r="RE39" s="37"/>
      <c r="RF39" s="37"/>
      <c r="RG39" s="37"/>
      <c r="RH39" s="37"/>
      <c r="RI39" s="37"/>
      <c r="RJ39" s="37"/>
      <c r="RK39" s="37"/>
      <c r="RL39" s="37"/>
      <c r="RM39" s="37"/>
      <c r="RN39" s="37"/>
      <c r="RO39" s="37"/>
      <c r="RP39" s="37"/>
      <c r="RQ39" s="37"/>
      <c r="RR39" s="37"/>
      <c r="RS39" s="37"/>
      <c r="RT39" s="37"/>
      <c r="RU39" s="37"/>
      <c r="RV39" s="37"/>
      <c r="RW39" s="37"/>
      <c r="RX39" s="37"/>
      <c r="RY39" s="37"/>
      <c r="RZ39" s="37"/>
      <c r="SA39" s="37"/>
      <c r="SB39" s="37"/>
      <c r="SC39" s="37"/>
      <c r="SD39" s="37"/>
      <c r="SE39" s="37"/>
      <c r="SF39" s="37"/>
      <c r="SG39" s="37"/>
      <c r="SH39" s="37"/>
      <c r="SI39" s="37"/>
      <c r="SJ39" s="37"/>
      <c r="SK39" s="37"/>
      <c r="SL39" s="37"/>
      <c r="SM39" s="37"/>
      <c r="SN39" s="37"/>
      <c r="SO39" s="37"/>
      <c r="SP39" s="37"/>
      <c r="SQ39" s="37"/>
      <c r="SR39" s="37"/>
      <c r="SS39" s="37"/>
      <c r="ST39" s="37"/>
      <c r="SU39" s="37"/>
      <c r="SV39" s="37"/>
      <c r="SW39" s="37"/>
      <c r="SX39" s="37"/>
      <c r="SY39" s="37"/>
      <c r="SZ39" s="37"/>
      <c r="TA39" s="37"/>
      <c r="TB39" s="37"/>
      <c r="TC39" s="37"/>
      <c r="TD39" s="37"/>
      <c r="TE39" s="37"/>
      <c r="TF39" s="37"/>
      <c r="TG39" s="37"/>
      <c r="TH39" s="37"/>
      <c r="TI39" s="37"/>
      <c r="TJ39" s="37"/>
      <c r="TK39" s="37"/>
      <c r="TL39" s="37"/>
      <c r="TM39" s="37"/>
      <c r="TN39" s="37"/>
      <c r="TO39" s="37"/>
      <c r="TP39" s="37"/>
      <c r="TQ39" s="37"/>
      <c r="TR39" s="37"/>
      <c r="TS39" s="37"/>
      <c r="TT39" s="37"/>
      <c r="TU39" s="37"/>
      <c r="TV39" s="37"/>
      <c r="TW39" s="37"/>
      <c r="TX39" s="37"/>
      <c r="TY39" s="37"/>
      <c r="TZ39" s="37"/>
      <c r="UA39" s="37"/>
      <c r="UB39" s="37"/>
      <c r="UC39" s="37"/>
      <c r="UD39" s="37"/>
      <c r="UE39" s="37"/>
      <c r="UF39" s="37"/>
      <c r="UG39" s="37"/>
      <c r="UH39" s="37"/>
      <c r="UI39" s="37"/>
      <c r="UJ39" s="37"/>
      <c r="UK39" s="37"/>
      <c r="UL39" s="37"/>
      <c r="UM39" s="37"/>
      <c r="UN39" s="37"/>
      <c r="UO39" s="37"/>
      <c r="UP39" s="37"/>
      <c r="UQ39" s="37"/>
      <c r="UR39" s="37"/>
      <c r="US39" s="37"/>
      <c r="UT39" s="37"/>
      <c r="UU39" s="37"/>
      <c r="UV39" s="37"/>
      <c r="UW39" s="37"/>
      <c r="UX39" s="37"/>
      <c r="UY39" s="37"/>
      <c r="UZ39" s="37"/>
      <c r="VA39" s="37"/>
      <c r="VB39" s="37"/>
      <c r="VC39" s="37"/>
      <c r="VD39" s="37"/>
      <c r="VE39" s="37"/>
      <c r="VF39" s="37"/>
      <c r="VG39" s="37"/>
      <c r="VH39" s="37"/>
      <c r="VI39" s="37"/>
      <c r="VJ39" s="37"/>
      <c r="VK39" s="37"/>
      <c r="VL39" s="37"/>
      <c r="VM39" s="37"/>
      <c r="VN39" s="37"/>
      <c r="VO39" s="37"/>
      <c r="VP39" s="37"/>
      <c r="VQ39" s="37"/>
      <c r="VR39" s="37"/>
      <c r="VS39" s="37"/>
      <c r="VT39" s="37"/>
      <c r="VU39" s="37"/>
      <c r="VV39" s="37"/>
      <c r="VW39" s="37"/>
      <c r="VX39" s="37"/>
      <c r="VY39" s="37"/>
      <c r="VZ39" s="37"/>
      <c r="WA39" s="37"/>
      <c r="WB39" s="37"/>
      <c r="WC39" s="37"/>
      <c r="WD39" s="37"/>
      <c r="WE39" s="37"/>
      <c r="WF39" s="37"/>
      <c r="WG39" s="37"/>
      <c r="WH39" s="37"/>
      <c r="WI39" s="37"/>
      <c r="WJ39" s="37"/>
      <c r="WK39" s="37"/>
      <c r="WL39" s="37"/>
      <c r="WM39" s="37"/>
      <c r="WN39" s="37"/>
      <c r="WO39" s="37"/>
      <c r="WP39" s="37"/>
      <c r="WQ39" s="37"/>
      <c r="WR39" s="37"/>
      <c r="WS39" s="37"/>
      <c r="WT39" s="37"/>
      <c r="WU39" s="37"/>
      <c r="WV39" s="37"/>
      <c r="WW39" s="37"/>
      <c r="WX39" s="37"/>
      <c r="WY39" s="37"/>
      <c r="WZ39" s="37"/>
      <c r="XA39" s="37"/>
      <c r="XB39" s="37"/>
      <c r="XC39" s="37"/>
      <c r="XD39" s="37"/>
      <c r="XE39" s="37"/>
      <c r="XF39" s="37"/>
      <c r="XG39" s="37"/>
      <c r="XH39" s="37"/>
      <c r="XI39" s="37"/>
      <c r="XJ39" s="37"/>
      <c r="XK39" s="37"/>
      <c r="XL39" s="37"/>
      <c r="XM39" s="37"/>
      <c r="XN39" s="37"/>
      <c r="XO39" s="37"/>
      <c r="XP39" s="37"/>
      <c r="XQ39" s="37"/>
      <c r="XR39" s="37"/>
      <c r="XS39" s="37"/>
      <c r="XT39" s="37"/>
      <c r="XU39" s="37"/>
      <c r="XV39" s="37"/>
      <c r="XW39" s="37"/>
      <c r="XX39" s="37"/>
      <c r="XY39" s="37"/>
      <c r="XZ39" s="37"/>
      <c r="YA39" s="37"/>
      <c r="YB39" s="37"/>
      <c r="YC39" s="37"/>
      <c r="YD39" s="37"/>
      <c r="YE39" s="37"/>
      <c r="YF39" s="37"/>
      <c r="YG39" s="37"/>
      <c r="YH39" s="37"/>
      <c r="YI39" s="37"/>
      <c r="YJ39" s="37"/>
      <c r="YK39" s="37"/>
      <c r="YL39" s="37"/>
      <c r="YM39" s="37"/>
      <c r="YN39" s="37"/>
      <c r="YO39" s="37"/>
      <c r="YP39" s="37"/>
      <c r="YQ39" s="37"/>
      <c r="YR39" s="37"/>
      <c r="YS39" s="37"/>
      <c r="YT39" s="37"/>
      <c r="YU39" s="37"/>
      <c r="YV39" s="37"/>
      <c r="YW39" s="37"/>
      <c r="YX39" s="37"/>
      <c r="YY39" s="37"/>
      <c r="YZ39" s="37"/>
      <c r="ZA39" s="37"/>
      <c r="ZB39" s="37"/>
      <c r="ZC39" s="37"/>
      <c r="ZD39" s="37"/>
      <c r="ZE39" s="37"/>
      <c r="ZF39" s="37"/>
      <c r="ZG39" s="37"/>
      <c r="ZH39" s="37"/>
      <c r="ZI39" s="37"/>
      <c r="ZJ39" s="37"/>
      <c r="ZK39" s="37"/>
      <c r="ZL39" s="37"/>
      <c r="ZM39" s="37"/>
      <c r="ZN39" s="37"/>
      <c r="ZO39" s="37"/>
      <c r="ZP39" s="37"/>
      <c r="ZQ39" s="37"/>
      <c r="ZR39" s="37"/>
      <c r="ZS39" s="37"/>
      <c r="ZT39" s="37"/>
      <c r="ZU39" s="37"/>
      <c r="ZV39" s="37"/>
      <c r="ZW39" s="37"/>
      <c r="ZX39" s="37"/>
      <c r="ZY39" s="37"/>
      <c r="ZZ39" s="37"/>
      <c r="AAA39" s="37"/>
      <c r="AAB39" s="37"/>
      <c r="AAC39" s="37"/>
      <c r="AAD39" s="37"/>
      <c r="AAE39" s="37"/>
      <c r="AAF39" s="37"/>
      <c r="AAG39" s="37"/>
      <c r="AAH39" s="37"/>
      <c r="AAI39" s="37"/>
      <c r="AAJ39" s="37"/>
      <c r="AAK39" s="37"/>
      <c r="AAL39" s="37"/>
      <c r="AAM39" s="37"/>
      <c r="AAN39" s="37"/>
      <c r="AAO39" s="37"/>
      <c r="AAP39" s="37"/>
      <c r="AAQ39" s="37"/>
      <c r="AAR39" s="37"/>
      <c r="AAS39" s="37"/>
      <c r="AAT39" s="37"/>
      <c r="AAU39" s="37"/>
      <c r="AAV39" s="37"/>
      <c r="AAW39" s="37"/>
      <c r="AAX39" s="37"/>
      <c r="AAY39" s="37"/>
      <c r="AAZ39" s="37"/>
      <c r="ABA39" s="37"/>
      <c r="ABB39" s="37"/>
      <c r="ABC39" s="37"/>
      <c r="ABD39" s="37"/>
      <c r="ABE39" s="37"/>
      <c r="ABF39" s="37"/>
      <c r="ABG39" s="37"/>
      <c r="ABH39" s="37"/>
      <c r="ABI39" s="37"/>
      <c r="ABJ39" s="37"/>
      <c r="ABK39" s="37"/>
      <c r="ABL39" s="37"/>
      <c r="ABM39" s="37"/>
      <c r="ABN39" s="37"/>
      <c r="ABO39" s="37"/>
      <c r="ABP39" s="37"/>
      <c r="ABQ39" s="37"/>
      <c r="ABR39" s="37"/>
      <c r="ABS39" s="37"/>
      <c r="ABT39" s="37"/>
      <c r="ABU39" s="37"/>
      <c r="ABV39" s="37"/>
      <c r="ABW39" s="37"/>
      <c r="ABX39" s="37"/>
      <c r="ABY39" s="37"/>
      <c r="ABZ39" s="37"/>
      <c r="ACA39" s="37"/>
      <c r="ACB39" s="37"/>
      <c r="ACC39" s="37"/>
      <c r="ACD39" s="37"/>
      <c r="ACE39" s="37"/>
      <c r="ACF39" s="37"/>
      <c r="ACG39" s="37"/>
      <c r="ACH39" s="37"/>
      <c r="ACI39" s="37"/>
      <c r="ACJ39" s="37"/>
      <c r="ACK39" s="37"/>
      <c r="ACL39" s="37"/>
      <c r="ACM39" s="37"/>
      <c r="ACN39" s="37"/>
      <c r="ACO39" s="37"/>
      <c r="ACP39" s="37"/>
      <c r="ACQ39" s="37"/>
      <c r="ACR39" s="37"/>
      <c r="ACS39" s="37"/>
      <c r="ACT39" s="37"/>
      <c r="ACU39" s="37"/>
      <c r="ACV39" s="37"/>
      <c r="ACW39" s="37"/>
      <c r="ACX39" s="37"/>
      <c r="ACY39" s="37"/>
      <c r="ACZ39" s="37"/>
      <c r="ADA39" s="37"/>
      <c r="ADB39" s="37"/>
      <c r="ADC39" s="37"/>
      <c r="ADD39" s="37"/>
      <c r="ADE39" s="37"/>
      <c r="ADF39" s="37"/>
      <c r="ADG39" s="37"/>
      <c r="ADH39" s="37"/>
      <c r="ADI39" s="37"/>
      <c r="ADJ39" s="37"/>
      <c r="ADK39" s="37"/>
      <c r="ADL39" s="37"/>
      <c r="ADM39" s="37"/>
      <c r="ADN39" s="37"/>
      <c r="ADO39" s="37"/>
      <c r="ADP39" s="37"/>
      <c r="ADQ39" s="37"/>
      <c r="ADR39" s="37"/>
      <c r="ADS39" s="37"/>
      <c r="ADT39" s="37"/>
      <c r="ADU39" s="37"/>
      <c r="ADV39" s="37"/>
      <c r="ADW39" s="37"/>
      <c r="ADX39" s="37"/>
      <c r="ADY39" s="37"/>
      <c r="ADZ39" s="37"/>
      <c r="AEA39" s="37"/>
      <c r="AEB39" s="37"/>
      <c r="AEC39" s="37"/>
      <c r="AED39" s="37"/>
      <c r="AEE39" s="37"/>
      <c r="AEF39" s="37"/>
      <c r="AEG39" s="37"/>
      <c r="AEH39" s="37"/>
      <c r="AEI39" s="37"/>
      <c r="AEJ39" s="37"/>
      <c r="AEK39" s="37"/>
      <c r="AEL39" s="37"/>
      <c r="AEM39" s="37"/>
      <c r="AEN39" s="37"/>
      <c r="AEO39" s="37"/>
      <c r="AEP39" s="37"/>
      <c r="AEQ39" s="37"/>
      <c r="AER39" s="37"/>
      <c r="AES39" s="37"/>
      <c r="AET39" s="37"/>
      <c r="AEU39" s="37"/>
      <c r="AEV39" s="37"/>
      <c r="AEW39" s="37"/>
      <c r="AEX39" s="37"/>
      <c r="AEY39" s="37"/>
      <c r="AEZ39" s="37"/>
      <c r="AFA39" s="37"/>
      <c r="AFB39" s="37"/>
      <c r="AFC39" s="37"/>
      <c r="AFD39" s="37"/>
      <c r="AFE39" s="37"/>
      <c r="AFF39" s="37"/>
      <c r="AFG39" s="37"/>
      <c r="AFH39" s="37"/>
      <c r="AFI39" s="37"/>
      <c r="AFJ39" s="37"/>
      <c r="AFK39" s="37"/>
      <c r="AFL39" s="37"/>
      <c r="AFM39" s="37"/>
      <c r="AFN39" s="37"/>
      <c r="AFO39" s="37"/>
      <c r="AFP39" s="37"/>
      <c r="AFQ39" s="37"/>
      <c r="AFR39" s="37"/>
      <c r="AFS39" s="37"/>
      <c r="AFT39" s="37"/>
      <c r="AFU39" s="37"/>
      <c r="AFV39" s="37"/>
      <c r="AFW39" s="37"/>
      <c r="AFX39" s="37"/>
      <c r="AFY39" s="37"/>
      <c r="AFZ39" s="37"/>
      <c r="AGA39" s="37"/>
      <c r="AGB39" s="37"/>
      <c r="AGC39" s="37"/>
      <c r="AGD39" s="37"/>
      <c r="AGE39" s="37"/>
      <c r="AGF39" s="37"/>
      <c r="AGG39" s="37"/>
      <c r="AGH39" s="37"/>
      <c r="AGI39" s="37"/>
      <c r="AGJ39" s="37"/>
      <c r="AGK39" s="37"/>
      <c r="AGL39" s="37"/>
      <c r="AGM39" s="37"/>
      <c r="AGN39" s="37"/>
      <c r="AGO39" s="37"/>
      <c r="AGP39" s="37"/>
      <c r="AGQ39" s="37"/>
      <c r="AGR39" s="37"/>
      <c r="AGS39" s="37"/>
      <c r="AGT39" s="37"/>
      <c r="AGU39" s="37"/>
      <c r="AGV39" s="37"/>
      <c r="AGW39" s="37"/>
      <c r="AGX39" s="37"/>
      <c r="AGY39" s="37"/>
      <c r="AGZ39" s="37"/>
      <c r="AHA39" s="37"/>
      <c r="AHB39" s="37"/>
      <c r="AHC39" s="37"/>
      <c r="AHD39" s="37"/>
      <c r="AHE39" s="37"/>
      <c r="AHF39" s="37"/>
      <c r="AHG39" s="37"/>
      <c r="AHH39" s="37"/>
      <c r="AHI39" s="37"/>
      <c r="AHJ39" s="37"/>
      <c r="AHK39" s="37"/>
      <c r="AHL39" s="37"/>
      <c r="AHM39" s="37"/>
      <c r="AHN39" s="37"/>
      <c r="AHO39" s="37"/>
      <c r="AHP39" s="37"/>
      <c r="AHQ39" s="37"/>
      <c r="AHR39" s="37"/>
      <c r="AHS39" s="37"/>
      <c r="AHT39" s="37"/>
      <c r="AHU39" s="37"/>
      <c r="AHV39" s="37"/>
      <c r="AHW39" s="37"/>
      <c r="AHX39" s="37"/>
      <c r="AHY39" s="37"/>
      <c r="AHZ39" s="37"/>
      <c r="AIA39" s="37"/>
      <c r="AIB39" s="37"/>
      <c r="AIC39" s="37"/>
      <c r="AID39" s="37"/>
      <c r="AIE39" s="37"/>
      <c r="AIF39" s="37"/>
      <c r="AIG39" s="37"/>
      <c r="AIH39" s="37"/>
      <c r="AII39" s="37"/>
      <c r="AIJ39" s="37"/>
      <c r="AIK39" s="37"/>
      <c r="AIL39" s="37"/>
      <c r="AIM39" s="37"/>
      <c r="AIN39" s="37"/>
      <c r="AIO39" s="37"/>
      <c r="AIP39" s="37"/>
      <c r="AIQ39" s="37"/>
      <c r="AIR39" s="37"/>
      <c r="AIS39" s="37"/>
      <c r="AIT39" s="37"/>
      <c r="AIU39" s="37"/>
      <c r="AIV39" s="37"/>
      <c r="AIW39" s="37"/>
      <c r="AIX39" s="37"/>
      <c r="AIY39" s="37"/>
      <c r="AIZ39" s="37"/>
      <c r="AJA39" s="37"/>
      <c r="AJB39" s="37"/>
      <c r="AJC39" s="37"/>
      <c r="AJD39" s="37"/>
      <c r="AJE39" s="37"/>
      <c r="AJF39" s="37"/>
      <c r="AJG39" s="37"/>
      <c r="AJH39" s="37"/>
      <c r="AJI39" s="37"/>
      <c r="AJJ39" s="37"/>
      <c r="AJK39" s="37"/>
      <c r="AJL39" s="37"/>
      <c r="AJM39" s="37"/>
      <c r="AJN39" s="37"/>
      <c r="AJO39" s="37"/>
      <c r="AJP39" s="37"/>
      <c r="AJQ39" s="37"/>
      <c r="AJR39" s="37"/>
      <c r="AJS39" s="37"/>
      <c r="AJT39" s="37"/>
      <c r="AJU39" s="37"/>
      <c r="AJV39" s="37"/>
      <c r="AJW39" s="37"/>
      <c r="AJX39" s="37"/>
      <c r="AJY39" s="37"/>
      <c r="AJZ39" s="37"/>
      <c r="AKA39" s="37"/>
      <c r="AKB39" s="37"/>
      <c r="AKC39" s="37"/>
      <c r="AKD39" s="37"/>
      <c r="AKE39" s="37"/>
      <c r="AKF39" s="37"/>
      <c r="AKG39" s="37"/>
      <c r="AKH39" s="37"/>
      <c r="AKI39" s="37"/>
      <c r="AKJ39" s="37"/>
      <c r="AKK39" s="37"/>
      <c r="AKL39" s="37"/>
      <c r="AKM39" s="37"/>
      <c r="AKN39" s="37"/>
      <c r="AKO39" s="37"/>
      <c r="AKP39" s="37"/>
      <c r="AKQ39" s="37"/>
      <c r="AKR39" s="37"/>
      <c r="AKS39" s="37"/>
      <c r="AKT39" s="37"/>
      <c r="AKU39" s="37"/>
      <c r="AKV39" s="37"/>
      <c r="AKW39" s="37"/>
      <c r="AKX39" s="37"/>
      <c r="AKY39" s="37"/>
      <c r="AKZ39" s="37"/>
      <c r="ALA39" s="37"/>
      <c r="ALB39" s="37"/>
      <c r="ALC39" s="37"/>
      <c r="ALD39" s="37"/>
      <c r="ALE39" s="37"/>
      <c r="ALF39" s="37"/>
      <c r="ALG39" s="37"/>
      <c r="ALH39" s="37"/>
      <c r="ALI39" s="37"/>
      <c r="ALJ39" s="37"/>
      <c r="ALK39" s="37"/>
      <c r="ALL39" s="37"/>
      <c r="ALM39" s="37"/>
      <c r="ALN39" s="37"/>
      <c r="ALO39" s="37"/>
      <c r="ALP39" s="37"/>
      <c r="ALQ39" s="37"/>
      <c r="ALR39" s="37"/>
      <c r="ALS39" s="37"/>
      <c r="ALT39" s="37"/>
      <c r="ALU39" s="37"/>
      <c r="ALV39" s="37"/>
      <c r="ALW39" s="37"/>
    </row>
    <row r="40" spans="1:1011" s="38" customFormat="1" ht="45" x14ac:dyDescent="0.25">
      <c r="A40" s="628" t="s">
        <v>572</v>
      </c>
      <c r="B40" s="632" t="s">
        <v>604</v>
      </c>
      <c r="C40" s="35"/>
      <c r="D40" s="630"/>
      <c r="E40" s="207"/>
      <c r="F40" s="207"/>
      <c r="G40" s="37"/>
      <c r="H40" s="37"/>
      <c r="I40" s="37"/>
      <c r="J40" s="37"/>
      <c r="K40" s="37"/>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37"/>
      <c r="DJ40" s="37"/>
      <c r="DK40" s="37"/>
      <c r="DL40" s="37"/>
      <c r="DM40" s="37"/>
      <c r="DN40" s="37"/>
      <c r="DO40" s="37"/>
      <c r="DP40" s="37"/>
      <c r="DQ40" s="37"/>
      <c r="DR40" s="37"/>
      <c r="DS40" s="37"/>
      <c r="DT40" s="37"/>
      <c r="DU40" s="37"/>
      <c r="DV40" s="37"/>
      <c r="DW40" s="37"/>
      <c r="DX40" s="37"/>
      <c r="DY40" s="37"/>
      <c r="DZ40" s="37"/>
      <c r="EA40" s="37"/>
      <c r="EB40" s="37"/>
      <c r="EC40" s="37"/>
      <c r="ED40" s="37"/>
      <c r="EE40" s="37"/>
      <c r="EF40" s="37"/>
      <c r="EG40" s="37"/>
      <c r="EH40" s="37"/>
      <c r="EI40" s="37"/>
      <c r="EJ40" s="37"/>
      <c r="EK40" s="37"/>
      <c r="EL40" s="37"/>
      <c r="EM40" s="37"/>
      <c r="EN40" s="37"/>
      <c r="EO40" s="37"/>
      <c r="EP40" s="37"/>
      <c r="EQ40" s="37"/>
      <c r="ER40" s="37"/>
      <c r="ES40" s="37"/>
      <c r="ET40" s="37"/>
      <c r="EU40" s="37"/>
      <c r="EV40" s="37"/>
      <c r="EW40" s="37"/>
      <c r="EX40" s="37"/>
      <c r="EY40" s="37"/>
      <c r="EZ40" s="37"/>
      <c r="FA40" s="37"/>
      <c r="FB40" s="37"/>
      <c r="FC40" s="37"/>
      <c r="FD40" s="37"/>
      <c r="FE40" s="37"/>
      <c r="FF40" s="37"/>
      <c r="FG40" s="37"/>
      <c r="FH40" s="37"/>
      <c r="FI40" s="37"/>
      <c r="FJ40" s="37"/>
      <c r="FK40" s="37"/>
      <c r="FL40" s="37"/>
      <c r="FM40" s="37"/>
      <c r="FN40" s="37"/>
      <c r="FO40" s="37"/>
      <c r="FP40" s="37"/>
      <c r="FQ40" s="37"/>
      <c r="FR40" s="37"/>
      <c r="FS40" s="37"/>
      <c r="FT40" s="37"/>
      <c r="FU40" s="37"/>
      <c r="FV40" s="37"/>
      <c r="FW40" s="37"/>
      <c r="FX40" s="37"/>
      <c r="FY40" s="37"/>
      <c r="FZ40" s="37"/>
      <c r="GA40" s="37"/>
      <c r="GB40" s="37"/>
      <c r="GC40" s="37"/>
      <c r="GD40" s="37"/>
      <c r="GE40" s="37"/>
      <c r="GF40" s="37"/>
      <c r="GG40" s="37"/>
      <c r="GH40" s="37"/>
      <c r="GI40" s="37"/>
      <c r="GJ40" s="37"/>
      <c r="GK40" s="37"/>
      <c r="GL40" s="37"/>
      <c r="GM40" s="37"/>
      <c r="GN40" s="37"/>
      <c r="GO40" s="37"/>
      <c r="GP40" s="37"/>
      <c r="GQ40" s="37"/>
      <c r="GR40" s="37"/>
      <c r="GS40" s="37"/>
      <c r="GT40" s="37"/>
      <c r="GU40" s="37"/>
      <c r="GV40" s="37"/>
      <c r="GW40" s="37"/>
      <c r="GX40" s="37"/>
      <c r="GY40" s="37"/>
      <c r="GZ40" s="37"/>
      <c r="HA40" s="37"/>
      <c r="HB40" s="37"/>
      <c r="HC40" s="37"/>
      <c r="HD40" s="37"/>
      <c r="HE40" s="37"/>
      <c r="HF40" s="37"/>
      <c r="HG40" s="37"/>
      <c r="HH40" s="37"/>
      <c r="HI40" s="37"/>
      <c r="HJ40" s="37"/>
      <c r="HK40" s="37"/>
      <c r="HL40" s="37"/>
      <c r="HM40" s="37"/>
      <c r="HN40" s="37"/>
      <c r="HO40" s="37"/>
      <c r="HP40" s="37"/>
      <c r="HQ40" s="37"/>
      <c r="HR40" s="37"/>
      <c r="HS40" s="37"/>
      <c r="HT40" s="37"/>
      <c r="HU40" s="37"/>
      <c r="HV40" s="37"/>
      <c r="HW40" s="37"/>
      <c r="HX40" s="37"/>
      <c r="HY40" s="37"/>
      <c r="HZ40" s="37"/>
      <c r="IA40" s="37"/>
      <c r="IB40" s="37"/>
      <c r="IC40" s="37"/>
      <c r="ID40" s="37"/>
      <c r="IE40" s="37"/>
      <c r="IF40" s="37"/>
      <c r="IG40" s="37"/>
      <c r="IH40" s="37"/>
      <c r="II40" s="37"/>
      <c r="IJ40" s="37"/>
      <c r="IK40" s="37"/>
      <c r="IL40" s="37"/>
      <c r="IM40" s="37"/>
      <c r="IN40" s="37"/>
      <c r="IO40" s="37"/>
      <c r="IP40" s="37"/>
      <c r="IQ40" s="37"/>
      <c r="IR40" s="37"/>
      <c r="IS40" s="37"/>
      <c r="IT40" s="37"/>
      <c r="IU40" s="37"/>
      <c r="IV40" s="37"/>
      <c r="IW40" s="37"/>
      <c r="IX40" s="37"/>
      <c r="IY40" s="37"/>
      <c r="IZ40" s="37"/>
      <c r="JA40" s="37"/>
      <c r="JB40" s="37"/>
      <c r="JC40" s="37"/>
      <c r="JD40" s="37"/>
      <c r="JE40" s="37"/>
      <c r="JF40" s="37"/>
      <c r="JG40" s="37"/>
      <c r="JH40" s="37"/>
      <c r="JI40" s="37"/>
      <c r="JJ40" s="37"/>
      <c r="JK40" s="37"/>
      <c r="JL40" s="37"/>
      <c r="JM40" s="37"/>
      <c r="JN40" s="37"/>
      <c r="JO40" s="37"/>
      <c r="JP40" s="37"/>
      <c r="JQ40" s="37"/>
      <c r="JR40" s="37"/>
      <c r="JS40" s="37"/>
      <c r="JT40" s="37"/>
      <c r="JU40" s="37"/>
      <c r="JV40" s="37"/>
      <c r="JW40" s="37"/>
      <c r="JX40" s="37"/>
      <c r="JY40" s="37"/>
      <c r="JZ40" s="37"/>
      <c r="KA40" s="37"/>
      <c r="KB40" s="37"/>
      <c r="KC40" s="37"/>
      <c r="KD40" s="37"/>
      <c r="KE40" s="37"/>
      <c r="KF40" s="37"/>
      <c r="KG40" s="37"/>
      <c r="KH40" s="37"/>
      <c r="KI40" s="37"/>
      <c r="KJ40" s="37"/>
      <c r="KK40" s="37"/>
      <c r="KL40" s="37"/>
      <c r="KM40" s="37"/>
      <c r="KN40" s="37"/>
      <c r="KO40" s="37"/>
      <c r="KP40" s="37"/>
      <c r="KQ40" s="37"/>
      <c r="KR40" s="37"/>
      <c r="KS40" s="37"/>
      <c r="KT40" s="37"/>
      <c r="KU40" s="37"/>
      <c r="KV40" s="37"/>
      <c r="KW40" s="37"/>
      <c r="KX40" s="37"/>
      <c r="KY40" s="37"/>
      <c r="KZ40" s="37"/>
      <c r="LA40" s="37"/>
      <c r="LB40" s="37"/>
      <c r="LC40" s="37"/>
      <c r="LD40" s="37"/>
      <c r="LE40" s="37"/>
      <c r="LF40" s="37"/>
      <c r="LG40" s="37"/>
      <c r="LH40" s="37"/>
      <c r="LI40" s="37"/>
      <c r="LJ40" s="37"/>
      <c r="LK40" s="37"/>
      <c r="LL40" s="37"/>
      <c r="LM40" s="37"/>
      <c r="LN40" s="37"/>
      <c r="LO40" s="37"/>
      <c r="LP40" s="37"/>
      <c r="LQ40" s="37"/>
      <c r="LR40" s="37"/>
      <c r="LS40" s="37"/>
      <c r="LT40" s="37"/>
      <c r="LU40" s="37"/>
      <c r="LV40" s="37"/>
      <c r="LW40" s="37"/>
      <c r="LX40" s="37"/>
      <c r="LY40" s="37"/>
      <c r="LZ40" s="37"/>
      <c r="MA40" s="37"/>
      <c r="MB40" s="37"/>
      <c r="MC40" s="37"/>
      <c r="MD40" s="37"/>
      <c r="ME40" s="37"/>
      <c r="MF40" s="37"/>
      <c r="MG40" s="37"/>
      <c r="MH40" s="37"/>
      <c r="MI40" s="37"/>
      <c r="MJ40" s="37"/>
      <c r="MK40" s="37"/>
      <c r="ML40" s="37"/>
      <c r="MM40" s="37"/>
      <c r="MN40" s="37"/>
      <c r="MO40" s="37"/>
      <c r="MP40" s="37"/>
      <c r="MQ40" s="37"/>
      <c r="MR40" s="37"/>
      <c r="MS40" s="37"/>
      <c r="MT40" s="37"/>
      <c r="MU40" s="37"/>
      <c r="MV40" s="37"/>
      <c r="MW40" s="37"/>
      <c r="MX40" s="37"/>
      <c r="MY40" s="37"/>
      <c r="MZ40" s="37"/>
      <c r="NA40" s="37"/>
      <c r="NB40" s="37"/>
      <c r="NC40" s="37"/>
      <c r="ND40" s="37"/>
      <c r="NE40" s="37"/>
      <c r="NF40" s="37"/>
      <c r="NG40" s="37"/>
      <c r="NH40" s="37"/>
      <c r="NI40" s="37"/>
      <c r="NJ40" s="37"/>
      <c r="NK40" s="37"/>
      <c r="NL40" s="37"/>
      <c r="NM40" s="37"/>
      <c r="NN40" s="37"/>
      <c r="NO40" s="37"/>
      <c r="NP40" s="37"/>
      <c r="NQ40" s="37"/>
      <c r="NR40" s="37"/>
      <c r="NS40" s="37"/>
      <c r="NT40" s="37"/>
      <c r="NU40" s="37"/>
      <c r="NV40" s="37"/>
      <c r="NW40" s="37"/>
      <c r="NX40" s="37"/>
      <c r="NY40" s="37"/>
      <c r="NZ40" s="37"/>
      <c r="OA40" s="37"/>
      <c r="OB40" s="37"/>
      <c r="OC40" s="37"/>
      <c r="OD40" s="37"/>
      <c r="OE40" s="37"/>
      <c r="OF40" s="37"/>
      <c r="OG40" s="37"/>
      <c r="OH40" s="37"/>
      <c r="OI40" s="37"/>
      <c r="OJ40" s="37"/>
      <c r="OK40" s="37"/>
      <c r="OL40" s="37"/>
      <c r="OM40" s="37"/>
      <c r="ON40" s="37"/>
      <c r="OO40" s="37"/>
      <c r="OP40" s="37"/>
      <c r="OQ40" s="37"/>
      <c r="OR40" s="37"/>
      <c r="OS40" s="37"/>
      <c r="OT40" s="37"/>
      <c r="OU40" s="37"/>
      <c r="OV40" s="37"/>
      <c r="OW40" s="37"/>
      <c r="OX40" s="37"/>
      <c r="OY40" s="37"/>
      <c r="OZ40" s="37"/>
      <c r="PA40" s="37"/>
      <c r="PB40" s="37"/>
      <c r="PC40" s="37"/>
      <c r="PD40" s="37"/>
      <c r="PE40" s="37"/>
      <c r="PF40" s="37"/>
      <c r="PG40" s="37"/>
      <c r="PH40" s="37"/>
      <c r="PI40" s="37"/>
      <c r="PJ40" s="37"/>
      <c r="PK40" s="37"/>
      <c r="PL40" s="37"/>
      <c r="PM40" s="37"/>
      <c r="PN40" s="37"/>
      <c r="PO40" s="37"/>
      <c r="PP40" s="37"/>
      <c r="PQ40" s="37"/>
      <c r="PR40" s="37"/>
      <c r="PS40" s="37"/>
      <c r="PT40" s="37"/>
      <c r="PU40" s="37"/>
      <c r="PV40" s="37"/>
      <c r="PW40" s="37"/>
      <c r="PX40" s="37"/>
      <c r="PY40" s="37"/>
      <c r="PZ40" s="37"/>
      <c r="QA40" s="37"/>
      <c r="QB40" s="37"/>
      <c r="QC40" s="37"/>
      <c r="QD40" s="37"/>
      <c r="QE40" s="37"/>
      <c r="QF40" s="37"/>
      <c r="QG40" s="37"/>
      <c r="QH40" s="37"/>
      <c r="QI40" s="37"/>
      <c r="QJ40" s="37"/>
      <c r="QK40" s="37"/>
      <c r="QL40" s="37"/>
      <c r="QM40" s="37"/>
      <c r="QN40" s="37"/>
      <c r="QO40" s="37"/>
      <c r="QP40" s="37"/>
      <c r="QQ40" s="37"/>
      <c r="QR40" s="37"/>
      <c r="QS40" s="37"/>
      <c r="QT40" s="37"/>
      <c r="QU40" s="37"/>
      <c r="QV40" s="37"/>
      <c r="QW40" s="37"/>
      <c r="QX40" s="37"/>
      <c r="QY40" s="37"/>
      <c r="QZ40" s="37"/>
      <c r="RA40" s="37"/>
      <c r="RB40" s="37"/>
      <c r="RC40" s="37"/>
      <c r="RD40" s="37"/>
      <c r="RE40" s="37"/>
      <c r="RF40" s="37"/>
      <c r="RG40" s="37"/>
      <c r="RH40" s="37"/>
      <c r="RI40" s="37"/>
      <c r="RJ40" s="37"/>
      <c r="RK40" s="37"/>
      <c r="RL40" s="37"/>
      <c r="RM40" s="37"/>
      <c r="RN40" s="37"/>
      <c r="RO40" s="37"/>
      <c r="RP40" s="37"/>
      <c r="RQ40" s="37"/>
      <c r="RR40" s="37"/>
      <c r="RS40" s="37"/>
      <c r="RT40" s="37"/>
      <c r="RU40" s="37"/>
      <c r="RV40" s="37"/>
      <c r="RW40" s="37"/>
      <c r="RX40" s="37"/>
      <c r="RY40" s="37"/>
      <c r="RZ40" s="37"/>
      <c r="SA40" s="37"/>
      <c r="SB40" s="37"/>
      <c r="SC40" s="37"/>
      <c r="SD40" s="37"/>
      <c r="SE40" s="37"/>
      <c r="SF40" s="37"/>
      <c r="SG40" s="37"/>
      <c r="SH40" s="37"/>
      <c r="SI40" s="37"/>
      <c r="SJ40" s="37"/>
      <c r="SK40" s="37"/>
      <c r="SL40" s="37"/>
      <c r="SM40" s="37"/>
      <c r="SN40" s="37"/>
      <c r="SO40" s="37"/>
      <c r="SP40" s="37"/>
      <c r="SQ40" s="37"/>
      <c r="SR40" s="37"/>
      <c r="SS40" s="37"/>
      <c r="ST40" s="37"/>
      <c r="SU40" s="37"/>
      <c r="SV40" s="37"/>
      <c r="SW40" s="37"/>
      <c r="SX40" s="37"/>
      <c r="SY40" s="37"/>
      <c r="SZ40" s="37"/>
      <c r="TA40" s="37"/>
      <c r="TB40" s="37"/>
      <c r="TC40" s="37"/>
      <c r="TD40" s="37"/>
      <c r="TE40" s="37"/>
      <c r="TF40" s="37"/>
      <c r="TG40" s="37"/>
      <c r="TH40" s="37"/>
      <c r="TI40" s="37"/>
      <c r="TJ40" s="37"/>
      <c r="TK40" s="37"/>
      <c r="TL40" s="37"/>
      <c r="TM40" s="37"/>
      <c r="TN40" s="37"/>
      <c r="TO40" s="37"/>
      <c r="TP40" s="37"/>
      <c r="TQ40" s="37"/>
      <c r="TR40" s="37"/>
      <c r="TS40" s="37"/>
      <c r="TT40" s="37"/>
      <c r="TU40" s="37"/>
      <c r="TV40" s="37"/>
      <c r="TW40" s="37"/>
      <c r="TX40" s="37"/>
      <c r="TY40" s="37"/>
      <c r="TZ40" s="37"/>
      <c r="UA40" s="37"/>
      <c r="UB40" s="37"/>
      <c r="UC40" s="37"/>
      <c r="UD40" s="37"/>
      <c r="UE40" s="37"/>
      <c r="UF40" s="37"/>
      <c r="UG40" s="37"/>
      <c r="UH40" s="37"/>
      <c r="UI40" s="37"/>
      <c r="UJ40" s="37"/>
      <c r="UK40" s="37"/>
      <c r="UL40" s="37"/>
      <c r="UM40" s="37"/>
      <c r="UN40" s="37"/>
      <c r="UO40" s="37"/>
      <c r="UP40" s="37"/>
      <c r="UQ40" s="37"/>
      <c r="UR40" s="37"/>
      <c r="US40" s="37"/>
      <c r="UT40" s="37"/>
      <c r="UU40" s="37"/>
      <c r="UV40" s="37"/>
      <c r="UW40" s="37"/>
      <c r="UX40" s="37"/>
      <c r="UY40" s="37"/>
      <c r="UZ40" s="37"/>
      <c r="VA40" s="37"/>
      <c r="VB40" s="37"/>
      <c r="VC40" s="37"/>
      <c r="VD40" s="37"/>
      <c r="VE40" s="37"/>
      <c r="VF40" s="37"/>
      <c r="VG40" s="37"/>
      <c r="VH40" s="37"/>
      <c r="VI40" s="37"/>
      <c r="VJ40" s="37"/>
      <c r="VK40" s="37"/>
      <c r="VL40" s="37"/>
      <c r="VM40" s="37"/>
      <c r="VN40" s="37"/>
      <c r="VO40" s="37"/>
      <c r="VP40" s="37"/>
      <c r="VQ40" s="37"/>
      <c r="VR40" s="37"/>
      <c r="VS40" s="37"/>
      <c r="VT40" s="37"/>
      <c r="VU40" s="37"/>
      <c r="VV40" s="37"/>
      <c r="VW40" s="37"/>
      <c r="VX40" s="37"/>
      <c r="VY40" s="37"/>
      <c r="VZ40" s="37"/>
      <c r="WA40" s="37"/>
      <c r="WB40" s="37"/>
      <c r="WC40" s="37"/>
      <c r="WD40" s="37"/>
      <c r="WE40" s="37"/>
      <c r="WF40" s="37"/>
      <c r="WG40" s="37"/>
      <c r="WH40" s="37"/>
      <c r="WI40" s="37"/>
      <c r="WJ40" s="37"/>
      <c r="WK40" s="37"/>
      <c r="WL40" s="37"/>
      <c r="WM40" s="37"/>
      <c r="WN40" s="37"/>
      <c r="WO40" s="37"/>
      <c r="WP40" s="37"/>
      <c r="WQ40" s="37"/>
      <c r="WR40" s="37"/>
      <c r="WS40" s="37"/>
      <c r="WT40" s="37"/>
      <c r="WU40" s="37"/>
      <c r="WV40" s="37"/>
      <c r="WW40" s="37"/>
      <c r="WX40" s="37"/>
      <c r="WY40" s="37"/>
      <c r="WZ40" s="37"/>
      <c r="XA40" s="37"/>
      <c r="XB40" s="37"/>
      <c r="XC40" s="37"/>
      <c r="XD40" s="37"/>
      <c r="XE40" s="37"/>
      <c r="XF40" s="37"/>
      <c r="XG40" s="37"/>
      <c r="XH40" s="37"/>
      <c r="XI40" s="37"/>
      <c r="XJ40" s="37"/>
      <c r="XK40" s="37"/>
      <c r="XL40" s="37"/>
      <c r="XM40" s="37"/>
      <c r="XN40" s="37"/>
      <c r="XO40" s="37"/>
      <c r="XP40" s="37"/>
      <c r="XQ40" s="37"/>
      <c r="XR40" s="37"/>
      <c r="XS40" s="37"/>
      <c r="XT40" s="37"/>
      <c r="XU40" s="37"/>
      <c r="XV40" s="37"/>
      <c r="XW40" s="37"/>
      <c r="XX40" s="37"/>
      <c r="XY40" s="37"/>
      <c r="XZ40" s="37"/>
      <c r="YA40" s="37"/>
      <c r="YB40" s="37"/>
      <c r="YC40" s="37"/>
      <c r="YD40" s="37"/>
      <c r="YE40" s="37"/>
      <c r="YF40" s="37"/>
      <c r="YG40" s="37"/>
      <c r="YH40" s="37"/>
      <c r="YI40" s="37"/>
      <c r="YJ40" s="37"/>
      <c r="YK40" s="37"/>
      <c r="YL40" s="37"/>
      <c r="YM40" s="37"/>
      <c r="YN40" s="37"/>
      <c r="YO40" s="37"/>
      <c r="YP40" s="37"/>
      <c r="YQ40" s="37"/>
      <c r="YR40" s="37"/>
      <c r="YS40" s="37"/>
      <c r="YT40" s="37"/>
      <c r="YU40" s="37"/>
      <c r="YV40" s="37"/>
      <c r="YW40" s="37"/>
      <c r="YX40" s="37"/>
      <c r="YY40" s="37"/>
      <c r="YZ40" s="37"/>
      <c r="ZA40" s="37"/>
      <c r="ZB40" s="37"/>
      <c r="ZC40" s="37"/>
      <c r="ZD40" s="37"/>
      <c r="ZE40" s="37"/>
      <c r="ZF40" s="37"/>
      <c r="ZG40" s="37"/>
      <c r="ZH40" s="37"/>
      <c r="ZI40" s="37"/>
      <c r="ZJ40" s="37"/>
      <c r="ZK40" s="37"/>
      <c r="ZL40" s="37"/>
      <c r="ZM40" s="37"/>
      <c r="ZN40" s="37"/>
      <c r="ZO40" s="37"/>
      <c r="ZP40" s="37"/>
      <c r="ZQ40" s="37"/>
      <c r="ZR40" s="37"/>
      <c r="ZS40" s="37"/>
      <c r="ZT40" s="37"/>
      <c r="ZU40" s="37"/>
      <c r="ZV40" s="37"/>
      <c r="ZW40" s="37"/>
      <c r="ZX40" s="37"/>
      <c r="ZY40" s="37"/>
      <c r="ZZ40" s="37"/>
      <c r="AAA40" s="37"/>
      <c r="AAB40" s="37"/>
      <c r="AAC40" s="37"/>
      <c r="AAD40" s="37"/>
      <c r="AAE40" s="37"/>
      <c r="AAF40" s="37"/>
      <c r="AAG40" s="37"/>
      <c r="AAH40" s="37"/>
      <c r="AAI40" s="37"/>
      <c r="AAJ40" s="37"/>
      <c r="AAK40" s="37"/>
      <c r="AAL40" s="37"/>
      <c r="AAM40" s="37"/>
      <c r="AAN40" s="37"/>
      <c r="AAO40" s="37"/>
      <c r="AAP40" s="37"/>
      <c r="AAQ40" s="37"/>
      <c r="AAR40" s="37"/>
      <c r="AAS40" s="37"/>
      <c r="AAT40" s="37"/>
      <c r="AAU40" s="37"/>
      <c r="AAV40" s="37"/>
      <c r="AAW40" s="37"/>
      <c r="AAX40" s="37"/>
      <c r="AAY40" s="37"/>
      <c r="AAZ40" s="37"/>
      <c r="ABA40" s="37"/>
      <c r="ABB40" s="37"/>
      <c r="ABC40" s="37"/>
      <c r="ABD40" s="37"/>
      <c r="ABE40" s="37"/>
      <c r="ABF40" s="37"/>
      <c r="ABG40" s="37"/>
      <c r="ABH40" s="37"/>
      <c r="ABI40" s="37"/>
      <c r="ABJ40" s="37"/>
      <c r="ABK40" s="37"/>
      <c r="ABL40" s="37"/>
      <c r="ABM40" s="37"/>
      <c r="ABN40" s="37"/>
      <c r="ABO40" s="37"/>
      <c r="ABP40" s="37"/>
      <c r="ABQ40" s="37"/>
      <c r="ABR40" s="37"/>
      <c r="ABS40" s="37"/>
      <c r="ABT40" s="37"/>
      <c r="ABU40" s="37"/>
      <c r="ABV40" s="37"/>
      <c r="ABW40" s="37"/>
      <c r="ABX40" s="37"/>
      <c r="ABY40" s="37"/>
      <c r="ABZ40" s="37"/>
      <c r="ACA40" s="37"/>
      <c r="ACB40" s="37"/>
      <c r="ACC40" s="37"/>
      <c r="ACD40" s="37"/>
      <c r="ACE40" s="37"/>
      <c r="ACF40" s="37"/>
      <c r="ACG40" s="37"/>
      <c r="ACH40" s="37"/>
      <c r="ACI40" s="37"/>
      <c r="ACJ40" s="37"/>
      <c r="ACK40" s="37"/>
      <c r="ACL40" s="37"/>
      <c r="ACM40" s="37"/>
      <c r="ACN40" s="37"/>
      <c r="ACO40" s="37"/>
      <c r="ACP40" s="37"/>
      <c r="ACQ40" s="37"/>
      <c r="ACR40" s="37"/>
      <c r="ACS40" s="37"/>
      <c r="ACT40" s="37"/>
      <c r="ACU40" s="37"/>
      <c r="ACV40" s="37"/>
      <c r="ACW40" s="37"/>
      <c r="ACX40" s="37"/>
      <c r="ACY40" s="37"/>
      <c r="ACZ40" s="37"/>
      <c r="ADA40" s="37"/>
      <c r="ADB40" s="37"/>
      <c r="ADC40" s="37"/>
      <c r="ADD40" s="37"/>
      <c r="ADE40" s="37"/>
      <c r="ADF40" s="37"/>
      <c r="ADG40" s="37"/>
      <c r="ADH40" s="37"/>
      <c r="ADI40" s="37"/>
      <c r="ADJ40" s="37"/>
      <c r="ADK40" s="37"/>
      <c r="ADL40" s="37"/>
      <c r="ADM40" s="37"/>
      <c r="ADN40" s="37"/>
      <c r="ADO40" s="37"/>
      <c r="ADP40" s="37"/>
      <c r="ADQ40" s="37"/>
      <c r="ADR40" s="37"/>
      <c r="ADS40" s="37"/>
      <c r="ADT40" s="37"/>
      <c r="ADU40" s="37"/>
      <c r="ADV40" s="37"/>
      <c r="ADW40" s="37"/>
      <c r="ADX40" s="37"/>
      <c r="ADY40" s="37"/>
      <c r="ADZ40" s="37"/>
      <c r="AEA40" s="37"/>
      <c r="AEB40" s="37"/>
      <c r="AEC40" s="37"/>
      <c r="AED40" s="37"/>
      <c r="AEE40" s="37"/>
      <c r="AEF40" s="37"/>
      <c r="AEG40" s="37"/>
      <c r="AEH40" s="37"/>
      <c r="AEI40" s="37"/>
      <c r="AEJ40" s="37"/>
      <c r="AEK40" s="37"/>
      <c r="AEL40" s="37"/>
      <c r="AEM40" s="37"/>
      <c r="AEN40" s="37"/>
      <c r="AEO40" s="37"/>
      <c r="AEP40" s="37"/>
      <c r="AEQ40" s="37"/>
      <c r="AER40" s="37"/>
      <c r="AES40" s="37"/>
      <c r="AET40" s="37"/>
      <c r="AEU40" s="37"/>
      <c r="AEV40" s="37"/>
      <c r="AEW40" s="37"/>
      <c r="AEX40" s="37"/>
      <c r="AEY40" s="37"/>
      <c r="AEZ40" s="37"/>
      <c r="AFA40" s="37"/>
      <c r="AFB40" s="37"/>
      <c r="AFC40" s="37"/>
      <c r="AFD40" s="37"/>
      <c r="AFE40" s="37"/>
      <c r="AFF40" s="37"/>
      <c r="AFG40" s="37"/>
      <c r="AFH40" s="37"/>
      <c r="AFI40" s="37"/>
      <c r="AFJ40" s="37"/>
      <c r="AFK40" s="37"/>
      <c r="AFL40" s="37"/>
      <c r="AFM40" s="37"/>
      <c r="AFN40" s="37"/>
      <c r="AFO40" s="37"/>
      <c r="AFP40" s="37"/>
      <c r="AFQ40" s="37"/>
      <c r="AFR40" s="37"/>
      <c r="AFS40" s="37"/>
      <c r="AFT40" s="37"/>
      <c r="AFU40" s="37"/>
      <c r="AFV40" s="37"/>
      <c r="AFW40" s="37"/>
      <c r="AFX40" s="37"/>
      <c r="AFY40" s="37"/>
      <c r="AFZ40" s="37"/>
      <c r="AGA40" s="37"/>
      <c r="AGB40" s="37"/>
      <c r="AGC40" s="37"/>
      <c r="AGD40" s="37"/>
      <c r="AGE40" s="37"/>
      <c r="AGF40" s="37"/>
      <c r="AGG40" s="37"/>
      <c r="AGH40" s="37"/>
      <c r="AGI40" s="37"/>
      <c r="AGJ40" s="37"/>
      <c r="AGK40" s="37"/>
      <c r="AGL40" s="37"/>
      <c r="AGM40" s="37"/>
      <c r="AGN40" s="37"/>
      <c r="AGO40" s="37"/>
      <c r="AGP40" s="37"/>
      <c r="AGQ40" s="37"/>
      <c r="AGR40" s="37"/>
      <c r="AGS40" s="37"/>
      <c r="AGT40" s="37"/>
      <c r="AGU40" s="37"/>
      <c r="AGV40" s="37"/>
      <c r="AGW40" s="37"/>
      <c r="AGX40" s="37"/>
      <c r="AGY40" s="37"/>
      <c r="AGZ40" s="37"/>
      <c r="AHA40" s="37"/>
      <c r="AHB40" s="37"/>
      <c r="AHC40" s="37"/>
      <c r="AHD40" s="37"/>
      <c r="AHE40" s="37"/>
      <c r="AHF40" s="37"/>
      <c r="AHG40" s="37"/>
      <c r="AHH40" s="37"/>
      <c r="AHI40" s="37"/>
      <c r="AHJ40" s="37"/>
      <c r="AHK40" s="37"/>
      <c r="AHL40" s="37"/>
      <c r="AHM40" s="37"/>
      <c r="AHN40" s="37"/>
      <c r="AHO40" s="37"/>
      <c r="AHP40" s="37"/>
      <c r="AHQ40" s="37"/>
      <c r="AHR40" s="37"/>
      <c r="AHS40" s="37"/>
      <c r="AHT40" s="37"/>
      <c r="AHU40" s="37"/>
      <c r="AHV40" s="37"/>
      <c r="AHW40" s="37"/>
      <c r="AHX40" s="37"/>
      <c r="AHY40" s="37"/>
      <c r="AHZ40" s="37"/>
      <c r="AIA40" s="37"/>
      <c r="AIB40" s="37"/>
      <c r="AIC40" s="37"/>
      <c r="AID40" s="37"/>
      <c r="AIE40" s="37"/>
      <c r="AIF40" s="37"/>
      <c r="AIG40" s="37"/>
      <c r="AIH40" s="37"/>
      <c r="AII40" s="37"/>
      <c r="AIJ40" s="37"/>
      <c r="AIK40" s="37"/>
      <c r="AIL40" s="37"/>
      <c r="AIM40" s="37"/>
      <c r="AIN40" s="37"/>
      <c r="AIO40" s="37"/>
      <c r="AIP40" s="37"/>
      <c r="AIQ40" s="37"/>
      <c r="AIR40" s="37"/>
      <c r="AIS40" s="37"/>
      <c r="AIT40" s="37"/>
      <c r="AIU40" s="37"/>
      <c r="AIV40" s="37"/>
      <c r="AIW40" s="37"/>
      <c r="AIX40" s="37"/>
      <c r="AIY40" s="37"/>
      <c r="AIZ40" s="37"/>
      <c r="AJA40" s="37"/>
      <c r="AJB40" s="37"/>
      <c r="AJC40" s="37"/>
      <c r="AJD40" s="37"/>
      <c r="AJE40" s="37"/>
      <c r="AJF40" s="37"/>
      <c r="AJG40" s="37"/>
      <c r="AJH40" s="37"/>
      <c r="AJI40" s="37"/>
      <c r="AJJ40" s="37"/>
      <c r="AJK40" s="37"/>
      <c r="AJL40" s="37"/>
      <c r="AJM40" s="37"/>
      <c r="AJN40" s="37"/>
      <c r="AJO40" s="37"/>
      <c r="AJP40" s="37"/>
      <c r="AJQ40" s="37"/>
      <c r="AJR40" s="37"/>
      <c r="AJS40" s="37"/>
      <c r="AJT40" s="37"/>
      <c r="AJU40" s="37"/>
      <c r="AJV40" s="37"/>
      <c r="AJW40" s="37"/>
      <c r="AJX40" s="37"/>
      <c r="AJY40" s="37"/>
      <c r="AJZ40" s="37"/>
      <c r="AKA40" s="37"/>
      <c r="AKB40" s="37"/>
      <c r="AKC40" s="37"/>
      <c r="AKD40" s="37"/>
      <c r="AKE40" s="37"/>
      <c r="AKF40" s="37"/>
      <c r="AKG40" s="37"/>
      <c r="AKH40" s="37"/>
      <c r="AKI40" s="37"/>
      <c r="AKJ40" s="37"/>
      <c r="AKK40" s="37"/>
      <c r="AKL40" s="37"/>
      <c r="AKM40" s="37"/>
      <c r="AKN40" s="37"/>
      <c r="AKO40" s="37"/>
      <c r="AKP40" s="37"/>
      <c r="AKQ40" s="37"/>
      <c r="AKR40" s="37"/>
      <c r="AKS40" s="37"/>
      <c r="AKT40" s="37"/>
      <c r="AKU40" s="37"/>
      <c r="AKV40" s="37"/>
      <c r="AKW40" s="37"/>
      <c r="AKX40" s="37"/>
      <c r="AKY40" s="37"/>
      <c r="AKZ40" s="37"/>
      <c r="ALA40" s="37"/>
      <c r="ALB40" s="37"/>
      <c r="ALC40" s="37"/>
      <c r="ALD40" s="37"/>
      <c r="ALE40" s="37"/>
      <c r="ALF40" s="37"/>
      <c r="ALG40" s="37"/>
      <c r="ALH40" s="37"/>
      <c r="ALI40" s="37"/>
      <c r="ALJ40" s="37"/>
      <c r="ALK40" s="37"/>
      <c r="ALL40" s="37"/>
      <c r="ALM40" s="37"/>
      <c r="ALN40" s="37"/>
      <c r="ALO40" s="37"/>
      <c r="ALP40" s="37"/>
      <c r="ALQ40" s="37"/>
      <c r="ALR40" s="37"/>
      <c r="ALS40" s="37"/>
      <c r="ALT40" s="37"/>
      <c r="ALU40" s="37"/>
      <c r="ALV40" s="37"/>
      <c r="ALW40" s="37"/>
    </row>
    <row r="41" spans="1:1011" s="38" customFormat="1" x14ac:dyDescent="0.25">
      <c r="A41" s="628" t="s">
        <v>572</v>
      </c>
      <c r="B41" s="627" t="s">
        <v>605</v>
      </c>
      <c r="C41" s="35">
        <v>46</v>
      </c>
      <c r="D41" s="630" t="s">
        <v>602</v>
      </c>
      <c r="E41" s="207"/>
      <c r="F41" s="207"/>
      <c r="G41" s="37"/>
      <c r="H41" s="37"/>
      <c r="I41" s="37"/>
      <c r="J41" s="37"/>
      <c r="K41" s="37"/>
      <c r="L41" s="37"/>
      <c r="M41" s="37"/>
      <c r="N41" s="37"/>
      <c r="O41" s="37"/>
      <c r="P41" s="37"/>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7"/>
      <c r="DB41" s="37"/>
      <c r="DC41" s="37"/>
      <c r="DD41" s="37"/>
      <c r="DE41" s="37"/>
      <c r="DF41" s="37"/>
      <c r="DG41" s="37"/>
      <c r="DH41" s="37"/>
      <c r="DI41" s="37"/>
      <c r="DJ41" s="37"/>
      <c r="DK41" s="37"/>
      <c r="DL41" s="37"/>
      <c r="DM41" s="37"/>
      <c r="DN41" s="37"/>
      <c r="DO41" s="37"/>
      <c r="DP41" s="37"/>
      <c r="DQ41" s="37"/>
      <c r="DR41" s="37"/>
      <c r="DS41" s="37"/>
      <c r="DT41" s="37"/>
      <c r="DU41" s="37"/>
      <c r="DV41" s="37"/>
      <c r="DW41" s="37"/>
      <c r="DX41" s="37"/>
      <c r="DY41" s="37"/>
      <c r="DZ41" s="37"/>
      <c r="EA41" s="37"/>
      <c r="EB41" s="37"/>
      <c r="EC41" s="37"/>
      <c r="ED41" s="37"/>
      <c r="EE41" s="37"/>
      <c r="EF41" s="37"/>
      <c r="EG41" s="37"/>
      <c r="EH41" s="37"/>
      <c r="EI41" s="37"/>
      <c r="EJ41" s="37"/>
      <c r="EK41" s="37"/>
      <c r="EL41" s="37"/>
      <c r="EM41" s="37"/>
      <c r="EN41" s="37"/>
      <c r="EO41" s="37"/>
      <c r="EP41" s="37"/>
      <c r="EQ41" s="37"/>
      <c r="ER41" s="37"/>
      <c r="ES41" s="37"/>
      <c r="ET41" s="37"/>
      <c r="EU41" s="37"/>
      <c r="EV41" s="37"/>
      <c r="EW41" s="37"/>
      <c r="EX41" s="37"/>
      <c r="EY41" s="37"/>
      <c r="EZ41" s="37"/>
      <c r="FA41" s="37"/>
      <c r="FB41" s="37"/>
      <c r="FC41" s="37"/>
      <c r="FD41" s="37"/>
      <c r="FE41" s="37"/>
      <c r="FF41" s="37"/>
      <c r="FG41" s="37"/>
      <c r="FH41" s="37"/>
      <c r="FI41" s="37"/>
      <c r="FJ41" s="37"/>
      <c r="FK41" s="37"/>
      <c r="FL41" s="37"/>
      <c r="FM41" s="37"/>
      <c r="FN41" s="37"/>
      <c r="FO41" s="37"/>
      <c r="FP41" s="37"/>
      <c r="FQ41" s="37"/>
      <c r="FR41" s="37"/>
      <c r="FS41" s="37"/>
      <c r="FT41" s="37"/>
      <c r="FU41" s="37"/>
      <c r="FV41" s="37"/>
      <c r="FW41" s="37"/>
      <c r="FX41" s="37"/>
      <c r="FY41" s="37"/>
      <c r="FZ41" s="37"/>
      <c r="GA41" s="37"/>
      <c r="GB41" s="37"/>
      <c r="GC41" s="37"/>
      <c r="GD41" s="37"/>
      <c r="GE41" s="37"/>
      <c r="GF41" s="37"/>
      <c r="GG41" s="37"/>
      <c r="GH41" s="37"/>
      <c r="GI41" s="37"/>
      <c r="GJ41" s="37"/>
      <c r="GK41" s="37"/>
      <c r="GL41" s="37"/>
      <c r="GM41" s="37"/>
      <c r="GN41" s="37"/>
      <c r="GO41" s="37"/>
      <c r="GP41" s="37"/>
      <c r="GQ41" s="37"/>
      <c r="GR41" s="37"/>
      <c r="GS41" s="37"/>
      <c r="GT41" s="37"/>
      <c r="GU41" s="37"/>
      <c r="GV41" s="37"/>
      <c r="GW41" s="37"/>
      <c r="GX41" s="37"/>
      <c r="GY41" s="37"/>
      <c r="GZ41" s="37"/>
      <c r="HA41" s="37"/>
      <c r="HB41" s="37"/>
      <c r="HC41" s="37"/>
      <c r="HD41" s="37"/>
      <c r="HE41" s="37"/>
      <c r="HF41" s="37"/>
      <c r="HG41" s="37"/>
      <c r="HH41" s="37"/>
      <c r="HI41" s="37"/>
      <c r="HJ41" s="37"/>
      <c r="HK41" s="37"/>
      <c r="HL41" s="37"/>
      <c r="HM41" s="37"/>
      <c r="HN41" s="37"/>
      <c r="HO41" s="37"/>
      <c r="HP41" s="37"/>
      <c r="HQ41" s="37"/>
      <c r="HR41" s="37"/>
      <c r="HS41" s="37"/>
      <c r="HT41" s="37"/>
      <c r="HU41" s="37"/>
      <c r="HV41" s="37"/>
      <c r="HW41" s="37"/>
      <c r="HX41" s="37"/>
      <c r="HY41" s="37"/>
      <c r="HZ41" s="37"/>
      <c r="IA41" s="37"/>
      <c r="IB41" s="37"/>
      <c r="IC41" s="37"/>
      <c r="ID41" s="37"/>
      <c r="IE41" s="37"/>
      <c r="IF41" s="37"/>
      <c r="IG41" s="37"/>
      <c r="IH41" s="37"/>
      <c r="II41" s="37"/>
      <c r="IJ41" s="37"/>
      <c r="IK41" s="37"/>
      <c r="IL41" s="37"/>
      <c r="IM41" s="37"/>
      <c r="IN41" s="37"/>
      <c r="IO41" s="37"/>
      <c r="IP41" s="37"/>
      <c r="IQ41" s="37"/>
      <c r="IR41" s="37"/>
      <c r="IS41" s="37"/>
      <c r="IT41" s="37"/>
      <c r="IU41" s="37"/>
      <c r="IV41" s="37"/>
      <c r="IW41" s="37"/>
      <c r="IX41" s="37"/>
      <c r="IY41" s="37"/>
      <c r="IZ41" s="37"/>
      <c r="JA41" s="37"/>
      <c r="JB41" s="37"/>
      <c r="JC41" s="37"/>
      <c r="JD41" s="37"/>
      <c r="JE41" s="37"/>
      <c r="JF41" s="37"/>
      <c r="JG41" s="37"/>
      <c r="JH41" s="37"/>
      <c r="JI41" s="37"/>
      <c r="JJ41" s="37"/>
      <c r="JK41" s="37"/>
      <c r="JL41" s="37"/>
      <c r="JM41" s="37"/>
      <c r="JN41" s="37"/>
      <c r="JO41" s="37"/>
      <c r="JP41" s="37"/>
      <c r="JQ41" s="37"/>
      <c r="JR41" s="37"/>
      <c r="JS41" s="37"/>
      <c r="JT41" s="37"/>
      <c r="JU41" s="37"/>
      <c r="JV41" s="37"/>
      <c r="JW41" s="37"/>
      <c r="JX41" s="37"/>
      <c r="JY41" s="37"/>
      <c r="JZ41" s="37"/>
      <c r="KA41" s="37"/>
      <c r="KB41" s="37"/>
      <c r="KC41" s="37"/>
      <c r="KD41" s="37"/>
      <c r="KE41" s="37"/>
      <c r="KF41" s="37"/>
      <c r="KG41" s="37"/>
      <c r="KH41" s="37"/>
      <c r="KI41" s="37"/>
      <c r="KJ41" s="37"/>
      <c r="KK41" s="37"/>
      <c r="KL41" s="37"/>
      <c r="KM41" s="37"/>
      <c r="KN41" s="37"/>
      <c r="KO41" s="37"/>
      <c r="KP41" s="37"/>
      <c r="KQ41" s="37"/>
      <c r="KR41" s="37"/>
      <c r="KS41" s="37"/>
      <c r="KT41" s="37"/>
      <c r="KU41" s="37"/>
      <c r="KV41" s="37"/>
      <c r="KW41" s="37"/>
      <c r="KX41" s="37"/>
      <c r="KY41" s="37"/>
      <c r="KZ41" s="37"/>
      <c r="LA41" s="37"/>
      <c r="LB41" s="37"/>
      <c r="LC41" s="37"/>
      <c r="LD41" s="37"/>
      <c r="LE41" s="37"/>
      <c r="LF41" s="37"/>
      <c r="LG41" s="37"/>
      <c r="LH41" s="37"/>
      <c r="LI41" s="37"/>
      <c r="LJ41" s="37"/>
      <c r="LK41" s="37"/>
      <c r="LL41" s="37"/>
      <c r="LM41" s="37"/>
      <c r="LN41" s="37"/>
      <c r="LO41" s="37"/>
      <c r="LP41" s="37"/>
      <c r="LQ41" s="37"/>
      <c r="LR41" s="37"/>
      <c r="LS41" s="37"/>
      <c r="LT41" s="37"/>
      <c r="LU41" s="37"/>
      <c r="LV41" s="37"/>
      <c r="LW41" s="37"/>
      <c r="LX41" s="37"/>
      <c r="LY41" s="37"/>
      <c r="LZ41" s="37"/>
      <c r="MA41" s="37"/>
      <c r="MB41" s="37"/>
      <c r="MC41" s="37"/>
      <c r="MD41" s="37"/>
      <c r="ME41" s="37"/>
      <c r="MF41" s="37"/>
      <c r="MG41" s="37"/>
      <c r="MH41" s="37"/>
      <c r="MI41" s="37"/>
      <c r="MJ41" s="37"/>
      <c r="MK41" s="37"/>
      <c r="ML41" s="37"/>
      <c r="MM41" s="37"/>
      <c r="MN41" s="37"/>
      <c r="MO41" s="37"/>
      <c r="MP41" s="37"/>
      <c r="MQ41" s="37"/>
      <c r="MR41" s="37"/>
      <c r="MS41" s="37"/>
      <c r="MT41" s="37"/>
      <c r="MU41" s="37"/>
      <c r="MV41" s="37"/>
      <c r="MW41" s="37"/>
      <c r="MX41" s="37"/>
      <c r="MY41" s="37"/>
      <c r="MZ41" s="37"/>
      <c r="NA41" s="37"/>
      <c r="NB41" s="37"/>
      <c r="NC41" s="37"/>
      <c r="ND41" s="37"/>
      <c r="NE41" s="37"/>
      <c r="NF41" s="37"/>
      <c r="NG41" s="37"/>
      <c r="NH41" s="37"/>
      <c r="NI41" s="37"/>
      <c r="NJ41" s="37"/>
      <c r="NK41" s="37"/>
      <c r="NL41" s="37"/>
      <c r="NM41" s="37"/>
      <c r="NN41" s="37"/>
      <c r="NO41" s="37"/>
      <c r="NP41" s="37"/>
      <c r="NQ41" s="37"/>
      <c r="NR41" s="37"/>
      <c r="NS41" s="37"/>
      <c r="NT41" s="37"/>
      <c r="NU41" s="37"/>
      <c r="NV41" s="37"/>
      <c r="NW41" s="37"/>
      <c r="NX41" s="37"/>
      <c r="NY41" s="37"/>
      <c r="NZ41" s="37"/>
      <c r="OA41" s="37"/>
      <c r="OB41" s="37"/>
      <c r="OC41" s="37"/>
      <c r="OD41" s="37"/>
      <c r="OE41" s="37"/>
      <c r="OF41" s="37"/>
      <c r="OG41" s="37"/>
      <c r="OH41" s="37"/>
      <c r="OI41" s="37"/>
      <c r="OJ41" s="37"/>
      <c r="OK41" s="37"/>
      <c r="OL41" s="37"/>
      <c r="OM41" s="37"/>
      <c r="ON41" s="37"/>
      <c r="OO41" s="37"/>
      <c r="OP41" s="37"/>
      <c r="OQ41" s="37"/>
      <c r="OR41" s="37"/>
      <c r="OS41" s="37"/>
      <c r="OT41" s="37"/>
      <c r="OU41" s="37"/>
      <c r="OV41" s="37"/>
      <c r="OW41" s="37"/>
      <c r="OX41" s="37"/>
      <c r="OY41" s="37"/>
      <c r="OZ41" s="37"/>
      <c r="PA41" s="37"/>
      <c r="PB41" s="37"/>
      <c r="PC41" s="37"/>
      <c r="PD41" s="37"/>
      <c r="PE41" s="37"/>
      <c r="PF41" s="37"/>
      <c r="PG41" s="37"/>
      <c r="PH41" s="37"/>
      <c r="PI41" s="37"/>
      <c r="PJ41" s="37"/>
      <c r="PK41" s="37"/>
      <c r="PL41" s="37"/>
      <c r="PM41" s="37"/>
      <c r="PN41" s="37"/>
      <c r="PO41" s="37"/>
      <c r="PP41" s="37"/>
      <c r="PQ41" s="37"/>
      <c r="PR41" s="37"/>
      <c r="PS41" s="37"/>
      <c r="PT41" s="37"/>
      <c r="PU41" s="37"/>
      <c r="PV41" s="37"/>
      <c r="PW41" s="37"/>
      <c r="PX41" s="37"/>
      <c r="PY41" s="37"/>
      <c r="PZ41" s="37"/>
      <c r="QA41" s="37"/>
      <c r="QB41" s="37"/>
      <c r="QC41" s="37"/>
      <c r="QD41" s="37"/>
      <c r="QE41" s="37"/>
      <c r="QF41" s="37"/>
      <c r="QG41" s="37"/>
      <c r="QH41" s="37"/>
      <c r="QI41" s="37"/>
      <c r="QJ41" s="37"/>
      <c r="QK41" s="37"/>
      <c r="QL41" s="37"/>
      <c r="QM41" s="37"/>
      <c r="QN41" s="37"/>
      <c r="QO41" s="37"/>
      <c r="QP41" s="37"/>
      <c r="QQ41" s="37"/>
      <c r="QR41" s="37"/>
      <c r="QS41" s="37"/>
      <c r="QT41" s="37"/>
      <c r="QU41" s="37"/>
      <c r="QV41" s="37"/>
      <c r="QW41" s="37"/>
      <c r="QX41" s="37"/>
      <c r="QY41" s="37"/>
      <c r="QZ41" s="37"/>
      <c r="RA41" s="37"/>
      <c r="RB41" s="37"/>
      <c r="RC41" s="37"/>
      <c r="RD41" s="37"/>
      <c r="RE41" s="37"/>
      <c r="RF41" s="37"/>
      <c r="RG41" s="37"/>
      <c r="RH41" s="37"/>
      <c r="RI41" s="37"/>
      <c r="RJ41" s="37"/>
      <c r="RK41" s="37"/>
      <c r="RL41" s="37"/>
      <c r="RM41" s="37"/>
      <c r="RN41" s="37"/>
      <c r="RO41" s="37"/>
      <c r="RP41" s="37"/>
      <c r="RQ41" s="37"/>
      <c r="RR41" s="37"/>
      <c r="RS41" s="37"/>
      <c r="RT41" s="37"/>
      <c r="RU41" s="37"/>
      <c r="RV41" s="37"/>
      <c r="RW41" s="37"/>
      <c r="RX41" s="37"/>
      <c r="RY41" s="37"/>
      <c r="RZ41" s="37"/>
      <c r="SA41" s="37"/>
      <c r="SB41" s="37"/>
      <c r="SC41" s="37"/>
      <c r="SD41" s="37"/>
      <c r="SE41" s="37"/>
      <c r="SF41" s="37"/>
      <c r="SG41" s="37"/>
      <c r="SH41" s="37"/>
      <c r="SI41" s="37"/>
      <c r="SJ41" s="37"/>
      <c r="SK41" s="37"/>
      <c r="SL41" s="37"/>
      <c r="SM41" s="37"/>
      <c r="SN41" s="37"/>
      <c r="SO41" s="37"/>
      <c r="SP41" s="37"/>
      <c r="SQ41" s="37"/>
      <c r="SR41" s="37"/>
      <c r="SS41" s="37"/>
      <c r="ST41" s="37"/>
      <c r="SU41" s="37"/>
      <c r="SV41" s="37"/>
      <c r="SW41" s="37"/>
      <c r="SX41" s="37"/>
      <c r="SY41" s="37"/>
      <c r="SZ41" s="37"/>
      <c r="TA41" s="37"/>
      <c r="TB41" s="37"/>
      <c r="TC41" s="37"/>
      <c r="TD41" s="37"/>
      <c r="TE41" s="37"/>
      <c r="TF41" s="37"/>
      <c r="TG41" s="37"/>
      <c r="TH41" s="37"/>
      <c r="TI41" s="37"/>
      <c r="TJ41" s="37"/>
      <c r="TK41" s="37"/>
      <c r="TL41" s="37"/>
      <c r="TM41" s="37"/>
      <c r="TN41" s="37"/>
      <c r="TO41" s="37"/>
      <c r="TP41" s="37"/>
      <c r="TQ41" s="37"/>
      <c r="TR41" s="37"/>
      <c r="TS41" s="37"/>
      <c r="TT41" s="37"/>
      <c r="TU41" s="37"/>
      <c r="TV41" s="37"/>
      <c r="TW41" s="37"/>
      <c r="TX41" s="37"/>
      <c r="TY41" s="37"/>
      <c r="TZ41" s="37"/>
      <c r="UA41" s="37"/>
      <c r="UB41" s="37"/>
      <c r="UC41" s="37"/>
      <c r="UD41" s="37"/>
      <c r="UE41" s="37"/>
      <c r="UF41" s="37"/>
      <c r="UG41" s="37"/>
      <c r="UH41" s="37"/>
      <c r="UI41" s="37"/>
      <c r="UJ41" s="37"/>
      <c r="UK41" s="37"/>
      <c r="UL41" s="37"/>
      <c r="UM41" s="37"/>
      <c r="UN41" s="37"/>
      <c r="UO41" s="37"/>
      <c r="UP41" s="37"/>
      <c r="UQ41" s="37"/>
      <c r="UR41" s="37"/>
      <c r="US41" s="37"/>
      <c r="UT41" s="37"/>
      <c r="UU41" s="37"/>
      <c r="UV41" s="37"/>
      <c r="UW41" s="37"/>
      <c r="UX41" s="37"/>
      <c r="UY41" s="37"/>
      <c r="UZ41" s="37"/>
      <c r="VA41" s="37"/>
      <c r="VB41" s="37"/>
      <c r="VC41" s="37"/>
      <c r="VD41" s="37"/>
      <c r="VE41" s="37"/>
      <c r="VF41" s="37"/>
      <c r="VG41" s="37"/>
      <c r="VH41" s="37"/>
      <c r="VI41" s="37"/>
      <c r="VJ41" s="37"/>
      <c r="VK41" s="37"/>
      <c r="VL41" s="37"/>
      <c r="VM41" s="37"/>
      <c r="VN41" s="37"/>
      <c r="VO41" s="37"/>
      <c r="VP41" s="37"/>
      <c r="VQ41" s="37"/>
      <c r="VR41" s="37"/>
      <c r="VS41" s="37"/>
      <c r="VT41" s="37"/>
      <c r="VU41" s="37"/>
      <c r="VV41" s="37"/>
      <c r="VW41" s="37"/>
      <c r="VX41" s="37"/>
      <c r="VY41" s="37"/>
      <c r="VZ41" s="37"/>
      <c r="WA41" s="37"/>
      <c r="WB41" s="37"/>
      <c r="WC41" s="37"/>
      <c r="WD41" s="37"/>
      <c r="WE41" s="37"/>
      <c r="WF41" s="37"/>
      <c r="WG41" s="37"/>
      <c r="WH41" s="37"/>
      <c r="WI41" s="37"/>
      <c r="WJ41" s="37"/>
      <c r="WK41" s="37"/>
      <c r="WL41" s="37"/>
      <c r="WM41" s="37"/>
      <c r="WN41" s="37"/>
      <c r="WO41" s="37"/>
      <c r="WP41" s="37"/>
      <c r="WQ41" s="37"/>
      <c r="WR41" s="37"/>
      <c r="WS41" s="37"/>
      <c r="WT41" s="37"/>
      <c r="WU41" s="37"/>
      <c r="WV41" s="37"/>
      <c r="WW41" s="37"/>
      <c r="WX41" s="37"/>
      <c r="WY41" s="37"/>
      <c r="WZ41" s="37"/>
      <c r="XA41" s="37"/>
      <c r="XB41" s="37"/>
      <c r="XC41" s="37"/>
      <c r="XD41" s="37"/>
      <c r="XE41" s="37"/>
      <c r="XF41" s="37"/>
      <c r="XG41" s="37"/>
      <c r="XH41" s="37"/>
      <c r="XI41" s="37"/>
      <c r="XJ41" s="37"/>
      <c r="XK41" s="37"/>
      <c r="XL41" s="37"/>
      <c r="XM41" s="37"/>
      <c r="XN41" s="37"/>
      <c r="XO41" s="37"/>
      <c r="XP41" s="37"/>
      <c r="XQ41" s="37"/>
      <c r="XR41" s="37"/>
      <c r="XS41" s="37"/>
      <c r="XT41" s="37"/>
      <c r="XU41" s="37"/>
      <c r="XV41" s="37"/>
      <c r="XW41" s="37"/>
      <c r="XX41" s="37"/>
      <c r="XY41" s="37"/>
      <c r="XZ41" s="37"/>
      <c r="YA41" s="37"/>
      <c r="YB41" s="37"/>
      <c r="YC41" s="37"/>
      <c r="YD41" s="37"/>
      <c r="YE41" s="37"/>
      <c r="YF41" s="37"/>
      <c r="YG41" s="37"/>
      <c r="YH41" s="37"/>
      <c r="YI41" s="37"/>
      <c r="YJ41" s="37"/>
      <c r="YK41" s="37"/>
      <c r="YL41" s="37"/>
      <c r="YM41" s="37"/>
      <c r="YN41" s="37"/>
      <c r="YO41" s="37"/>
      <c r="YP41" s="37"/>
      <c r="YQ41" s="37"/>
      <c r="YR41" s="37"/>
      <c r="YS41" s="37"/>
      <c r="YT41" s="37"/>
      <c r="YU41" s="37"/>
      <c r="YV41" s="37"/>
      <c r="YW41" s="37"/>
      <c r="YX41" s="37"/>
      <c r="YY41" s="37"/>
      <c r="YZ41" s="37"/>
      <c r="ZA41" s="37"/>
      <c r="ZB41" s="37"/>
      <c r="ZC41" s="37"/>
      <c r="ZD41" s="37"/>
      <c r="ZE41" s="37"/>
      <c r="ZF41" s="37"/>
      <c r="ZG41" s="37"/>
      <c r="ZH41" s="37"/>
      <c r="ZI41" s="37"/>
      <c r="ZJ41" s="37"/>
      <c r="ZK41" s="37"/>
      <c r="ZL41" s="37"/>
      <c r="ZM41" s="37"/>
      <c r="ZN41" s="37"/>
      <c r="ZO41" s="37"/>
      <c r="ZP41" s="37"/>
      <c r="ZQ41" s="37"/>
      <c r="ZR41" s="37"/>
      <c r="ZS41" s="37"/>
      <c r="ZT41" s="37"/>
      <c r="ZU41" s="37"/>
      <c r="ZV41" s="37"/>
      <c r="ZW41" s="37"/>
      <c r="ZX41" s="37"/>
      <c r="ZY41" s="37"/>
      <c r="ZZ41" s="37"/>
      <c r="AAA41" s="37"/>
      <c r="AAB41" s="37"/>
      <c r="AAC41" s="37"/>
      <c r="AAD41" s="37"/>
      <c r="AAE41" s="37"/>
      <c r="AAF41" s="37"/>
      <c r="AAG41" s="37"/>
      <c r="AAH41" s="37"/>
      <c r="AAI41" s="37"/>
      <c r="AAJ41" s="37"/>
      <c r="AAK41" s="37"/>
      <c r="AAL41" s="37"/>
      <c r="AAM41" s="37"/>
      <c r="AAN41" s="37"/>
      <c r="AAO41" s="37"/>
      <c r="AAP41" s="37"/>
      <c r="AAQ41" s="37"/>
      <c r="AAR41" s="37"/>
      <c r="AAS41" s="37"/>
      <c r="AAT41" s="37"/>
      <c r="AAU41" s="37"/>
      <c r="AAV41" s="37"/>
      <c r="AAW41" s="37"/>
      <c r="AAX41" s="37"/>
      <c r="AAY41" s="37"/>
      <c r="AAZ41" s="37"/>
      <c r="ABA41" s="37"/>
      <c r="ABB41" s="37"/>
      <c r="ABC41" s="37"/>
      <c r="ABD41" s="37"/>
      <c r="ABE41" s="37"/>
      <c r="ABF41" s="37"/>
      <c r="ABG41" s="37"/>
      <c r="ABH41" s="37"/>
      <c r="ABI41" s="37"/>
      <c r="ABJ41" s="37"/>
      <c r="ABK41" s="37"/>
      <c r="ABL41" s="37"/>
      <c r="ABM41" s="37"/>
      <c r="ABN41" s="37"/>
      <c r="ABO41" s="37"/>
      <c r="ABP41" s="37"/>
      <c r="ABQ41" s="37"/>
      <c r="ABR41" s="37"/>
      <c r="ABS41" s="37"/>
      <c r="ABT41" s="37"/>
      <c r="ABU41" s="37"/>
      <c r="ABV41" s="37"/>
      <c r="ABW41" s="37"/>
      <c r="ABX41" s="37"/>
      <c r="ABY41" s="37"/>
      <c r="ABZ41" s="37"/>
      <c r="ACA41" s="37"/>
      <c r="ACB41" s="37"/>
      <c r="ACC41" s="37"/>
      <c r="ACD41" s="37"/>
      <c r="ACE41" s="37"/>
      <c r="ACF41" s="37"/>
      <c r="ACG41" s="37"/>
      <c r="ACH41" s="37"/>
      <c r="ACI41" s="37"/>
      <c r="ACJ41" s="37"/>
      <c r="ACK41" s="37"/>
      <c r="ACL41" s="37"/>
      <c r="ACM41" s="37"/>
      <c r="ACN41" s="37"/>
      <c r="ACO41" s="37"/>
      <c r="ACP41" s="37"/>
      <c r="ACQ41" s="37"/>
      <c r="ACR41" s="37"/>
      <c r="ACS41" s="37"/>
      <c r="ACT41" s="37"/>
      <c r="ACU41" s="37"/>
      <c r="ACV41" s="37"/>
      <c r="ACW41" s="37"/>
      <c r="ACX41" s="37"/>
      <c r="ACY41" s="37"/>
      <c r="ACZ41" s="37"/>
      <c r="ADA41" s="37"/>
      <c r="ADB41" s="37"/>
      <c r="ADC41" s="37"/>
      <c r="ADD41" s="37"/>
      <c r="ADE41" s="37"/>
      <c r="ADF41" s="37"/>
      <c r="ADG41" s="37"/>
      <c r="ADH41" s="37"/>
      <c r="ADI41" s="37"/>
      <c r="ADJ41" s="37"/>
      <c r="ADK41" s="37"/>
      <c r="ADL41" s="37"/>
      <c r="ADM41" s="37"/>
      <c r="ADN41" s="37"/>
      <c r="ADO41" s="37"/>
      <c r="ADP41" s="37"/>
      <c r="ADQ41" s="37"/>
      <c r="ADR41" s="37"/>
      <c r="ADS41" s="37"/>
      <c r="ADT41" s="37"/>
      <c r="ADU41" s="37"/>
      <c r="ADV41" s="37"/>
      <c r="ADW41" s="37"/>
      <c r="ADX41" s="37"/>
      <c r="ADY41" s="37"/>
      <c r="ADZ41" s="37"/>
      <c r="AEA41" s="37"/>
      <c r="AEB41" s="37"/>
      <c r="AEC41" s="37"/>
      <c r="AED41" s="37"/>
      <c r="AEE41" s="37"/>
      <c r="AEF41" s="37"/>
      <c r="AEG41" s="37"/>
      <c r="AEH41" s="37"/>
      <c r="AEI41" s="37"/>
      <c r="AEJ41" s="37"/>
      <c r="AEK41" s="37"/>
      <c r="AEL41" s="37"/>
      <c r="AEM41" s="37"/>
      <c r="AEN41" s="37"/>
      <c r="AEO41" s="37"/>
      <c r="AEP41" s="37"/>
      <c r="AEQ41" s="37"/>
      <c r="AER41" s="37"/>
      <c r="AES41" s="37"/>
      <c r="AET41" s="37"/>
      <c r="AEU41" s="37"/>
      <c r="AEV41" s="37"/>
      <c r="AEW41" s="37"/>
      <c r="AEX41" s="37"/>
      <c r="AEY41" s="37"/>
      <c r="AEZ41" s="37"/>
      <c r="AFA41" s="37"/>
      <c r="AFB41" s="37"/>
      <c r="AFC41" s="37"/>
      <c r="AFD41" s="37"/>
      <c r="AFE41" s="37"/>
      <c r="AFF41" s="37"/>
      <c r="AFG41" s="37"/>
      <c r="AFH41" s="37"/>
      <c r="AFI41" s="37"/>
      <c r="AFJ41" s="37"/>
      <c r="AFK41" s="37"/>
      <c r="AFL41" s="37"/>
      <c r="AFM41" s="37"/>
      <c r="AFN41" s="37"/>
      <c r="AFO41" s="37"/>
      <c r="AFP41" s="37"/>
      <c r="AFQ41" s="37"/>
      <c r="AFR41" s="37"/>
      <c r="AFS41" s="37"/>
      <c r="AFT41" s="37"/>
      <c r="AFU41" s="37"/>
      <c r="AFV41" s="37"/>
      <c r="AFW41" s="37"/>
      <c r="AFX41" s="37"/>
      <c r="AFY41" s="37"/>
      <c r="AFZ41" s="37"/>
      <c r="AGA41" s="37"/>
      <c r="AGB41" s="37"/>
      <c r="AGC41" s="37"/>
      <c r="AGD41" s="37"/>
      <c r="AGE41" s="37"/>
      <c r="AGF41" s="37"/>
      <c r="AGG41" s="37"/>
      <c r="AGH41" s="37"/>
      <c r="AGI41" s="37"/>
      <c r="AGJ41" s="37"/>
      <c r="AGK41" s="37"/>
      <c r="AGL41" s="37"/>
      <c r="AGM41" s="37"/>
      <c r="AGN41" s="37"/>
      <c r="AGO41" s="37"/>
      <c r="AGP41" s="37"/>
      <c r="AGQ41" s="37"/>
      <c r="AGR41" s="37"/>
      <c r="AGS41" s="37"/>
      <c r="AGT41" s="37"/>
      <c r="AGU41" s="37"/>
      <c r="AGV41" s="37"/>
      <c r="AGW41" s="37"/>
      <c r="AGX41" s="37"/>
      <c r="AGY41" s="37"/>
      <c r="AGZ41" s="37"/>
      <c r="AHA41" s="37"/>
      <c r="AHB41" s="37"/>
      <c r="AHC41" s="37"/>
      <c r="AHD41" s="37"/>
      <c r="AHE41" s="37"/>
      <c r="AHF41" s="37"/>
      <c r="AHG41" s="37"/>
      <c r="AHH41" s="37"/>
      <c r="AHI41" s="37"/>
      <c r="AHJ41" s="37"/>
      <c r="AHK41" s="37"/>
      <c r="AHL41" s="37"/>
      <c r="AHM41" s="37"/>
      <c r="AHN41" s="37"/>
      <c r="AHO41" s="37"/>
      <c r="AHP41" s="37"/>
      <c r="AHQ41" s="37"/>
      <c r="AHR41" s="37"/>
      <c r="AHS41" s="37"/>
      <c r="AHT41" s="37"/>
      <c r="AHU41" s="37"/>
      <c r="AHV41" s="37"/>
      <c r="AHW41" s="37"/>
      <c r="AHX41" s="37"/>
      <c r="AHY41" s="37"/>
      <c r="AHZ41" s="37"/>
      <c r="AIA41" s="37"/>
      <c r="AIB41" s="37"/>
      <c r="AIC41" s="37"/>
      <c r="AID41" s="37"/>
      <c r="AIE41" s="37"/>
      <c r="AIF41" s="37"/>
      <c r="AIG41" s="37"/>
      <c r="AIH41" s="37"/>
      <c r="AII41" s="37"/>
      <c r="AIJ41" s="37"/>
      <c r="AIK41" s="37"/>
      <c r="AIL41" s="37"/>
      <c r="AIM41" s="37"/>
      <c r="AIN41" s="37"/>
      <c r="AIO41" s="37"/>
      <c r="AIP41" s="37"/>
      <c r="AIQ41" s="37"/>
      <c r="AIR41" s="37"/>
      <c r="AIS41" s="37"/>
      <c r="AIT41" s="37"/>
      <c r="AIU41" s="37"/>
      <c r="AIV41" s="37"/>
      <c r="AIW41" s="37"/>
      <c r="AIX41" s="37"/>
      <c r="AIY41" s="37"/>
      <c r="AIZ41" s="37"/>
      <c r="AJA41" s="37"/>
      <c r="AJB41" s="37"/>
      <c r="AJC41" s="37"/>
      <c r="AJD41" s="37"/>
      <c r="AJE41" s="37"/>
      <c r="AJF41" s="37"/>
      <c r="AJG41" s="37"/>
      <c r="AJH41" s="37"/>
      <c r="AJI41" s="37"/>
      <c r="AJJ41" s="37"/>
      <c r="AJK41" s="37"/>
      <c r="AJL41" s="37"/>
      <c r="AJM41" s="37"/>
      <c r="AJN41" s="37"/>
      <c r="AJO41" s="37"/>
      <c r="AJP41" s="37"/>
      <c r="AJQ41" s="37"/>
      <c r="AJR41" s="37"/>
      <c r="AJS41" s="37"/>
      <c r="AJT41" s="37"/>
      <c r="AJU41" s="37"/>
      <c r="AJV41" s="37"/>
      <c r="AJW41" s="37"/>
      <c r="AJX41" s="37"/>
      <c r="AJY41" s="37"/>
      <c r="AJZ41" s="37"/>
      <c r="AKA41" s="37"/>
      <c r="AKB41" s="37"/>
      <c r="AKC41" s="37"/>
      <c r="AKD41" s="37"/>
      <c r="AKE41" s="37"/>
      <c r="AKF41" s="37"/>
      <c r="AKG41" s="37"/>
      <c r="AKH41" s="37"/>
      <c r="AKI41" s="37"/>
      <c r="AKJ41" s="37"/>
      <c r="AKK41" s="37"/>
      <c r="AKL41" s="37"/>
      <c r="AKM41" s="37"/>
      <c r="AKN41" s="37"/>
      <c r="AKO41" s="37"/>
      <c r="AKP41" s="37"/>
      <c r="AKQ41" s="37"/>
      <c r="AKR41" s="37"/>
      <c r="AKS41" s="37"/>
      <c r="AKT41" s="37"/>
      <c r="AKU41" s="37"/>
      <c r="AKV41" s="37"/>
      <c r="AKW41" s="37"/>
      <c r="AKX41" s="37"/>
      <c r="AKY41" s="37"/>
      <c r="AKZ41" s="37"/>
      <c r="ALA41" s="37"/>
      <c r="ALB41" s="37"/>
      <c r="ALC41" s="37"/>
      <c r="ALD41" s="37"/>
      <c r="ALE41" s="37"/>
      <c r="ALF41" s="37"/>
      <c r="ALG41" s="37"/>
      <c r="ALH41" s="37"/>
      <c r="ALI41" s="37"/>
      <c r="ALJ41" s="37"/>
      <c r="ALK41" s="37"/>
      <c r="ALL41" s="37"/>
      <c r="ALM41" s="37"/>
      <c r="ALN41" s="37"/>
      <c r="ALO41" s="37"/>
      <c r="ALP41" s="37"/>
      <c r="ALQ41" s="37"/>
      <c r="ALR41" s="37"/>
      <c r="ALS41" s="37"/>
      <c r="ALT41" s="37"/>
      <c r="ALU41" s="37"/>
      <c r="ALV41" s="37"/>
      <c r="ALW41" s="37"/>
    </row>
    <row r="42" spans="1:1011" s="39" customFormat="1" x14ac:dyDescent="0.25">
      <c r="A42" s="633"/>
      <c r="B42" s="634"/>
      <c r="C42" s="635"/>
      <c r="D42" s="636"/>
      <c r="E42" s="213"/>
      <c r="F42" s="213"/>
    </row>
    <row r="43" spans="1:1011" s="38" customFormat="1" ht="20.85" customHeight="1" x14ac:dyDescent="0.25">
      <c r="A43" s="628" t="s">
        <v>43</v>
      </c>
      <c r="B43" s="629" t="s">
        <v>606</v>
      </c>
      <c r="C43" s="35"/>
      <c r="D43" s="630"/>
      <c r="E43" s="207"/>
      <c r="F43" s="20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7"/>
      <c r="BL43" s="37"/>
      <c r="BM43" s="37"/>
      <c r="BN43" s="37"/>
      <c r="BO43" s="37"/>
      <c r="BP43" s="37"/>
      <c r="BQ43" s="37"/>
      <c r="BR43" s="37"/>
      <c r="BS43" s="37"/>
      <c r="BT43" s="37"/>
      <c r="BU43" s="37"/>
      <c r="BV43" s="37"/>
      <c r="BW43" s="37"/>
      <c r="BX43" s="37"/>
      <c r="BY43" s="37"/>
      <c r="BZ43" s="37"/>
      <c r="CA43" s="37"/>
      <c r="CB43" s="37"/>
      <c r="CC43" s="37"/>
      <c r="CD43" s="37"/>
      <c r="CE43" s="37"/>
      <c r="CF43" s="37"/>
      <c r="CG43" s="37"/>
      <c r="CH43" s="37"/>
      <c r="CI43" s="37"/>
      <c r="CJ43" s="37"/>
      <c r="CK43" s="37"/>
      <c r="CL43" s="37"/>
      <c r="CM43" s="37"/>
      <c r="CN43" s="37"/>
      <c r="CO43" s="37"/>
      <c r="CP43" s="37"/>
      <c r="CQ43" s="37"/>
      <c r="CR43" s="37"/>
      <c r="CS43" s="37"/>
      <c r="CT43" s="37"/>
      <c r="CU43" s="37"/>
      <c r="CV43" s="37"/>
      <c r="CW43" s="37"/>
      <c r="CX43" s="37"/>
      <c r="CY43" s="37"/>
      <c r="CZ43" s="37"/>
      <c r="DA43" s="37"/>
      <c r="DB43" s="37"/>
      <c r="DC43" s="37"/>
      <c r="DD43" s="37"/>
      <c r="DE43" s="37"/>
      <c r="DF43" s="37"/>
      <c r="DG43" s="37"/>
      <c r="DH43" s="37"/>
      <c r="DI43" s="37"/>
      <c r="DJ43" s="37"/>
      <c r="DK43" s="37"/>
      <c r="DL43" s="37"/>
      <c r="DM43" s="37"/>
      <c r="DN43" s="37"/>
      <c r="DO43" s="37"/>
      <c r="DP43" s="37"/>
      <c r="DQ43" s="37"/>
      <c r="DR43" s="37"/>
      <c r="DS43" s="37"/>
      <c r="DT43" s="37"/>
      <c r="DU43" s="37"/>
      <c r="DV43" s="37"/>
      <c r="DW43" s="37"/>
      <c r="DX43" s="37"/>
      <c r="DY43" s="37"/>
      <c r="DZ43" s="37"/>
      <c r="EA43" s="37"/>
      <c r="EB43" s="37"/>
      <c r="EC43" s="37"/>
      <c r="ED43" s="37"/>
      <c r="EE43" s="37"/>
      <c r="EF43" s="37"/>
      <c r="EG43" s="37"/>
      <c r="EH43" s="37"/>
      <c r="EI43" s="37"/>
      <c r="EJ43" s="37"/>
      <c r="EK43" s="37"/>
      <c r="EL43" s="37"/>
      <c r="EM43" s="37"/>
      <c r="EN43" s="37"/>
      <c r="EO43" s="37"/>
      <c r="EP43" s="37"/>
      <c r="EQ43" s="37"/>
      <c r="ER43" s="37"/>
      <c r="ES43" s="37"/>
      <c r="ET43" s="37"/>
      <c r="EU43" s="37"/>
      <c r="EV43" s="37"/>
      <c r="EW43" s="37"/>
      <c r="EX43" s="37"/>
      <c r="EY43" s="37"/>
      <c r="EZ43" s="37"/>
      <c r="FA43" s="37"/>
      <c r="FB43" s="37"/>
      <c r="FC43" s="37"/>
      <c r="FD43" s="37"/>
      <c r="FE43" s="37"/>
      <c r="FF43" s="37"/>
      <c r="FG43" s="37"/>
      <c r="FH43" s="37"/>
      <c r="FI43" s="37"/>
      <c r="FJ43" s="37"/>
      <c r="FK43" s="37"/>
      <c r="FL43" s="37"/>
      <c r="FM43" s="37"/>
      <c r="FN43" s="37"/>
      <c r="FO43" s="37"/>
      <c r="FP43" s="37"/>
      <c r="FQ43" s="37"/>
      <c r="FR43" s="37"/>
      <c r="FS43" s="37"/>
      <c r="FT43" s="37"/>
      <c r="FU43" s="37"/>
      <c r="FV43" s="37"/>
      <c r="FW43" s="37"/>
      <c r="FX43" s="37"/>
      <c r="FY43" s="37"/>
      <c r="FZ43" s="37"/>
      <c r="GA43" s="37"/>
      <c r="GB43" s="37"/>
      <c r="GC43" s="37"/>
      <c r="GD43" s="37"/>
      <c r="GE43" s="37"/>
      <c r="GF43" s="37"/>
      <c r="GG43" s="37"/>
      <c r="GH43" s="37"/>
      <c r="GI43" s="37"/>
      <c r="GJ43" s="37"/>
      <c r="GK43" s="37"/>
      <c r="GL43" s="37"/>
      <c r="GM43" s="37"/>
      <c r="GN43" s="37"/>
      <c r="GO43" s="37"/>
      <c r="GP43" s="37"/>
      <c r="GQ43" s="37"/>
      <c r="GR43" s="37"/>
      <c r="GS43" s="37"/>
      <c r="GT43" s="37"/>
      <c r="GU43" s="37"/>
      <c r="GV43" s="37"/>
      <c r="GW43" s="37"/>
      <c r="GX43" s="37"/>
      <c r="GY43" s="37"/>
      <c r="GZ43" s="37"/>
      <c r="HA43" s="37"/>
      <c r="HB43" s="37"/>
      <c r="HC43" s="37"/>
      <c r="HD43" s="37"/>
      <c r="HE43" s="37"/>
      <c r="HF43" s="37"/>
      <c r="HG43" s="37"/>
      <c r="HH43" s="37"/>
      <c r="HI43" s="37"/>
      <c r="HJ43" s="37"/>
      <c r="HK43" s="37"/>
      <c r="HL43" s="37"/>
      <c r="HM43" s="37"/>
      <c r="HN43" s="37"/>
      <c r="HO43" s="37"/>
      <c r="HP43" s="37"/>
      <c r="HQ43" s="37"/>
      <c r="HR43" s="37"/>
      <c r="HS43" s="37"/>
      <c r="HT43" s="37"/>
      <c r="HU43" s="37"/>
      <c r="HV43" s="37"/>
      <c r="HW43" s="37"/>
      <c r="HX43" s="37"/>
      <c r="HY43" s="37"/>
      <c r="HZ43" s="37"/>
      <c r="IA43" s="37"/>
      <c r="IB43" s="37"/>
      <c r="IC43" s="37"/>
      <c r="ID43" s="37"/>
      <c r="IE43" s="37"/>
      <c r="IF43" s="37"/>
      <c r="IG43" s="37"/>
      <c r="IH43" s="37"/>
      <c r="II43" s="37"/>
      <c r="IJ43" s="37"/>
      <c r="IK43" s="37"/>
      <c r="IL43" s="37"/>
      <c r="IM43" s="37"/>
      <c r="IN43" s="37"/>
      <c r="IO43" s="37"/>
      <c r="IP43" s="37"/>
      <c r="IQ43" s="37"/>
      <c r="IR43" s="37"/>
      <c r="IS43" s="37"/>
      <c r="IT43" s="37"/>
      <c r="IU43" s="37"/>
      <c r="IV43" s="37"/>
      <c r="IW43" s="37"/>
      <c r="IX43" s="37"/>
      <c r="IY43" s="37"/>
      <c r="IZ43" s="37"/>
      <c r="JA43" s="37"/>
      <c r="JB43" s="37"/>
      <c r="JC43" s="37"/>
      <c r="JD43" s="37"/>
      <c r="JE43" s="37"/>
      <c r="JF43" s="37"/>
      <c r="JG43" s="37"/>
      <c r="JH43" s="37"/>
      <c r="JI43" s="37"/>
      <c r="JJ43" s="37"/>
      <c r="JK43" s="37"/>
      <c r="JL43" s="37"/>
      <c r="JM43" s="37"/>
      <c r="JN43" s="37"/>
      <c r="JO43" s="37"/>
      <c r="JP43" s="37"/>
      <c r="JQ43" s="37"/>
      <c r="JR43" s="37"/>
      <c r="JS43" s="37"/>
      <c r="JT43" s="37"/>
      <c r="JU43" s="37"/>
      <c r="JV43" s="37"/>
      <c r="JW43" s="37"/>
      <c r="JX43" s="37"/>
      <c r="JY43" s="37"/>
      <c r="JZ43" s="37"/>
      <c r="KA43" s="37"/>
      <c r="KB43" s="37"/>
      <c r="KC43" s="37"/>
      <c r="KD43" s="37"/>
      <c r="KE43" s="37"/>
      <c r="KF43" s="37"/>
      <c r="KG43" s="37"/>
      <c r="KH43" s="37"/>
      <c r="KI43" s="37"/>
      <c r="KJ43" s="37"/>
      <c r="KK43" s="37"/>
      <c r="KL43" s="37"/>
      <c r="KM43" s="37"/>
      <c r="KN43" s="37"/>
      <c r="KO43" s="37"/>
      <c r="KP43" s="37"/>
      <c r="KQ43" s="37"/>
      <c r="KR43" s="37"/>
      <c r="KS43" s="37"/>
      <c r="KT43" s="37"/>
      <c r="KU43" s="37"/>
      <c r="KV43" s="37"/>
      <c r="KW43" s="37"/>
      <c r="KX43" s="37"/>
      <c r="KY43" s="37"/>
      <c r="KZ43" s="37"/>
      <c r="LA43" s="37"/>
      <c r="LB43" s="37"/>
      <c r="LC43" s="37"/>
      <c r="LD43" s="37"/>
      <c r="LE43" s="37"/>
      <c r="LF43" s="37"/>
      <c r="LG43" s="37"/>
      <c r="LH43" s="37"/>
      <c r="LI43" s="37"/>
      <c r="LJ43" s="37"/>
      <c r="LK43" s="37"/>
      <c r="LL43" s="37"/>
      <c r="LM43" s="37"/>
      <c r="LN43" s="37"/>
      <c r="LO43" s="37"/>
      <c r="LP43" s="37"/>
      <c r="LQ43" s="37"/>
      <c r="LR43" s="37"/>
      <c r="LS43" s="37"/>
      <c r="LT43" s="37"/>
      <c r="LU43" s="37"/>
      <c r="LV43" s="37"/>
      <c r="LW43" s="37"/>
      <c r="LX43" s="37"/>
      <c r="LY43" s="37"/>
      <c r="LZ43" s="37"/>
      <c r="MA43" s="37"/>
      <c r="MB43" s="37"/>
      <c r="MC43" s="37"/>
      <c r="MD43" s="37"/>
      <c r="ME43" s="37"/>
      <c r="MF43" s="37"/>
      <c r="MG43" s="37"/>
      <c r="MH43" s="37"/>
      <c r="MI43" s="37"/>
      <c r="MJ43" s="37"/>
      <c r="MK43" s="37"/>
      <c r="ML43" s="37"/>
      <c r="MM43" s="37"/>
      <c r="MN43" s="37"/>
      <c r="MO43" s="37"/>
      <c r="MP43" s="37"/>
      <c r="MQ43" s="37"/>
      <c r="MR43" s="37"/>
      <c r="MS43" s="37"/>
      <c r="MT43" s="37"/>
      <c r="MU43" s="37"/>
      <c r="MV43" s="37"/>
      <c r="MW43" s="37"/>
      <c r="MX43" s="37"/>
      <c r="MY43" s="37"/>
      <c r="MZ43" s="37"/>
      <c r="NA43" s="37"/>
      <c r="NB43" s="37"/>
      <c r="NC43" s="37"/>
      <c r="ND43" s="37"/>
      <c r="NE43" s="37"/>
      <c r="NF43" s="37"/>
      <c r="NG43" s="37"/>
      <c r="NH43" s="37"/>
      <c r="NI43" s="37"/>
      <c r="NJ43" s="37"/>
      <c r="NK43" s="37"/>
      <c r="NL43" s="37"/>
      <c r="NM43" s="37"/>
      <c r="NN43" s="37"/>
      <c r="NO43" s="37"/>
      <c r="NP43" s="37"/>
      <c r="NQ43" s="37"/>
      <c r="NR43" s="37"/>
      <c r="NS43" s="37"/>
      <c r="NT43" s="37"/>
      <c r="NU43" s="37"/>
      <c r="NV43" s="37"/>
      <c r="NW43" s="37"/>
      <c r="NX43" s="37"/>
      <c r="NY43" s="37"/>
      <c r="NZ43" s="37"/>
      <c r="OA43" s="37"/>
      <c r="OB43" s="37"/>
      <c r="OC43" s="37"/>
      <c r="OD43" s="37"/>
      <c r="OE43" s="37"/>
      <c r="OF43" s="37"/>
      <c r="OG43" s="37"/>
      <c r="OH43" s="37"/>
      <c r="OI43" s="37"/>
      <c r="OJ43" s="37"/>
      <c r="OK43" s="37"/>
      <c r="OL43" s="37"/>
      <c r="OM43" s="37"/>
      <c r="ON43" s="37"/>
      <c r="OO43" s="37"/>
      <c r="OP43" s="37"/>
      <c r="OQ43" s="37"/>
      <c r="OR43" s="37"/>
      <c r="OS43" s="37"/>
      <c r="OT43" s="37"/>
      <c r="OU43" s="37"/>
      <c r="OV43" s="37"/>
      <c r="OW43" s="37"/>
      <c r="OX43" s="37"/>
      <c r="OY43" s="37"/>
      <c r="OZ43" s="37"/>
      <c r="PA43" s="37"/>
      <c r="PB43" s="37"/>
      <c r="PC43" s="37"/>
      <c r="PD43" s="37"/>
      <c r="PE43" s="37"/>
      <c r="PF43" s="37"/>
      <c r="PG43" s="37"/>
      <c r="PH43" s="37"/>
      <c r="PI43" s="37"/>
      <c r="PJ43" s="37"/>
      <c r="PK43" s="37"/>
      <c r="PL43" s="37"/>
      <c r="PM43" s="37"/>
      <c r="PN43" s="37"/>
      <c r="PO43" s="37"/>
      <c r="PP43" s="37"/>
      <c r="PQ43" s="37"/>
      <c r="PR43" s="37"/>
      <c r="PS43" s="37"/>
      <c r="PT43" s="37"/>
      <c r="PU43" s="37"/>
      <c r="PV43" s="37"/>
      <c r="PW43" s="37"/>
      <c r="PX43" s="37"/>
      <c r="PY43" s="37"/>
      <c r="PZ43" s="37"/>
      <c r="QA43" s="37"/>
      <c r="QB43" s="37"/>
      <c r="QC43" s="37"/>
      <c r="QD43" s="37"/>
      <c r="QE43" s="37"/>
      <c r="QF43" s="37"/>
      <c r="QG43" s="37"/>
      <c r="QH43" s="37"/>
      <c r="QI43" s="37"/>
      <c r="QJ43" s="37"/>
      <c r="QK43" s="37"/>
      <c r="QL43" s="37"/>
      <c r="QM43" s="37"/>
      <c r="QN43" s="37"/>
      <c r="QO43" s="37"/>
      <c r="QP43" s="37"/>
      <c r="QQ43" s="37"/>
      <c r="QR43" s="37"/>
      <c r="QS43" s="37"/>
      <c r="QT43" s="37"/>
      <c r="QU43" s="37"/>
      <c r="QV43" s="37"/>
      <c r="QW43" s="37"/>
      <c r="QX43" s="37"/>
      <c r="QY43" s="37"/>
      <c r="QZ43" s="37"/>
      <c r="RA43" s="37"/>
      <c r="RB43" s="37"/>
      <c r="RC43" s="37"/>
      <c r="RD43" s="37"/>
      <c r="RE43" s="37"/>
      <c r="RF43" s="37"/>
      <c r="RG43" s="37"/>
      <c r="RH43" s="37"/>
      <c r="RI43" s="37"/>
      <c r="RJ43" s="37"/>
      <c r="RK43" s="37"/>
      <c r="RL43" s="37"/>
      <c r="RM43" s="37"/>
      <c r="RN43" s="37"/>
      <c r="RO43" s="37"/>
      <c r="RP43" s="37"/>
      <c r="RQ43" s="37"/>
      <c r="RR43" s="37"/>
      <c r="RS43" s="37"/>
      <c r="RT43" s="37"/>
      <c r="RU43" s="37"/>
      <c r="RV43" s="37"/>
      <c r="RW43" s="37"/>
      <c r="RX43" s="37"/>
      <c r="RY43" s="37"/>
      <c r="RZ43" s="37"/>
      <c r="SA43" s="37"/>
      <c r="SB43" s="37"/>
      <c r="SC43" s="37"/>
      <c r="SD43" s="37"/>
      <c r="SE43" s="37"/>
      <c r="SF43" s="37"/>
      <c r="SG43" s="37"/>
      <c r="SH43" s="37"/>
      <c r="SI43" s="37"/>
      <c r="SJ43" s="37"/>
      <c r="SK43" s="37"/>
      <c r="SL43" s="37"/>
      <c r="SM43" s="37"/>
      <c r="SN43" s="37"/>
      <c r="SO43" s="37"/>
      <c r="SP43" s="37"/>
      <c r="SQ43" s="37"/>
      <c r="SR43" s="37"/>
      <c r="SS43" s="37"/>
      <c r="ST43" s="37"/>
      <c r="SU43" s="37"/>
      <c r="SV43" s="37"/>
      <c r="SW43" s="37"/>
      <c r="SX43" s="37"/>
      <c r="SY43" s="37"/>
      <c r="SZ43" s="37"/>
      <c r="TA43" s="37"/>
      <c r="TB43" s="37"/>
      <c r="TC43" s="37"/>
      <c r="TD43" s="37"/>
      <c r="TE43" s="37"/>
      <c r="TF43" s="37"/>
      <c r="TG43" s="37"/>
      <c r="TH43" s="37"/>
      <c r="TI43" s="37"/>
      <c r="TJ43" s="37"/>
      <c r="TK43" s="37"/>
      <c r="TL43" s="37"/>
      <c r="TM43" s="37"/>
      <c r="TN43" s="37"/>
      <c r="TO43" s="37"/>
      <c r="TP43" s="37"/>
      <c r="TQ43" s="37"/>
      <c r="TR43" s="37"/>
      <c r="TS43" s="37"/>
      <c r="TT43" s="37"/>
      <c r="TU43" s="37"/>
      <c r="TV43" s="37"/>
      <c r="TW43" s="37"/>
      <c r="TX43" s="37"/>
      <c r="TY43" s="37"/>
      <c r="TZ43" s="37"/>
      <c r="UA43" s="37"/>
      <c r="UB43" s="37"/>
      <c r="UC43" s="37"/>
      <c r="UD43" s="37"/>
      <c r="UE43" s="37"/>
      <c r="UF43" s="37"/>
      <c r="UG43" s="37"/>
      <c r="UH43" s="37"/>
      <c r="UI43" s="37"/>
      <c r="UJ43" s="37"/>
      <c r="UK43" s="37"/>
      <c r="UL43" s="37"/>
      <c r="UM43" s="37"/>
      <c r="UN43" s="37"/>
      <c r="UO43" s="37"/>
      <c r="UP43" s="37"/>
      <c r="UQ43" s="37"/>
      <c r="UR43" s="37"/>
      <c r="US43" s="37"/>
      <c r="UT43" s="37"/>
      <c r="UU43" s="37"/>
      <c r="UV43" s="37"/>
      <c r="UW43" s="37"/>
      <c r="UX43" s="37"/>
      <c r="UY43" s="37"/>
      <c r="UZ43" s="37"/>
      <c r="VA43" s="37"/>
      <c r="VB43" s="37"/>
      <c r="VC43" s="37"/>
      <c r="VD43" s="37"/>
      <c r="VE43" s="37"/>
      <c r="VF43" s="37"/>
      <c r="VG43" s="37"/>
      <c r="VH43" s="37"/>
      <c r="VI43" s="37"/>
      <c r="VJ43" s="37"/>
      <c r="VK43" s="37"/>
      <c r="VL43" s="37"/>
      <c r="VM43" s="37"/>
      <c r="VN43" s="37"/>
      <c r="VO43" s="37"/>
      <c r="VP43" s="37"/>
      <c r="VQ43" s="37"/>
      <c r="VR43" s="37"/>
      <c r="VS43" s="37"/>
      <c r="VT43" s="37"/>
      <c r="VU43" s="37"/>
      <c r="VV43" s="37"/>
      <c r="VW43" s="37"/>
      <c r="VX43" s="37"/>
      <c r="VY43" s="37"/>
      <c r="VZ43" s="37"/>
      <c r="WA43" s="37"/>
      <c r="WB43" s="37"/>
      <c r="WC43" s="37"/>
      <c r="WD43" s="37"/>
      <c r="WE43" s="37"/>
      <c r="WF43" s="37"/>
      <c r="WG43" s="37"/>
      <c r="WH43" s="37"/>
      <c r="WI43" s="37"/>
      <c r="WJ43" s="37"/>
      <c r="WK43" s="37"/>
      <c r="WL43" s="37"/>
      <c r="WM43" s="37"/>
      <c r="WN43" s="37"/>
      <c r="WO43" s="37"/>
      <c r="WP43" s="37"/>
      <c r="WQ43" s="37"/>
      <c r="WR43" s="37"/>
      <c r="WS43" s="37"/>
      <c r="WT43" s="37"/>
      <c r="WU43" s="37"/>
      <c r="WV43" s="37"/>
      <c r="WW43" s="37"/>
      <c r="WX43" s="37"/>
      <c r="WY43" s="37"/>
      <c r="WZ43" s="37"/>
      <c r="XA43" s="37"/>
      <c r="XB43" s="37"/>
      <c r="XC43" s="37"/>
      <c r="XD43" s="37"/>
      <c r="XE43" s="37"/>
      <c r="XF43" s="37"/>
      <c r="XG43" s="37"/>
      <c r="XH43" s="37"/>
      <c r="XI43" s="37"/>
      <c r="XJ43" s="37"/>
      <c r="XK43" s="37"/>
      <c r="XL43" s="37"/>
      <c r="XM43" s="37"/>
      <c r="XN43" s="37"/>
      <c r="XO43" s="37"/>
      <c r="XP43" s="37"/>
      <c r="XQ43" s="37"/>
      <c r="XR43" s="37"/>
      <c r="XS43" s="37"/>
      <c r="XT43" s="37"/>
      <c r="XU43" s="37"/>
      <c r="XV43" s="37"/>
      <c r="XW43" s="37"/>
      <c r="XX43" s="37"/>
      <c r="XY43" s="37"/>
      <c r="XZ43" s="37"/>
      <c r="YA43" s="37"/>
      <c r="YB43" s="37"/>
      <c r="YC43" s="37"/>
      <c r="YD43" s="37"/>
      <c r="YE43" s="37"/>
      <c r="YF43" s="37"/>
      <c r="YG43" s="37"/>
      <c r="YH43" s="37"/>
      <c r="YI43" s="37"/>
      <c r="YJ43" s="37"/>
      <c r="YK43" s="37"/>
      <c r="YL43" s="37"/>
      <c r="YM43" s="37"/>
      <c r="YN43" s="37"/>
      <c r="YO43" s="37"/>
      <c r="YP43" s="37"/>
      <c r="YQ43" s="37"/>
      <c r="YR43" s="37"/>
      <c r="YS43" s="37"/>
      <c r="YT43" s="37"/>
      <c r="YU43" s="37"/>
      <c r="YV43" s="37"/>
      <c r="YW43" s="37"/>
      <c r="YX43" s="37"/>
      <c r="YY43" s="37"/>
      <c r="YZ43" s="37"/>
      <c r="ZA43" s="37"/>
      <c r="ZB43" s="37"/>
      <c r="ZC43" s="37"/>
      <c r="ZD43" s="37"/>
      <c r="ZE43" s="37"/>
      <c r="ZF43" s="37"/>
      <c r="ZG43" s="37"/>
      <c r="ZH43" s="37"/>
      <c r="ZI43" s="37"/>
      <c r="ZJ43" s="37"/>
      <c r="ZK43" s="37"/>
      <c r="ZL43" s="37"/>
      <c r="ZM43" s="37"/>
      <c r="ZN43" s="37"/>
      <c r="ZO43" s="37"/>
      <c r="ZP43" s="37"/>
      <c r="ZQ43" s="37"/>
      <c r="ZR43" s="37"/>
      <c r="ZS43" s="37"/>
      <c r="ZT43" s="37"/>
      <c r="ZU43" s="37"/>
      <c r="ZV43" s="37"/>
      <c r="ZW43" s="37"/>
      <c r="ZX43" s="37"/>
      <c r="ZY43" s="37"/>
      <c r="ZZ43" s="37"/>
      <c r="AAA43" s="37"/>
      <c r="AAB43" s="37"/>
      <c r="AAC43" s="37"/>
      <c r="AAD43" s="37"/>
      <c r="AAE43" s="37"/>
      <c r="AAF43" s="37"/>
      <c r="AAG43" s="37"/>
      <c r="AAH43" s="37"/>
      <c r="AAI43" s="37"/>
      <c r="AAJ43" s="37"/>
      <c r="AAK43" s="37"/>
      <c r="AAL43" s="37"/>
      <c r="AAM43" s="37"/>
      <c r="AAN43" s="37"/>
      <c r="AAO43" s="37"/>
      <c r="AAP43" s="37"/>
      <c r="AAQ43" s="37"/>
      <c r="AAR43" s="37"/>
      <c r="AAS43" s="37"/>
      <c r="AAT43" s="37"/>
      <c r="AAU43" s="37"/>
      <c r="AAV43" s="37"/>
      <c r="AAW43" s="37"/>
      <c r="AAX43" s="37"/>
      <c r="AAY43" s="37"/>
      <c r="AAZ43" s="37"/>
      <c r="ABA43" s="37"/>
      <c r="ABB43" s="37"/>
      <c r="ABC43" s="37"/>
      <c r="ABD43" s="37"/>
      <c r="ABE43" s="37"/>
      <c r="ABF43" s="37"/>
      <c r="ABG43" s="37"/>
      <c r="ABH43" s="37"/>
      <c r="ABI43" s="37"/>
      <c r="ABJ43" s="37"/>
      <c r="ABK43" s="37"/>
      <c r="ABL43" s="37"/>
      <c r="ABM43" s="37"/>
      <c r="ABN43" s="37"/>
      <c r="ABO43" s="37"/>
      <c r="ABP43" s="37"/>
      <c r="ABQ43" s="37"/>
      <c r="ABR43" s="37"/>
      <c r="ABS43" s="37"/>
      <c r="ABT43" s="37"/>
      <c r="ABU43" s="37"/>
      <c r="ABV43" s="37"/>
      <c r="ABW43" s="37"/>
      <c r="ABX43" s="37"/>
      <c r="ABY43" s="37"/>
      <c r="ABZ43" s="37"/>
      <c r="ACA43" s="37"/>
      <c r="ACB43" s="37"/>
      <c r="ACC43" s="37"/>
      <c r="ACD43" s="37"/>
      <c r="ACE43" s="37"/>
      <c r="ACF43" s="37"/>
      <c r="ACG43" s="37"/>
      <c r="ACH43" s="37"/>
      <c r="ACI43" s="37"/>
      <c r="ACJ43" s="37"/>
      <c r="ACK43" s="37"/>
      <c r="ACL43" s="37"/>
      <c r="ACM43" s="37"/>
      <c r="ACN43" s="37"/>
      <c r="ACO43" s="37"/>
      <c r="ACP43" s="37"/>
      <c r="ACQ43" s="37"/>
      <c r="ACR43" s="37"/>
      <c r="ACS43" s="37"/>
      <c r="ACT43" s="37"/>
      <c r="ACU43" s="37"/>
      <c r="ACV43" s="37"/>
      <c r="ACW43" s="37"/>
      <c r="ACX43" s="37"/>
      <c r="ACY43" s="37"/>
      <c r="ACZ43" s="37"/>
      <c r="ADA43" s="37"/>
      <c r="ADB43" s="37"/>
      <c r="ADC43" s="37"/>
      <c r="ADD43" s="37"/>
      <c r="ADE43" s="37"/>
      <c r="ADF43" s="37"/>
      <c r="ADG43" s="37"/>
      <c r="ADH43" s="37"/>
      <c r="ADI43" s="37"/>
      <c r="ADJ43" s="37"/>
      <c r="ADK43" s="37"/>
      <c r="ADL43" s="37"/>
      <c r="ADM43" s="37"/>
      <c r="ADN43" s="37"/>
      <c r="ADO43" s="37"/>
      <c r="ADP43" s="37"/>
      <c r="ADQ43" s="37"/>
      <c r="ADR43" s="37"/>
      <c r="ADS43" s="37"/>
      <c r="ADT43" s="37"/>
      <c r="ADU43" s="37"/>
      <c r="ADV43" s="37"/>
      <c r="ADW43" s="37"/>
      <c r="ADX43" s="37"/>
      <c r="ADY43" s="37"/>
      <c r="ADZ43" s="37"/>
      <c r="AEA43" s="37"/>
      <c r="AEB43" s="37"/>
      <c r="AEC43" s="37"/>
      <c r="AED43" s="37"/>
      <c r="AEE43" s="37"/>
      <c r="AEF43" s="37"/>
      <c r="AEG43" s="37"/>
      <c r="AEH43" s="37"/>
      <c r="AEI43" s="37"/>
      <c r="AEJ43" s="37"/>
      <c r="AEK43" s="37"/>
      <c r="AEL43" s="37"/>
      <c r="AEM43" s="37"/>
      <c r="AEN43" s="37"/>
      <c r="AEO43" s="37"/>
      <c r="AEP43" s="37"/>
      <c r="AEQ43" s="37"/>
      <c r="AER43" s="37"/>
      <c r="AES43" s="37"/>
      <c r="AET43" s="37"/>
      <c r="AEU43" s="37"/>
      <c r="AEV43" s="37"/>
      <c r="AEW43" s="37"/>
      <c r="AEX43" s="37"/>
      <c r="AEY43" s="37"/>
      <c r="AEZ43" s="37"/>
      <c r="AFA43" s="37"/>
      <c r="AFB43" s="37"/>
      <c r="AFC43" s="37"/>
      <c r="AFD43" s="37"/>
      <c r="AFE43" s="37"/>
      <c r="AFF43" s="37"/>
      <c r="AFG43" s="37"/>
      <c r="AFH43" s="37"/>
      <c r="AFI43" s="37"/>
      <c r="AFJ43" s="37"/>
      <c r="AFK43" s="37"/>
      <c r="AFL43" s="37"/>
      <c r="AFM43" s="37"/>
      <c r="AFN43" s="37"/>
      <c r="AFO43" s="37"/>
      <c r="AFP43" s="37"/>
      <c r="AFQ43" s="37"/>
      <c r="AFR43" s="37"/>
      <c r="AFS43" s="37"/>
      <c r="AFT43" s="37"/>
      <c r="AFU43" s="37"/>
      <c r="AFV43" s="37"/>
      <c r="AFW43" s="37"/>
      <c r="AFX43" s="37"/>
      <c r="AFY43" s="37"/>
      <c r="AFZ43" s="37"/>
      <c r="AGA43" s="37"/>
      <c r="AGB43" s="37"/>
      <c r="AGC43" s="37"/>
      <c r="AGD43" s="37"/>
      <c r="AGE43" s="37"/>
      <c r="AGF43" s="37"/>
      <c r="AGG43" s="37"/>
      <c r="AGH43" s="37"/>
      <c r="AGI43" s="37"/>
      <c r="AGJ43" s="37"/>
      <c r="AGK43" s="37"/>
      <c r="AGL43" s="37"/>
      <c r="AGM43" s="37"/>
      <c r="AGN43" s="37"/>
      <c r="AGO43" s="37"/>
      <c r="AGP43" s="37"/>
      <c r="AGQ43" s="37"/>
      <c r="AGR43" s="37"/>
      <c r="AGS43" s="37"/>
      <c r="AGT43" s="37"/>
      <c r="AGU43" s="37"/>
      <c r="AGV43" s="37"/>
      <c r="AGW43" s="37"/>
      <c r="AGX43" s="37"/>
      <c r="AGY43" s="37"/>
      <c r="AGZ43" s="37"/>
      <c r="AHA43" s="37"/>
      <c r="AHB43" s="37"/>
      <c r="AHC43" s="37"/>
      <c r="AHD43" s="37"/>
      <c r="AHE43" s="37"/>
      <c r="AHF43" s="37"/>
      <c r="AHG43" s="37"/>
      <c r="AHH43" s="37"/>
      <c r="AHI43" s="37"/>
      <c r="AHJ43" s="37"/>
      <c r="AHK43" s="37"/>
      <c r="AHL43" s="37"/>
      <c r="AHM43" s="37"/>
      <c r="AHN43" s="37"/>
      <c r="AHO43" s="37"/>
      <c r="AHP43" s="37"/>
      <c r="AHQ43" s="37"/>
      <c r="AHR43" s="37"/>
      <c r="AHS43" s="37"/>
      <c r="AHT43" s="37"/>
      <c r="AHU43" s="37"/>
      <c r="AHV43" s="37"/>
      <c r="AHW43" s="37"/>
      <c r="AHX43" s="37"/>
      <c r="AHY43" s="37"/>
      <c r="AHZ43" s="37"/>
      <c r="AIA43" s="37"/>
      <c r="AIB43" s="37"/>
      <c r="AIC43" s="37"/>
      <c r="AID43" s="37"/>
      <c r="AIE43" s="37"/>
      <c r="AIF43" s="37"/>
      <c r="AIG43" s="37"/>
      <c r="AIH43" s="37"/>
      <c r="AII43" s="37"/>
      <c r="AIJ43" s="37"/>
      <c r="AIK43" s="37"/>
      <c r="AIL43" s="37"/>
      <c r="AIM43" s="37"/>
      <c r="AIN43" s="37"/>
      <c r="AIO43" s="37"/>
      <c r="AIP43" s="37"/>
      <c r="AIQ43" s="37"/>
      <c r="AIR43" s="37"/>
      <c r="AIS43" s="37"/>
      <c r="AIT43" s="37"/>
      <c r="AIU43" s="37"/>
      <c r="AIV43" s="37"/>
      <c r="AIW43" s="37"/>
      <c r="AIX43" s="37"/>
      <c r="AIY43" s="37"/>
      <c r="AIZ43" s="37"/>
      <c r="AJA43" s="37"/>
      <c r="AJB43" s="37"/>
      <c r="AJC43" s="37"/>
      <c r="AJD43" s="37"/>
      <c r="AJE43" s="37"/>
      <c r="AJF43" s="37"/>
      <c r="AJG43" s="37"/>
      <c r="AJH43" s="37"/>
      <c r="AJI43" s="37"/>
      <c r="AJJ43" s="37"/>
      <c r="AJK43" s="37"/>
      <c r="AJL43" s="37"/>
      <c r="AJM43" s="37"/>
      <c r="AJN43" s="37"/>
      <c r="AJO43" s="37"/>
      <c r="AJP43" s="37"/>
      <c r="AJQ43" s="37"/>
      <c r="AJR43" s="37"/>
      <c r="AJS43" s="37"/>
      <c r="AJT43" s="37"/>
      <c r="AJU43" s="37"/>
      <c r="AJV43" s="37"/>
      <c r="AJW43" s="37"/>
      <c r="AJX43" s="37"/>
      <c r="AJY43" s="37"/>
      <c r="AJZ43" s="37"/>
      <c r="AKA43" s="37"/>
      <c r="AKB43" s="37"/>
      <c r="AKC43" s="37"/>
      <c r="AKD43" s="37"/>
      <c r="AKE43" s="37"/>
      <c r="AKF43" s="37"/>
      <c r="AKG43" s="37"/>
      <c r="AKH43" s="37"/>
      <c r="AKI43" s="37"/>
      <c r="AKJ43" s="37"/>
      <c r="AKK43" s="37"/>
      <c r="AKL43" s="37"/>
      <c r="AKM43" s="37"/>
      <c r="AKN43" s="37"/>
      <c r="AKO43" s="37"/>
      <c r="AKP43" s="37"/>
      <c r="AKQ43" s="37"/>
      <c r="AKR43" s="37"/>
      <c r="AKS43" s="37"/>
      <c r="AKT43" s="37"/>
      <c r="AKU43" s="37"/>
      <c r="AKV43" s="37"/>
      <c r="AKW43" s="37"/>
      <c r="AKX43" s="37"/>
      <c r="AKY43" s="37"/>
      <c r="AKZ43" s="37"/>
      <c r="ALA43" s="37"/>
      <c r="ALB43" s="37"/>
      <c r="ALC43" s="37"/>
      <c r="ALD43" s="37"/>
      <c r="ALE43" s="37"/>
      <c r="ALF43" s="37"/>
      <c r="ALG43" s="37"/>
      <c r="ALH43" s="37"/>
      <c r="ALI43" s="37"/>
      <c r="ALJ43" s="37"/>
      <c r="ALK43" s="37"/>
      <c r="ALL43" s="37"/>
      <c r="ALM43" s="37"/>
      <c r="ALN43" s="37"/>
      <c r="ALO43" s="37"/>
      <c r="ALP43" s="37"/>
      <c r="ALQ43" s="37"/>
      <c r="ALR43" s="37"/>
      <c r="ALS43" s="37"/>
      <c r="ALT43" s="37"/>
      <c r="ALU43" s="37"/>
      <c r="ALV43" s="37"/>
      <c r="ALW43" s="37"/>
    </row>
    <row r="44" spans="1:1011" s="38" customFormat="1" ht="41.1" customHeight="1" x14ac:dyDescent="0.25">
      <c r="A44" s="34"/>
      <c r="B44" s="40" t="s">
        <v>607</v>
      </c>
      <c r="C44" s="35">
        <v>72</v>
      </c>
      <c r="D44" s="630" t="s">
        <v>34</v>
      </c>
      <c r="E44" s="207">
        <v>0</v>
      </c>
      <c r="F44" s="209">
        <f>C44*E44</f>
        <v>0</v>
      </c>
      <c r="G44" s="37"/>
      <c r="H44" s="37"/>
      <c r="I44" s="37"/>
      <c r="J44" s="37"/>
      <c r="K44" s="37"/>
      <c r="L44" s="37"/>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7"/>
      <c r="BL44" s="37"/>
      <c r="BM44" s="37"/>
      <c r="BN44" s="37"/>
      <c r="BO44" s="37"/>
      <c r="BP44" s="37"/>
      <c r="BQ44" s="37"/>
      <c r="BR44" s="37"/>
      <c r="BS44" s="37"/>
      <c r="BT44" s="37"/>
      <c r="BU44" s="37"/>
      <c r="BV44" s="37"/>
      <c r="BW44" s="37"/>
      <c r="BX44" s="37"/>
      <c r="BY44" s="37"/>
      <c r="BZ44" s="37"/>
      <c r="CA44" s="37"/>
      <c r="CB44" s="37"/>
      <c r="CC44" s="37"/>
      <c r="CD44" s="37"/>
      <c r="CE44" s="37"/>
      <c r="CF44" s="37"/>
      <c r="CG44" s="37"/>
      <c r="CH44" s="37"/>
      <c r="CI44" s="37"/>
      <c r="CJ44" s="37"/>
      <c r="CK44" s="37"/>
      <c r="CL44" s="37"/>
      <c r="CM44" s="37"/>
      <c r="CN44" s="37"/>
      <c r="CO44" s="37"/>
      <c r="CP44" s="37"/>
      <c r="CQ44" s="37"/>
      <c r="CR44" s="37"/>
      <c r="CS44" s="37"/>
      <c r="CT44" s="37"/>
      <c r="CU44" s="37"/>
      <c r="CV44" s="37"/>
      <c r="CW44" s="37"/>
      <c r="CX44" s="37"/>
      <c r="CY44" s="37"/>
      <c r="CZ44" s="37"/>
      <c r="DA44" s="37"/>
      <c r="DB44" s="37"/>
      <c r="DC44" s="37"/>
      <c r="DD44" s="37"/>
      <c r="DE44" s="37"/>
      <c r="DF44" s="37"/>
      <c r="DG44" s="37"/>
      <c r="DH44" s="37"/>
      <c r="DI44" s="37"/>
      <c r="DJ44" s="37"/>
      <c r="DK44" s="37"/>
      <c r="DL44" s="37"/>
      <c r="DM44" s="37"/>
      <c r="DN44" s="37"/>
      <c r="DO44" s="37"/>
      <c r="DP44" s="37"/>
      <c r="DQ44" s="37"/>
      <c r="DR44" s="37"/>
      <c r="DS44" s="37"/>
      <c r="DT44" s="37"/>
      <c r="DU44" s="37"/>
      <c r="DV44" s="37"/>
      <c r="DW44" s="37"/>
      <c r="DX44" s="37"/>
      <c r="DY44" s="37"/>
      <c r="DZ44" s="37"/>
      <c r="EA44" s="37"/>
      <c r="EB44" s="37"/>
      <c r="EC44" s="37"/>
      <c r="ED44" s="37"/>
      <c r="EE44" s="37"/>
      <c r="EF44" s="37"/>
      <c r="EG44" s="37"/>
      <c r="EH44" s="37"/>
      <c r="EI44" s="37"/>
      <c r="EJ44" s="37"/>
      <c r="EK44" s="37"/>
      <c r="EL44" s="37"/>
      <c r="EM44" s="37"/>
      <c r="EN44" s="37"/>
      <c r="EO44" s="37"/>
      <c r="EP44" s="37"/>
      <c r="EQ44" s="37"/>
      <c r="ER44" s="37"/>
      <c r="ES44" s="37"/>
      <c r="ET44" s="37"/>
      <c r="EU44" s="37"/>
      <c r="EV44" s="37"/>
      <c r="EW44" s="37"/>
      <c r="EX44" s="37"/>
      <c r="EY44" s="37"/>
      <c r="EZ44" s="37"/>
      <c r="FA44" s="37"/>
      <c r="FB44" s="37"/>
      <c r="FC44" s="37"/>
      <c r="FD44" s="37"/>
      <c r="FE44" s="37"/>
      <c r="FF44" s="37"/>
      <c r="FG44" s="37"/>
      <c r="FH44" s="37"/>
      <c r="FI44" s="37"/>
      <c r="FJ44" s="37"/>
      <c r="FK44" s="37"/>
      <c r="FL44" s="37"/>
      <c r="FM44" s="37"/>
      <c r="FN44" s="37"/>
      <c r="FO44" s="37"/>
      <c r="FP44" s="37"/>
      <c r="FQ44" s="37"/>
      <c r="FR44" s="37"/>
      <c r="FS44" s="37"/>
      <c r="FT44" s="37"/>
      <c r="FU44" s="37"/>
      <c r="FV44" s="37"/>
      <c r="FW44" s="37"/>
      <c r="FX44" s="37"/>
      <c r="FY44" s="37"/>
      <c r="FZ44" s="37"/>
      <c r="GA44" s="37"/>
      <c r="GB44" s="37"/>
      <c r="GC44" s="37"/>
      <c r="GD44" s="37"/>
      <c r="GE44" s="37"/>
      <c r="GF44" s="37"/>
      <c r="GG44" s="37"/>
      <c r="GH44" s="37"/>
      <c r="GI44" s="37"/>
      <c r="GJ44" s="37"/>
      <c r="GK44" s="37"/>
      <c r="GL44" s="37"/>
      <c r="GM44" s="37"/>
      <c r="GN44" s="37"/>
      <c r="GO44" s="37"/>
      <c r="GP44" s="37"/>
      <c r="GQ44" s="37"/>
      <c r="GR44" s="37"/>
      <c r="GS44" s="37"/>
      <c r="GT44" s="37"/>
      <c r="GU44" s="37"/>
      <c r="GV44" s="37"/>
      <c r="GW44" s="37"/>
      <c r="GX44" s="37"/>
      <c r="GY44" s="37"/>
      <c r="GZ44" s="37"/>
      <c r="HA44" s="37"/>
      <c r="HB44" s="37"/>
      <c r="HC44" s="37"/>
      <c r="HD44" s="37"/>
      <c r="HE44" s="37"/>
      <c r="HF44" s="37"/>
      <c r="HG44" s="37"/>
      <c r="HH44" s="37"/>
      <c r="HI44" s="37"/>
      <c r="HJ44" s="37"/>
      <c r="HK44" s="37"/>
      <c r="HL44" s="37"/>
      <c r="HM44" s="37"/>
      <c r="HN44" s="37"/>
      <c r="HO44" s="37"/>
      <c r="HP44" s="37"/>
      <c r="HQ44" s="37"/>
      <c r="HR44" s="37"/>
      <c r="HS44" s="37"/>
      <c r="HT44" s="37"/>
      <c r="HU44" s="37"/>
      <c r="HV44" s="37"/>
      <c r="HW44" s="37"/>
      <c r="HX44" s="37"/>
      <c r="HY44" s="37"/>
      <c r="HZ44" s="37"/>
      <c r="IA44" s="37"/>
      <c r="IB44" s="37"/>
      <c r="IC44" s="37"/>
      <c r="ID44" s="37"/>
      <c r="IE44" s="37"/>
      <c r="IF44" s="37"/>
      <c r="IG44" s="37"/>
      <c r="IH44" s="37"/>
      <c r="II44" s="37"/>
      <c r="IJ44" s="37"/>
      <c r="IK44" s="37"/>
      <c r="IL44" s="37"/>
      <c r="IM44" s="37"/>
      <c r="IN44" s="37"/>
      <c r="IO44" s="37"/>
      <c r="IP44" s="37"/>
      <c r="IQ44" s="37"/>
      <c r="IR44" s="37"/>
      <c r="IS44" s="37"/>
      <c r="IT44" s="37"/>
      <c r="IU44" s="37"/>
      <c r="IV44" s="37"/>
      <c r="IW44" s="37"/>
      <c r="IX44" s="37"/>
      <c r="IY44" s="37"/>
      <c r="IZ44" s="37"/>
      <c r="JA44" s="37"/>
      <c r="JB44" s="37"/>
      <c r="JC44" s="37"/>
      <c r="JD44" s="37"/>
      <c r="JE44" s="37"/>
      <c r="JF44" s="37"/>
      <c r="JG44" s="37"/>
      <c r="JH44" s="37"/>
      <c r="JI44" s="37"/>
      <c r="JJ44" s="37"/>
      <c r="JK44" s="37"/>
      <c r="JL44" s="37"/>
      <c r="JM44" s="37"/>
      <c r="JN44" s="37"/>
      <c r="JO44" s="37"/>
      <c r="JP44" s="37"/>
      <c r="JQ44" s="37"/>
      <c r="JR44" s="37"/>
      <c r="JS44" s="37"/>
      <c r="JT44" s="37"/>
      <c r="JU44" s="37"/>
      <c r="JV44" s="37"/>
      <c r="JW44" s="37"/>
      <c r="JX44" s="37"/>
      <c r="JY44" s="37"/>
      <c r="JZ44" s="37"/>
      <c r="KA44" s="37"/>
      <c r="KB44" s="37"/>
      <c r="KC44" s="37"/>
      <c r="KD44" s="37"/>
      <c r="KE44" s="37"/>
      <c r="KF44" s="37"/>
      <c r="KG44" s="37"/>
      <c r="KH44" s="37"/>
      <c r="KI44" s="37"/>
      <c r="KJ44" s="37"/>
      <c r="KK44" s="37"/>
      <c r="KL44" s="37"/>
      <c r="KM44" s="37"/>
      <c r="KN44" s="37"/>
      <c r="KO44" s="37"/>
      <c r="KP44" s="37"/>
      <c r="KQ44" s="37"/>
      <c r="KR44" s="37"/>
      <c r="KS44" s="37"/>
      <c r="KT44" s="37"/>
      <c r="KU44" s="37"/>
      <c r="KV44" s="37"/>
      <c r="KW44" s="37"/>
      <c r="KX44" s="37"/>
      <c r="KY44" s="37"/>
      <c r="KZ44" s="37"/>
      <c r="LA44" s="37"/>
      <c r="LB44" s="37"/>
      <c r="LC44" s="37"/>
      <c r="LD44" s="37"/>
      <c r="LE44" s="37"/>
      <c r="LF44" s="37"/>
      <c r="LG44" s="37"/>
      <c r="LH44" s="37"/>
      <c r="LI44" s="37"/>
      <c r="LJ44" s="37"/>
      <c r="LK44" s="37"/>
      <c r="LL44" s="37"/>
      <c r="LM44" s="37"/>
      <c r="LN44" s="37"/>
      <c r="LO44" s="37"/>
      <c r="LP44" s="37"/>
      <c r="LQ44" s="37"/>
      <c r="LR44" s="37"/>
      <c r="LS44" s="37"/>
      <c r="LT44" s="37"/>
      <c r="LU44" s="37"/>
      <c r="LV44" s="37"/>
      <c r="LW44" s="37"/>
      <c r="LX44" s="37"/>
      <c r="LY44" s="37"/>
      <c r="LZ44" s="37"/>
      <c r="MA44" s="37"/>
      <c r="MB44" s="37"/>
      <c r="MC44" s="37"/>
      <c r="MD44" s="37"/>
      <c r="ME44" s="37"/>
      <c r="MF44" s="37"/>
      <c r="MG44" s="37"/>
      <c r="MH44" s="37"/>
      <c r="MI44" s="37"/>
      <c r="MJ44" s="37"/>
      <c r="MK44" s="37"/>
      <c r="ML44" s="37"/>
      <c r="MM44" s="37"/>
      <c r="MN44" s="37"/>
      <c r="MO44" s="37"/>
      <c r="MP44" s="37"/>
      <c r="MQ44" s="37"/>
      <c r="MR44" s="37"/>
      <c r="MS44" s="37"/>
      <c r="MT44" s="37"/>
      <c r="MU44" s="37"/>
      <c r="MV44" s="37"/>
      <c r="MW44" s="37"/>
      <c r="MX44" s="37"/>
      <c r="MY44" s="37"/>
      <c r="MZ44" s="37"/>
      <c r="NA44" s="37"/>
      <c r="NB44" s="37"/>
      <c r="NC44" s="37"/>
      <c r="ND44" s="37"/>
      <c r="NE44" s="37"/>
      <c r="NF44" s="37"/>
      <c r="NG44" s="37"/>
      <c r="NH44" s="37"/>
      <c r="NI44" s="37"/>
      <c r="NJ44" s="37"/>
      <c r="NK44" s="37"/>
      <c r="NL44" s="37"/>
      <c r="NM44" s="37"/>
      <c r="NN44" s="37"/>
      <c r="NO44" s="37"/>
      <c r="NP44" s="37"/>
      <c r="NQ44" s="37"/>
      <c r="NR44" s="37"/>
      <c r="NS44" s="37"/>
      <c r="NT44" s="37"/>
      <c r="NU44" s="37"/>
      <c r="NV44" s="37"/>
      <c r="NW44" s="37"/>
      <c r="NX44" s="37"/>
      <c r="NY44" s="37"/>
      <c r="NZ44" s="37"/>
      <c r="OA44" s="37"/>
      <c r="OB44" s="37"/>
      <c r="OC44" s="37"/>
      <c r="OD44" s="37"/>
      <c r="OE44" s="37"/>
      <c r="OF44" s="37"/>
      <c r="OG44" s="37"/>
      <c r="OH44" s="37"/>
      <c r="OI44" s="37"/>
      <c r="OJ44" s="37"/>
      <c r="OK44" s="37"/>
      <c r="OL44" s="37"/>
      <c r="OM44" s="37"/>
      <c r="ON44" s="37"/>
      <c r="OO44" s="37"/>
      <c r="OP44" s="37"/>
      <c r="OQ44" s="37"/>
      <c r="OR44" s="37"/>
      <c r="OS44" s="37"/>
      <c r="OT44" s="37"/>
      <c r="OU44" s="37"/>
      <c r="OV44" s="37"/>
      <c r="OW44" s="37"/>
      <c r="OX44" s="37"/>
      <c r="OY44" s="37"/>
      <c r="OZ44" s="37"/>
      <c r="PA44" s="37"/>
      <c r="PB44" s="37"/>
      <c r="PC44" s="37"/>
      <c r="PD44" s="37"/>
      <c r="PE44" s="37"/>
      <c r="PF44" s="37"/>
      <c r="PG44" s="37"/>
      <c r="PH44" s="37"/>
      <c r="PI44" s="37"/>
      <c r="PJ44" s="37"/>
      <c r="PK44" s="37"/>
      <c r="PL44" s="37"/>
      <c r="PM44" s="37"/>
      <c r="PN44" s="37"/>
      <c r="PO44" s="37"/>
      <c r="PP44" s="37"/>
      <c r="PQ44" s="37"/>
      <c r="PR44" s="37"/>
      <c r="PS44" s="37"/>
      <c r="PT44" s="37"/>
      <c r="PU44" s="37"/>
      <c r="PV44" s="37"/>
      <c r="PW44" s="37"/>
      <c r="PX44" s="37"/>
      <c r="PY44" s="37"/>
      <c r="PZ44" s="37"/>
      <c r="QA44" s="37"/>
      <c r="QB44" s="37"/>
      <c r="QC44" s="37"/>
      <c r="QD44" s="37"/>
      <c r="QE44" s="37"/>
      <c r="QF44" s="37"/>
      <c r="QG44" s="37"/>
      <c r="QH44" s="37"/>
      <c r="QI44" s="37"/>
      <c r="QJ44" s="37"/>
      <c r="QK44" s="37"/>
      <c r="QL44" s="37"/>
      <c r="QM44" s="37"/>
      <c r="QN44" s="37"/>
      <c r="QO44" s="37"/>
      <c r="QP44" s="37"/>
      <c r="QQ44" s="37"/>
      <c r="QR44" s="37"/>
      <c r="QS44" s="37"/>
      <c r="QT44" s="37"/>
      <c r="QU44" s="37"/>
      <c r="QV44" s="37"/>
      <c r="QW44" s="37"/>
      <c r="QX44" s="37"/>
      <c r="QY44" s="37"/>
      <c r="QZ44" s="37"/>
      <c r="RA44" s="37"/>
      <c r="RB44" s="37"/>
      <c r="RC44" s="37"/>
      <c r="RD44" s="37"/>
      <c r="RE44" s="37"/>
      <c r="RF44" s="37"/>
      <c r="RG44" s="37"/>
      <c r="RH44" s="37"/>
      <c r="RI44" s="37"/>
      <c r="RJ44" s="37"/>
      <c r="RK44" s="37"/>
      <c r="RL44" s="37"/>
      <c r="RM44" s="37"/>
      <c r="RN44" s="37"/>
      <c r="RO44" s="37"/>
      <c r="RP44" s="37"/>
      <c r="RQ44" s="37"/>
      <c r="RR44" s="37"/>
      <c r="RS44" s="37"/>
      <c r="RT44" s="37"/>
      <c r="RU44" s="37"/>
      <c r="RV44" s="37"/>
      <c r="RW44" s="37"/>
      <c r="RX44" s="37"/>
      <c r="RY44" s="37"/>
      <c r="RZ44" s="37"/>
      <c r="SA44" s="37"/>
      <c r="SB44" s="37"/>
      <c r="SC44" s="37"/>
      <c r="SD44" s="37"/>
      <c r="SE44" s="37"/>
      <c r="SF44" s="37"/>
      <c r="SG44" s="37"/>
      <c r="SH44" s="37"/>
      <c r="SI44" s="37"/>
      <c r="SJ44" s="37"/>
      <c r="SK44" s="37"/>
      <c r="SL44" s="37"/>
      <c r="SM44" s="37"/>
      <c r="SN44" s="37"/>
      <c r="SO44" s="37"/>
      <c r="SP44" s="37"/>
      <c r="SQ44" s="37"/>
      <c r="SR44" s="37"/>
      <c r="SS44" s="37"/>
      <c r="ST44" s="37"/>
      <c r="SU44" s="37"/>
      <c r="SV44" s="37"/>
      <c r="SW44" s="37"/>
      <c r="SX44" s="37"/>
      <c r="SY44" s="37"/>
      <c r="SZ44" s="37"/>
      <c r="TA44" s="37"/>
      <c r="TB44" s="37"/>
      <c r="TC44" s="37"/>
      <c r="TD44" s="37"/>
      <c r="TE44" s="37"/>
      <c r="TF44" s="37"/>
      <c r="TG44" s="37"/>
      <c r="TH44" s="37"/>
      <c r="TI44" s="37"/>
      <c r="TJ44" s="37"/>
      <c r="TK44" s="37"/>
      <c r="TL44" s="37"/>
      <c r="TM44" s="37"/>
      <c r="TN44" s="37"/>
      <c r="TO44" s="37"/>
      <c r="TP44" s="37"/>
      <c r="TQ44" s="37"/>
      <c r="TR44" s="37"/>
      <c r="TS44" s="37"/>
      <c r="TT44" s="37"/>
      <c r="TU44" s="37"/>
      <c r="TV44" s="37"/>
      <c r="TW44" s="37"/>
      <c r="TX44" s="37"/>
      <c r="TY44" s="37"/>
      <c r="TZ44" s="37"/>
      <c r="UA44" s="37"/>
      <c r="UB44" s="37"/>
      <c r="UC44" s="37"/>
      <c r="UD44" s="37"/>
      <c r="UE44" s="37"/>
      <c r="UF44" s="37"/>
      <c r="UG44" s="37"/>
      <c r="UH44" s="37"/>
      <c r="UI44" s="37"/>
      <c r="UJ44" s="37"/>
      <c r="UK44" s="37"/>
      <c r="UL44" s="37"/>
      <c r="UM44" s="37"/>
      <c r="UN44" s="37"/>
      <c r="UO44" s="37"/>
      <c r="UP44" s="37"/>
      <c r="UQ44" s="37"/>
      <c r="UR44" s="37"/>
      <c r="US44" s="37"/>
      <c r="UT44" s="37"/>
      <c r="UU44" s="37"/>
      <c r="UV44" s="37"/>
      <c r="UW44" s="37"/>
      <c r="UX44" s="37"/>
      <c r="UY44" s="37"/>
      <c r="UZ44" s="37"/>
      <c r="VA44" s="37"/>
      <c r="VB44" s="37"/>
      <c r="VC44" s="37"/>
      <c r="VD44" s="37"/>
      <c r="VE44" s="37"/>
      <c r="VF44" s="37"/>
      <c r="VG44" s="37"/>
      <c r="VH44" s="37"/>
      <c r="VI44" s="37"/>
      <c r="VJ44" s="37"/>
      <c r="VK44" s="37"/>
      <c r="VL44" s="37"/>
      <c r="VM44" s="37"/>
      <c r="VN44" s="37"/>
      <c r="VO44" s="37"/>
      <c r="VP44" s="37"/>
      <c r="VQ44" s="37"/>
      <c r="VR44" s="37"/>
      <c r="VS44" s="37"/>
      <c r="VT44" s="37"/>
      <c r="VU44" s="37"/>
      <c r="VV44" s="37"/>
      <c r="VW44" s="37"/>
      <c r="VX44" s="37"/>
      <c r="VY44" s="37"/>
      <c r="VZ44" s="37"/>
      <c r="WA44" s="37"/>
      <c r="WB44" s="37"/>
      <c r="WC44" s="37"/>
      <c r="WD44" s="37"/>
      <c r="WE44" s="37"/>
      <c r="WF44" s="37"/>
      <c r="WG44" s="37"/>
      <c r="WH44" s="37"/>
      <c r="WI44" s="37"/>
      <c r="WJ44" s="37"/>
      <c r="WK44" s="37"/>
      <c r="WL44" s="37"/>
      <c r="WM44" s="37"/>
      <c r="WN44" s="37"/>
      <c r="WO44" s="37"/>
      <c r="WP44" s="37"/>
      <c r="WQ44" s="37"/>
      <c r="WR44" s="37"/>
      <c r="WS44" s="37"/>
      <c r="WT44" s="37"/>
      <c r="WU44" s="37"/>
      <c r="WV44" s="37"/>
      <c r="WW44" s="37"/>
      <c r="WX44" s="37"/>
      <c r="WY44" s="37"/>
      <c r="WZ44" s="37"/>
      <c r="XA44" s="37"/>
      <c r="XB44" s="37"/>
      <c r="XC44" s="37"/>
      <c r="XD44" s="37"/>
      <c r="XE44" s="37"/>
      <c r="XF44" s="37"/>
      <c r="XG44" s="37"/>
      <c r="XH44" s="37"/>
      <c r="XI44" s="37"/>
      <c r="XJ44" s="37"/>
      <c r="XK44" s="37"/>
      <c r="XL44" s="37"/>
      <c r="XM44" s="37"/>
      <c r="XN44" s="37"/>
      <c r="XO44" s="37"/>
      <c r="XP44" s="37"/>
      <c r="XQ44" s="37"/>
      <c r="XR44" s="37"/>
      <c r="XS44" s="37"/>
      <c r="XT44" s="37"/>
      <c r="XU44" s="37"/>
      <c r="XV44" s="37"/>
      <c r="XW44" s="37"/>
      <c r="XX44" s="37"/>
      <c r="XY44" s="37"/>
      <c r="XZ44" s="37"/>
      <c r="YA44" s="37"/>
      <c r="YB44" s="37"/>
      <c r="YC44" s="37"/>
      <c r="YD44" s="37"/>
      <c r="YE44" s="37"/>
      <c r="YF44" s="37"/>
      <c r="YG44" s="37"/>
      <c r="YH44" s="37"/>
      <c r="YI44" s="37"/>
      <c r="YJ44" s="37"/>
      <c r="YK44" s="37"/>
      <c r="YL44" s="37"/>
      <c r="YM44" s="37"/>
      <c r="YN44" s="37"/>
      <c r="YO44" s="37"/>
      <c r="YP44" s="37"/>
      <c r="YQ44" s="37"/>
      <c r="YR44" s="37"/>
      <c r="YS44" s="37"/>
      <c r="YT44" s="37"/>
      <c r="YU44" s="37"/>
      <c r="YV44" s="37"/>
      <c r="YW44" s="37"/>
      <c r="YX44" s="37"/>
      <c r="YY44" s="37"/>
      <c r="YZ44" s="37"/>
      <c r="ZA44" s="37"/>
      <c r="ZB44" s="37"/>
      <c r="ZC44" s="37"/>
      <c r="ZD44" s="37"/>
      <c r="ZE44" s="37"/>
      <c r="ZF44" s="37"/>
      <c r="ZG44" s="37"/>
      <c r="ZH44" s="37"/>
      <c r="ZI44" s="37"/>
      <c r="ZJ44" s="37"/>
      <c r="ZK44" s="37"/>
      <c r="ZL44" s="37"/>
      <c r="ZM44" s="37"/>
      <c r="ZN44" s="37"/>
      <c r="ZO44" s="37"/>
      <c r="ZP44" s="37"/>
      <c r="ZQ44" s="37"/>
      <c r="ZR44" s="37"/>
      <c r="ZS44" s="37"/>
      <c r="ZT44" s="37"/>
      <c r="ZU44" s="37"/>
      <c r="ZV44" s="37"/>
      <c r="ZW44" s="37"/>
      <c r="ZX44" s="37"/>
      <c r="ZY44" s="37"/>
      <c r="ZZ44" s="37"/>
      <c r="AAA44" s="37"/>
      <c r="AAB44" s="37"/>
      <c r="AAC44" s="37"/>
      <c r="AAD44" s="37"/>
      <c r="AAE44" s="37"/>
      <c r="AAF44" s="37"/>
      <c r="AAG44" s="37"/>
      <c r="AAH44" s="37"/>
      <c r="AAI44" s="37"/>
      <c r="AAJ44" s="37"/>
      <c r="AAK44" s="37"/>
      <c r="AAL44" s="37"/>
      <c r="AAM44" s="37"/>
      <c r="AAN44" s="37"/>
      <c r="AAO44" s="37"/>
      <c r="AAP44" s="37"/>
      <c r="AAQ44" s="37"/>
      <c r="AAR44" s="37"/>
      <c r="AAS44" s="37"/>
      <c r="AAT44" s="37"/>
      <c r="AAU44" s="37"/>
      <c r="AAV44" s="37"/>
      <c r="AAW44" s="37"/>
      <c r="AAX44" s="37"/>
      <c r="AAY44" s="37"/>
      <c r="AAZ44" s="37"/>
      <c r="ABA44" s="37"/>
      <c r="ABB44" s="37"/>
      <c r="ABC44" s="37"/>
      <c r="ABD44" s="37"/>
      <c r="ABE44" s="37"/>
      <c r="ABF44" s="37"/>
      <c r="ABG44" s="37"/>
      <c r="ABH44" s="37"/>
      <c r="ABI44" s="37"/>
      <c r="ABJ44" s="37"/>
      <c r="ABK44" s="37"/>
      <c r="ABL44" s="37"/>
      <c r="ABM44" s="37"/>
      <c r="ABN44" s="37"/>
      <c r="ABO44" s="37"/>
      <c r="ABP44" s="37"/>
      <c r="ABQ44" s="37"/>
      <c r="ABR44" s="37"/>
      <c r="ABS44" s="37"/>
      <c r="ABT44" s="37"/>
      <c r="ABU44" s="37"/>
      <c r="ABV44" s="37"/>
      <c r="ABW44" s="37"/>
      <c r="ABX44" s="37"/>
      <c r="ABY44" s="37"/>
      <c r="ABZ44" s="37"/>
      <c r="ACA44" s="37"/>
      <c r="ACB44" s="37"/>
      <c r="ACC44" s="37"/>
      <c r="ACD44" s="37"/>
      <c r="ACE44" s="37"/>
      <c r="ACF44" s="37"/>
      <c r="ACG44" s="37"/>
      <c r="ACH44" s="37"/>
      <c r="ACI44" s="37"/>
      <c r="ACJ44" s="37"/>
      <c r="ACK44" s="37"/>
      <c r="ACL44" s="37"/>
      <c r="ACM44" s="37"/>
      <c r="ACN44" s="37"/>
      <c r="ACO44" s="37"/>
      <c r="ACP44" s="37"/>
      <c r="ACQ44" s="37"/>
      <c r="ACR44" s="37"/>
      <c r="ACS44" s="37"/>
      <c r="ACT44" s="37"/>
      <c r="ACU44" s="37"/>
      <c r="ACV44" s="37"/>
      <c r="ACW44" s="37"/>
      <c r="ACX44" s="37"/>
      <c r="ACY44" s="37"/>
      <c r="ACZ44" s="37"/>
      <c r="ADA44" s="37"/>
      <c r="ADB44" s="37"/>
      <c r="ADC44" s="37"/>
      <c r="ADD44" s="37"/>
      <c r="ADE44" s="37"/>
      <c r="ADF44" s="37"/>
      <c r="ADG44" s="37"/>
      <c r="ADH44" s="37"/>
      <c r="ADI44" s="37"/>
      <c r="ADJ44" s="37"/>
      <c r="ADK44" s="37"/>
      <c r="ADL44" s="37"/>
      <c r="ADM44" s="37"/>
      <c r="ADN44" s="37"/>
      <c r="ADO44" s="37"/>
      <c r="ADP44" s="37"/>
      <c r="ADQ44" s="37"/>
      <c r="ADR44" s="37"/>
      <c r="ADS44" s="37"/>
      <c r="ADT44" s="37"/>
      <c r="ADU44" s="37"/>
      <c r="ADV44" s="37"/>
      <c r="ADW44" s="37"/>
      <c r="ADX44" s="37"/>
      <c r="ADY44" s="37"/>
      <c r="ADZ44" s="37"/>
      <c r="AEA44" s="37"/>
      <c r="AEB44" s="37"/>
      <c r="AEC44" s="37"/>
      <c r="AED44" s="37"/>
      <c r="AEE44" s="37"/>
      <c r="AEF44" s="37"/>
      <c r="AEG44" s="37"/>
      <c r="AEH44" s="37"/>
      <c r="AEI44" s="37"/>
      <c r="AEJ44" s="37"/>
      <c r="AEK44" s="37"/>
      <c r="AEL44" s="37"/>
      <c r="AEM44" s="37"/>
      <c r="AEN44" s="37"/>
      <c r="AEO44" s="37"/>
      <c r="AEP44" s="37"/>
      <c r="AEQ44" s="37"/>
      <c r="AER44" s="37"/>
      <c r="AES44" s="37"/>
      <c r="AET44" s="37"/>
      <c r="AEU44" s="37"/>
      <c r="AEV44" s="37"/>
      <c r="AEW44" s="37"/>
      <c r="AEX44" s="37"/>
      <c r="AEY44" s="37"/>
      <c r="AEZ44" s="37"/>
      <c r="AFA44" s="37"/>
      <c r="AFB44" s="37"/>
      <c r="AFC44" s="37"/>
      <c r="AFD44" s="37"/>
      <c r="AFE44" s="37"/>
      <c r="AFF44" s="37"/>
      <c r="AFG44" s="37"/>
      <c r="AFH44" s="37"/>
      <c r="AFI44" s="37"/>
      <c r="AFJ44" s="37"/>
      <c r="AFK44" s="37"/>
      <c r="AFL44" s="37"/>
      <c r="AFM44" s="37"/>
      <c r="AFN44" s="37"/>
      <c r="AFO44" s="37"/>
      <c r="AFP44" s="37"/>
      <c r="AFQ44" s="37"/>
      <c r="AFR44" s="37"/>
      <c r="AFS44" s="37"/>
      <c r="AFT44" s="37"/>
      <c r="AFU44" s="37"/>
      <c r="AFV44" s="37"/>
      <c r="AFW44" s="37"/>
      <c r="AFX44" s="37"/>
      <c r="AFY44" s="37"/>
      <c r="AFZ44" s="37"/>
      <c r="AGA44" s="37"/>
      <c r="AGB44" s="37"/>
      <c r="AGC44" s="37"/>
      <c r="AGD44" s="37"/>
      <c r="AGE44" s="37"/>
      <c r="AGF44" s="37"/>
      <c r="AGG44" s="37"/>
      <c r="AGH44" s="37"/>
      <c r="AGI44" s="37"/>
      <c r="AGJ44" s="37"/>
      <c r="AGK44" s="37"/>
      <c r="AGL44" s="37"/>
      <c r="AGM44" s="37"/>
      <c r="AGN44" s="37"/>
      <c r="AGO44" s="37"/>
      <c r="AGP44" s="37"/>
      <c r="AGQ44" s="37"/>
      <c r="AGR44" s="37"/>
      <c r="AGS44" s="37"/>
      <c r="AGT44" s="37"/>
      <c r="AGU44" s="37"/>
      <c r="AGV44" s="37"/>
      <c r="AGW44" s="37"/>
      <c r="AGX44" s="37"/>
      <c r="AGY44" s="37"/>
      <c r="AGZ44" s="37"/>
      <c r="AHA44" s="37"/>
      <c r="AHB44" s="37"/>
      <c r="AHC44" s="37"/>
      <c r="AHD44" s="37"/>
      <c r="AHE44" s="37"/>
      <c r="AHF44" s="37"/>
      <c r="AHG44" s="37"/>
      <c r="AHH44" s="37"/>
      <c r="AHI44" s="37"/>
      <c r="AHJ44" s="37"/>
      <c r="AHK44" s="37"/>
      <c r="AHL44" s="37"/>
      <c r="AHM44" s="37"/>
      <c r="AHN44" s="37"/>
      <c r="AHO44" s="37"/>
      <c r="AHP44" s="37"/>
      <c r="AHQ44" s="37"/>
      <c r="AHR44" s="37"/>
      <c r="AHS44" s="37"/>
      <c r="AHT44" s="37"/>
      <c r="AHU44" s="37"/>
      <c r="AHV44" s="37"/>
      <c r="AHW44" s="37"/>
      <c r="AHX44" s="37"/>
      <c r="AHY44" s="37"/>
      <c r="AHZ44" s="37"/>
      <c r="AIA44" s="37"/>
      <c r="AIB44" s="37"/>
      <c r="AIC44" s="37"/>
      <c r="AID44" s="37"/>
      <c r="AIE44" s="37"/>
      <c r="AIF44" s="37"/>
      <c r="AIG44" s="37"/>
      <c r="AIH44" s="37"/>
      <c r="AII44" s="37"/>
      <c r="AIJ44" s="37"/>
      <c r="AIK44" s="37"/>
      <c r="AIL44" s="37"/>
      <c r="AIM44" s="37"/>
      <c r="AIN44" s="37"/>
      <c r="AIO44" s="37"/>
      <c r="AIP44" s="37"/>
      <c r="AIQ44" s="37"/>
      <c r="AIR44" s="37"/>
      <c r="AIS44" s="37"/>
      <c r="AIT44" s="37"/>
      <c r="AIU44" s="37"/>
      <c r="AIV44" s="37"/>
      <c r="AIW44" s="37"/>
      <c r="AIX44" s="37"/>
      <c r="AIY44" s="37"/>
      <c r="AIZ44" s="37"/>
      <c r="AJA44" s="37"/>
      <c r="AJB44" s="37"/>
      <c r="AJC44" s="37"/>
      <c r="AJD44" s="37"/>
      <c r="AJE44" s="37"/>
      <c r="AJF44" s="37"/>
      <c r="AJG44" s="37"/>
      <c r="AJH44" s="37"/>
      <c r="AJI44" s="37"/>
      <c r="AJJ44" s="37"/>
      <c r="AJK44" s="37"/>
      <c r="AJL44" s="37"/>
      <c r="AJM44" s="37"/>
      <c r="AJN44" s="37"/>
      <c r="AJO44" s="37"/>
      <c r="AJP44" s="37"/>
      <c r="AJQ44" s="37"/>
      <c r="AJR44" s="37"/>
      <c r="AJS44" s="37"/>
      <c r="AJT44" s="37"/>
      <c r="AJU44" s="37"/>
      <c r="AJV44" s="37"/>
      <c r="AJW44" s="37"/>
      <c r="AJX44" s="37"/>
      <c r="AJY44" s="37"/>
      <c r="AJZ44" s="37"/>
      <c r="AKA44" s="37"/>
      <c r="AKB44" s="37"/>
      <c r="AKC44" s="37"/>
      <c r="AKD44" s="37"/>
      <c r="AKE44" s="37"/>
      <c r="AKF44" s="37"/>
      <c r="AKG44" s="37"/>
      <c r="AKH44" s="37"/>
      <c r="AKI44" s="37"/>
      <c r="AKJ44" s="37"/>
      <c r="AKK44" s="37"/>
      <c r="AKL44" s="37"/>
      <c r="AKM44" s="37"/>
      <c r="AKN44" s="37"/>
      <c r="AKO44" s="37"/>
      <c r="AKP44" s="37"/>
      <c r="AKQ44" s="37"/>
      <c r="AKR44" s="37"/>
      <c r="AKS44" s="37"/>
      <c r="AKT44" s="37"/>
      <c r="AKU44" s="37"/>
      <c r="AKV44" s="37"/>
      <c r="AKW44" s="37"/>
      <c r="AKX44" s="37"/>
      <c r="AKY44" s="37"/>
      <c r="AKZ44" s="37"/>
      <c r="ALA44" s="37"/>
      <c r="ALB44" s="37"/>
      <c r="ALC44" s="37"/>
      <c r="ALD44" s="37"/>
      <c r="ALE44" s="37"/>
      <c r="ALF44" s="37"/>
      <c r="ALG44" s="37"/>
      <c r="ALH44" s="37"/>
      <c r="ALI44" s="37"/>
      <c r="ALJ44" s="37"/>
      <c r="ALK44" s="37"/>
      <c r="ALL44" s="37"/>
      <c r="ALM44" s="37"/>
      <c r="ALN44" s="37"/>
      <c r="ALO44" s="37"/>
      <c r="ALP44" s="37"/>
      <c r="ALQ44" s="37"/>
      <c r="ALR44" s="37"/>
      <c r="ALS44" s="37"/>
      <c r="ALT44" s="37"/>
      <c r="ALU44" s="37"/>
      <c r="ALV44" s="37"/>
      <c r="ALW44" s="37"/>
    </row>
    <row r="45" spans="1:1011" s="38" customFormat="1" ht="20.85" customHeight="1" x14ac:dyDescent="0.25">
      <c r="A45" s="637" t="s">
        <v>572</v>
      </c>
      <c r="B45" s="627" t="s">
        <v>608</v>
      </c>
      <c r="C45" s="35">
        <v>46</v>
      </c>
      <c r="D45" s="630" t="s">
        <v>26</v>
      </c>
      <c r="E45" s="207"/>
      <c r="F45" s="207"/>
      <c r="G45" s="37"/>
      <c r="H45" s="37"/>
      <c r="I45" s="37"/>
      <c r="J45" s="37"/>
      <c r="K45" s="37"/>
      <c r="L45" s="37"/>
      <c r="M45" s="37"/>
      <c r="N45" s="37"/>
      <c r="O45" s="37"/>
      <c r="P45" s="37"/>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7"/>
      <c r="BL45" s="37"/>
      <c r="BM45" s="37"/>
      <c r="BN45" s="37"/>
      <c r="BO45" s="37"/>
      <c r="BP45" s="37"/>
      <c r="BQ45" s="37"/>
      <c r="BR45" s="37"/>
      <c r="BS45" s="37"/>
      <c r="BT45" s="37"/>
      <c r="BU45" s="37"/>
      <c r="BV45" s="37"/>
      <c r="BW45" s="37"/>
      <c r="BX45" s="37"/>
      <c r="BY45" s="37"/>
      <c r="BZ45" s="37"/>
      <c r="CA45" s="37"/>
      <c r="CB45" s="37"/>
      <c r="CC45" s="37"/>
      <c r="CD45" s="37"/>
      <c r="CE45" s="37"/>
      <c r="CF45" s="37"/>
      <c r="CG45" s="37"/>
      <c r="CH45" s="37"/>
      <c r="CI45" s="37"/>
      <c r="CJ45" s="37"/>
      <c r="CK45" s="37"/>
      <c r="CL45" s="37"/>
      <c r="CM45" s="37"/>
      <c r="CN45" s="37"/>
      <c r="CO45" s="37"/>
      <c r="CP45" s="37"/>
      <c r="CQ45" s="37"/>
      <c r="CR45" s="37"/>
      <c r="CS45" s="37"/>
      <c r="CT45" s="37"/>
      <c r="CU45" s="37"/>
      <c r="CV45" s="37"/>
      <c r="CW45" s="37"/>
      <c r="CX45" s="37"/>
      <c r="CY45" s="37"/>
      <c r="CZ45" s="37"/>
      <c r="DA45" s="37"/>
      <c r="DB45" s="37"/>
      <c r="DC45" s="37"/>
      <c r="DD45" s="37"/>
      <c r="DE45" s="37"/>
      <c r="DF45" s="37"/>
      <c r="DG45" s="37"/>
      <c r="DH45" s="37"/>
      <c r="DI45" s="37"/>
      <c r="DJ45" s="37"/>
      <c r="DK45" s="37"/>
      <c r="DL45" s="37"/>
      <c r="DM45" s="37"/>
      <c r="DN45" s="37"/>
      <c r="DO45" s="37"/>
      <c r="DP45" s="37"/>
      <c r="DQ45" s="37"/>
      <c r="DR45" s="37"/>
      <c r="DS45" s="37"/>
      <c r="DT45" s="37"/>
      <c r="DU45" s="37"/>
      <c r="DV45" s="37"/>
      <c r="DW45" s="37"/>
      <c r="DX45" s="37"/>
      <c r="DY45" s="37"/>
      <c r="DZ45" s="37"/>
      <c r="EA45" s="37"/>
      <c r="EB45" s="37"/>
      <c r="EC45" s="37"/>
      <c r="ED45" s="37"/>
      <c r="EE45" s="37"/>
      <c r="EF45" s="37"/>
      <c r="EG45" s="37"/>
      <c r="EH45" s="37"/>
      <c r="EI45" s="37"/>
      <c r="EJ45" s="37"/>
      <c r="EK45" s="37"/>
      <c r="EL45" s="37"/>
      <c r="EM45" s="37"/>
      <c r="EN45" s="37"/>
      <c r="EO45" s="37"/>
      <c r="EP45" s="37"/>
      <c r="EQ45" s="37"/>
      <c r="ER45" s="37"/>
      <c r="ES45" s="37"/>
      <c r="ET45" s="37"/>
      <c r="EU45" s="37"/>
      <c r="EV45" s="37"/>
      <c r="EW45" s="37"/>
      <c r="EX45" s="37"/>
      <c r="EY45" s="37"/>
      <c r="EZ45" s="37"/>
      <c r="FA45" s="37"/>
      <c r="FB45" s="37"/>
      <c r="FC45" s="37"/>
      <c r="FD45" s="37"/>
      <c r="FE45" s="37"/>
      <c r="FF45" s="37"/>
      <c r="FG45" s="37"/>
      <c r="FH45" s="37"/>
      <c r="FI45" s="37"/>
      <c r="FJ45" s="37"/>
      <c r="FK45" s="37"/>
      <c r="FL45" s="37"/>
      <c r="FM45" s="37"/>
      <c r="FN45" s="37"/>
      <c r="FO45" s="37"/>
      <c r="FP45" s="37"/>
      <c r="FQ45" s="37"/>
      <c r="FR45" s="37"/>
      <c r="FS45" s="37"/>
      <c r="FT45" s="37"/>
      <c r="FU45" s="37"/>
      <c r="FV45" s="37"/>
      <c r="FW45" s="37"/>
      <c r="FX45" s="37"/>
      <c r="FY45" s="37"/>
      <c r="FZ45" s="37"/>
      <c r="GA45" s="37"/>
      <c r="GB45" s="37"/>
      <c r="GC45" s="37"/>
      <c r="GD45" s="37"/>
      <c r="GE45" s="37"/>
      <c r="GF45" s="37"/>
      <c r="GG45" s="37"/>
      <c r="GH45" s="37"/>
      <c r="GI45" s="37"/>
      <c r="GJ45" s="37"/>
      <c r="GK45" s="37"/>
      <c r="GL45" s="37"/>
      <c r="GM45" s="37"/>
      <c r="GN45" s="37"/>
      <c r="GO45" s="37"/>
      <c r="GP45" s="37"/>
      <c r="GQ45" s="37"/>
      <c r="GR45" s="37"/>
      <c r="GS45" s="37"/>
      <c r="GT45" s="37"/>
      <c r="GU45" s="37"/>
      <c r="GV45" s="37"/>
      <c r="GW45" s="37"/>
      <c r="GX45" s="37"/>
      <c r="GY45" s="37"/>
      <c r="GZ45" s="37"/>
      <c r="HA45" s="37"/>
      <c r="HB45" s="37"/>
      <c r="HC45" s="37"/>
      <c r="HD45" s="37"/>
      <c r="HE45" s="37"/>
      <c r="HF45" s="37"/>
      <c r="HG45" s="37"/>
      <c r="HH45" s="37"/>
      <c r="HI45" s="37"/>
      <c r="HJ45" s="37"/>
      <c r="HK45" s="37"/>
      <c r="HL45" s="37"/>
      <c r="HM45" s="37"/>
      <c r="HN45" s="37"/>
      <c r="HO45" s="37"/>
      <c r="HP45" s="37"/>
      <c r="HQ45" s="37"/>
      <c r="HR45" s="37"/>
      <c r="HS45" s="37"/>
      <c r="HT45" s="37"/>
      <c r="HU45" s="37"/>
      <c r="HV45" s="37"/>
      <c r="HW45" s="37"/>
      <c r="HX45" s="37"/>
      <c r="HY45" s="37"/>
      <c r="HZ45" s="37"/>
      <c r="IA45" s="37"/>
      <c r="IB45" s="37"/>
      <c r="IC45" s="37"/>
      <c r="ID45" s="37"/>
      <c r="IE45" s="37"/>
      <c r="IF45" s="37"/>
      <c r="IG45" s="37"/>
      <c r="IH45" s="37"/>
      <c r="II45" s="37"/>
      <c r="IJ45" s="37"/>
      <c r="IK45" s="37"/>
      <c r="IL45" s="37"/>
      <c r="IM45" s="37"/>
      <c r="IN45" s="37"/>
      <c r="IO45" s="37"/>
      <c r="IP45" s="37"/>
      <c r="IQ45" s="37"/>
      <c r="IR45" s="37"/>
      <c r="IS45" s="37"/>
      <c r="IT45" s="37"/>
      <c r="IU45" s="37"/>
      <c r="IV45" s="37"/>
      <c r="IW45" s="37"/>
      <c r="IX45" s="37"/>
      <c r="IY45" s="37"/>
      <c r="IZ45" s="37"/>
      <c r="JA45" s="37"/>
      <c r="JB45" s="37"/>
      <c r="JC45" s="37"/>
      <c r="JD45" s="37"/>
      <c r="JE45" s="37"/>
      <c r="JF45" s="37"/>
      <c r="JG45" s="37"/>
      <c r="JH45" s="37"/>
      <c r="JI45" s="37"/>
      <c r="JJ45" s="37"/>
      <c r="JK45" s="37"/>
      <c r="JL45" s="37"/>
      <c r="JM45" s="37"/>
      <c r="JN45" s="37"/>
      <c r="JO45" s="37"/>
      <c r="JP45" s="37"/>
      <c r="JQ45" s="37"/>
      <c r="JR45" s="37"/>
      <c r="JS45" s="37"/>
      <c r="JT45" s="37"/>
      <c r="JU45" s="37"/>
      <c r="JV45" s="37"/>
      <c r="JW45" s="37"/>
      <c r="JX45" s="37"/>
      <c r="JY45" s="37"/>
      <c r="JZ45" s="37"/>
      <c r="KA45" s="37"/>
      <c r="KB45" s="37"/>
      <c r="KC45" s="37"/>
      <c r="KD45" s="37"/>
      <c r="KE45" s="37"/>
      <c r="KF45" s="37"/>
      <c r="KG45" s="37"/>
      <c r="KH45" s="37"/>
      <c r="KI45" s="37"/>
      <c r="KJ45" s="37"/>
      <c r="KK45" s="37"/>
      <c r="KL45" s="37"/>
      <c r="KM45" s="37"/>
      <c r="KN45" s="37"/>
      <c r="KO45" s="37"/>
      <c r="KP45" s="37"/>
      <c r="KQ45" s="37"/>
      <c r="KR45" s="37"/>
      <c r="KS45" s="37"/>
      <c r="KT45" s="37"/>
      <c r="KU45" s="37"/>
      <c r="KV45" s="37"/>
      <c r="KW45" s="37"/>
      <c r="KX45" s="37"/>
      <c r="KY45" s="37"/>
      <c r="KZ45" s="37"/>
      <c r="LA45" s="37"/>
      <c r="LB45" s="37"/>
      <c r="LC45" s="37"/>
      <c r="LD45" s="37"/>
      <c r="LE45" s="37"/>
      <c r="LF45" s="37"/>
      <c r="LG45" s="37"/>
      <c r="LH45" s="37"/>
      <c r="LI45" s="37"/>
      <c r="LJ45" s="37"/>
      <c r="LK45" s="37"/>
      <c r="LL45" s="37"/>
      <c r="LM45" s="37"/>
      <c r="LN45" s="37"/>
      <c r="LO45" s="37"/>
      <c r="LP45" s="37"/>
      <c r="LQ45" s="37"/>
      <c r="LR45" s="37"/>
      <c r="LS45" s="37"/>
      <c r="LT45" s="37"/>
      <c r="LU45" s="37"/>
      <c r="LV45" s="37"/>
      <c r="LW45" s="37"/>
      <c r="LX45" s="37"/>
      <c r="LY45" s="37"/>
      <c r="LZ45" s="37"/>
      <c r="MA45" s="37"/>
      <c r="MB45" s="37"/>
      <c r="MC45" s="37"/>
      <c r="MD45" s="37"/>
      <c r="ME45" s="37"/>
      <c r="MF45" s="37"/>
      <c r="MG45" s="37"/>
      <c r="MH45" s="37"/>
      <c r="MI45" s="37"/>
      <c r="MJ45" s="37"/>
      <c r="MK45" s="37"/>
      <c r="ML45" s="37"/>
      <c r="MM45" s="37"/>
      <c r="MN45" s="37"/>
      <c r="MO45" s="37"/>
      <c r="MP45" s="37"/>
      <c r="MQ45" s="37"/>
      <c r="MR45" s="37"/>
      <c r="MS45" s="37"/>
      <c r="MT45" s="37"/>
      <c r="MU45" s="37"/>
      <c r="MV45" s="37"/>
      <c r="MW45" s="37"/>
      <c r="MX45" s="37"/>
      <c r="MY45" s="37"/>
      <c r="MZ45" s="37"/>
      <c r="NA45" s="37"/>
      <c r="NB45" s="37"/>
      <c r="NC45" s="37"/>
      <c r="ND45" s="37"/>
      <c r="NE45" s="37"/>
      <c r="NF45" s="37"/>
      <c r="NG45" s="37"/>
      <c r="NH45" s="37"/>
      <c r="NI45" s="37"/>
      <c r="NJ45" s="37"/>
      <c r="NK45" s="37"/>
      <c r="NL45" s="37"/>
      <c r="NM45" s="37"/>
      <c r="NN45" s="37"/>
      <c r="NO45" s="37"/>
      <c r="NP45" s="37"/>
      <c r="NQ45" s="37"/>
      <c r="NR45" s="37"/>
      <c r="NS45" s="37"/>
      <c r="NT45" s="37"/>
      <c r="NU45" s="37"/>
      <c r="NV45" s="37"/>
      <c r="NW45" s="37"/>
      <c r="NX45" s="37"/>
      <c r="NY45" s="37"/>
      <c r="NZ45" s="37"/>
      <c r="OA45" s="37"/>
      <c r="OB45" s="37"/>
      <c r="OC45" s="37"/>
      <c r="OD45" s="37"/>
      <c r="OE45" s="37"/>
      <c r="OF45" s="37"/>
      <c r="OG45" s="37"/>
      <c r="OH45" s="37"/>
      <c r="OI45" s="37"/>
      <c r="OJ45" s="37"/>
      <c r="OK45" s="37"/>
      <c r="OL45" s="37"/>
      <c r="OM45" s="37"/>
      <c r="ON45" s="37"/>
      <c r="OO45" s="37"/>
      <c r="OP45" s="37"/>
      <c r="OQ45" s="37"/>
      <c r="OR45" s="37"/>
      <c r="OS45" s="37"/>
      <c r="OT45" s="37"/>
      <c r="OU45" s="37"/>
      <c r="OV45" s="37"/>
      <c r="OW45" s="37"/>
      <c r="OX45" s="37"/>
      <c r="OY45" s="37"/>
      <c r="OZ45" s="37"/>
      <c r="PA45" s="37"/>
      <c r="PB45" s="37"/>
      <c r="PC45" s="37"/>
      <c r="PD45" s="37"/>
      <c r="PE45" s="37"/>
      <c r="PF45" s="37"/>
      <c r="PG45" s="37"/>
      <c r="PH45" s="37"/>
      <c r="PI45" s="37"/>
      <c r="PJ45" s="37"/>
      <c r="PK45" s="37"/>
      <c r="PL45" s="37"/>
      <c r="PM45" s="37"/>
      <c r="PN45" s="37"/>
      <c r="PO45" s="37"/>
      <c r="PP45" s="37"/>
      <c r="PQ45" s="37"/>
      <c r="PR45" s="37"/>
      <c r="PS45" s="37"/>
      <c r="PT45" s="37"/>
      <c r="PU45" s="37"/>
      <c r="PV45" s="37"/>
      <c r="PW45" s="37"/>
      <c r="PX45" s="37"/>
      <c r="PY45" s="37"/>
      <c r="PZ45" s="37"/>
      <c r="QA45" s="37"/>
      <c r="QB45" s="37"/>
      <c r="QC45" s="37"/>
      <c r="QD45" s="37"/>
      <c r="QE45" s="37"/>
      <c r="QF45" s="37"/>
      <c r="QG45" s="37"/>
      <c r="QH45" s="37"/>
      <c r="QI45" s="37"/>
      <c r="QJ45" s="37"/>
      <c r="QK45" s="37"/>
      <c r="QL45" s="37"/>
      <c r="QM45" s="37"/>
      <c r="QN45" s="37"/>
      <c r="QO45" s="37"/>
      <c r="QP45" s="37"/>
      <c r="QQ45" s="37"/>
      <c r="QR45" s="37"/>
      <c r="QS45" s="37"/>
      <c r="QT45" s="37"/>
      <c r="QU45" s="37"/>
      <c r="QV45" s="37"/>
      <c r="QW45" s="37"/>
      <c r="QX45" s="37"/>
      <c r="QY45" s="37"/>
      <c r="QZ45" s="37"/>
      <c r="RA45" s="37"/>
      <c r="RB45" s="37"/>
      <c r="RC45" s="37"/>
      <c r="RD45" s="37"/>
      <c r="RE45" s="37"/>
      <c r="RF45" s="37"/>
      <c r="RG45" s="37"/>
      <c r="RH45" s="37"/>
      <c r="RI45" s="37"/>
      <c r="RJ45" s="37"/>
      <c r="RK45" s="37"/>
      <c r="RL45" s="37"/>
      <c r="RM45" s="37"/>
      <c r="RN45" s="37"/>
      <c r="RO45" s="37"/>
      <c r="RP45" s="37"/>
      <c r="RQ45" s="37"/>
      <c r="RR45" s="37"/>
      <c r="RS45" s="37"/>
      <c r="RT45" s="37"/>
      <c r="RU45" s="37"/>
      <c r="RV45" s="37"/>
      <c r="RW45" s="37"/>
      <c r="RX45" s="37"/>
      <c r="RY45" s="37"/>
      <c r="RZ45" s="37"/>
      <c r="SA45" s="37"/>
      <c r="SB45" s="37"/>
      <c r="SC45" s="37"/>
      <c r="SD45" s="37"/>
      <c r="SE45" s="37"/>
      <c r="SF45" s="37"/>
      <c r="SG45" s="37"/>
      <c r="SH45" s="37"/>
      <c r="SI45" s="37"/>
      <c r="SJ45" s="37"/>
      <c r="SK45" s="37"/>
      <c r="SL45" s="37"/>
      <c r="SM45" s="37"/>
      <c r="SN45" s="37"/>
      <c r="SO45" s="37"/>
      <c r="SP45" s="37"/>
      <c r="SQ45" s="37"/>
      <c r="SR45" s="37"/>
      <c r="SS45" s="37"/>
      <c r="ST45" s="37"/>
      <c r="SU45" s="37"/>
      <c r="SV45" s="37"/>
      <c r="SW45" s="37"/>
      <c r="SX45" s="37"/>
      <c r="SY45" s="37"/>
      <c r="SZ45" s="37"/>
      <c r="TA45" s="37"/>
      <c r="TB45" s="37"/>
      <c r="TC45" s="37"/>
      <c r="TD45" s="37"/>
      <c r="TE45" s="37"/>
      <c r="TF45" s="37"/>
      <c r="TG45" s="37"/>
      <c r="TH45" s="37"/>
      <c r="TI45" s="37"/>
      <c r="TJ45" s="37"/>
      <c r="TK45" s="37"/>
      <c r="TL45" s="37"/>
      <c r="TM45" s="37"/>
      <c r="TN45" s="37"/>
      <c r="TO45" s="37"/>
      <c r="TP45" s="37"/>
      <c r="TQ45" s="37"/>
      <c r="TR45" s="37"/>
      <c r="TS45" s="37"/>
      <c r="TT45" s="37"/>
      <c r="TU45" s="37"/>
      <c r="TV45" s="37"/>
      <c r="TW45" s="37"/>
      <c r="TX45" s="37"/>
      <c r="TY45" s="37"/>
      <c r="TZ45" s="37"/>
      <c r="UA45" s="37"/>
      <c r="UB45" s="37"/>
      <c r="UC45" s="37"/>
      <c r="UD45" s="37"/>
      <c r="UE45" s="37"/>
      <c r="UF45" s="37"/>
      <c r="UG45" s="37"/>
      <c r="UH45" s="37"/>
      <c r="UI45" s="37"/>
      <c r="UJ45" s="37"/>
      <c r="UK45" s="37"/>
      <c r="UL45" s="37"/>
      <c r="UM45" s="37"/>
      <c r="UN45" s="37"/>
      <c r="UO45" s="37"/>
      <c r="UP45" s="37"/>
      <c r="UQ45" s="37"/>
      <c r="UR45" s="37"/>
      <c r="US45" s="37"/>
      <c r="UT45" s="37"/>
      <c r="UU45" s="37"/>
      <c r="UV45" s="37"/>
      <c r="UW45" s="37"/>
      <c r="UX45" s="37"/>
      <c r="UY45" s="37"/>
      <c r="UZ45" s="37"/>
      <c r="VA45" s="37"/>
      <c r="VB45" s="37"/>
      <c r="VC45" s="37"/>
      <c r="VD45" s="37"/>
      <c r="VE45" s="37"/>
      <c r="VF45" s="37"/>
      <c r="VG45" s="37"/>
      <c r="VH45" s="37"/>
      <c r="VI45" s="37"/>
      <c r="VJ45" s="37"/>
      <c r="VK45" s="37"/>
      <c r="VL45" s="37"/>
      <c r="VM45" s="37"/>
      <c r="VN45" s="37"/>
      <c r="VO45" s="37"/>
      <c r="VP45" s="37"/>
      <c r="VQ45" s="37"/>
      <c r="VR45" s="37"/>
      <c r="VS45" s="37"/>
      <c r="VT45" s="37"/>
      <c r="VU45" s="37"/>
      <c r="VV45" s="37"/>
      <c r="VW45" s="37"/>
      <c r="VX45" s="37"/>
      <c r="VY45" s="37"/>
      <c r="VZ45" s="37"/>
      <c r="WA45" s="37"/>
      <c r="WB45" s="37"/>
      <c r="WC45" s="37"/>
      <c r="WD45" s="37"/>
      <c r="WE45" s="37"/>
      <c r="WF45" s="37"/>
      <c r="WG45" s="37"/>
      <c r="WH45" s="37"/>
      <c r="WI45" s="37"/>
      <c r="WJ45" s="37"/>
      <c r="WK45" s="37"/>
      <c r="WL45" s="37"/>
      <c r="WM45" s="37"/>
      <c r="WN45" s="37"/>
      <c r="WO45" s="37"/>
      <c r="WP45" s="37"/>
      <c r="WQ45" s="37"/>
      <c r="WR45" s="37"/>
      <c r="WS45" s="37"/>
      <c r="WT45" s="37"/>
      <c r="WU45" s="37"/>
      <c r="WV45" s="37"/>
      <c r="WW45" s="37"/>
      <c r="WX45" s="37"/>
      <c r="WY45" s="37"/>
      <c r="WZ45" s="37"/>
      <c r="XA45" s="37"/>
      <c r="XB45" s="37"/>
      <c r="XC45" s="37"/>
      <c r="XD45" s="37"/>
      <c r="XE45" s="37"/>
      <c r="XF45" s="37"/>
      <c r="XG45" s="37"/>
      <c r="XH45" s="37"/>
      <c r="XI45" s="37"/>
      <c r="XJ45" s="37"/>
      <c r="XK45" s="37"/>
      <c r="XL45" s="37"/>
      <c r="XM45" s="37"/>
      <c r="XN45" s="37"/>
      <c r="XO45" s="37"/>
      <c r="XP45" s="37"/>
      <c r="XQ45" s="37"/>
      <c r="XR45" s="37"/>
      <c r="XS45" s="37"/>
      <c r="XT45" s="37"/>
      <c r="XU45" s="37"/>
      <c r="XV45" s="37"/>
      <c r="XW45" s="37"/>
      <c r="XX45" s="37"/>
      <c r="XY45" s="37"/>
      <c r="XZ45" s="37"/>
      <c r="YA45" s="37"/>
      <c r="YB45" s="37"/>
      <c r="YC45" s="37"/>
      <c r="YD45" s="37"/>
      <c r="YE45" s="37"/>
      <c r="YF45" s="37"/>
      <c r="YG45" s="37"/>
      <c r="YH45" s="37"/>
      <c r="YI45" s="37"/>
      <c r="YJ45" s="37"/>
      <c r="YK45" s="37"/>
      <c r="YL45" s="37"/>
      <c r="YM45" s="37"/>
      <c r="YN45" s="37"/>
      <c r="YO45" s="37"/>
      <c r="YP45" s="37"/>
      <c r="YQ45" s="37"/>
      <c r="YR45" s="37"/>
      <c r="YS45" s="37"/>
      <c r="YT45" s="37"/>
      <c r="YU45" s="37"/>
      <c r="YV45" s="37"/>
      <c r="YW45" s="37"/>
      <c r="YX45" s="37"/>
      <c r="YY45" s="37"/>
      <c r="YZ45" s="37"/>
      <c r="ZA45" s="37"/>
      <c r="ZB45" s="37"/>
      <c r="ZC45" s="37"/>
      <c r="ZD45" s="37"/>
      <c r="ZE45" s="37"/>
      <c r="ZF45" s="37"/>
      <c r="ZG45" s="37"/>
      <c r="ZH45" s="37"/>
      <c r="ZI45" s="37"/>
      <c r="ZJ45" s="37"/>
      <c r="ZK45" s="37"/>
      <c r="ZL45" s="37"/>
      <c r="ZM45" s="37"/>
      <c r="ZN45" s="37"/>
      <c r="ZO45" s="37"/>
      <c r="ZP45" s="37"/>
      <c r="ZQ45" s="37"/>
      <c r="ZR45" s="37"/>
      <c r="ZS45" s="37"/>
      <c r="ZT45" s="37"/>
      <c r="ZU45" s="37"/>
      <c r="ZV45" s="37"/>
      <c r="ZW45" s="37"/>
      <c r="ZX45" s="37"/>
      <c r="ZY45" s="37"/>
      <c r="ZZ45" s="37"/>
      <c r="AAA45" s="37"/>
      <c r="AAB45" s="37"/>
      <c r="AAC45" s="37"/>
      <c r="AAD45" s="37"/>
      <c r="AAE45" s="37"/>
      <c r="AAF45" s="37"/>
      <c r="AAG45" s="37"/>
      <c r="AAH45" s="37"/>
      <c r="AAI45" s="37"/>
      <c r="AAJ45" s="37"/>
      <c r="AAK45" s="37"/>
      <c r="AAL45" s="37"/>
      <c r="AAM45" s="37"/>
      <c r="AAN45" s="37"/>
      <c r="AAO45" s="37"/>
      <c r="AAP45" s="37"/>
      <c r="AAQ45" s="37"/>
      <c r="AAR45" s="37"/>
      <c r="AAS45" s="37"/>
      <c r="AAT45" s="37"/>
      <c r="AAU45" s="37"/>
      <c r="AAV45" s="37"/>
      <c r="AAW45" s="37"/>
      <c r="AAX45" s="37"/>
      <c r="AAY45" s="37"/>
      <c r="AAZ45" s="37"/>
      <c r="ABA45" s="37"/>
      <c r="ABB45" s="37"/>
      <c r="ABC45" s="37"/>
      <c r="ABD45" s="37"/>
      <c r="ABE45" s="37"/>
      <c r="ABF45" s="37"/>
      <c r="ABG45" s="37"/>
      <c r="ABH45" s="37"/>
      <c r="ABI45" s="37"/>
      <c r="ABJ45" s="37"/>
      <c r="ABK45" s="37"/>
      <c r="ABL45" s="37"/>
      <c r="ABM45" s="37"/>
      <c r="ABN45" s="37"/>
      <c r="ABO45" s="37"/>
      <c r="ABP45" s="37"/>
      <c r="ABQ45" s="37"/>
      <c r="ABR45" s="37"/>
      <c r="ABS45" s="37"/>
      <c r="ABT45" s="37"/>
      <c r="ABU45" s="37"/>
      <c r="ABV45" s="37"/>
      <c r="ABW45" s="37"/>
      <c r="ABX45" s="37"/>
      <c r="ABY45" s="37"/>
      <c r="ABZ45" s="37"/>
      <c r="ACA45" s="37"/>
      <c r="ACB45" s="37"/>
      <c r="ACC45" s="37"/>
      <c r="ACD45" s="37"/>
      <c r="ACE45" s="37"/>
      <c r="ACF45" s="37"/>
      <c r="ACG45" s="37"/>
      <c r="ACH45" s="37"/>
      <c r="ACI45" s="37"/>
      <c r="ACJ45" s="37"/>
      <c r="ACK45" s="37"/>
      <c r="ACL45" s="37"/>
      <c r="ACM45" s="37"/>
      <c r="ACN45" s="37"/>
      <c r="ACO45" s="37"/>
      <c r="ACP45" s="37"/>
      <c r="ACQ45" s="37"/>
      <c r="ACR45" s="37"/>
      <c r="ACS45" s="37"/>
      <c r="ACT45" s="37"/>
      <c r="ACU45" s="37"/>
      <c r="ACV45" s="37"/>
      <c r="ACW45" s="37"/>
      <c r="ACX45" s="37"/>
      <c r="ACY45" s="37"/>
      <c r="ACZ45" s="37"/>
      <c r="ADA45" s="37"/>
      <c r="ADB45" s="37"/>
      <c r="ADC45" s="37"/>
      <c r="ADD45" s="37"/>
      <c r="ADE45" s="37"/>
      <c r="ADF45" s="37"/>
      <c r="ADG45" s="37"/>
      <c r="ADH45" s="37"/>
      <c r="ADI45" s="37"/>
      <c r="ADJ45" s="37"/>
      <c r="ADK45" s="37"/>
      <c r="ADL45" s="37"/>
      <c r="ADM45" s="37"/>
      <c r="ADN45" s="37"/>
      <c r="ADO45" s="37"/>
      <c r="ADP45" s="37"/>
      <c r="ADQ45" s="37"/>
      <c r="ADR45" s="37"/>
      <c r="ADS45" s="37"/>
      <c r="ADT45" s="37"/>
      <c r="ADU45" s="37"/>
      <c r="ADV45" s="37"/>
      <c r="ADW45" s="37"/>
      <c r="ADX45" s="37"/>
      <c r="ADY45" s="37"/>
      <c r="ADZ45" s="37"/>
      <c r="AEA45" s="37"/>
      <c r="AEB45" s="37"/>
      <c r="AEC45" s="37"/>
      <c r="AED45" s="37"/>
      <c r="AEE45" s="37"/>
      <c r="AEF45" s="37"/>
      <c r="AEG45" s="37"/>
      <c r="AEH45" s="37"/>
      <c r="AEI45" s="37"/>
      <c r="AEJ45" s="37"/>
      <c r="AEK45" s="37"/>
      <c r="AEL45" s="37"/>
      <c r="AEM45" s="37"/>
      <c r="AEN45" s="37"/>
      <c r="AEO45" s="37"/>
      <c r="AEP45" s="37"/>
      <c r="AEQ45" s="37"/>
      <c r="AER45" s="37"/>
      <c r="AES45" s="37"/>
      <c r="AET45" s="37"/>
      <c r="AEU45" s="37"/>
      <c r="AEV45" s="37"/>
      <c r="AEW45" s="37"/>
      <c r="AEX45" s="37"/>
      <c r="AEY45" s="37"/>
      <c r="AEZ45" s="37"/>
      <c r="AFA45" s="37"/>
      <c r="AFB45" s="37"/>
      <c r="AFC45" s="37"/>
      <c r="AFD45" s="37"/>
      <c r="AFE45" s="37"/>
      <c r="AFF45" s="37"/>
      <c r="AFG45" s="37"/>
      <c r="AFH45" s="37"/>
      <c r="AFI45" s="37"/>
      <c r="AFJ45" s="37"/>
      <c r="AFK45" s="37"/>
      <c r="AFL45" s="37"/>
      <c r="AFM45" s="37"/>
      <c r="AFN45" s="37"/>
      <c r="AFO45" s="37"/>
      <c r="AFP45" s="37"/>
      <c r="AFQ45" s="37"/>
      <c r="AFR45" s="37"/>
      <c r="AFS45" s="37"/>
      <c r="AFT45" s="37"/>
      <c r="AFU45" s="37"/>
      <c r="AFV45" s="37"/>
      <c r="AFW45" s="37"/>
      <c r="AFX45" s="37"/>
      <c r="AFY45" s="37"/>
      <c r="AFZ45" s="37"/>
      <c r="AGA45" s="37"/>
      <c r="AGB45" s="37"/>
      <c r="AGC45" s="37"/>
      <c r="AGD45" s="37"/>
      <c r="AGE45" s="37"/>
      <c r="AGF45" s="37"/>
      <c r="AGG45" s="37"/>
      <c r="AGH45" s="37"/>
      <c r="AGI45" s="37"/>
      <c r="AGJ45" s="37"/>
      <c r="AGK45" s="37"/>
      <c r="AGL45" s="37"/>
      <c r="AGM45" s="37"/>
      <c r="AGN45" s="37"/>
      <c r="AGO45" s="37"/>
      <c r="AGP45" s="37"/>
      <c r="AGQ45" s="37"/>
      <c r="AGR45" s="37"/>
      <c r="AGS45" s="37"/>
      <c r="AGT45" s="37"/>
      <c r="AGU45" s="37"/>
      <c r="AGV45" s="37"/>
      <c r="AGW45" s="37"/>
      <c r="AGX45" s="37"/>
      <c r="AGY45" s="37"/>
      <c r="AGZ45" s="37"/>
      <c r="AHA45" s="37"/>
      <c r="AHB45" s="37"/>
      <c r="AHC45" s="37"/>
      <c r="AHD45" s="37"/>
      <c r="AHE45" s="37"/>
      <c r="AHF45" s="37"/>
      <c r="AHG45" s="37"/>
      <c r="AHH45" s="37"/>
      <c r="AHI45" s="37"/>
      <c r="AHJ45" s="37"/>
      <c r="AHK45" s="37"/>
      <c r="AHL45" s="37"/>
      <c r="AHM45" s="37"/>
      <c r="AHN45" s="37"/>
      <c r="AHO45" s="37"/>
      <c r="AHP45" s="37"/>
      <c r="AHQ45" s="37"/>
      <c r="AHR45" s="37"/>
      <c r="AHS45" s="37"/>
      <c r="AHT45" s="37"/>
      <c r="AHU45" s="37"/>
      <c r="AHV45" s="37"/>
      <c r="AHW45" s="37"/>
      <c r="AHX45" s="37"/>
      <c r="AHY45" s="37"/>
      <c r="AHZ45" s="37"/>
      <c r="AIA45" s="37"/>
      <c r="AIB45" s="37"/>
      <c r="AIC45" s="37"/>
      <c r="AID45" s="37"/>
      <c r="AIE45" s="37"/>
      <c r="AIF45" s="37"/>
      <c r="AIG45" s="37"/>
      <c r="AIH45" s="37"/>
      <c r="AII45" s="37"/>
      <c r="AIJ45" s="37"/>
      <c r="AIK45" s="37"/>
      <c r="AIL45" s="37"/>
      <c r="AIM45" s="37"/>
      <c r="AIN45" s="37"/>
      <c r="AIO45" s="37"/>
      <c r="AIP45" s="37"/>
      <c r="AIQ45" s="37"/>
      <c r="AIR45" s="37"/>
      <c r="AIS45" s="37"/>
      <c r="AIT45" s="37"/>
      <c r="AIU45" s="37"/>
      <c r="AIV45" s="37"/>
      <c r="AIW45" s="37"/>
      <c r="AIX45" s="37"/>
      <c r="AIY45" s="37"/>
      <c r="AIZ45" s="37"/>
      <c r="AJA45" s="37"/>
      <c r="AJB45" s="37"/>
      <c r="AJC45" s="37"/>
      <c r="AJD45" s="37"/>
      <c r="AJE45" s="37"/>
      <c r="AJF45" s="37"/>
      <c r="AJG45" s="37"/>
      <c r="AJH45" s="37"/>
      <c r="AJI45" s="37"/>
      <c r="AJJ45" s="37"/>
      <c r="AJK45" s="37"/>
      <c r="AJL45" s="37"/>
      <c r="AJM45" s="37"/>
      <c r="AJN45" s="37"/>
      <c r="AJO45" s="37"/>
      <c r="AJP45" s="37"/>
      <c r="AJQ45" s="37"/>
      <c r="AJR45" s="37"/>
      <c r="AJS45" s="37"/>
      <c r="AJT45" s="37"/>
      <c r="AJU45" s="37"/>
      <c r="AJV45" s="37"/>
      <c r="AJW45" s="37"/>
      <c r="AJX45" s="37"/>
      <c r="AJY45" s="37"/>
      <c r="AJZ45" s="37"/>
      <c r="AKA45" s="37"/>
      <c r="AKB45" s="37"/>
      <c r="AKC45" s="37"/>
      <c r="AKD45" s="37"/>
      <c r="AKE45" s="37"/>
      <c r="AKF45" s="37"/>
      <c r="AKG45" s="37"/>
      <c r="AKH45" s="37"/>
      <c r="AKI45" s="37"/>
      <c r="AKJ45" s="37"/>
      <c r="AKK45" s="37"/>
      <c r="AKL45" s="37"/>
      <c r="AKM45" s="37"/>
      <c r="AKN45" s="37"/>
      <c r="AKO45" s="37"/>
      <c r="AKP45" s="37"/>
      <c r="AKQ45" s="37"/>
      <c r="AKR45" s="37"/>
      <c r="AKS45" s="37"/>
      <c r="AKT45" s="37"/>
      <c r="AKU45" s="37"/>
      <c r="AKV45" s="37"/>
      <c r="AKW45" s="37"/>
      <c r="AKX45" s="37"/>
      <c r="AKY45" s="37"/>
      <c r="AKZ45" s="37"/>
      <c r="ALA45" s="37"/>
      <c r="ALB45" s="37"/>
      <c r="ALC45" s="37"/>
      <c r="ALD45" s="37"/>
      <c r="ALE45" s="37"/>
      <c r="ALF45" s="37"/>
      <c r="ALG45" s="37"/>
      <c r="ALH45" s="37"/>
      <c r="ALI45" s="37"/>
      <c r="ALJ45" s="37"/>
      <c r="ALK45" s="37"/>
      <c r="ALL45" s="37"/>
      <c r="ALM45" s="37"/>
      <c r="ALN45" s="37"/>
      <c r="ALO45" s="37"/>
      <c r="ALP45" s="37"/>
      <c r="ALQ45" s="37"/>
      <c r="ALR45" s="37"/>
      <c r="ALS45" s="37"/>
      <c r="ALT45" s="37"/>
      <c r="ALU45" s="37"/>
      <c r="ALV45" s="37"/>
      <c r="ALW45" s="37"/>
    </row>
    <row r="46" spans="1:1011" s="38" customFormat="1" ht="17.100000000000001" customHeight="1" x14ac:dyDescent="0.25">
      <c r="A46" s="637" t="s">
        <v>572</v>
      </c>
      <c r="B46" s="627" t="s">
        <v>609</v>
      </c>
      <c r="C46" s="35">
        <v>26</v>
      </c>
      <c r="D46" s="630" t="s">
        <v>26</v>
      </c>
      <c r="E46" s="207"/>
      <c r="F46" s="207"/>
      <c r="G46" s="37"/>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37"/>
      <c r="AS46" s="37"/>
      <c r="AT46" s="37"/>
      <c r="AU46" s="37"/>
      <c r="AV46" s="37"/>
      <c r="AW46" s="37"/>
      <c r="AX46" s="37"/>
      <c r="AY46" s="37"/>
      <c r="AZ46" s="37"/>
      <c r="BA46" s="37"/>
      <c r="BB46" s="37"/>
      <c r="BC46" s="37"/>
      <c r="BD46" s="37"/>
      <c r="BE46" s="37"/>
      <c r="BF46" s="37"/>
      <c r="BG46" s="37"/>
      <c r="BH46" s="37"/>
      <c r="BI46" s="37"/>
      <c r="BJ46" s="37"/>
      <c r="BK46" s="37"/>
      <c r="BL46" s="37"/>
      <c r="BM46" s="37"/>
      <c r="BN46" s="37"/>
      <c r="BO46" s="37"/>
      <c r="BP46" s="37"/>
      <c r="BQ46" s="37"/>
      <c r="BR46" s="37"/>
      <c r="BS46" s="37"/>
      <c r="BT46" s="37"/>
      <c r="BU46" s="37"/>
      <c r="BV46" s="37"/>
      <c r="BW46" s="37"/>
      <c r="BX46" s="37"/>
      <c r="BY46" s="37"/>
      <c r="BZ46" s="37"/>
      <c r="CA46" s="37"/>
      <c r="CB46" s="37"/>
      <c r="CC46" s="37"/>
      <c r="CD46" s="37"/>
      <c r="CE46" s="37"/>
      <c r="CF46" s="37"/>
      <c r="CG46" s="37"/>
      <c r="CH46" s="37"/>
      <c r="CI46" s="37"/>
      <c r="CJ46" s="37"/>
      <c r="CK46" s="37"/>
      <c r="CL46" s="37"/>
      <c r="CM46" s="37"/>
      <c r="CN46" s="37"/>
      <c r="CO46" s="37"/>
      <c r="CP46" s="37"/>
      <c r="CQ46" s="37"/>
      <c r="CR46" s="37"/>
      <c r="CS46" s="37"/>
      <c r="CT46" s="37"/>
      <c r="CU46" s="37"/>
      <c r="CV46" s="37"/>
      <c r="CW46" s="37"/>
      <c r="CX46" s="37"/>
      <c r="CY46" s="37"/>
      <c r="CZ46" s="37"/>
      <c r="DA46" s="37"/>
      <c r="DB46" s="37"/>
      <c r="DC46" s="37"/>
      <c r="DD46" s="37"/>
      <c r="DE46" s="37"/>
      <c r="DF46" s="37"/>
      <c r="DG46" s="37"/>
      <c r="DH46" s="37"/>
      <c r="DI46" s="37"/>
      <c r="DJ46" s="37"/>
      <c r="DK46" s="37"/>
      <c r="DL46" s="37"/>
      <c r="DM46" s="37"/>
      <c r="DN46" s="37"/>
      <c r="DO46" s="37"/>
      <c r="DP46" s="37"/>
      <c r="DQ46" s="37"/>
      <c r="DR46" s="37"/>
      <c r="DS46" s="37"/>
      <c r="DT46" s="37"/>
      <c r="DU46" s="37"/>
      <c r="DV46" s="37"/>
      <c r="DW46" s="37"/>
      <c r="DX46" s="37"/>
      <c r="DY46" s="37"/>
      <c r="DZ46" s="37"/>
      <c r="EA46" s="37"/>
      <c r="EB46" s="37"/>
      <c r="EC46" s="37"/>
      <c r="ED46" s="37"/>
      <c r="EE46" s="37"/>
      <c r="EF46" s="37"/>
      <c r="EG46" s="37"/>
      <c r="EH46" s="37"/>
      <c r="EI46" s="37"/>
      <c r="EJ46" s="37"/>
      <c r="EK46" s="37"/>
      <c r="EL46" s="37"/>
      <c r="EM46" s="37"/>
      <c r="EN46" s="37"/>
      <c r="EO46" s="37"/>
      <c r="EP46" s="37"/>
      <c r="EQ46" s="37"/>
      <c r="ER46" s="37"/>
      <c r="ES46" s="37"/>
      <c r="ET46" s="37"/>
      <c r="EU46" s="37"/>
      <c r="EV46" s="37"/>
      <c r="EW46" s="37"/>
      <c r="EX46" s="37"/>
      <c r="EY46" s="37"/>
      <c r="EZ46" s="37"/>
      <c r="FA46" s="37"/>
      <c r="FB46" s="37"/>
      <c r="FC46" s="37"/>
      <c r="FD46" s="37"/>
      <c r="FE46" s="37"/>
      <c r="FF46" s="37"/>
      <c r="FG46" s="37"/>
      <c r="FH46" s="37"/>
      <c r="FI46" s="37"/>
      <c r="FJ46" s="37"/>
      <c r="FK46" s="37"/>
      <c r="FL46" s="37"/>
      <c r="FM46" s="37"/>
      <c r="FN46" s="37"/>
      <c r="FO46" s="37"/>
      <c r="FP46" s="37"/>
      <c r="FQ46" s="37"/>
      <c r="FR46" s="37"/>
      <c r="FS46" s="37"/>
      <c r="FT46" s="37"/>
      <c r="FU46" s="37"/>
      <c r="FV46" s="37"/>
      <c r="FW46" s="37"/>
      <c r="FX46" s="37"/>
      <c r="FY46" s="37"/>
      <c r="FZ46" s="37"/>
      <c r="GA46" s="37"/>
      <c r="GB46" s="37"/>
      <c r="GC46" s="37"/>
      <c r="GD46" s="37"/>
      <c r="GE46" s="37"/>
      <c r="GF46" s="37"/>
      <c r="GG46" s="37"/>
      <c r="GH46" s="37"/>
      <c r="GI46" s="37"/>
      <c r="GJ46" s="37"/>
      <c r="GK46" s="37"/>
      <c r="GL46" s="37"/>
      <c r="GM46" s="37"/>
      <c r="GN46" s="37"/>
      <c r="GO46" s="37"/>
      <c r="GP46" s="37"/>
      <c r="GQ46" s="37"/>
      <c r="GR46" s="37"/>
      <c r="GS46" s="37"/>
      <c r="GT46" s="37"/>
      <c r="GU46" s="37"/>
      <c r="GV46" s="37"/>
      <c r="GW46" s="37"/>
      <c r="GX46" s="37"/>
      <c r="GY46" s="37"/>
      <c r="GZ46" s="37"/>
      <c r="HA46" s="37"/>
      <c r="HB46" s="37"/>
      <c r="HC46" s="37"/>
      <c r="HD46" s="37"/>
      <c r="HE46" s="37"/>
      <c r="HF46" s="37"/>
      <c r="HG46" s="37"/>
      <c r="HH46" s="37"/>
      <c r="HI46" s="37"/>
      <c r="HJ46" s="37"/>
      <c r="HK46" s="37"/>
      <c r="HL46" s="37"/>
      <c r="HM46" s="37"/>
      <c r="HN46" s="37"/>
      <c r="HO46" s="37"/>
      <c r="HP46" s="37"/>
      <c r="HQ46" s="37"/>
      <c r="HR46" s="37"/>
      <c r="HS46" s="37"/>
      <c r="HT46" s="37"/>
      <c r="HU46" s="37"/>
      <c r="HV46" s="37"/>
      <c r="HW46" s="37"/>
      <c r="HX46" s="37"/>
      <c r="HY46" s="37"/>
      <c r="HZ46" s="37"/>
      <c r="IA46" s="37"/>
      <c r="IB46" s="37"/>
      <c r="IC46" s="37"/>
      <c r="ID46" s="37"/>
      <c r="IE46" s="37"/>
      <c r="IF46" s="37"/>
      <c r="IG46" s="37"/>
      <c r="IH46" s="37"/>
      <c r="II46" s="37"/>
      <c r="IJ46" s="37"/>
      <c r="IK46" s="37"/>
      <c r="IL46" s="37"/>
      <c r="IM46" s="37"/>
      <c r="IN46" s="37"/>
      <c r="IO46" s="37"/>
      <c r="IP46" s="37"/>
      <c r="IQ46" s="37"/>
      <c r="IR46" s="37"/>
      <c r="IS46" s="37"/>
      <c r="IT46" s="37"/>
      <c r="IU46" s="37"/>
      <c r="IV46" s="37"/>
      <c r="IW46" s="37"/>
      <c r="IX46" s="37"/>
      <c r="IY46" s="37"/>
      <c r="IZ46" s="37"/>
      <c r="JA46" s="37"/>
      <c r="JB46" s="37"/>
      <c r="JC46" s="37"/>
      <c r="JD46" s="37"/>
      <c r="JE46" s="37"/>
      <c r="JF46" s="37"/>
      <c r="JG46" s="37"/>
      <c r="JH46" s="37"/>
      <c r="JI46" s="37"/>
      <c r="JJ46" s="37"/>
      <c r="JK46" s="37"/>
      <c r="JL46" s="37"/>
      <c r="JM46" s="37"/>
      <c r="JN46" s="37"/>
      <c r="JO46" s="37"/>
      <c r="JP46" s="37"/>
      <c r="JQ46" s="37"/>
      <c r="JR46" s="37"/>
      <c r="JS46" s="37"/>
      <c r="JT46" s="37"/>
      <c r="JU46" s="37"/>
      <c r="JV46" s="37"/>
      <c r="JW46" s="37"/>
      <c r="JX46" s="37"/>
      <c r="JY46" s="37"/>
      <c r="JZ46" s="37"/>
      <c r="KA46" s="37"/>
      <c r="KB46" s="37"/>
      <c r="KC46" s="37"/>
      <c r="KD46" s="37"/>
      <c r="KE46" s="37"/>
      <c r="KF46" s="37"/>
      <c r="KG46" s="37"/>
      <c r="KH46" s="37"/>
      <c r="KI46" s="37"/>
      <c r="KJ46" s="37"/>
      <c r="KK46" s="37"/>
      <c r="KL46" s="37"/>
      <c r="KM46" s="37"/>
      <c r="KN46" s="37"/>
      <c r="KO46" s="37"/>
      <c r="KP46" s="37"/>
      <c r="KQ46" s="37"/>
      <c r="KR46" s="37"/>
      <c r="KS46" s="37"/>
      <c r="KT46" s="37"/>
      <c r="KU46" s="37"/>
      <c r="KV46" s="37"/>
      <c r="KW46" s="37"/>
      <c r="KX46" s="37"/>
      <c r="KY46" s="37"/>
      <c r="KZ46" s="37"/>
      <c r="LA46" s="37"/>
      <c r="LB46" s="37"/>
      <c r="LC46" s="37"/>
      <c r="LD46" s="37"/>
      <c r="LE46" s="37"/>
      <c r="LF46" s="37"/>
      <c r="LG46" s="37"/>
      <c r="LH46" s="37"/>
      <c r="LI46" s="37"/>
      <c r="LJ46" s="37"/>
      <c r="LK46" s="37"/>
      <c r="LL46" s="37"/>
      <c r="LM46" s="37"/>
      <c r="LN46" s="37"/>
      <c r="LO46" s="37"/>
      <c r="LP46" s="37"/>
      <c r="LQ46" s="37"/>
      <c r="LR46" s="37"/>
      <c r="LS46" s="37"/>
      <c r="LT46" s="37"/>
      <c r="LU46" s="37"/>
      <c r="LV46" s="37"/>
      <c r="LW46" s="37"/>
      <c r="LX46" s="37"/>
      <c r="LY46" s="37"/>
      <c r="LZ46" s="37"/>
      <c r="MA46" s="37"/>
      <c r="MB46" s="37"/>
      <c r="MC46" s="37"/>
      <c r="MD46" s="37"/>
      <c r="ME46" s="37"/>
      <c r="MF46" s="37"/>
      <c r="MG46" s="37"/>
      <c r="MH46" s="37"/>
      <c r="MI46" s="37"/>
      <c r="MJ46" s="37"/>
      <c r="MK46" s="37"/>
      <c r="ML46" s="37"/>
      <c r="MM46" s="37"/>
      <c r="MN46" s="37"/>
      <c r="MO46" s="37"/>
      <c r="MP46" s="37"/>
      <c r="MQ46" s="37"/>
      <c r="MR46" s="37"/>
      <c r="MS46" s="37"/>
      <c r="MT46" s="37"/>
      <c r="MU46" s="37"/>
      <c r="MV46" s="37"/>
      <c r="MW46" s="37"/>
      <c r="MX46" s="37"/>
      <c r="MY46" s="37"/>
      <c r="MZ46" s="37"/>
      <c r="NA46" s="37"/>
      <c r="NB46" s="37"/>
      <c r="NC46" s="37"/>
      <c r="ND46" s="37"/>
      <c r="NE46" s="37"/>
      <c r="NF46" s="37"/>
      <c r="NG46" s="37"/>
      <c r="NH46" s="37"/>
      <c r="NI46" s="37"/>
      <c r="NJ46" s="37"/>
      <c r="NK46" s="37"/>
      <c r="NL46" s="37"/>
      <c r="NM46" s="37"/>
      <c r="NN46" s="37"/>
      <c r="NO46" s="37"/>
      <c r="NP46" s="37"/>
      <c r="NQ46" s="37"/>
      <c r="NR46" s="37"/>
      <c r="NS46" s="37"/>
      <c r="NT46" s="37"/>
      <c r="NU46" s="37"/>
      <c r="NV46" s="37"/>
      <c r="NW46" s="37"/>
      <c r="NX46" s="37"/>
      <c r="NY46" s="37"/>
      <c r="NZ46" s="37"/>
      <c r="OA46" s="37"/>
      <c r="OB46" s="37"/>
      <c r="OC46" s="37"/>
      <c r="OD46" s="37"/>
      <c r="OE46" s="37"/>
      <c r="OF46" s="37"/>
      <c r="OG46" s="37"/>
      <c r="OH46" s="37"/>
      <c r="OI46" s="37"/>
      <c r="OJ46" s="37"/>
      <c r="OK46" s="37"/>
      <c r="OL46" s="37"/>
      <c r="OM46" s="37"/>
      <c r="ON46" s="37"/>
      <c r="OO46" s="37"/>
      <c r="OP46" s="37"/>
      <c r="OQ46" s="37"/>
      <c r="OR46" s="37"/>
      <c r="OS46" s="37"/>
      <c r="OT46" s="37"/>
      <c r="OU46" s="37"/>
      <c r="OV46" s="37"/>
      <c r="OW46" s="37"/>
      <c r="OX46" s="37"/>
      <c r="OY46" s="37"/>
      <c r="OZ46" s="37"/>
      <c r="PA46" s="37"/>
      <c r="PB46" s="37"/>
      <c r="PC46" s="37"/>
      <c r="PD46" s="37"/>
      <c r="PE46" s="37"/>
      <c r="PF46" s="37"/>
      <c r="PG46" s="37"/>
      <c r="PH46" s="37"/>
      <c r="PI46" s="37"/>
      <c r="PJ46" s="37"/>
      <c r="PK46" s="37"/>
      <c r="PL46" s="37"/>
      <c r="PM46" s="37"/>
      <c r="PN46" s="37"/>
      <c r="PO46" s="37"/>
      <c r="PP46" s="37"/>
      <c r="PQ46" s="37"/>
      <c r="PR46" s="37"/>
      <c r="PS46" s="37"/>
      <c r="PT46" s="37"/>
      <c r="PU46" s="37"/>
      <c r="PV46" s="37"/>
      <c r="PW46" s="37"/>
      <c r="PX46" s="37"/>
      <c r="PY46" s="37"/>
      <c r="PZ46" s="37"/>
      <c r="QA46" s="37"/>
      <c r="QB46" s="37"/>
      <c r="QC46" s="37"/>
      <c r="QD46" s="37"/>
      <c r="QE46" s="37"/>
      <c r="QF46" s="37"/>
      <c r="QG46" s="37"/>
      <c r="QH46" s="37"/>
      <c r="QI46" s="37"/>
      <c r="QJ46" s="37"/>
      <c r="QK46" s="37"/>
      <c r="QL46" s="37"/>
      <c r="QM46" s="37"/>
      <c r="QN46" s="37"/>
      <c r="QO46" s="37"/>
      <c r="QP46" s="37"/>
      <c r="QQ46" s="37"/>
      <c r="QR46" s="37"/>
      <c r="QS46" s="37"/>
      <c r="QT46" s="37"/>
      <c r="QU46" s="37"/>
      <c r="QV46" s="37"/>
      <c r="QW46" s="37"/>
      <c r="QX46" s="37"/>
      <c r="QY46" s="37"/>
      <c r="QZ46" s="37"/>
      <c r="RA46" s="37"/>
      <c r="RB46" s="37"/>
      <c r="RC46" s="37"/>
      <c r="RD46" s="37"/>
      <c r="RE46" s="37"/>
      <c r="RF46" s="37"/>
      <c r="RG46" s="37"/>
      <c r="RH46" s="37"/>
      <c r="RI46" s="37"/>
      <c r="RJ46" s="37"/>
      <c r="RK46" s="37"/>
      <c r="RL46" s="37"/>
      <c r="RM46" s="37"/>
      <c r="RN46" s="37"/>
      <c r="RO46" s="37"/>
      <c r="RP46" s="37"/>
      <c r="RQ46" s="37"/>
      <c r="RR46" s="37"/>
      <c r="RS46" s="37"/>
      <c r="RT46" s="37"/>
      <c r="RU46" s="37"/>
      <c r="RV46" s="37"/>
      <c r="RW46" s="37"/>
      <c r="RX46" s="37"/>
      <c r="RY46" s="37"/>
      <c r="RZ46" s="37"/>
      <c r="SA46" s="37"/>
      <c r="SB46" s="37"/>
      <c r="SC46" s="37"/>
      <c r="SD46" s="37"/>
      <c r="SE46" s="37"/>
      <c r="SF46" s="37"/>
      <c r="SG46" s="37"/>
      <c r="SH46" s="37"/>
      <c r="SI46" s="37"/>
      <c r="SJ46" s="37"/>
      <c r="SK46" s="37"/>
      <c r="SL46" s="37"/>
      <c r="SM46" s="37"/>
      <c r="SN46" s="37"/>
      <c r="SO46" s="37"/>
      <c r="SP46" s="37"/>
      <c r="SQ46" s="37"/>
      <c r="SR46" s="37"/>
      <c r="SS46" s="37"/>
      <c r="ST46" s="37"/>
      <c r="SU46" s="37"/>
      <c r="SV46" s="37"/>
      <c r="SW46" s="37"/>
      <c r="SX46" s="37"/>
      <c r="SY46" s="37"/>
      <c r="SZ46" s="37"/>
      <c r="TA46" s="37"/>
      <c r="TB46" s="37"/>
      <c r="TC46" s="37"/>
      <c r="TD46" s="37"/>
      <c r="TE46" s="37"/>
      <c r="TF46" s="37"/>
      <c r="TG46" s="37"/>
      <c r="TH46" s="37"/>
      <c r="TI46" s="37"/>
      <c r="TJ46" s="37"/>
      <c r="TK46" s="37"/>
      <c r="TL46" s="37"/>
      <c r="TM46" s="37"/>
      <c r="TN46" s="37"/>
      <c r="TO46" s="37"/>
      <c r="TP46" s="37"/>
      <c r="TQ46" s="37"/>
      <c r="TR46" s="37"/>
      <c r="TS46" s="37"/>
      <c r="TT46" s="37"/>
      <c r="TU46" s="37"/>
      <c r="TV46" s="37"/>
      <c r="TW46" s="37"/>
      <c r="TX46" s="37"/>
      <c r="TY46" s="37"/>
      <c r="TZ46" s="37"/>
      <c r="UA46" s="37"/>
      <c r="UB46" s="37"/>
      <c r="UC46" s="37"/>
      <c r="UD46" s="37"/>
      <c r="UE46" s="37"/>
      <c r="UF46" s="37"/>
      <c r="UG46" s="37"/>
      <c r="UH46" s="37"/>
      <c r="UI46" s="37"/>
      <c r="UJ46" s="37"/>
      <c r="UK46" s="37"/>
      <c r="UL46" s="37"/>
      <c r="UM46" s="37"/>
      <c r="UN46" s="37"/>
      <c r="UO46" s="37"/>
      <c r="UP46" s="37"/>
      <c r="UQ46" s="37"/>
      <c r="UR46" s="37"/>
      <c r="US46" s="37"/>
      <c r="UT46" s="37"/>
      <c r="UU46" s="37"/>
      <c r="UV46" s="37"/>
      <c r="UW46" s="37"/>
      <c r="UX46" s="37"/>
      <c r="UY46" s="37"/>
      <c r="UZ46" s="37"/>
      <c r="VA46" s="37"/>
      <c r="VB46" s="37"/>
      <c r="VC46" s="37"/>
      <c r="VD46" s="37"/>
      <c r="VE46" s="37"/>
      <c r="VF46" s="37"/>
      <c r="VG46" s="37"/>
      <c r="VH46" s="37"/>
      <c r="VI46" s="37"/>
      <c r="VJ46" s="37"/>
      <c r="VK46" s="37"/>
      <c r="VL46" s="37"/>
      <c r="VM46" s="37"/>
      <c r="VN46" s="37"/>
      <c r="VO46" s="37"/>
      <c r="VP46" s="37"/>
      <c r="VQ46" s="37"/>
      <c r="VR46" s="37"/>
      <c r="VS46" s="37"/>
      <c r="VT46" s="37"/>
      <c r="VU46" s="37"/>
      <c r="VV46" s="37"/>
      <c r="VW46" s="37"/>
      <c r="VX46" s="37"/>
      <c r="VY46" s="37"/>
      <c r="VZ46" s="37"/>
      <c r="WA46" s="37"/>
      <c r="WB46" s="37"/>
      <c r="WC46" s="37"/>
      <c r="WD46" s="37"/>
      <c r="WE46" s="37"/>
      <c r="WF46" s="37"/>
      <c r="WG46" s="37"/>
      <c r="WH46" s="37"/>
      <c r="WI46" s="37"/>
      <c r="WJ46" s="37"/>
      <c r="WK46" s="37"/>
      <c r="WL46" s="37"/>
      <c r="WM46" s="37"/>
      <c r="WN46" s="37"/>
      <c r="WO46" s="37"/>
      <c r="WP46" s="37"/>
      <c r="WQ46" s="37"/>
      <c r="WR46" s="37"/>
      <c r="WS46" s="37"/>
      <c r="WT46" s="37"/>
      <c r="WU46" s="37"/>
      <c r="WV46" s="37"/>
      <c r="WW46" s="37"/>
      <c r="WX46" s="37"/>
      <c r="WY46" s="37"/>
      <c r="WZ46" s="37"/>
      <c r="XA46" s="37"/>
      <c r="XB46" s="37"/>
      <c r="XC46" s="37"/>
      <c r="XD46" s="37"/>
      <c r="XE46" s="37"/>
      <c r="XF46" s="37"/>
      <c r="XG46" s="37"/>
      <c r="XH46" s="37"/>
      <c r="XI46" s="37"/>
      <c r="XJ46" s="37"/>
      <c r="XK46" s="37"/>
      <c r="XL46" s="37"/>
      <c r="XM46" s="37"/>
      <c r="XN46" s="37"/>
      <c r="XO46" s="37"/>
      <c r="XP46" s="37"/>
      <c r="XQ46" s="37"/>
      <c r="XR46" s="37"/>
      <c r="XS46" s="37"/>
      <c r="XT46" s="37"/>
      <c r="XU46" s="37"/>
      <c r="XV46" s="37"/>
      <c r="XW46" s="37"/>
      <c r="XX46" s="37"/>
      <c r="XY46" s="37"/>
      <c r="XZ46" s="37"/>
      <c r="YA46" s="37"/>
      <c r="YB46" s="37"/>
      <c r="YC46" s="37"/>
      <c r="YD46" s="37"/>
      <c r="YE46" s="37"/>
      <c r="YF46" s="37"/>
      <c r="YG46" s="37"/>
      <c r="YH46" s="37"/>
      <c r="YI46" s="37"/>
      <c r="YJ46" s="37"/>
      <c r="YK46" s="37"/>
      <c r="YL46" s="37"/>
      <c r="YM46" s="37"/>
      <c r="YN46" s="37"/>
      <c r="YO46" s="37"/>
      <c r="YP46" s="37"/>
      <c r="YQ46" s="37"/>
      <c r="YR46" s="37"/>
      <c r="YS46" s="37"/>
      <c r="YT46" s="37"/>
      <c r="YU46" s="37"/>
      <c r="YV46" s="37"/>
      <c r="YW46" s="37"/>
      <c r="YX46" s="37"/>
      <c r="YY46" s="37"/>
      <c r="YZ46" s="37"/>
      <c r="ZA46" s="37"/>
      <c r="ZB46" s="37"/>
      <c r="ZC46" s="37"/>
      <c r="ZD46" s="37"/>
      <c r="ZE46" s="37"/>
      <c r="ZF46" s="37"/>
      <c r="ZG46" s="37"/>
      <c r="ZH46" s="37"/>
      <c r="ZI46" s="37"/>
      <c r="ZJ46" s="37"/>
      <c r="ZK46" s="37"/>
      <c r="ZL46" s="37"/>
      <c r="ZM46" s="37"/>
      <c r="ZN46" s="37"/>
      <c r="ZO46" s="37"/>
      <c r="ZP46" s="37"/>
      <c r="ZQ46" s="37"/>
      <c r="ZR46" s="37"/>
      <c r="ZS46" s="37"/>
      <c r="ZT46" s="37"/>
      <c r="ZU46" s="37"/>
      <c r="ZV46" s="37"/>
      <c r="ZW46" s="37"/>
      <c r="ZX46" s="37"/>
      <c r="ZY46" s="37"/>
      <c r="ZZ46" s="37"/>
      <c r="AAA46" s="37"/>
      <c r="AAB46" s="37"/>
      <c r="AAC46" s="37"/>
      <c r="AAD46" s="37"/>
      <c r="AAE46" s="37"/>
      <c r="AAF46" s="37"/>
      <c r="AAG46" s="37"/>
      <c r="AAH46" s="37"/>
      <c r="AAI46" s="37"/>
      <c r="AAJ46" s="37"/>
      <c r="AAK46" s="37"/>
      <c r="AAL46" s="37"/>
      <c r="AAM46" s="37"/>
      <c r="AAN46" s="37"/>
      <c r="AAO46" s="37"/>
      <c r="AAP46" s="37"/>
      <c r="AAQ46" s="37"/>
      <c r="AAR46" s="37"/>
      <c r="AAS46" s="37"/>
      <c r="AAT46" s="37"/>
      <c r="AAU46" s="37"/>
      <c r="AAV46" s="37"/>
      <c r="AAW46" s="37"/>
      <c r="AAX46" s="37"/>
      <c r="AAY46" s="37"/>
      <c r="AAZ46" s="37"/>
      <c r="ABA46" s="37"/>
      <c r="ABB46" s="37"/>
      <c r="ABC46" s="37"/>
      <c r="ABD46" s="37"/>
      <c r="ABE46" s="37"/>
      <c r="ABF46" s="37"/>
      <c r="ABG46" s="37"/>
      <c r="ABH46" s="37"/>
      <c r="ABI46" s="37"/>
      <c r="ABJ46" s="37"/>
      <c r="ABK46" s="37"/>
      <c r="ABL46" s="37"/>
      <c r="ABM46" s="37"/>
      <c r="ABN46" s="37"/>
      <c r="ABO46" s="37"/>
      <c r="ABP46" s="37"/>
      <c r="ABQ46" s="37"/>
      <c r="ABR46" s="37"/>
      <c r="ABS46" s="37"/>
      <c r="ABT46" s="37"/>
      <c r="ABU46" s="37"/>
      <c r="ABV46" s="37"/>
      <c r="ABW46" s="37"/>
      <c r="ABX46" s="37"/>
      <c r="ABY46" s="37"/>
      <c r="ABZ46" s="37"/>
      <c r="ACA46" s="37"/>
      <c r="ACB46" s="37"/>
      <c r="ACC46" s="37"/>
      <c r="ACD46" s="37"/>
      <c r="ACE46" s="37"/>
      <c r="ACF46" s="37"/>
      <c r="ACG46" s="37"/>
      <c r="ACH46" s="37"/>
      <c r="ACI46" s="37"/>
      <c r="ACJ46" s="37"/>
      <c r="ACK46" s="37"/>
      <c r="ACL46" s="37"/>
      <c r="ACM46" s="37"/>
      <c r="ACN46" s="37"/>
      <c r="ACO46" s="37"/>
      <c r="ACP46" s="37"/>
      <c r="ACQ46" s="37"/>
      <c r="ACR46" s="37"/>
      <c r="ACS46" s="37"/>
      <c r="ACT46" s="37"/>
      <c r="ACU46" s="37"/>
      <c r="ACV46" s="37"/>
      <c r="ACW46" s="37"/>
      <c r="ACX46" s="37"/>
      <c r="ACY46" s="37"/>
      <c r="ACZ46" s="37"/>
      <c r="ADA46" s="37"/>
      <c r="ADB46" s="37"/>
      <c r="ADC46" s="37"/>
      <c r="ADD46" s="37"/>
      <c r="ADE46" s="37"/>
      <c r="ADF46" s="37"/>
      <c r="ADG46" s="37"/>
      <c r="ADH46" s="37"/>
      <c r="ADI46" s="37"/>
      <c r="ADJ46" s="37"/>
      <c r="ADK46" s="37"/>
      <c r="ADL46" s="37"/>
      <c r="ADM46" s="37"/>
      <c r="ADN46" s="37"/>
      <c r="ADO46" s="37"/>
      <c r="ADP46" s="37"/>
      <c r="ADQ46" s="37"/>
      <c r="ADR46" s="37"/>
      <c r="ADS46" s="37"/>
      <c r="ADT46" s="37"/>
      <c r="ADU46" s="37"/>
      <c r="ADV46" s="37"/>
      <c r="ADW46" s="37"/>
      <c r="ADX46" s="37"/>
      <c r="ADY46" s="37"/>
      <c r="ADZ46" s="37"/>
      <c r="AEA46" s="37"/>
      <c r="AEB46" s="37"/>
      <c r="AEC46" s="37"/>
      <c r="AED46" s="37"/>
      <c r="AEE46" s="37"/>
      <c r="AEF46" s="37"/>
      <c r="AEG46" s="37"/>
      <c r="AEH46" s="37"/>
      <c r="AEI46" s="37"/>
      <c r="AEJ46" s="37"/>
      <c r="AEK46" s="37"/>
      <c r="AEL46" s="37"/>
      <c r="AEM46" s="37"/>
      <c r="AEN46" s="37"/>
      <c r="AEO46" s="37"/>
      <c r="AEP46" s="37"/>
      <c r="AEQ46" s="37"/>
      <c r="AER46" s="37"/>
      <c r="AES46" s="37"/>
      <c r="AET46" s="37"/>
      <c r="AEU46" s="37"/>
      <c r="AEV46" s="37"/>
      <c r="AEW46" s="37"/>
      <c r="AEX46" s="37"/>
      <c r="AEY46" s="37"/>
      <c r="AEZ46" s="37"/>
      <c r="AFA46" s="37"/>
      <c r="AFB46" s="37"/>
      <c r="AFC46" s="37"/>
      <c r="AFD46" s="37"/>
      <c r="AFE46" s="37"/>
      <c r="AFF46" s="37"/>
      <c r="AFG46" s="37"/>
      <c r="AFH46" s="37"/>
      <c r="AFI46" s="37"/>
      <c r="AFJ46" s="37"/>
      <c r="AFK46" s="37"/>
      <c r="AFL46" s="37"/>
      <c r="AFM46" s="37"/>
      <c r="AFN46" s="37"/>
      <c r="AFO46" s="37"/>
      <c r="AFP46" s="37"/>
      <c r="AFQ46" s="37"/>
      <c r="AFR46" s="37"/>
      <c r="AFS46" s="37"/>
      <c r="AFT46" s="37"/>
      <c r="AFU46" s="37"/>
      <c r="AFV46" s="37"/>
      <c r="AFW46" s="37"/>
      <c r="AFX46" s="37"/>
      <c r="AFY46" s="37"/>
      <c r="AFZ46" s="37"/>
      <c r="AGA46" s="37"/>
      <c r="AGB46" s="37"/>
      <c r="AGC46" s="37"/>
      <c r="AGD46" s="37"/>
      <c r="AGE46" s="37"/>
      <c r="AGF46" s="37"/>
      <c r="AGG46" s="37"/>
      <c r="AGH46" s="37"/>
      <c r="AGI46" s="37"/>
      <c r="AGJ46" s="37"/>
      <c r="AGK46" s="37"/>
      <c r="AGL46" s="37"/>
      <c r="AGM46" s="37"/>
      <c r="AGN46" s="37"/>
      <c r="AGO46" s="37"/>
      <c r="AGP46" s="37"/>
      <c r="AGQ46" s="37"/>
      <c r="AGR46" s="37"/>
      <c r="AGS46" s="37"/>
      <c r="AGT46" s="37"/>
      <c r="AGU46" s="37"/>
      <c r="AGV46" s="37"/>
      <c r="AGW46" s="37"/>
      <c r="AGX46" s="37"/>
      <c r="AGY46" s="37"/>
      <c r="AGZ46" s="37"/>
      <c r="AHA46" s="37"/>
      <c r="AHB46" s="37"/>
      <c r="AHC46" s="37"/>
      <c r="AHD46" s="37"/>
      <c r="AHE46" s="37"/>
      <c r="AHF46" s="37"/>
      <c r="AHG46" s="37"/>
      <c r="AHH46" s="37"/>
      <c r="AHI46" s="37"/>
      <c r="AHJ46" s="37"/>
      <c r="AHK46" s="37"/>
      <c r="AHL46" s="37"/>
      <c r="AHM46" s="37"/>
      <c r="AHN46" s="37"/>
      <c r="AHO46" s="37"/>
      <c r="AHP46" s="37"/>
      <c r="AHQ46" s="37"/>
      <c r="AHR46" s="37"/>
      <c r="AHS46" s="37"/>
      <c r="AHT46" s="37"/>
      <c r="AHU46" s="37"/>
      <c r="AHV46" s="37"/>
      <c r="AHW46" s="37"/>
      <c r="AHX46" s="37"/>
      <c r="AHY46" s="37"/>
      <c r="AHZ46" s="37"/>
      <c r="AIA46" s="37"/>
      <c r="AIB46" s="37"/>
      <c r="AIC46" s="37"/>
      <c r="AID46" s="37"/>
      <c r="AIE46" s="37"/>
      <c r="AIF46" s="37"/>
      <c r="AIG46" s="37"/>
      <c r="AIH46" s="37"/>
      <c r="AII46" s="37"/>
      <c r="AIJ46" s="37"/>
      <c r="AIK46" s="37"/>
      <c r="AIL46" s="37"/>
      <c r="AIM46" s="37"/>
      <c r="AIN46" s="37"/>
      <c r="AIO46" s="37"/>
      <c r="AIP46" s="37"/>
      <c r="AIQ46" s="37"/>
      <c r="AIR46" s="37"/>
      <c r="AIS46" s="37"/>
      <c r="AIT46" s="37"/>
      <c r="AIU46" s="37"/>
      <c r="AIV46" s="37"/>
      <c r="AIW46" s="37"/>
      <c r="AIX46" s="37"/>
      <c r="AIY46" s="37"/>
      <c r="AIZ46" s="37"/>
      <c r="AJA46" s="37"/>
      <c r="AJB46" s="37"/>
      <c r="AJC46" s="37"/>
      <c r="AJD46" s="37"/>
      <c r="AJE46" s="37"/>
      <c r="AJF46" s="37"/>
      <c r="AJG46" s="37"/>
      <c r="AJH46" s="37"/>
      <c r="AJI46" s="37"/>
      <c r="AJJ46" s="37"/>
      <c r="AJK46" s="37"/>
      <c r="AJL46" s="37"/>
      <c r="AJM46" s="37"/>
      <c r="AJN46" s="37"/>
      <c r="AJO46" s="37"/>
      <c r="AJP46" s="37"/>
      <c r="AJQ46" s="37"/>
      <c r="AJR46" s="37"/>
      <c r="AJS46" s="37"/>
      <c r="AJT46" s="37"/>
      <c r="AJU46" s="37"/>
      <c r="AJV46" s="37"/>
      <c r="AJW46" s="37"/>
      <c r="AJX46" s="37"/>
      <c r="AJY46" s="37"/>
      <c r="AJZ46" s="37"/>
      <c r="AKA46" s="37"/>
      <c r="AKB46" s="37"/>
      <c r="AKC46" s="37"/>
      <c r="AKD46" s="37"/>
      <c r="AKE46" s="37"/>
      <c r="AKF46" s="37"/>
      <c r="AKG46" s="37"/>
      <c r="AKH46" s="37"/>
      <c r="AKI46" s="37"/>
      <c r="AKJ46" s="37"/>
      <c r="AKK46" s="37"/>
      <c r="AKL46" s="37"/>
      <c r="AKM46" s="37"/>
      <c r="AKN46" s="37"/>
      <c r="AKO46" s="37"/>
      <c r="AKP46" s="37"/>
      <c r="AKQ46" s="37"/>
      <c r="AKR46" s="37"/>
      <c r="AKS46" s="37"/>
      <c r="AKT46" s="37"/>
      <c r="AKU46" s="37"/>
      <c r="AKV46" s="37"/>
      <c r="AKW46" s="37"/>
      <c r="AKX46" s="37"/>
      <c r="AKY46" s="37"/>
      <c r="AKZ46" s="37"/>
      <c r="ALA46" s="37"/>
      <c r="ALB46" s="37"/>
      <c r="ALC46" s="37"/>
      <c r="ALD46" s="37"/>
      <c r="ALE46" s="37"/>
      <c r="ALF46" s="37"/>
      <c r="ALG46" s="37"/>
      <c r="ALH46" s="37"/>
      <c r="ALI46" s="37"/>
      <c r="ALJ46" s="37"/>
      <c r="ALK46" s="37"/>
      <c r="ALL46" s="37"/>
      <c r="ALM46" s="37"/>
      <c r="ALN46" s="37"/>
      <c r="ALO46" s="37"/>
      <c r="ALP46" s="37"/>
      <c r="ALQ46" s="37"/>
      <c r="ALR46" s="37"/>
      <c r="ALS46" s="37"/>
      <c r="ALT46" s="37"/>
      <c r="ALU46" s="37"/>
      <c r="ALV46" s="37"/>
      <c r="ALW46" s="37"/>
    </row>
    <row r="47" spans="1:1011" s="38" customFormat="1" ht="21.6" customHeight="1" x14ac:dyDescent="0.25">
      <c r="A47" s="34"/>
      <c r="B47" s="40"/>
      <c r="C47" s="35"/>
      <c r="D47" s="630"/>
      <c r="E47" s="207"/>
      <c r="F47" s="207"/>
      <c r="G47" s="37"/>
      <c r="H47" s="37"/>
      <c r="I47" s="37"/>
      <c r="J47" s="37"/>
      <c r="K47" s="37"/>
      <c r="L47" s="37"/>
      <c r="M47" s="37"/>
      <c r="N47" s="37"/>
      <c r="O47" s="37"/>
      <c r="P47" s="37"/>
      <c r="Q47" s="37"/>
      <c r="R47" s="37"/>
      <c r="S47" s="37"/>
      <c r="T47" s="37"/>
      <c r="U47" s="37"/>
      <c r="V47" s="37"/>
      <c r="W47" s="37"/>
      <c r="X47" s="37"/>
      <c r="Y47" s="37"/>
      <c r="Z47" s="37"/>
      <c r="AA47" s="37"/>
      <c r="AB47" s="37"/>
      <c r="AC47" s="37"/>
      <c r="AD47" s="37"/>
      <c r="AE47" s="37"/>
      <c r="AF47" s="37"/>
      <c r="AG47" s="37"/>
      <c r="AH47" s="37"/>
      <c r="AI47" s="37"/>
      <c r="AJ47" s="37"/>
      <c r="AK47" s="37"/>
      <c r="AL47" s="37"/>
      <c r="AM47" s="37"/>
      <c r="AN47" s="37"/>
      <c r="AO47" s="37"/>
      <c r="AP47" s="37"/>
      <c r="AQ47" s="37"/>
      <c r="AR47" s="37"/>
      <c r="AS47" s="37"/>
      <c r="AT47" s="37"/>
      <c r="AU47" s="37"/>
      <c r="AV47" s="37"/>
      <c r="AW47" s="37"/>
      <c r="AX47" s="37"/>
      <c r="AY47" s="37"/>
      <c r="AZ47" s="37"/>
      <c r="BA47" s="37"/>
      <c r="BB47" s="37"/>
      <c r="BC47" s="37"/>
      <c r="BD47" s="37"/>
      <c r="BE47" s="37"/>
      <c r="BF47" s="37"/>
      <c r="BG47" s="37"/>
      <c r="BH47" s="37"/>
      <c r="BI47" s="37"/>
      <c r="BJ47" s="37"/>
      <c r="BK47" s="37"/>
      <c r="BL47" s="37"/>
      <c r="BM47" s="37"/>
      <c r="BN47" s="37"/>
      <c r="BO47" s="37"/>
      <c r="BP47" s="37"/>
      <c r="BQ47" s="37"/>
      <c r="BR47" s="37"/>
      <c r="BS47" s="37"/>
      <c r="BT47" s="37"/>
      <c r="BU47" s="37"/>
      <c r="BV47" s="37"/>
      <c r="BW47" s="37"/>
      <c r="BX47" s="37"/>
      <c r="BY47" s="37"/>
      <c r="BZ47" s="37"/>
      <c r="CA47" s="37"/>
      <c r="CB47" s="37"/>
      <c r="CC47" s="37"/>
      <c r="CD47" s="37"/>
      <c r="CE47" s="37"/>
      <c r="CF47" s="37"/>
      <c r="CG47" s="37"/>
      <c r="CH47" s="37"/>
      <c r="CI47" s="37"/>
      <c r="CJ47" s="37"/>
      <c r="CK47" s="37"/>
      <c r="CL47" s="37"/>
      <c r="CM47" s="37"/>
      <c r="CN47" s="37"/>
      <c r="CO47" s="37"/>
      <c r="CP47" s="37"/>
      <c r="CQ47" s="37"/>
      <c r="CR47" s="37"/>
      <c r="CS47" s="37"/>
      <c r="CT47" s="37"/>
      <c r="CU47" s="37"/>
      <c r="CV47" s="37"/>
      <c r="CW47" s="37"/>
      <c r="CX47" s="37"/>
      <c r="CY47" s="37"/>
      <c r="CZ47" s="37"/>
      <c r="DA47" s="37"/>
      <c r="DB47" s="37"/>
      <c r="DC47" s="37"/>
      <c r="DD47" s="37"/>
      <c r="DE47" s="37"/>
      <c r="DF47" s="37"/>
      <c r="DG47" s="37"/>
      <c r="DH47" s="37"/>
      <c r="DI47" s="37"/>
      <c r="DJ47" s="37"/>
      <c r="DK47" s="37"/>
      <c r="DL47" s="37"/>
      <c r="DM47" s="37"/>
      <c r="DN47" s="37"/>
      <c r="DO47" s="37"/>
      <c r="DP47" s="37"/>
      <c r="DQ47" s="37"/>
      <c r="DR47" s="37"/>
      <c r="DS47" s="37"/>
      <c r="DT47" s="37"/>
      <c r="DU47" s="37"/>
      <c r="DV47" s="37"/>
      <c r="DW47" s="37"/>
      <c r="DX47" s="37"/>
      <c r="DY47" s="37"/>
      <c r="DZ47" s="37"/>
      <c r="EA47" s="37"/>
      <c r="EB47" s="37"/>
      <c r="EC47" s="37"/>
      <c r="ED47" s="37"/>
      <c r="EE47" s="37"/>
      <c r="EF47" s="37"/>
      <c r="EG47" s="37"/>
      <c r="EH47" s="37"/>
      <c r="EI47" s="37"/>
      <c r="EJ47" s="37"/>
      <c r="EK47" s="37"/>
      <c r="EL47" s="37"/>
      <c r="EM47" s="37"/>
      <c r="EN47" s="37"/>
      <c r="EO47" s="37"/>
      <c r="EP47" s="37"/>
      <c r="EQ47" s="37"/>
      <c r="ER47" s="37"/>
      <c r="ES47" s="37"/>
      <c r="ET47" s="37"/>
      <c r="EU47" s="37"/>
      <c r="EV47" s="37"/>
      <c r="EW47" s="37"/>
      <c r="EX47" s="37"/>
      <c r="EY47" s="37"/>
      <c r="EZ47" s="37"/>
      <c r="FA47" s="37"/>
      <c r="FB47" s="37"/>
      <c r="FC47" s="37"/>
      <c r="FD47" s="37"/>
      <c r="FE47" s="37"/>
      <c r="FF47" s="37"/>
      <c r="FG47" s="37"/>
      <c r="FH47" s="37"/>
      <c r="FI47" s="37"/>
      <c r="FJ47" s="37"/>
      <c r="FK47" s="37"/>
      <c r="FL47" s="37"/>
      <c r="FM47" s="37"/>
      <c r="FN47" s="37"/>
      <c r="FO47" s="37"/>
      <c r="FP47" s="37"/>
      <c r="FQ47" s="37"/>
      <c r="FR47" s="37"/>
      <c r="FS47" s="37"/>
      <c r="FT47" s="37"/>
      <c r="FU47" s="37"/>
      <c r="FV47" s="37"/>
      <c r="FW47" s="37"/>
      <c r="FX47" s="37"/>
      <c r="FY47" s="37"/>
      <c r="FZ47" s="37"/>
      <c r="GA47" s="37"/>
      <c r="GB47" s="37"/>
      <c r="GC47" s="37"/>
      <c r="GD47" s="37"/>
      <c r="GE47" s="37"/>
      <c r="GF47" s="37"/>
      <c r="GG47" s="37"/>
      <c r="GH47" s="37"/>
      <c r="GI47" s="37"/>
      <c r="GJ47" s="37"/>
      <c r="GK47" s="37"/>
      <c r="GL47" s="37"/>
      <c r="GM47" s="37"/>
      <c r="GN47" s="37"/>
      <c r="GO47" s="37"/>
      <c r="GP47" s="37"/>
      <c r="GQ47" s="37"/>
      <c r="GR47" s="37"/>
      <c r="GS47" s="37"/>
      <c r="GT47" s="37"/>
      <c r="GU47" s="37"/>
      <c r="GV47" s="37"/>
      <c r="GW47" s="37"/>
      <c r="GX47" s="37"/>
      <c r="GY47" s="37"/>
      <c r="GZ47" s="37"/>
      <c r="HA47" s="37"/>
      <c r="HB47" s="37"/>
      <c r="HC47" s="37"/>
      <c r="HD47" s="37"/>
      <c r="HE47" s="37"/>
      <c r="HF47" s="37"/>
      <c r="HG47" s="37"/>
      <c r="HH47" s="37"/>
      <c r="HI47" s="37"/>
      <c r="HJ47" s="37"/>
      <c r="HK47" s="37"/>
      <c r="HL47" s="37"/>
      <c r="HM47" s="37"/>
      <c r="HN47" s="37"/>
      <c r="HO47" s="37"/>
      <c r="HP47" s="37"/>
      <c r="HQ47" s="37"/>
      <c r="HR47" s="37"/>
      <c r="HS47" s="37"/>
      <c r="HT47" s="37"/>
      <c r="HU47" s="37"/>
      <c r="HV47" s="37"/>
      <c r="HW47" s="37"/>
      <c r="HX47" s="37"/>
      <c r="HY47" s="37"/>
      <c r="HZ47" s="37"/>
      <c r="IA47" s="37"/>
      <c r="IB47" s="37"/>
      <c r="IC47" s="37"/>
      <c r="ID47" s="37"/>
      <c r="IE47" s="37"/>
      <c r="IF47" s="37"/>
      <c r="IG47" s="37"/>
      <c r="IH47" s="37"/>
      <c r="II47" s="37"/>
      <c r="IJ47" s="37"/>
      <c r="IK47" s="37"/>
      <c r="IL47" s="37"/>
      <c r="IM47" s="37"/>
      <c r="IN47" s="37"/>
      <c r="IO47" s="37"/>
      <c r="IP47" s="37"/>
      <c r="IQ47" s="37"/>
      <c r="IR47" s="37"/>
      <c r="IS47" s="37"/>
      <c r="IT47" s="37"/>
      <c r="IU47" s="37"/>
      <c r="IV47" s="37"/>
      <c r="IW47" s="37"/>
      <c r="IX47" s="37"/>
      <c r="IY47" s="37"/>
      <c r="IZ47" s="37"/>
      <c r="JA47" s="37"/>
      <c r="JB47" s="37"/>
      <c r="JC47" s="37"/>
      <c r="JD47" s="37"/>
      <c r="JE47" s="37"/>
      <c r="JF47" s="37"/>
      <c r="JG47" s="37"/>
      <c r="JH47" s="37"/>
      <c r="JI47" s="37"/>
      <c r="JJ47" s="37"/>
      <c r="JK47" s="37"/>
      <c r="JL47" s="37"/>
      <c r="JM47" s="37"/>
      <c r="JN47" s="37"/>
      <c r="JO47" s="37"/>
      <c r="JP47" s="37"/>
      <c r="JQ47" s="37"/>
      <c r="JR47" s="37"/>
      <c r="JS47" s="37"/>
      <c r="JT47" s="37"/>
      <c r="JU47" s="37"/>
      <c r="JV47" s="37"/>
      <c r="JW47" s="37"/>
      <c r="JX47" s="37"/>
      <c r="JY47" s="37"/>
      <c r="JZ47" s="37"/>
      <c r="KA47" s="37"/>
      <c r="KB47" s="37"/>
      <c r="KC47" s="37"/>
      <c r="KD47" s="37"/>
      <c r="KE47" s="37"/>
      <c r="KF47" s="37"/>
      <c r="KG47" s="37"/>
      <c r="KH47" s="37"/>
      <c r="KI47" s="37"/>
      <c r="KJ47" s="37"/>
      <c r="KK47" s="37"/>
      <c r="KL47" s="37"/>
      <c r="KM47" s="37"/>
      <c r="KN47" s="37"/>
      <c r="KO47" s="37"/>
      <c r="KP47" s="37"/>
      <c r="KQ47" s="37"/>
      <c r="KR47" s="37"/>
      <c r="KS47" s="37"/>
      <c r="KT47" s="37"/>
      <c r="KU47" s="37"/>
      <c r="KV47" s="37"/>
      <c r="KW47" s="37"/>
      <c r="KX47" s="37"/>
      <c r="KY47" s="37"/>
      <c r="KZ47" s="37"/>
      <c r="LA47" s="37"/>
      <c r="LB47" s="37"/>
      <c r="LC47" s="37"/>
      <c r="LD47" s="37"/>
      <c r="LE47" s="37"/>
      <c r="LF47" s="37"/>
      <c r="LG47" s="37"/>
      <c r="LH47" s="37"/>
      <c r="LI47" s="37"/>
      <c r="LJ47" s="37"/>
      <c r="LK47" s="37"/>
      <c r="LL47" s="37"/>
      <c r="LM47" s="37"/>
      <c r="LN47" s="37"/>
      <c r="LO47" s="37"/>
      <c r="LP47" s="37"/>
      <c r="LQ47" s="37"/>
      <c r="LR47" s="37"/>
      <c r="LS47" s="37"/>
      <c r="LT47" s="37"/>
      <c r="LU47" s="37"/>
      <c r="LV47" s="37"/>
      <c r="LW47" s="37"/>
      <c r="LX47" s="37"/>
      <c r="LY47" s="37"/>
      <c r="LZ47" s="37"/>
      <c r="MA47" s="37"/>
      <c r="MB47" s="37"/>
      <c r="MC47" s="37"/>
      <c r="MD47" s="37"/>
      <c r="ME47" s="37"/>
      <c r="MF47" s="37"/>
      <c r="MG47" s="37"/>
      <c r="MH47" s="37"/>
      <c r="MI47" s="37"/>
      <c r="MJ47" s="37"/>
      <c r="MK47" s="37"/>
      <c r="ML47" s="37"/>
      <c r="MM47" s="37"/>
      <c r="MN47" s="37"/>
      <c r="MO47" s="37"/>
      <c r="MP47" s="37"/>
      <c r="MQ47" s="37"/>
      <c r="MR47" s="37"/>
      <c r="MS47" s="37"/>
      <c r="MT47" s="37"/>
      <c r="MU47" s="37"/>
      <c r="MV47" s="37"/>
      <c r="MW47" s="37"/>
      <c r="MX47" s="37"/>
      <c r="MY47" s="37"/>
      <c r="MZ47" s="37"/>
      <c r="NA47" s="37"/>
      <c r="NB47" s="37"/>
      <c r="NC47" s="37"/>
      <c r="ND47" s="37"/>
      <c r="NE47" s="37"/>
      <c r="NF47" s="37"/>
      <c r="NG47" s="37"/>
      <c r="NH47" s="37"/>
      <c r="NI47" s="37"/>
      <c r="NJ47" s="37"/>
      <c r="NK47" s="37"/>
      <c r="NL47" s="37"/>
      <c r="NM47" s="37"/>
      <c r="NN47" s="37"/>
      <c r="NO47" s="37"/>
      <c r="NP47" s="37"/>
      <c r="NQ47" s="37"/>
      <c r="NR47" s="37"/>
      <c r="NS47" s="37"/>
      <c r="NT47" s="37"/>
      <c r="NU47" s="37"/>
      <c r="NV47" s="37"/>
      <c r="NW47" s="37"/>
      <c r="NX47" s="37"/>
      <c r="NY47" s="37"/>
      <c r="NZ47" s="37"/>
      <c r="OA47" s="37"/>
      <c r="OB47" s="37"/>
      <c r="OC47" s="37"/>
      <c r="OD47" s="37"/>
      <c r="OE47" s="37"/>
      <c r="OF47" s="37"/>
      <c r="OG47" s="37"/>
      <c r="OH47" s="37"/>
      <c r="OI47" s="37"/>
      <c r="OJ47" s="37"/>
      <c r="OK47" s="37"/>
      <c r="OL47" s="37"/>
      <c r="OM47" s="37"/>
      <c r="ON47" s="37"/>
      <c r="OO47" s="37"/>
      <c r="OP47" s="37"/>
      <c r="OQ47" s="37"/>
      <c r="OR47" s="37"/>
      <c r="OS47" s="37"/>
      <c r="OT47" s="37"/>
      <c r="OU47" s="37"/>
      <c r="OV47" s="37"/>
      <c r="OW47" s="37"/>
      <c r="OX47" s="37"/>
      <c r="OY47" s="37"/>
      <c r="OZ47" s="37"/>
      <c r="PA47" s="37"/>
      <c r="PB47" s="37"/>
      <c r="PC47" s="37"/>
      <c r="PD47" s="37"/>
      <c r="PE47" s="37"/>
      <c r="PF47" s="37"/>
      <c r="PG47" s="37"/>
      <c r="PH47" s="37"/>
      <c r="PI47" s="37"/>
      <c r="PJ47" s="37"/>
      <c r="PK47" s="37"/>
      <c r="PL47" s="37"/>
      <c r="PM47" s="37"/>
      <c r="PN47" s="37"/>
      <c r="PO47" s="37"/>
      <c r="PP47" s="37"/>
      <c r="PQ47" s="37"/>
      <c r="PR47" s="37"/>
      <c r="PS47" s="37"/>
      <c r="PT47" s="37"/>
      <c r="PU47" s="37"/>
      <c r="PV47" s="37"/>
      <c r="PW47" s="37"/>
      <c r="PX47" s="37"/>
      <c r="PY47" s="37"/>
      <c r="PZ47" s="37"/>
      <c r="QA47" s="37"/>
      <c r="QB47" s="37"/>
      <c r="QC47" s="37"/>
      <c r="QD47" s="37"/>
      <c r="QE47" s="37"/>
      <c r="QF47" s="37"/>
      <c r="QG47" s="37"/>
      <c r="QH47" s="37"/>
      <c r="QI47" s="37"/>
      <c r="QJ47" s="37"/>
      <c r="QK47" s="37"/>
      <c r="QL47" s="37"/>
      <c r="QM47" s="37"/>
      <c r="QN47" s="37"/>
      <c r="QO47" s="37"/>
      <c r="QP47" s="37"/>
      <c r="QQ47" s="37"/>
      <c r="QR47" s="37"/>
      <c r="QS47" s="37"/>
      <c r="QT47" s="37"/>
      <c r="QU47" s="37"/>
      <c r="QV47" s="37"/>
      <c r="QW47" s="37"/>
      <c r="QX47" s="37"/>
      <c r="QY47" s="37"/>
      <c r="QZ47" s="37"/>
      <c r="RA47" s="37"/>
      <c r="RB47" s="37"/>
      <c r="RC47" s="37"/>
      <c r="RD47" s="37"/>
      <c r="RE47" s="37"/>
      <c r="RF47" s="37"/>
      <c r="RG47" s="37"/>
      <c r="RH47" s="37"/>
      <c r="RI47" s="37"/>
      <c r="RJ47" s="37"/>
      <c r="RK47" s="37"/>
      <c r="RL47" s="37"/>
      <c r="RM47" s="37"/>
      <c r="RN47" s="37"/>
      <c r="RO47" s="37"/>
      <c r="RP47" s="37"/>
      <c r="RQ47" s="37"/>
      <c r="RR47" s="37"/>
      <c r="RS47" s="37"/>
      <c r="RT47" s="37"/>
      <c r="RU47" s="37"/>
      <c r="RV47" s="37"/>
      <c r="RW47" s="37"/>
      <c r="RX47" s="37"/>
      <c r="RY47" s="37"/>
      <c r="RZ47" s="37"/>
      <c r="SA47" s="37"/>
      <c r="SB47" s="37"/>
      <c r="SC47" s="37"/>
      <c r="SD47" s="37"/>
      <c r="SE47" s="37"/>
      <c r="SF47" s="37"/>
      <c r="SG47" s="37"/>
      <c r="SH47" s="37"/>
      <c r="SI47" s="37"/>
      <c r="SJ47" s="37"/>
      <c r="SK47" s="37"/>
      <c r="SL47" s="37"/>
      <c r="SM47" s="37"/>
      <c r="SN47" s="37"/>
      <c r="SO47" s="37"/>
      <c r="SP47" s="37"/>
      <c r="SQ47" s="37"/>
      <c r="SR47" s="37"/>
      <c r="SS47" s="37"/>
      <c r="ST47" s="37"/>
      <c r="SU47" s="37"/>
      <c r="SV47" s="37"/>
      <c r="SW47" s="37"/>
      <c r="SX47" s="37"/>
      <c r="SY47" s="37"/>
      <c r="SZ47" s="37"/>
      <c r="TA47" s="37"/>
      <c r="TB47" s="37"/>
      <c r="TC47" s="37"/>
      <c r="TD47" s="37"/>
      <c r="TE47" s="37"/>
      <c r="TF47" s="37"/>
      <c r="TG47" s="37"/>
      <c r="TH47" s="37"/>
      <c r="TI47" s="37"/>
      <c r="TJ47" s="37"/>
      <c r="TK47" s="37"/>
      <c r="TL47" s="37"/>
      <c r="TM47" s="37"/>
      <c r="TN47" s="37"/>
      <c r="TO47" s="37"/>
      <c r="TP47" s="37"/>
      <c r="TQ47" s="37"/>
      <c r="TR47" s="37"/>
      <c r="TS47" s="37"/>
      <c r="TT47" s="37"/>
      <c r="TU47" s="37"/>
      <c r="TV47" s="37"/>
      <c r="TW47" s="37"/>
      <c r="TX47" s="37"/>
      <c r="TY47" s="37"/>
      <c r="TZ47" s="37"/>
      <c r="UA47" s="37"/>
      <c r="UB47" s="37"/>
      <c r="UC47" s="37"/>
      <c r="UD47" s="37"/>
      <c r="UE47" s="37"/>
      <c r="UF47" s="37"/>
      <c r="UG47" s="37"/>
      <c r="UH47" s="37"/>
      <c r="UI47" s="37"/>
      <c r="UJ47" s="37"/>
      <c r="UK47" s="37"/>
      <c r="UL47" s="37"/>
      <c r="UM47" s="37"/>
      <c r="UN47" s="37"/>
      <c r="UO47" s="37"/>
      <c r="UP47" s="37"/>
      <c r="UQ47" s="37"/>
      <c r="UR47" s="37"/>
      <c r="US47" s="37"/>
      <c r="UT47" s="37"/>
      <c r="UU47" s="37"/>
      <c r="UV47" s="37"/>
      <c r="UW47" s="37"/>
      <c r="UX47" s="37"/>
      <c r="UY47" s="37"/>
      <c r="UZ47" s="37"/>
      <c r="VA47" s="37"/>
      <c r="VB47" s="37"/>
      <c r="VC47" s="37"/>
      <c r="VD47" s="37"/>
      <c r="VE47" s="37"/>
      <c r="VF47" s="37"/>
      <c r="VG47" s="37"/>
      <c r="VH47" s="37"/>
      <c r="VI47" s="37"/>
      <c r="VJ47" s="37"/>
      <c r="VK47" s="37"/>
      <c r="VL47" s="37"/>
      <c r="VM47" s="37"/>
      <c r="VN47" s="37"/>
      <c r="VO47" s="37"/>
      <c r="VP47" s="37"/>
      <c r="VQ47" s="37"/>
      <c r="VR47" s="37"/>
      <c r="VS47" s="37"/>
      <c r="VT47" s="37"/>
      <c r="VU47" s="37"/>
      <c r="VV47" s="37"/>
      <c r="VW47" s="37"/>
      <c r="VX47" s="37"/>
      <c r="VY47" s="37"/>
      <c r="VZ47" s="37"/>
      <c r="WA47" s="37"/>
      <c r="WB47" s="37"/>
      <c r="WC47" s="37"/>
      <c r="WD47" s="37"/>
      <c r="WE47" s="37"/>
      <c r="WF47" s="37"/>
      <c r="WG47" s="37"/>
      <c r="WH47" s="37"/>
      <c r="WI47" s="37"/>
      <c r="WJ47" s="37"/>
      <c r="WK47" s="37"/>
      <c r="WL47" s="37"/>
      <c r="WM47" s="37"/>
      <c r="WN47" s="37"/>
      <c r="WO47" s="37"/>
      <c r="WP47" s="37"/>
      <c r="WQ47" s="37"/>
      <c r="WR47" s="37"/>
      <c r="WS47" s="37"/>
      <c r="WT47" s="37"/>
      <c r="WU47" s="37"/>
      <c r="WV47" s="37"/>
      <c r="WW47" s="37"/>
      <c r="WX47" s="37"/>
      <c r="WY47" s="37"/>
      <c r="WZ47" s="37"/>
      <c r="XA47" s="37"/>
      <c r="XB47" s="37"/>
      <c r="XC47" s="37"/>
      <c r="XD47" s="37"/>
      <c r="XE47" s="37"/>
      <c r="XF47" s="37"/>
      <c r="XG47" s="37"/>
      <c r="XH47" s="37"/>
      <c r="XI47" s="37"/>
      <c r="XJ47" s="37"/>
      <c r="XK47" s="37"/>
      <c r="XL47" s="37"/>
      <c r="XM47" s="37"/>
      <c r="XN47" s="37"/>
      <c r="XO47" s="37"/>
      <c r="XP47" s="37"/>
      <c r="XQ47" s="37"/>
      <c r="XR47" s="37"/>
      <c r="XS47" s="37"/>
      <c r="XT47" s="37"/>
      <c r="XU47" s="37"/>
      <c r="XV47" s="37"/>
      <c r="XW47" s="37"/>
      <c r="XX47" s="37"/>
      <c r="XY47" s="37"/>
      <c r="XZ47" s="37"/>
      <c r="YA47" s="37"/>
      <c r="YB47" s="37"/>
      <c r="YC47" s="37"/>
      <c r="YD47" s="37"/>
      <c r="YE47" s="37"/>
      <c r="YF47" s="37"/>
      <c r="YG47" s="37"/>
      <c r="YH47" s="37"/>
      <c r="YI47" s="37"/>
      <c r="YJ47" s="37"/>
      <c r="YK47" s="37"/>
      <c r="YL47" s="37"/>
      <c r="YM47" s="37"/>
      <c r="YN47" s="37"/>
      <c r="YO47" s="37"/>
      <c r="YP47" s="37"/>
      <c r="YQ47" s="37"/>
      <c r="YR47" s="37"/>
      <c r="YS47" s="37"/>
      <c r="YT47" s="37"/>
      <c r="YU47" s="37"/>
      <c r="YV47" s="37"/>
      <c r="YW47" s="37"/>
      <c r="YX47" s="37"/>
      <c r="YY47" s="37"/>
      <c r="YZ47" s="37"/>
      <c r="ZA47" s="37"/>
      <c r="ZB47" s="37"/>
      <c r="ZC47" s="37"/>
      <c r="ZD47" s="37"/>
      <c r="ZE47" s="37"/>
      <c r="ZF47" s="37"/>
      <c r="ZG47" s="37"/>
      <c r="ZH47" s="37"/>
      <c r="ZI47" s="37"/>
      <c r="ZJ47" s="37"/>
      <c r="ZK47" s="37"/>
      <c r="ZL47" s="37"/>
      <c r="ZM47" s="37"/>
      <c r="ZN47" s="37"/>
      <c r="ZO47" s="37"/>
      <c r="ZP47" s="37"/>
      <c r="ZQ47" s="37"/>
      <c r="ZR47" s="37"/>
      <c r="ZS47" s="37"/>
      <c r="ZT47" s="37"/>
      <c r="ZU47" s="37"/>
      <c r="ZV47" s="37"/>
      <c r="ZW47" s="37"/>
      <c r="ZX47" s="37"/>
      <c r="ZY47" s="37"/>
      <c r="ZZ47" s="37"/>
      <c r="AAA47" s="37"/>
      <c r="AAB47" s="37"/>
      <c r="AAC47" s="37"/>
      <c r="AAD47" s="37"/>
      <c r="AAE47" s="37"/>
      <c r="AAF47" s="37"/>
      <c r="AAG47" s="37"/>
      <c r="AAH47" s="37"/>
      <c r="AAI47" s="37"/>
      <c r="AAJ47" s="37"/>
      <c r="AAK47" s="37"/>
      <c r="AAL47" s="37"/>
      <c r="AAM47" s="37"/>
      <c r="AAN47" s="37"/>
      <c r="AAO47" s="37"/>
      <c r="AAP47" s="37"/>
      <c r="AAQ47" s="37"/>
      <c r="AAR47" s="37"/>
      <c r="AAS47" s="37"/>
      <c r="AAT47" s="37"/>
      <c r="AAU47" s="37"/>
      <c r="AAV47" s="37"/>
      <c r="AAW47" s="37"/>
      <c r="AAX47" s="37"/>
      <c r="AAY47" s="37"/>
      <c r="AAZ47" s="37"/>
      <c r="ABA47" s="37"/>
      <c r="ABB47" s="37"/>
      <c r="ABC47" s="37"/>
      <c r="ABD47" s="37"/>
      <c r="ABE47" s="37"/>
      <c r="ABF47" s="37"/>
      <c r="ABG47" s="37"/>
      <c r="ABH47" s="37"/>
      <c r="ABI47" s="37"/>
      <c r="ABJ47" s="37"/>
      <c r="ABK47" s="37"/>
      <c r="ABL47" s="37"/>
      <c r="ABM47" s="37"/>
      <c r="ABN47" s="37"/>
      <c r="ABO47" s="37"/>
      <c r="ABP47" s="37"/>
      <c r="ABQ47" s="37"/>
      <c r="ABR47" s="37"/>
      <c r="ABS47" s="37"/>
      <c r="ABT47" s="37"/>
      <c r="ABU47" s="37"/>
      <c r="ABV47" s="37"/>
      <c r="ABW47" s="37"/>
      <c r="ABX47" s="37"/>
      <c r="ABY47" s="37"/>
      <c r="ABZ47" s="37"/>
      <c r="ACA47" s="37"/>
      <c r="ACB47" s="37"/>
      <c r="ACC47" s="37"/>
      <c r="ACD47" s="37"/>
      <c r="ACE47" s="37"/>
      <c r="ACF47" s="37"/>
      <c r="ACG47" s="37"/>
      <c r="ACH47" s="37"/>
      <c r="ACI47" s="37"/>
      <c r="ACJ47" s="37"/>
      <c r="ACK47" s="37"/>
      <c r="ACL47" s="37"/>
      <c r="ACM47" s="37"/>
      <c r="ACN47" s="37"/>
      <c r="ACO47" s="37"/>
      <c r="ACP47" s="37"/>
      <c r="ACQ47" s="37"/>
      <c r="ACR47" s="37"/>
      <c r="ACS47" s="37"/>
      <c r="ACT47" s="37"/>
      <c r="ACU47" s="37"/>
      <c r="ACV47" s="37"/>
      <c r="ACW47" s="37"/>
      <c r="ACX47" s="37"/>
      <c r="ACY47" s="37"/>
      <c r="ACZ47" s="37"/>
      <c r="ADA47" s="37"/>
      <c r="ADB47" s="37"/>
      <c r="ADC47" s="37"/>
      <c r="ADD47" s="37"/>
      <c r="ADE47" s="37"/>
      <c r="ADF47" s="37"/>
      <c r="ADG47" s="37"/>
      <c r="ADH47" s="37"/>
      <c r="ADI47" s="37"/>
      <c r="ADJ47" s="37"/>
      <c r="ADK47" s="37"/>
      <c r="ADL47" s="37"/>
      <c r="ADM47" s="37"/>
      <c r="ADN47" s="37"/>
      <c r="ADO47" s="37"/>
      <c r="ADP47" s="37"/>
      <c r="ADQ47" s="37"/>
      <c r="ADR47" s="37"/>
      <c r="ADS47" s="37"/>
      <c r="ADT47" s="37"/>
      <c r="ADU47" s="37"/>
      <c r="ADV47" s="37"/>
      <c r="ADW47" s="37"/>
      <c r="ADX47" s="37"/>
      <c r="ADY47" s="37"/>
      <c r="ADZ47" s="37"/>
      <c r="AEA47" s="37"/>
      <c r="AEB47" s="37"/>
      <c r="AEC47" s="37"/>
      <c r="AED47" s="37"/>
      <c r="AEE47" s="37"/>
      <c r="AEF47" s="37"/>
      <c r="AEG47" s="37"/>
      <c r="AEH47" s="37"/>
      <c r="AEI47" s="37"/>
      <c r="AEJ47" s="37"/>
      <c r="AEK47" s="37"/>
      <c r="AEL47" s="37"/>
      <c r="AEM47" s="37"/>
      <c r="AEN47" s="37"/>
      <c r="AEO47" s="37"/>
      <c r="AEP47" s="37"/>
      <c r="AEQ47" s="37"/>
      <c r="AER47" s="37"/>
      <c r="AES47" s="37"/>
      <c r="AET47" s="37"/>
      <c r="AEU47" s="37"/>
      <c r="AEV47" s="37"/>
      <c r="AEW47" s="37"/>
      <c r="AEX47" s="37"/>
      <c r="AEY47" s="37"/>
      <c r="AEZ47" s="37"/>
      <c r="AFA47" s="37"/>
      <c r="AFB47" s="37"/>
      <c r="AFC47" s="37"/>
      <c r="AFD47" s="37"/>
      <c r="AFE47" s="37"/>
      <c r="AFF47" s="37"/>
      <c r="AFG47" s="37"/>
      <c r="AFH47" s="37"/>
      <c r="AFI47" s="37"/>
      <c r="AFJ47" s="37"/>
      <c r="AFK47" s="37"/>
      <c r="AFL47" s="37"/>
      <c r="AFM47" s="37"/>
      <c r="AFN47" s="37"/>
      <c r="AFO47" s="37"/>
      <c r="AFP47" s="37"/>
      <c r="AFQ47" s="37"/>
      <c r="AFR47" s="37"/>
      <c r="AFS47" s="37"/>
      <c r="AFT47" s="37"/>
      <c r="AFU47" s="37"/>
      <c r="AFV47" s="37"/>
      <c r="AFW47" s="37"/>
      <c r="AFX47" s="37"/>
      <c r="AFY47" s="37"/>
      <c r="AFZ47" s="37"/>
      <c r="AGA47" s="37"/>
      <c r="AGB47" s="37"/>
      <c r="AGC47" s="37"/>
      <c r="AGD47" s="37"/>
      <c r="AGE47" s="37"/>
      <c r="AGF47" s="37"/>
      <c r="AGG47" s="37"/>
      <c r="AGH47" s="37"/>
      <c r="AGI47" s="37"/>
      <c r="AGJ47" s="37"/>
      <c r="AGK47" s="37"/>
      <c r="AGL47" s="37"/>
      <c r="AGM47" s="37"/>
      <c r="AGN47" s="37"/>
      <c r="AGO47" s="37"/>
      <c r="AGP47" s="37"/>
      <c r="AGQ47" s="37"/>
      <c r="AGR47" s="37"/>
      <c r="AGS47" s="37"/>
      <c r="AGT47" s="37"/>
      <c r="AGU47" s="37"/>
      <c r="AGV47" s="37"/>
      <c r="AGW47" s="37"/>
      <c r="AGX47" s="37"/>
      <c r="AGY47" s="37"/>
      <c r="AGZ47" s="37"/>
      <c r="AHA47" s="37"/>
      <c r="AHB47" s="37"/>
      <c r="AHC47" s="37"/>
      <c r="AHD47" s="37"/>
      <c r="AHE47" s="37"/>
      <c r="AHF47" s="37"/>
      <c r="AHG47" s="37"/>
      <c r="AHH47" s="37"/>
      <c r="AHI47" s="37"/>
      <c r="AHJ47" s="37"/>
      <c r="AHK47" s="37"/>
      <c r="AHL47" s="37"/>
      <c r="AHM47" s="37"/>
      <c r="AHN47" s="37"/>
      <c r="AHO47" s="37"/>
      <c r="AHP47" s="37"/>
      <c r="AHQ47" s="37"/>
      <c r="AHR47" s="37"/>
      <c r="AHS47" s="37"/>
      <c r="AHT47" s="37"/>
      <c r="AHU47" s="37"/>
      <c r="AHV47" s="37"/>
      <c r="AHW47" s="37"/>
      <c r="AHX47" s="37"/>
      <c r="AHY47" s="37"/>
      <c r="AHZ47" s="37"/>
      <c r="AIA47" s="37"/>
      <c r="AIB47" s="37"/>
      <c r="AIC47" s="37"/>
      <c r="AID47" s="37"/>
      <c r="AIE47" s="37"/>
      <c r="AIF47" s="37"/>
      <c r="AIG47" s="37"/>
      <c r="AIH47" s="37"/>
      <c r="AII47" s="37"/>
      <c r="AIJ47" s="37"/>
      <c r="AIK47" s="37"/>
      <c r="AIL47" s="37"/>
      <c r="AIM47" s="37"/>
      <c r="AIN47" s="37"/>
      <c r="AIO47" s="37"/>
      <c r="AIP47" s="37"/>
      <c r="AIQ47" s="37"/>
      <c r="AIR47" s="37"/>
      <c r="AIS47" s="37"/>
      <c r="AIT47" s="37"/>
      <c r="AIU47" s="37"/>
      <c r="AIV47" s="37"/>
      <c r="AIW47" s="37"/>
      <c r="AIX47" s="37"/>
      <c r="AIY47" s="37"/>
      <c r="AIZ47" s="37"/>
      <c r="AJA47" s="37"/>
      <c r="AJB47" s="37"/>
      <c r="AJC47" s="37"/>
      <c r="AJD47" s="37"/>
      <c r="AJE47" s="37"/>
      <c r="AJF47" s="37"/>
      <c r="AJG47" s="37"/>
      <c r="AJH47" s="37"/>
      <c r="AJI47" s="37"/>
      <c r="AJJ47" s="37"/>
      <c r="AJK47" s="37"/>
      <c r="AJL47" s="37"/>
      <c r="AJM47" s="37"/>
      <c r="AJN47" s="37"/>
      <c r="AJO47" s="37"/>
      <c r="AJP47" s="37"/>
      <c r="AJQ47" s="37"/>
      <c r="AJR47" s="37"/>
      <c r="AJS47" s="37"/>
      <c r="AJT47" s="37"/>
      <c r="AJU47" s="37"/>
      <c r="AJV47" s="37"/>
      <c r="AJW47" s="37"/>
      <c r="AJX47" s="37"/>
      <c r="AJY47" s="37"/>
      <c r="AJZ47" s="37"/>
      <c r="AKA47" s="37"/>
      <c r="AKB47" s="37"/>
      <c r="AKC47" s="37"/>
      <c r="AKD47" s="37"/>
      <c r="AKE47" s="37"/>
      <c r="AKF47" s="37"/>
      <c r="AKG47" s="37"/>
      <c r="AKH47" s="37"/>
      <c r="AKI47" s="37"/>
      <c r="AKJ47" s="37"/>
      <c r="AKK47" s="37"/>
      <c r="AKL47" s="37"/>
      <c r="AKM47" s="37"/>
      <c r="AKN47" s="37"/>
      <c r="AKO47" s="37"/>
      <c r="AKP47" s="37"/>
      <c r="AKQ47" s="37"/>
      <c r="AKR47" s="37"/>
      <c r="AKS47" s="37"/>
      <c r="AKT47" s="37"/>
      <c r="AKU47" s="37"/>
      <c r="AKV47" s="37"/>
      <c r="AKW47" s="37"/>
      <c r="AKX47" s="37"/>
      <c r="AKY47" s="37"/>
      <c r="AKZ47" s="37"/>
      <c r="ALA47" s="37"/>
      <c r="ALB47" s="37"/>
      <c r="ALC47" s="37"/>
      <c r="ALD47" s="37"/>
      <c r="ALE47" s="37"/>
      <c r="ALF47" s="37"/>
      <c r="ALG47" s="37"/>
      <c r="ALH47" s="37"/>
      <c r="ALI47" s="37"/>
      <c r="ALJ47" s="37"/>
      <c r="ALK47" s="37"/>
      <c r="ALL47" s="37"/>
      <c r="ALM47" s="37"/>
      <c r="ALN47" s="37"/>
      <c r="ALO47" s="37"/>
      <c r="ALP47" s="37"/>
      <c r="ALQ47" s="37"/>
      <c r="ALR47" s="37"/>
      <c r="ALS47" s="37"/>
      <c r="ALT47" s="37"/>
      <c r="ALU47" s="37"/>
      <c r="ALV47" s="37"/>
      <c r="ALW47" s="37"/>
    </row>
    <row r="48" spans="1:1011" s="38" customFormat="1" x14ac:dyDescent="0.25">
      <c r="A48" s="206"/>
      <c r="B48" s="214" t="s">
        <v>610</v>
      </c>
      <c r="C48" s="207"/>
      <c r="D48" s="208"/>
      <c r="E48" s="207"/>
      <c r="F48" s="20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c r="AL48" s="37"/>
      <c r="AM48" s="37"/>
      <c r="AN48" s="37"/>
      <c r="AO48" s="37"/>
      <c r="AP48" s="37"/>
      <c r="AQ48" s="37"/>
      <c r="AR48" s="37"/>
      <c r="AS48" s="37"/>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37"/>
      <c r="BR48" s="37"/>
      <c r="BS48" s="37"/>
      <c r="BT48" s="37"/>
      <c r="BU48" s="37"/>
      <c r="BV48" s="37"/>
      <c r="BW48" s="37"/>
      <c r="BX48" s="37"/>
      <c r="BY48" s="37"/>
      <c r="BZ48" s="37"/>
      <c r="CA48" s="37"/>
      <c r="CB48" s="37"/>
      <c r="CC48" s="37"/>
      <c r="CD48" s="37"/>
      <c r="CE48" s="37"/>
      <c r="CF48" s="37"/>
      <c r="CG48" s="37"/>
      <c r="CH48" s="37"/>
      <c r="CI48" s="37"/>
      <c r="CJ48" s="37"/>
      <c r="CK48" s="37"/>
      <c r="CL48" s="37"/>
      <c r="CM48" s="37"/>
      <c r="CN48" s="37"/>
      <c r="CO48" s="37"/>
      <c r="CP48" s="37"/>
      <c r="CQ48" s="37"/>
      <c r="CR48" s="37"/>
      <c r="CS48" s="37"/>
      <c r="CT48" s="37"/>
      <c r="CU48" s="37"/>
      <c r="CV48" s="37"/>
      <c r="CW48" s="37"/>
      <c r="CX48" s="37"/>
      <c r="CY48" s="37"/>
      <c r="CZ48" s="37"/>
      <c r="DA48" s="37"/>
      <c r="DB48" s="37"/>
      <c r="DC48" s="37"/>
      <c r="DD48" s="37"/>
      <c r="DE48" s="37"/>
      <c r="DF48" s="37"/>
      <c r="DG48" s="37"/>
      <c r="DH48" s="37"/>
      <c r="DI48" s="37"/>
      <c r="DJ48" s="37"/>
      <c r="DK48" s="37"/>
      <c r="DL48" s="37"/>
      <c r="DM48" s="37"/>
      <c r="DN48" s="37"/>
      <c r="DO48" s="37"/>
      <c r="DP48" s="37"/>
      <c r="DQ48" s="37"/>
      <c r="DR48" s="37"/>
      <c r="DS48" s="37"/>
      <c r="DT48" s="37"/>
      <c r="DU48" s="37"/>
      <c r="DV48" s="37"/>
      <c r="DW48" s="37"/>
      <c r="DX48" s="37"/>
      <c r="DY48" s="37"/>
      <c r="DZ48" s="37"/>
      <c r="EA48" s="37"/>
      <c r="EB48" s="37"/>
      <c r="EC48" s="37"/>
      <c r="ED48" s="37"/>
      <c r="EE48" s="37"/>
      <c r="EF48" s="37"/>
      <c r="EG48" s="37"/>
      <c r="EH48" s="37"/>
      <c r="EI48" s="37"/>
      <c r="EJ48" s="37"/>
      <c r="EK48" s="37"/>
      <c r="EL48" s="37"/>
      <c r="EM48" s="37"/>
      <c r="EN48" s="37"/>
      <c r="EO48" s="37"/>
      <c r="EP48" s="37"/>
      <c r="EQ48" s="37"/>
      <c r="ER48" s="37"/>
      <c r="ES48" s="37"/>
      <c r="ET48" s="37"/>
      <c r="EU48" s="37"/>
      <c r="EV48" s="37"/>
      <c r="EW48" s="37"/>
      <c r="EX48" s="37"/>
      <c r="EY48" s="37"/>
      <c r="EZ48" s="37"/>
      <c r="FA48" s="37"/>
      <c r="FB48" s="37"/>
      <c r="FC48" s="37"/>
      <c r="FD48" s="37"/>
      <c r="FE48" s="37"/>
      <c r="FF48" s="37"/>
      <c r="FG48" s="37"/>
      <c r="FH48" s="37"/>
      <c r="FI48" s="37"/>
      <c r="FJ48" s="37"/>
      <c r="FK48" s="37"/>
      <c r="FL48" s="37"/>
      <c r="FM48" s="37"/>
      <c r="FN48" s="37"/>
      <c r="FO48" s="37"/>
      <c r="FP48" s="37"/>
      <c r="FQ48" s="37"/>
      <c r="FR48" s="37"/>
      <c r="FS48" s="37"/>
      <c r="FT48" s="37"/>
      <c r="FU48" s="37"/>
      <c r="FV48" s="37"/>
      <c r="FW48" s="37"/>
      <c r="FX48" s="37"/>
      <c r="FY48" s="37"/>
      <c r="FZ48" s="37"/>
      <c r="GA48" s="37"/>
      <c r="GB48" s="37"/>
      <c r="GC48" s="37"/>
      <c r="GD48" s="37"/>
      <c r="GE48" s="37"/>
      <c r="GF48" s="37"/>
      <c r="GG48" s="37"/>
      <c r="GH48" s="37"/>
      <c r="GI48" s="37"/>
      <c r="GJ48" s="37"/>
      <c r="GK48" s="37"/>
      <c r="GL48" s="37"/>
      <c r="GM48" s="37"/>
      <c r="GN48" s="37"/>
      <c r="GO48" s="37"/>
      <c r="GP48" s="37"/>
      <c r="GQ48" s="37"/>
      <c r="GR48" s="37"/>
      <c r="GS48" s="37"/>
      <c r="GT48" s="37"/>
      <c r="GU48" s="37"/>
      <c r="GV48" s="37"/>
      <c r="GW48" s="37"/>
      <c r="GX48" s="37"/>
      <c r="GY48" s="37"/>
      <c r="GZ48" s="37"/>
      <c r="HA48" s="37"/>
      <c r="HB48" s="37"/>
      <c r="HC48" s="37"/>
      <c r="HD48" s="37"/>
      <c r="HE48" s="37"/>
      <c r="HF48" s="37"/>
      <c r="HG48" s="37"/>
      <c r="HH48" s="37"/>
      <c r="HI48" s="37"/>
      <c r="HJ48" s="37"/>
      <c r="HK48" s="37"/>
      <c r="HL48" s="37"/>
      <c r="HM48" s="37"/>
      <c r="HN48" s="37"/>
      <c r="HO48" s="37"/>
      <c r="HP48" s="37"/>
      <c r="HQ48" s="37"/>
      <c r="HR48" s="37"/>
      <c r="HS48" s="37"/>
      <c r="HT48" s="37"/>
      <c r="HU48" s="37"/>
      <c r="HV48" s="37"/>
      <c r="HW48" s="37"/>
      <c r="HX48" s="37"/>
      <c r="HY48" s="37"/>
      <c r="HZ48" s="37"/>
      <c r="IA48" s="37"/>
      <c r="IB48" s="37"/>
      <c r="IC48" s="37"/>
      <c r="ID48" s="37"/>
      <c r="IE48" s="37"/>
      <c r="IF48" s="37"/>
      <c r="IG48" s="37"/>
      <c r="IH48" s="37"/>
      <c r="II48" s="37"/>
      <c r="IJ48" s="37"/>
      <c r="IK48" s="37"/>
      <c r="IL48" s="37"/>
      <c r="IM48" s="37"/>
      <c r="IN48" s="37"/>
      <c r="IO48" s="37"/>
      <c r="IP48" s="37"/>
      <c r="IQ48" s="37"/>
      <c r="IR48" s="37"/>
      <c r="IS48" s="37"/>
      <c r="IT48" s="37"/>
      <c r="IU48" s="37"/>
      <c r="IV48" s="37"/>
      <c r="IW48" s="37"/>
      <c r="IX48" s="37"/>
      <c r="IY48" s="37"/>
      <c r="IZ48" s="37"/>
      <c r="JA48" s="37"/>
      <c r="JB48" s="37"/>
      <c r="JC48" s="37"/>
      <c r="JD48" s="37"/>
      <c r="JE48" s="37"/>
      <c r="JF48" s="37"/>
      <c r="JG48" s="37"/>
      <c r="JH48" s="37"/>
      <c r="JI48" s="37"/>
      <c r="JJ48" s="37"/>
      <c r="JK48" s="37"/>
      <c r="JL48" s="37"/>
      <c r="JM48" s="37"/>
      <c r="JN48" s="37"/>
      <c r="JO48" s="37"/>
      <c r="JP48" s="37"/>
      <c r="JQ48" s="37"/>
      <c r="JR48" s="37"/>
      <c r="JS48" s="37"/>
      <c r="JT48" s="37"/>
      <c r="JU48" s="37"/>
      <c r="JV48" s="37"/>
      <c r="JW48" s="37"/>
      <c r="JX48" s="37"/>
      <c r="JY48" s="37"/>
      <c r="JZ48" s="37"/>
      <c r="KA48" s="37"/>
      <c r="KB48" s="37"/>
      <c r="KC48" s="37"/>
      <c r="KD48" s="37"/>
      <c r="KE48" s="37"/>
      <c r="KF48" s="37"/>
      <c r="KG48" s="37"/>
      <c r="KH48" s="37"/>
      <c r="KI48" s="37"/>
      <c r="KJ48" s="37"/>
      <c r="KK48" s="37"/>
      <c r="KL48" s="37"/>
      <c r="KM48" s="37"/>
      <c r="KN48" s="37"/>
      <c r="KO48" s="37"/>
      <c r="KP48" s="37"/>
      <c r="KQ48" s="37"/>
      <c r="KR48" s="37"/>
      <c r="KS48" s="37"/>
      <c r="KT48" s="37"/>
      <c r="KU48" s="37"/>
      <c r="KV48" s="37"/>
      <c r="KW48" s="37"/>
      <c r="KX48" s="37"/>
      <c r="KY48" s="37"/>
      <c r="KZ48" s="37"/>
      <c r="LA48" s="37"/>
      <c r="LB48" s="37"/>
      <c r="LC48" s="37"/>
      <c r="LD48" s="37"/>
      <c r="LE48" s="37"/>
      <c r="LF48" s="37"/>
      <c r="LG48" s="37"/>
      <c r="LH48" s="37"/>
      <c r="LI48" s="37"/>
      <c r="LJ48" s="37"/>
      <c r="LK48" s="37"/>
      <c r="LL48" s="37"/>
      <c r="LM48" s="37"/>
      <c r="LN48" s="37"/>
      <c r="LO48" s="37"/>
      <c r="LP48" s="37"/>
      <c r="LQ48" s="37"/>
      <c r="LR48" s="37"/>
      <c r="LS48" s="37"/>
      <c r="LT48" s="37"/>
      <c r="LU48" s="37"/>
      <c r="LV48" s="37"/>
      <c r="LW48" s="37"/>
      <c r="LX48" s="37"/>
      <c r="LY48" s="37"/>
      <c r="LZ48" s="37"/>
      <c r="MA48" s="37"/>
      <c r="MB48" s="37"/>
      <c r="MC48" s="37"/>
      <c r="MD48" s="37"/>
      <c r="ME48" s="37"/>
      <c r="MF48" s="37"/>
      <c r="MG48" s="37"/>
      <c r="MH48" s="37"/>
      <c r="MI48" s="37"/>
      <c r="MJ48" s="37"/>
      <c r="MK48" s="37"/>
      <c r="ML48" s="37"/>
      <c r="MM48" s="37"/>
      <c r="MN48" s="37"/>
      <c r="MO48" s="37"/>
      <c r="MP48" s="37"/>
      <c r="MQ48" s="37"/>
      <c r="MR48" s="37"/>
      <c r="MS48" s="37"/>
      <c r="MT48" s="37"/>
      <c r="MU48" s="37"/>
      <c r="MV48" s="37"/>
      <c r="MW48" s="37"/>
      <c r="MX48" s="37"/>
      <c r="MY48" s="37"/>
      <c r="MZ48" s="37"/>
      <c r="NA48" s="37"/>
      <c r="NB48" s="37"/>
      <c r="NC48" s="37"/>
      <c r="ND48" s="37"/>
      <c r="NE48" s="37"/>
      <c r="NF48" s="37"/>
      <c r="NG48" s="37"/>
      <c r="NH48" s="37"/>
      <c r="NI48" s="37"/>
      <c r="NJ48" s="37"/>
      <c r="NK48" s="37"/>
      <c r="NL48" s="37"/>
      <c r="NM48" s="37"/>
      <c r="NN48" s="37"/>
      <c r="NO48" s="37"/>
      <c r="NP48" s="37"/>
      <c r="NQ48" s="37"/>
      <c r="NR48" s="37"/>
      <c r="NS48" s="37"/>
      <c r="NT48" s="37"/>
      <c r="NU48" s="37"/>
      <c r="NV48" s="37"/>
      <c r="NW48" s="37"/>
      <c r="NX48" s="37"/>
      <c r="NY48" s="37"/>
      <c r="NZ48" s="37"/>
      <c r="OA48" s="37"/>
      <c r="OB48" s="37"/>
      <c r="OC48" s="37"/>
      <c r="OD48" s="37"/>
      <c r="OE48" s="37"/>
      <c r="OF48" s="37"/>
      <c r="OG48" s="37"/>
      <c r="OH48" s="37"/>
      <c r="OI48" s="37"/>
      <c r="OJ48" s="37"/>
      <c r="OK48" s="37"/>
      <c r="OL48" s="37"/>
      <c r="OM48" s="37"/>
      <c r="ON48" s="37"/>
      <c r="OO48" s="37"/>
      <c r="OP48" s="37"/>
      <c r="OQ48" s="37"/>
      <c r="OR48" s="37"/>
      <c r="OS48" s="37"/>
      <c r="OT48" s="37"/>
      <c r="OU48" s="37"/>
      <c r="OV48" s="37"/>
      <c r="OW48" s="37"/>
      <c r="OX48" s="37"/>
      <c r="OY48" s="37"/>
      <c r="OZ48" s="37"/>
      <c r="PA48" s="37"/>
      <c r="PB48" s="37"/>
      <c r="PC48" s="37"/>
      <c r="PD48" s="37"/>
      <c r="PE48" s="37"/>
      <c r="PF48" s="37"/>
      <c r="PG48" s="37"/>
      <c r="PH48" s="37"/>
      <c r="PI48" s="37"/>
      <c r="PJ48" s="37"/>
      <c r="PK48" s="37"/>
      <c r="PL48" s="37"/>
      <c r="PM48" s="37"/>
      <c r="PN48" s="37"/>
      <c r="PO48" s="37"/>
      <c r="PP48" s="37"/>
      <c r="PQ48" s="37"/>
      <c r="PR48" s="37"/>
      <c r="PS48" s="37"/>
      <c r="PT48" s="37"/>
      <c r="PU48" s="37"/>
      <c r="PV48" s="37"/>
      <c r="PW48" s="37"/>
      <c r="PX48" s="37"/>
      <c r="PY48" s="37"/>
      <c r="PZ48" s="37"/>
      <c r="QA48" s="37"/>
      <c r="QB48" s="37"/>
      <c r="QC48" s="37"/>
      <c r="QD48" s="37"/>
      <c r="QE48" s="37"/>
      <c r="QF48" s="37"/>
      <c r="QG48" s="37"/>
      <c r="QH48" s="37"/>
      <c r="QI48" s="37"/>
      <c r="QJ48" s="37"/>
      <c r="QK48" s="37"/>
      <c r="QL48" s="37"/>
      <c r="QM48" s="37"/>
      <c r="QN48" s="37"/>
      <c r="QO48" s="37"/>
      <c r="QP48" s="37"/>
      <c r="QQ48" s="37"/>
      <c r="QR48" s="37"/>
      <c r="QS48" s="37"/>
      <c r="QT48" s="37"/>
      <c r="QU48" s="37"/>
      <c r="QV48" s="37"/>
      <c r="QW48" s="37"/>
      <c r="QX48" s="37"/>
      <c r="QY48" s="37"/>
      <c r="QZ48" s="37"/>
      <c r="RA48" s="37"/>
      <c r="RB48" s="37"/>
      <c r="RC48" s="37"/>
      <c r="RD48" s="37"/>
      <c r="RE48" s="37"/>
      <c r="RF48" s="37"/>
      <c r="RG48" s="37"/>
      <c r="RH48" s="37"/>
      <c r="RI48" s="37"/>
      <c r="RJ48" s="37"/>
      <c r="RK48" s="37"/>
      <c r="RL48" s="37"/>
      <c r="RM48" s="37"/>
      <c r="RN48" s="37"/>
      <c r="RO48" s="37"/>
      <c r="RP48" s="37"/>
      <c r="RQ48" s="37"/>
      <c r="RR48" s="37"/>
      <c r="RS48" s="37"/>
      <c r="RT48" s="37"/>
      <c r="RU48" s="37"/>
      <c r="RV48" s="37"/>
      <c r="RW48" s="37"/>
      <c r="RX48" s="37"/>
      <c r="RY48" s="37"/>
      <c r="RZ48" s="37"/>
      <c r="SA48" s="37"/>
      <c r="SB48" s="37"/>
      <c r="SC48" s="37"/>
      <c r="SD48" s="37"/>
      <c r="SE48" s="37"/>
      <c r="SF48" s="37"/>
      <c r="SG48" s="37"/>
      <c r="SH48" s="37"/>
      <c r="SI48" s="37"/>
      <c r="SJ48" s="37"/>
      <c r="SK48" s="37"/>
      <c r="SL48" s="37"/>
      <c r="SM48" s="37"/>
      <c r="SN48" s="37"/>
      <c r="SO48" s="37"/>
      <c r="SP48" s="37"/>
      <c r="SQ48" s="37"/>
      <c r="SR48" s="37"/>
      <c r="SS48" s="37"/>
      <c r="ST48" s="37"/>
      <c r="SU48" s="37"/>
      <c r="SV48" s="37"/>
      <c r="SW48" s="37"/>
      <c r="SX48" s="37"/>
      <c r="SY48" s="37"/>
      <c r="SZ48" s="37"/>
      <c r="TA48" s="37"/>
      <c r="TB48" s="37"/>
      <c r="TC48" s="37"/>
      <c r="TD48" s="37"/>
      <c r="TE48" s="37"/>
      <c r="TF48" s="37"/>
      <c r="TG48" s="37"/>
      <c r="TH48" s="37"/>
      <c r="TI48" s="37"/>
      <c r="TJ48" s="37"/>
      <c r="TK48" s="37"/>
      <c r="TL48" s="37"/>
      <c r="TM48" s="37"/>
      <c r="TN48" s="37"/>
      <c r="TO48" s="37"/>
      <c r="TP48" s="37"/>
      <c r="TQ48" s="37"/>
      <c r="TR48" s="37"/>
      <c r="TS48" s="37"/>
      <c r="TT48" s="37"/>
      <c r="TU48" s="37"/>
      <c r="TV48" s="37"/>
      <c r="TW48" s="37"/>
      <c r="TX48" s="37"/>
      <c r="TY48" s="37"/>
      <c r="TZ48" s="37"/>
      <c r="UA48" s="37"/>
      <c r="UB48" s="37"/>
      <c r="UC48" s="37"/>
      <c r="UD48" s="37"/>
      <c r="UE48" s="37"/>
      <c r="UF48" s="37"/>
      <c r="UG48" s="37"/>
      <c r="UH48" s="37"/>
      <c r="UI48" s="37"/>
      <c r="UJ48" s="37"/>
      <c r="UK48" s="37"/>
      <c r="UL48" s="37"/>
      <c r="UM48" s="37"/>
      <c r="UN48" s="37"/>
      <c r="UO48" s="37"/>
      <c r="UP48" s="37"/>
      <c r="UQ48" s="37"/>
      <c r="UR48" s="37"/>
      <c r="US48" s="37"/>
      <c r="UT48" s="37"/>
      <c r="UU48" s="37"/>
      <c r="UV48" s="37"/>
      <c r="UW48" s="37"/>
      <c r="UX48" s="37"/>
      <c r="UY48" s="37"/>
      <c r="UZ48" s="37"/>
      <c r="VA48" s="37"/>
      <c r="VB48" s="37"/>
      <c r="VC48" s="37"/>
      <c r="VD48" s="37"/>
      <c r="VE48" s="37"/>
      <c r="VF48" s="37"/>
      <c r="VG48" s="37"/>
      <c r="VH48" s="37"/>
      <c r="VI48" s="37"/>
      <c r="VJ48" s="37"/>
      <c r="VK48" s="37"/>
      <c r="VL48" s="37"/>
      <c r="VM48" s="37"/>
      <c r="VN48" s="37"/>
      <c r="VO48" s="37"/>
      <c r="VP48" s="37"/>
      <c r="VQ48" s="37"/>
      <c r="VR48" s="37"/>
      <c r="VS48" s="37"/>
      <c r="VT48" s="37"/>
      <c r="VU48" s="37"/>
      <c r="VV48" s="37"/>
      <c r="VW48" s="37"/>
      <c r="VX48" s="37"/>
      <c r="VY48" s="37"/>
      <c r="VZ48" s="37"/>
      <c r="WA48" s="37"/>
      <c r="WB48" s="37"/>
      <c r="WC48" s="37"/>
      <c r="WD48" s="37"/>
      <c r="WE48" s="37"/>
      <c r="WF48" s="37"/>
      <c r="WG48" s="37"/>
      <c r="WH48" s="37"/>
      <c r="WI48" s="37"/>
      <c r="WJ48" s="37"/>
      <c r="WK48" s="37"/>
      <c r="WL48" s="37"/>
      <c r="WM48" s="37"/>
      <c r="WN48" s="37"/>
      <c r="WO48" s="37"/>
      <c r="WP48" s="37"/>
      <c r="WQ48" s="37"/>
      <c r="WR48" s="37"/>
      <c r="WS48" s="37"/>
      <c r="WT48" s="37"/>
      <c r="WU48" s="37"/>
      <c r="WV48" s="37"/>
      <c r="WW48" s="37"/>
      <c r="WX48" s="37"/>
      <c r="WY48" s="37"/>
      <c r="WZ48" s="37"/>
      <c r="XA48" s="37"/>
      <c r="XB48" s="37"/>
      <c r="XC48" s="37"/>
      <c r="XD48" s="37"/>
      <c r="XE48" s="37"/>
      <c r="XF48" s="37"/>
      <c r="XG48" s="37"/>
      <c r="XH48" s="37"/>
      <c r="XI48" s="37"/>
      <c r="XJ48" s="37"/>
      <c r="XK48" s="37"/>
      <c r="XL48" s="37"/>
      <c r="XM48" s="37"/>
      <c r="XN48" s="37"/>
      <c r="XO48" s="37"/>
      <c r="XP48" s="37"/>
      <c r="XQ48" s="37"/>
      <c r="XR48" s="37"/>
      <c r="XS48" s="37"/>
      <c r="XT48" s="37"/>
      <c r="XU48" s="37"/>
      <c r="XV48" s="37"/>
      <c r="XW48" s="37"/>
      <c r="XX48" s="37"/>
      <c r="XY48" s="37"/>
      <c r="XZ48" s="37"/>
      <c r="YA48" s="37"/>
      <c r="YB48" s="37"/>
      <c r="YC48" s="37"/>
      <c r="YD48" s="37"/>
      <c r="YE48" s="37"/>
      <c r="YF48" s="37"/>
      <c r="YG48" s="37"/>
      <c r="YH48" s="37"/>
      <c r="YI48" s="37"/>
      <c r="YJ48" s="37"/>
      <c r="YK48" s="37"/>
      <c r="YL48" s="37"/>
      <c r="YM48" s="37"/>
      <c r="YN48" s="37"/>
      <c r="YO48" s="37"/>
      <c r="YP48" s="37"/>
      <c r="YQ48" s="37"/>
      <c r="YR48" s="37"/>
      <c r="YS48" s="37"/>
      <c r="YT48" s="37"/>
      <c r="YU48" s="37"/>
      <c r="YV48" s="37"/>
      <c r="YW48" s="37"/>
      <c r="YX48" s="37"/>
      <c r="YY48" s="37"/>
      <c r="YZ48" s="37"/>
      <c r="ZA48" s="37"/>
      <c r="ZB48" s="37"/>
      <c r="ZC48" s="37"/>
      <c r="ZD48" s="37"/>
      <c r="ZE48" s="37"/>
      <c r="ZF48" s="37"/>
      <c r="ZG48" s="37"/>
      <c r="ZH48" s="37"/>
      <c r="ZI48" s="37"/>
      <c r="ZJ48" s="37"/>
      <c r="ZK48" s="37"/>
      <c r="ZL48" s="37"/>
      <c r="ZM48" s="37"/>
      <c r="ZN48" s="37"/>
      <c r="ZO48" s="37"/>
      <c r="ZP48" s="37"/>
      <c r="ZQ48" s="37"/>
      <c r="ZR48" s="37"/>
      <c r="ZS48" s="37"/>
      <c r="ZT48" s="37"/>
      <c r="ZU48" s="37"/>
      <c r="ZV48" s="37"/>
      <c r="ZW48" s="37"/>
      <c r="ZX48" s="37"/>
      <c r="ZY48" s="37"/>
      <c r="ZZ48" s="37"/>
      <c r="AAA48" s="37"/>
      <c r="AAB48" s="37"/>
      <c r="AAC48" s="37"/>
      <c r="AAD48" s="37"/>
      <c r="AAE48" s="37"/>
      <c r="AAF48" s="37"/>
      <c r="AAG48" s="37"/>
      <c r="AAH48" s="37"/>
      <c r="AAI48" s="37"/>
      <c r="AAJ48" s="37"/>
      <c r="AAK48" s="37"/>
      <c r="AAL48" s="37"/>
      <c r="AAM48" s="37"/>
      <c r="AAN48" s="37"/>
      <c r="AAO48" s="37"/>
      <c r="AAP48" s="37"/>
      <c r="AAQ48" s="37"/>
      <c r="AAR48" s="37"/>
      <c r="AAS48" s="37"/>
      <c r="AAT48" s="37"/>
      <c r="AAU48" s="37"/>
      <c r="AAV48" s="37"/>
      <c r="AAW48" s="37"/>
      <c r="AAX48" s="37"/>
      <c r="AAY48" s="37"/>
      <c r="AAZ48" s="37"/>
      <c r="ABA48" s="37"/>
      <c r="ABB48" s="37"/>
      <c r="ABC48" s="37"/>
      <c r="ABD48" s="37"/>
      <c r="ABE48" s="37"/>
      <c r="ABF48" s="37"/>
      <c r="ABG48" s="37"/>
      <c r="ABH48" s="37"/>
      <c r="ABI48" s="37"/>
      <c r="ABJ48" s="37"/>
      <c r="ABK48" s="37"/>
      <c r="ABL48" s="37"/>
      <c r="ABM48" s="37"/>
      <c r="ABN48" s="37"/>
      <c r="ABO48" s="37"/>
      <c r="ABP48" s="37"/>
      <c r="ABQ48" s="37"/>
      <c r="ABR48" s="37"/>
      <c r="ABS48" s="37"/>
      <c r="ABT48" s="37"/>
      <c r="ABU48" s="37"/>
      <c r="ABV48" s="37"/>
      <c r="ABW48" s="37"/>
      <c r="ABX48" s="37"/>
      <c r="ABY48" s="37"/>
      <c r="ABZ48" s="37"/>
      <c r="ACA48" s="37"/>
      <c r="ACB48" s="37"/>
      <c r="ACC48" s="37"/>
      <c r="ACD48" s="37"/>
      <c r="ACE48" s="37"/>
      <c r="ACF48" s="37"/>
      <c r="ACG48" s="37"/>
      <c r="ACH48" s="37"/>
      <c r="ACI48" s="37"/>
      <c r="ACJ48" s="37"/>
      <c r="ACK48" s="37"/>
      <c r="ACL48" s="37"/>
      <c r="ACM48" s="37"/>
      <c r="ACN48" s="37"/>
      <c r="ACO48" s="37"/>
      <c r="ACP48" s="37"/>
      <c r="ACQ48" s="37"/>
      <c r="ACR48" s="37"/>
      <c r="ACS48" s="37"/>
      <c r="ACT48" s="37"/>
      <c r="ACU48" s="37"/>
      <c r="ACV48" s="37"/>
      <c r="ACW48" s="37"/>
      <c r="ACX48" s="37"/>
      <c r="ACY48" s="37"/>
      <c r="ACZ48" s="37"/>
      <c r="ADA48" s="37"/>
      <c r="ADB48" s="37"/>
      <c r="ADC48" s="37"/>
      <c r="ADD48" s="37"/>
      <c r="ADE48" s="37"/>
      <c r="ADF48" s="37"/>
      <c r="ADG48" s="37"/>
      <c r="ADH48" s="37"/>
      <c r="ADI48" s="37"/>
      <c r="ADJ48" s="37"/>
      <c r="ADK48" s="37"/>
      <c r="ADL48" s="37"/>
      <c r="ADM48" s="37"/>
      <c r="ADN48" s="37"/>
      <c r="ADO48" s="37"/>
      <c r="ADP48" s="37"/>
      <c r="ADQ48" s="37"/>
      <c r="ADR48" s="37"/>
      <c r="ADS48" s="37"/>
      <c r="ADT48" s="37"/>
      <c r="ADU48" s="37"/>
      <c r="ADV48" s="37"/>
      <c r="ADW48" s="37"/>
      <c r="ADX48" s="37"/>
      <c r="ADY48" s="37"/>
      <c r="ADZ48" s="37"/>
      <c r="AEA48" s="37"/>
      <c r="AEB48" s="37"/>
      <c r="AEC48" s="37"/>
      <c r="AED48" s="37"/>
      <c r="AEE48" s="37"/>
      <c r="AEF48" s="37"/>
      <c r="AEG48" s="37"/>
      <c r="AEH48" s="37"/>
      <c r="AEI48" s="37"/>
      <c r="AEJ48" s="37"/>
      <c r="AEK48" s="37"/>
      <c r="AEL48" s="37"/>
      <c r="AEM48" s="37"/>
      <c r="AEN48" s="37"/>
      <c r="AEO48" s="37"/>
      <c r="AEP48" s="37"/>
      <c r="AEQ48" s="37"/>
      <c r="AER48" s="37"/>
      <c r="AES48" s="37"/>
      <c r="AET48" s="37"/>
      <c r="AEU48" s="37"/>
      <c r="AEV48" s="37"/>
      <c r="AEW48" s="37"/>
      <c r="AEX48" s="37"/>
      <c r="AEY48" s="37"/>
      <c r="AEZ48" s="37"/>
      <c r="AFA48" s="37"/>
      <c r="AFB48" s="37"/>
      <c r="AFC48" s="37"/>
      <c r="AFD48" s="37"/>
      <c r="AFE48" s="37"/>
      <c r="AFF48" s="37"/>
      <c r="AFG48" s="37"/>
      <c r="AFH48" s="37"/>
      <c r="AFI48" s="37"/>
      <c r="AFJ48" s="37"/>
      <c r="AFK48" s="37"/>
      <c r="AFL48" s="37"/>
      <c r="AFM48" s="37"/>
      <c r="AFN48" s="37"/>
      <c r="AFO48" s="37"/>
      <c r="AFP48" s="37"/>
      <c r="AFQ48" s="37"/>
      <c r="AFR48" s="37"/>
      <c r="AFS48" s="37"/>
      <c r="AFT48" s="37"/>
      <c r="AFU48" s="37"/>
      <c r="AFV48" s="37"/>
      <c r="AFW48" s="37"/>
      <c r="AFX48" s="37"/>
      <c r="AFY48" s="37"/>
      <c r="AFZ48" s="37"/>
      <c r="AGA48" s="37"/>
      <c r="AGB48" s="37"/>
      <c r="AGC48" s="37"/>
      <c r="AGD48" s="37"/>
      <c r="AGE48" s="37"/>
      <c r="AGF48" s="37"/>
      <c r="AGG48" s="37"/>
      <c r="AGH48" s="37"/>
      <c r="AGI48" s="37"/>
      <c r="AGJ48" s="37"/>
      <c r="AGK48" s="37"/>
      <c r="AGL48" s="37"/>
      <c r="AGM48" s="37"/>
      <c r="AGN48" s="37"/>
      <c r="AGO48" s="37"/>
      <c r="AGP48" s="37"/>
      <c r="AGQ48" s="37"/>
      <c r="AGR48" s="37"/>
      <c r="AGS48" s="37"/>
      <c r="AGT48" s="37"/>
      <c r="AGU48" s="37"/>
      <c r="AGV48" s="37"/>
      <c r="AGW48" s="37"/>
      <c r="AGX48" s="37"/>
      <c r="AGY48" s="37"/>
      <c r="AGZ48" s="37"/>
      <c r="AHA48" s="37"/>
      <c r="AHB48" s="37"/>
      <c r="AHC48" s="37"/>
      <c r="AHD48" s="37"/>
      <c r="AHE48" s="37"/>
      <c r="AHF48" s="37"/>
      <c r="AHG48" s="37"/>
      <c r="AHH48" s="37"/>
      <c r="AHI48" s="37"/>
      <c r="AHJ48" s="37"/>
      <c r="AHK48" s="37"/>
      <c r="AHL48" s="37"/>
      <c r="AHM48" s="37"/>
      <c r="AHN48" s="37"/>
      <c r="AHO48" s="37"/>
      <c r="AHP48" s="37"/>
      <c r="AHQ48" s="37"/>
      <c r="AHR48" s="37"/>
      <c r="AHS48" s="37"/>
      <c r="AHT48" s="37"/>
      <c r="AHU48" s="37"/>
      <c r="AHV48" s="37"/>
      <c r="AHW48" s="37"/>
      <c r="AHX48" s="37"/>
      <c r="AHY48" s="37"/>
      <c r="AHZ48" s="37"/>
      <c r="AIA48" s="37"/>
      <c r="AIB48" s="37"/>
      <c r="AIC48" s="37"/>
      <c r="AID48" s="37"/>
      <c r="AIE48" s="37"/>
      <c r="AIF48" s="37"/>
      <c r="AIG48" s="37"/>
      <c r="AIH48" s="37"/>
      <c r="AII48" s="37"/>
      <c r="AIJ48" s="37"/>
      <c r="AIK48" s="37"/>
      <c r="AIL48" s="37"/>
      <c r="AIM48" s="37"/>
      <c r="AIN48" s="37"/>
      <c r="AIO48" s="37"/>
      <c r="AIP48" s="37"/>
      <c r="AIQ48" s="37"/>
      <c r="AIR48" s="37"/>
      <c r="AIS48" s="37"/>
      <c r="AIT48" s="37"/>
      <c r="AIU48" s="37"/>
      <c r="AIV48" s="37"/>
      <c r="AIW48" s="37"/>
      <c r="AIX48" s="37"/>
      <c r="AIY48" s="37"/>
      <c r="AIZ48" s="37"/>
      <c r="AJA48" s="37"/>
      <c r="AJB48" s="37"/>
      <c r="AJC48" s="37"/>
      <c r="AJD48" s="37"/>
      <c r="AJE48" s="37"/>
      <c r="AJF48" s="37"/>
      <c r="AJG48" s="37"/>
      <c r="AJH48" s="37"/>
      <c r="AJI48" s="37"/>
      <c r="AJJ48" s="37"/>
      <c r="AJK48" s="37"/>
      <c r="AJL48" s="37"/>
      <c r="AJM48" s="37"/>
      <c r="AJN48" s="37"/>
      <c r="AJO48" s="37"/>
      <c r="AJP48" s="37"/>
      <c r="AJQ48" s="37"/>
      <c r="AJR48" s="37"/>
      <c r="AJS48" s="37"/>
      <c r="AJT48" s="37"/>
      <c r="AJU48" s="37"/>
      <c r="AJV48" s="37"/>
      <c r="AJW48" s="37"/>
      <c r="AJX48" s="37"/>
      <c r="AJY48" s="37"/>
      <c r="AJZ48" s="37"/>
      <c r="AKA48" s="37"/>
      <c r="AKB48" s="37"/>
      <c r="AKC48" s="37"/>
      <c r="AKD48" s="37"/>
      <c r="AKE48" s="37"/>
      <c r="AKF48" s="37"/>
      <c r="AKG48" s="37"/>
      <c r="AKH48" s="37"/>
      <c r="AKI48" s="37"/>
      <c r="AKJ48" s="37"/>
      <c r="AKK48" s="37"/>
      <c r="AKL48" s="37"/>
      <c r="AKM48" s="37"/>
      <c r="AKN48" s="37"/>
      <c r="AKO48" s="37"/>
      <c r="AKP48" s="37"/>
      <c r="AKQ48" s="37"/>
      <c r="AKR48" s="37"/>
      <c r="AKS48" s="37"/>
      <c r="AKT48" s="37"/>
      <c r="AKU48" s="37"/>
      <c r="AKV48" s="37"/>
      <c r="AKW48" s="37"/>
      <c r="AKX48" s="37"/>
      <c r="AKY48" s="37"/>
      <c r="AKZ48" s="37"/>
      <c r="ALA48" s="37"/>
      <c r="ALB48" s="37"/>
      <c r="ALC48" s="37"/>
      <c r="ALD48" s="37"/>
      <c r="ALE48" s="37"/>
      <c r="ALF48" s="37"/>
      <c r="ALG48" s="37"/>
      <c r="ALH48" s="37"/>
      <c r="ALI48" s="37"/>
      <c r="ALJ48" s="37"/>
      <c r="ALK48" s="37"/>
      <c r="ALL48" s="37"/>
      <c r="ALM48" s="37"/>
      <c r="ALN48" s="37"/>
      <c r="ALO48" s="37"/>
      <c r="ALP48" s="37"/>
      <c r="ALQ48" s="37"/>
      <c r="ALR48" s="37"/>
      <c r="ALS48" s="37"/>
      <c r="ALT48" s="37"/>
      <c r="ALU48" s="37"/>
      <c r="ALV48" s="37"/>
      <c r="ALW48" s="37"/>
    </row>
    <row r="49" spans="1:1025" s="42" customFormat="1" ht="27.6" customHeight="1" x14ac:dyDescent="0.25">
      <c r="A49" s="206"/>
      <c r="B49" s="215" t="s">
        <v>611</v>
      </c>
      <c r="C49" s="207"/>
      <c r="D49" s="208"/>
      <c r="E49" s="207"/>
      <c r="F49" s="209"/>
      <c r="G49" s="28"/>
      <c r="H49" s="25"/>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c r="CG49" s="26"/>
      <c r="CH49" s="26"/>
      <c r="CI49" s="26"/>
      <c r="CJ49" s="26"/>
      <c r="CK49" s="26"/>
      <c r="CL49" s="26"/>
      <c r="CM49" s="26"/>
      <c r="CN49" s="26"/>
      <c r="CO49" s="26"/>
      <c r="CP49" s="26"/>
      <c r="CQ49" s="26"/>
      <c r="CR49" s="26"/>
      <c r="CS49" s="26"/>
      <c r="CT49" s="26"/>
      <c r="CU49" s="26"/>
      <c r="CV49" s="26"/>
      <c r="CW49" s="26"/>
      <c r="CX49" s="26"/>
      <c r="CY49" s="26"/>
      <c r="CZ49" s="26"/>
      <c r="DA49" s="26"/>
      <c r="DB49" s="26"/>
      <c r="DC49" s="26"/>
      <c r="DD49" s="26"/>
      <c r="DE49" s="26"/>
      <c r="DF49" s="26"/>
      <c r="DG49" s="26"/>
      <c r="DH49" s="26"/>
      <c r="DI49" s="26"/>
      <c r="DJ49" s="26"/>
      <c r="DK49" s="26"/>
      <c r="DL49" s="26"/>
      <c r="DM49" s="26"/>
      <c r="DN49" s="26"/>
      <c r="DO49" s="26"/>
      <c r="DP49" s="26"/>
      <c r="DQ49" s="26"/>
      <c r="DR49" s="26"/>
      <c r="DS49" s="26"/>
      <c r="DT49" s="26"/>
      <c r="DU49" s="26"/>
      <c r="DV49" s="26"/>
      <c r="DW49" s="26"/>
      <c r="DX49" s="26"/>
      <c r="DY49" s="26"/>
      <c r="DZ49" s="26"/>
      <c r="EA49" s="26"/>
      <c r="EB49" s="26"/>
      <c r="EC49" s="26"/>
      <c r="ED49" s="26"/>
      <c r="EE49" s="26"/>
      <c r="EF49" s="26"/>
      <c r="EG49" s="26"/>
      <c r="EH49" s="26"/>
      <c r="EI49" s="26"/>
      <c r="EJ49" s="26"/>
      <c r="EK49" s="26"/>
      <c r="EL49" s="26"/>
      <c r="EM49" s="26"/>
      <c r="EN49" s="26"/>
      <c r="EO49" s="26"/>
      <c r="EP49" s="26"/>
      <c r="EQ49" s="26"/>
      <c r="ER49" s="26"/>
      <c r="ES49" s="26"/>
      <c r="ET49" s="26"/>
      <c r="EU49" s="26"/>
      <c r="EV49" s="26"/>
      <c r="EW49" s="26"/>
      <c r="EX49" s="26"/>
      <c r="EY49" s="26"/>
      <c r="EZ49" s="26"/>
      <c r="FA49" s="26"/>
      <c r="FB49" s="26"/>
      <c r="FC49" s="26"/>
      <c r="FD49" s="26"/>
      <c r="FE49" s="26"/>
      <c r="FF49" s="26"/>
      <c r="FG49" s="26"/>
      <c r="FH49" s="26"/>
      <c r="FI49" s="26"/>
      <c r="FJ49" s="26"/>
      <c r="FK49" s="26"/>
      <c r="FL49" s="26"/>
      <c r="FM49" s="26"/>
      <c r="FN49" s="26"/>
      <c r="FO49" s="26"/>
      <c r="FP49" s="26"/>
      <c r="FQ49" s="26"/>
      <c r="FR49" s="26"/>
      <c r="FS49" s="26"/>
      <c r="FT49" s="26"/>
      <c r="FU49" s="26"/>
      <c r="FV49" s="26"/>
      <c r="FW49" s="26"/>
      <c r="FX49" s="26"/>
      <c r="FY49" s="26"/>
      <c r="FZ49" s="26"/>
      <c r="GA49" s="26"/>
      <c r="GB49" s="26"/>
      <c r="GC49" s="26"/>
      <c r="GD49" s="26"/>
      <c r="GE49" s="26"/>
      <c r="GF49" s="26"/>
      <c r="GG49" s="26"/>
      <c r="GH49" s="26"/>
      <c r="GI49" s="26"/>
      <c r="GJ49" s="26"/>
      <c r="GK49" s="26"/>
      <c r="GL49" s="26"/>
      <c r="GM49" s="26"/>
      <c r="GN49" s="26"/>
      <c r="GO49" s="26"/>
      <c r="GP49" s="26"/>
      <c r="GQ49" s="26"/>
      <c r="GR49" s="26"/>
      <c r="GS49" s="26"/>
      <c r="GT49" s="26"/>
      <c r="GU49" s="26"/>
      <c r="GV49" s="26"/>
      <c r="GW49" s="26"/>
      <c r="GX49" s="26"/>
      <c r="GY49" s="26"/>
      <c r="GZ49" s="26"/>
      <c r="HA49" s="26"/>
      <c r="HB49" s="26"/>
      <c r="HC49" s="26"/>
      <c r="HD49" s="26"/>
      <c r="HE49" s="26"/>
      <c r="HF49" s="26"/>
      <c r="HG49" s="26"/>
      <c r="HH49" s="26"/>
      <c r="HI49" s="26"/>
      <c r="HJ49" s="26"/>
      <c r="HK49" s="26"/>
      <c r="HL49" s="26"/>
      <c r="HM49" s="26"/>
      <c r="HN49" s="26"/>
      <c r="HO49" s="26"/>
      <c r="HP49" s="26"/>
      <c r="HQ49" s="26"/>
      <c r="HR49" s="26"/>
      <c r="HS49" s="26"/>
      <c r="HT49" s="26"/>
      <c r="HU49" s="26"/>
      <c r="HV49" s="26"/>
      <c r="HW49" s="26"/>
      <c r="HX49" s="26"/>
      <c r="HY49" s="26"/>
      <c r="HZ49" s="26"/>
      <c r="IA49" s="26"/>
      <c r="IB49" s="26"/>
      <c r="IC49" s="26"/>
      <c r="ID49" s="26"/>
      <c r="IE49" s="26"/>
      <c r="IF49" s="26"/>
      <c r="IG49" s="26"/>
      <c r="IH49" s="26"/>
      <c r="II49" s="26"/>
      <c r="IJ49" s="26"/>
      <c r="IK49" s="26"/>
      <c r="IL49" s="26"/>
      <c r="IM49" s="26"/>
      <c r="IN49" s="26"/>
      <c r="IO49" s="26"/>
      <c r="IP49" s="26"/>
      <c r="IQ49" s="26"/>
      <c r="IR49" s="26"/>
      <c r="IS49" s="26"/>
      <c r="IT49" s="26"/>
      <c r="IU49" s="26"/>
      <c r="IV49" s="26"/>
      <c r="IW49" s="26"/>
      <c r="IX49" s="26"/>
      <c r="IY49" s="26"/>
      <c r="IZ49" s="26"/>
      <c r="JA49" s="26"/>
      <c r="JB49" s="26"/>
      <c r="JC49" s="26"/>
      <c r="JD49" s="26"/>
      <c r="JE49" s="26"/>
      <c r="JF49" s="26"/>
      <c r="JG49" s="26"/>
      <c r="JH49" s="26"/>
      <c r="JI49" s="26"/>
      <c r="JJ49" s="26"/>
      <c r="JK49" s="26"/>
      <c r="JL49" s="26"/>
      <c r="JM49" s="26"/>
      <c r="JN49" s="26"/>
      <c r="JO49" s="26"/>
      <c r="JP49" s="26"/>
      <c r="JQ49" s="26"/>
      <c r="JR49" s="26"/>
      <c r="JS49" s="26"/>
      <c r="JT49" s="26"/>
      <c r="JU49" s="26"/>
      <c r="JV49" s="26"/>
      <c r="JW49" s="26"/>
      <c r="JX49" s="26"/>
      <c r="JY49" s="26"/>
      <c r="JZ49" s="26"/>
      <c r="KA49" s="26"/>
      <c r="KB49" s="26"/>
      <c r="KC49" s="26"/>
      <c r="KD49" s="26"/>
      <c r="KE49" s="26"/>
      <c r="KF49" s="26"/>
      <c r="KG49" s="26"/>
      <c r="KH49" s="26"/>
      <c r="KI49" s="26"/>
      <c r="KJ49" s="26"/>
      <c r="KK49" s="26"/>
      <c r="KL49" s="26"/>
      <c r="KM49" s="26"/>
      <c r="KN49" s="26"/>
      <c r="KO49" s="26"/>
      <c r="KP49" s="26"/>
      <c r="KQ49" s="26"/>
      <c r="KR49" s="26"/>
      <c r="KS49" s="26"/>
      <c r="KT49" s="26"/>
      <c r="KU49" s="26"/>
      <c r="KV49" s="26"/>
      <c r="KW49" s="26"/>
      <c r="KX49" s="26"/>
      <c r="KY49" s="26"/>
      <c r="KZ49" s="26"/>
      <c r="LA49" s="26"/>
      <c r="LB49" s="26"/>
      <c r="LC49" s="26"/>
      <c r="LD49" s="26"/>
      <c r="LE49" s="26"/>
      <c r="LF49" s="26"/>
      <c r="LG49" s="26"/>
      <c r="LH49" s="26"/>
      <c r="LI49" s="26"/>
      <c r="LJ49" s="26"/>
      <c r="LK49" s="26"/>
      <c r="LL49" s="26"/>
      <c r="LM49" s="26"/>
      <c r="LN49" s="26"/>
      <c r="LO49" s="26"/>
      <c r="LP49" s="26"/>
      <c r="LQ49" s="26"/>
      <c r="LR49" s="26"/>
      <c r="LS49" s="26"/>
      <c r="LT49" s="26"/>
      <c r="LU49" s="26"/>
      <c r="LV49" s="26"/>
      <c r="LW49" s="26"/>
      <c r="LX49" s="26"/>
      <c r="LY49" s="26"/>
      <c r="LZ49" s="26"/>
      <c r="MA49" s="26"/>
      <c r="MB49" s="26"/>
      <c r="MC49" s="26"/>
      <c r="MD49" s="26"/>
      <c r="ME49" s="26"/>
      <c r="MF49" s="26"/>
      <c r="MG49" s="26"/>
      <c r="MH49" s="26"/>
      <c r="MI49" s="26"/>
      <c r="MJ49" s="26"/>
      <c r="MK49" s="26"/>
      <c r="ML49" s="26"/>
      <c r="MM49" s="26"/>
      <c r="MN49" s="26"/>
      <c r="MO49" s="26"/>
      <c r="MP49" s="26"/>
      <c r="MQ49" s="26"/>
      <c r="MR49" s="26"/>
      <c r="MS49" s="26"/>
      <c r="MT49" s="26"/>
      <c r="MU49" s="26"/>
      <c r="MV49" s="26"/>
      <c r="MW49" s="26"/>
      <c r="MX49" s="26"/>
      <c r="MY49" s="26"/>
      <c r="MZ49" s="26"/>
      <c r="NA49" s="26"/>
      <c r="NB49" s="26"/>
      <c r="NC49" s="26"/>
      <c r="ND49" s="26"/>
      <c r="NE49" s="26"/>
      <c r="NF49" s="26"/>
      <c r="NG49" s="26"/>
      <c r="NH49" s="26"/>
      <c r="NI49" s="26"/>
      <c r="NJ49" s="26"/>
      <c r="NK49" s="26"/>
      <c r="NL49" s="26"/>
      <c r="NM49" s="26"/>
      <c r="NN49" s="26"/>
      <c r="NO49" s="26"/>
      <c r="NP49" s="26"/>
      <c r="NQ49" s="26"/>
      <c r="NR49" s="26"/>
      <c r="NS49" s="26"/>
      <c r="NT49" s="26"/>
      <c r="NU49" s="26"/>
      <c r="NV49" s="26"/>
      <c r="NW49" s="26"/>
      <c r="NX49" s="26"/>
      <c r="NY49" s="26"/>
      <c r="NZ49" s="26"/>
      <c r="OA49" s="26"/>
      <c r="OB49" s="26"/>
      <c r="OC49" s="26"/>
      <c r="OD49" s="26"/>
      <c r="OE49" s="26"/>
      <c r="OF49" s="26"/>
      <c r="OG49" s="26"/>
      <c r="OH49" s="26"/>
      <c r="OI49" s="26"/>
      <c r="OJ49" s="26"/>
      <c r="OK49" s="26"/>
      <c r="OL49" s="26"/>
      <c r="OM49" s="26"/>
      <c r="ON49" s="26"/>
      <c r="OO49" s="26"/>
      <c r="OP49" s="26"/>
      <c r="OQ49" s="26"/>
      <c r="OR49" s="26"/>
      <c r="OS49" s="26"/>
      <c r="OT49" s="26"/>
      <c r="OU49" s="26"/>
      <c r="OV49" s="26"/>
      <c r="OW49" s="26"/>
      <c r="OX49" s="26"/>
      <c r="OY49" s="26"/>
      <c r="OZ49" s="26"/>
      <c r="PA49" s="26"/>
      <c r="PB49" s="26"/>
      <c r="PC49" s="26"/>
      <c r="PD49" s="26"/>
      <c r="PE49" s="26"/>
      <c r="PF49" s="26"/>
      <c r="PG49" s="26"/>
      <c r="PH49" s="26"/>
      <c r="PI49" s="26"/>
      <c r="PJ49" s="26"/>
      <c r="PK49" s="26"/>
      <c r="PL49" s="26"/>
      <c r="PM49" s="26"/>
      <c r="PN49" s="26"/>
      <c r="PO49" s="26"/>
      <c r="PP49" s="26"/>
      <c r="PQ49" s="26"/>
      <c r="PR49" s="26"/>
      <c r="PS49" s="26"/>
      <c r="PT49" s="26"/>
      <c r="PU49" s="26"/>
      <c r="PV49" s="26"/>
      <c r="PW49" s="26"/>
      <c r="PX49" s="26"/>
      <c r="PY49" s="26"/>
      <c r="PZ49" s="26"/>
      <c r="QA49" s="26"/>
      <c r="QB49" s="26"/>
      <c r="QC49" s="26"/>
      <c r="QD49" s="26"/>
      <c r="QE49" s="26"/>
      <c r="QF49" s="26"/>
      <c r="QG49" s="26"/>
      <c r="QH49" s="26"/>
      <c r="QI49" s="26"/>
      <c r="QJ49" s="26"/>
      <c r="QK49" s="26"/>
      <c r="QL49" s="26"/>
      <c r="QM49" s="26"/>
      <c r="QN49" s="26"/>
      <c r="QO49" s="26"/>
      <c r="QP49" s="26"/>
      <c r="QQ49" s="26"/>
      <c r="QR49" s="26"/>
      <c r="QS49" s="26"/>
      <c r="QT49" s="26"/>
      <c r="QU49" s="26"/>
      <c r="QV49" s="26"/>
      <c r="QW49" s="26"/>
      <c r="QX49" s="26"/>
      <c r="QY49" s="26"/>
      <c r="QZ49" s="26"/>
      <c r="RA49" s="26"/>
      <c r="RB49" s="26"/>
      <c r="RC49" s="26"/>
      <c r="RD49" s="26"/>
      <c r="RE49" s="26"/>
      <c r="RF49" s="26"/>
      <c r="RG49" s="26"/>
      <c r="RH49" s="26"/>
      <c r="RI49" s="26"/>
      <c r="RJ49" s="26"/>
      <c r="RK49" s="26"/>
      <c r="RL49" s="26"/>
      <c r="RM49" s="26"/>
      <c r="RN49" s="26"/>
      <c r="RO49" s="26"/>
      <c r="RP49" s="26"/>
      <c r="RQ49" s="26"/>
      <c r="RR49" s="26"/>
      <c r="RS49" s="26"/>
      <c r="RT49" s="26"/>
      <c r="RU49" s="26"/>
      <c r="RV49" s="26"/>
      <c r="RW49" s="26"/>
      <c r="RX49" s="26"/>
      <c r="RY49" s="26"/>
      <c r="RZ49" s="26"/>
      <c r="SA49" s="26"/>
      <c r="SB49" s="26"/>
      <c r="SC49" s="26"/>
      <c r="SD49" s="26"/>
      <c r="SE49" s="26"/>
      <c r="SF49" s="26"/>
      <c r="SG49" s="26"/>
      <c r="SH49" s="26"/>
      <c r="SI49" s="26"/>
      <c r="SJ49" s="26"/>
      <c r="SK49" s="26"/>
      <c r="SL49" s="26"/>
      <c r="SM49" s="26"/>
      <c r="SN49" s="26"/>
      <c r="SO49" s="26"/>
      <c r="SP49" s="26"/>
      <c r="SQ49" s="26"/>
      <c r="SR49" s="26"/>
      <c r="SS49" s="26"/>
      <c r="ST49" s="26"/>
      <c r="SU49" s="26"/>
      <c r="SV49" s="26"/>
      <c r="SW49" s="26"/>
      <c r="SX49" s="26"/>
      <c r="SY49" s="26"/>
      <c r="SZ49" s="26"/>
      <c r="TA49" s="26"/>
      <c r="TB49" s="26"/>
      <c r="TC49" s="26"/>
      <c r="TD49" s="26"/>
      <c r="TE49" s="26"/>
      <c r="TF49" s="26"/>
      <c r="TG49" s="26"/>
      <c r="TH49" s="26"/>
      <c r="TI49" s="26"/>
      <c r="TJ49" s="26"/>
      <c r="TK49" s="26"/>
      <c r="TL49" s="26"/>
      <c r="TM49" s="26"/>
      <c r="TN49" s="26"/>
      <c r="TO49" s="26"/>
      <c r="TP49" s="26"/>
      <c r="TQ49" s="26"/>
      <c r="TR49" s="26"/>
      <c r="TS49" s="26"/>
      <c r="TT49" s="26"/>
      <c r="TU49" s="26"/>
      <c r="TV49" s="26"/>
      <c r="TW49" s="26"/>
      <c r="TX49" s="26"/>
      <c r="TY49" s="26"/>
      <c r="TZ49" s="26"/>
      <c r="UA49" s="26"/>
      <c r="UB49" s="26"/>
      <c r="UC49" s="26"/>
      <c r="UD49" s="26"/>
      <c r="UE49" s="26"/>
      <c r="UF49" s="26"/>
      <c r="UG49" s="26"/>
      <c r="UH49" s="26"/>
      <c r="UI49" s="26"/>
      <c r="UJ49" s="26"/>
      <c r="UK49" s="26"/>
      <c r="UL49" s="26"/>
      <c r="UM49" s="26"/>
      <c r="UN49" s="26"/>
      <c r="UO49" s="26"/>
      <c r="UP49" s="26"/>
      <c r="UQ49" s="26"/>
      <c r="UR49" s="26"/>
      <c r="US49" s="26"/>
      <c r="UT49" s="26"/>
      <c r="UU49" s="26"/>
      <c r="UV49" s="26"/>
      <c r="UW49" s="26"/>
      <c r="UX49" s="26"/>
      <c r="UY49" s="26"/>
      <c r="UZ49" s="26"/>
      <c r="VA49" s="26"/>
      <c r="VB49" s="26"/>
      <c r="VC49" s="26"/>
      <c r="VD49" s="26"/>
      <c r="VE49" s="26"/>
      <c r="VF49" s="26"/>
      <c r="VG49" s="26"/>
      <c r="VH49" s="26"/>
      <c r="VI49" s="26"/>
      <c r="VJ49" s="26"/>
      <c r="VK49" s="26"/>
      <c r="VL49" s="26"/>
      <c r="VM49" s="26"/>
      <c r="VN49" s="26"/>
      <c r="VO49" s="26"/>
      <c r="VP49" s="26"/>
      <c r="VQ49" s="26"/>
      <c r="VR49" s="26"/>
      <c r="VS49" s="26"/>
      <c r="VT49" s="26"/>
      <c r="VU49" s="26"/>
      <c r="VV49" s="26"/>
      <c r="VW49" s="26"/>
      <c r="VX49" s="26"/>
      <c r="VY49" s="26"/>
      <c r="VZ49" s="26"/>
      <c r="WA49" s="26"/>
      <c r="WB49" s="26"/>
      <c r="WC49" s="26"/>
      <c r="WD49" s="26"/>
      <c r="WE49" s="26"/>
      <c r="WF49" s="26"/>
      <c r="WG49" s="26"/>
      <c r="WH49" s="26"/>
      <c r="WI49" s="26"/>
      <c r="WJ49" s="26"/>
      <c r="WK49" s="26"/>
      <c r="WL49" s="26"/>
      <c r="WM49" s="26"/>
      <c r="WN49" s="26"/>
      <c r="WO49" s="26"/>
      <c r="WP49" s="26"/>
      <c r="WQ49" s="26"/>
      <c r="WR49" s="26"/>
      <c r="WS49" s="26"/>
      <c r="WT49" s="26"/>
      <c r="WU49" s="26"/>
      <c r="WV49" s="26"/>
      <c r="WW49" s="26"/>
      <c r="WX49" s="26"/>
      <c r="WY49" s="26"/>
      <c r="WZ49" s="26"/>
      <c r="XA49" s="26"/>
      <c r="XB49" s="26"/>
      <c r="XC49" s="26"/>
      <c r="XD49" s="26"/>
      <c r="XE49" s="26"/>
      <c r="XF49" s="26"/>
      <c r="XG49" s="26"/>
      <c r="XH49" s="26"/>
      <c r="XI49" s="26"/>
      <c r="XJ49" s="26"/>
      <c r="XK49" s="26"/>
      <c r="XL49" s="26"/>
      <c r="XM49" s="26"/>
      <c r="XN49" s="26"/>
      <c r="XO49" s="26"/>
      <c r="XP49" s="26"/>
      <c r="XQ49" s="26"/>
      <c r="XR49" s="26"/>
      <c r="XS49" s="26"/>
      <c r="XT49" s="26"/>
      <c r="XU49" s="26"/>
      <c r="XV49" s="26"/>
      <c r="XW49" s="26"/>
      <c r="XX49" s="26"/>
      <c r="XY49" s="26"/>
      <c r="XZ49" s="26"/>
      <c r="YA49" s="26"/>
      <c r="YB49" s="26"/>
      <c r="YC49" s="26"/>
      <c r="YD49" s="26"/>
      <c r="YE49" s="26"/>
      <c r="YF49" s="26"/>
      <c r="YG49" s="26"/>
      <c r="YH49" s="26"/>
      <c r="YI49" s="26"/>
      <c r="YJ49" s="26"/>
      <c r="YK49" s="26"/>
      <c r="YL49" s="26"/>
      <c r="YM49" s="26"/>
      <c r="YN49" s="26"/>
      <c r="YO49" s="26"/>
      <c r="YP49" s="26"/>
      <c r="YQ49" s="26"/>
      <c r="YR49" s="26"/>
      <c r="YS49" s="26"/>
      <c r="YT49" s="26"/>
      <c r="YU49" s="26"/>
      <c r="YV49" s="26"/>
      <c r="YW49" s="26"/>
      <c r="YX49" s="26"/>
      <c r="YY49" s="26"/>
      <c r="YZ49" s="26"/>
      <c r="ZA49" s="26"/>
      <c r="ZB49" s="26"/>
      <c r="ZC49" s="26"/>
      <c r="ZD49" s="26"/>
      <c r="ZE49" s="26"/>
      <c r="ZF49" s="26"/>
      <c r="ZG49" s="26"/>
      <c r="ZH49" s="26"/>
      <c r="ZI49" s="26"/>
      <c r="ZJ49" s="26"/>
      <c r="ZK49" s="26"/>
      <c r="ZL49" s="26"/>
      <c r="ZM49" s="26"/>
      <c r="ZN49" s="26"/>
      <c r="ZO49" s="26"/>
      <c r="ZP49" s="26"/>
      <c r="ZQ49" s="26"/>
      <c r="ZR49" s="26"/>
      <c r="ZS49" s="26"/>
      <c r="ZT49" s="26"/>
      <c r="ZU49" s="26"/>
      <c r="ZV49" s="26"/>
      <c r="ZW49" s="26"/>
      <c r="ZX49" s="26"/>
      <c r="ZY49" s="26"/>
      <c r="ZZ49" s="26"/>
      <c r="AAA49" s="26"/>
      <c r="AAB49" s="26"/>
      <c r="AAC49" s="26"/>
      <c r="AAD49" s="26"/>
      <c r="AAE49" s="26"/>
      <c r="AAF49" s="26"/>
      <c r="AAG49" s="26"/>
      <c r="AAH49" s="26"/>
      <c r="AAI49" s="26"/>
      <c r="AAJ49" s="26"/>
      <c r="AAK49" s="26"/>
      <c r="AAL49" s="26"/>
      <c r="AAM49" s="26"/>
      <c r="AAN49" s="26"/>
      <c r="AAO49" s="26"/>
      <c r="AAP49" s="26"/>
      <c r="AAQ49" s="26"/>
      <c r="AAR49" s="26"/>
      <c r="AAS49" s="26"/>
      <c r="AAT49" s="26"/>
      <c r="AAU49" s="26"/>
      <c r="AAV49" s="26"/>
      <c r="AAW49" s="26"/>
      <c r="AAX49" s="26"/>
      <c r="AAY49" s="26"/>
      <c r="AAZ49" s="26"/>
      <c r="ABA49" s="26"/>
      <c r="ABB49" s="26"/>
      <c r="ABC49" s="26"/>
      <c r="ABD49" s="26"/>
      <c r="ABE49" s="26"/>
      <c r="ABF49" s="26"/>
      <c r="ABG49" s="26"/>
      <c r="ABH49" s="26"/>
      <c r="ABI49" s="26"/>
      <c r="ABJ49" s="26"/>
      <c r="ABK49" s="26"/>
      <c r="ABL49" s="26"/>
      <c r="ABM49" s="26"/>
      <c r="ABN49" s="26"/>
      <c r="ABO49" s="26"/>
      <c r="ABP49" s="26"/>
      <c r="ABQ49" s="26"/>
      <c r="ABR49" s="26"/>
      <c r="ABS49" s="26"/>
      <c r="ABT49" s="26"/>
      <c r="ABU49" s="26"/>
      <c r="ABV49" s="26"/>
      <c r="ABW49" s="26"/>
      <c r="ABX49" s="26"/>
      <c r="ABY49" s="26"/>
      <c r="ABZ49" s="26"/>
      <c r="ACA49" s="26"/>
      <c r="ACB49" s="26"/>
      <c r="ACC49" s="26"/>
      <c r="ACD49" s="26"/>
      <c r="ACE49" s="26"/>
      <c r="ACF49" s="26"/>
      <c r="ACG49" s="26"/>
      <c r="ACH49" s="26"/>
      <c r="ACI49" s="26"/>
      <c r="ACJ49" s="26"/>
      <c r="ACK49" s="26"/>
      <c r="ACL49" s="26"/>
      <c r="ACM49" s="26"/>
      <c r="ACN49" s="26"/>
      <c r="ACO49" s="26"/>
      <c r="ACP49" s="26"/>
      <c r="ACQ49" s="26"/>
      <c r="ACR49" s="26"/>
      <c r="ACS49" s="26"/>
      <c r="ACT49" s="26"/>
      <c r="ACU49" s="26"/>
      <c r="ACV49" s="26"/>
      <c r="ACW49" s="26"/>
      <c r="ACX49" s="26"/>
      <c r="ACY49" s="26"/>
      <c r="ACZ49" s="26"/>
      <c r="ADA49" s="26"/>
      <c r="ADB49" s="26"/>
      <c r="ADC49" s="26"/>
      <c r="ADD49" s="26"/>
      <c r="ADE49" s="26"/>
      <c r="ADF49" s="26"/>
      <c r="ADG49" s="26"/>
      <c r="ADH49" s="26"/>
      <c r="ADI49" s="26"/>
      <c r="ADJ49" s="26"/>
      <c r="ADK49" s="26"/>
      <c r="ADL49" s="26"/>
      <c r="ADM49" s="26"/>
      <c r="ADN49" s="26"/>
      <c r="ADO49" s="26"/>
      <c r="ADP49" s="26"/>
      <c r="ADQ49" s="26"/>
      <c r="ADR49" s="26"/>
      <c r="ADS49" s="26"/>
      <c r="ADT49" s="26"/>
      <c r="ADU49" s="26"/>
      <c r="ADV49" s="26"/>
      <c r="ADW49" s="26"/>
      <c r="ADX49" s="26"/>
      <c r="ADY49" s="26"/>
      <c r="ADZ49" s="26"/>
      <c r="AEA49" s="26"/>
      <c r="AEB49" s="26"/>
      <c r="AEC49" s="26"/>
      <c r="AED49" s="26"/>
      <c r="AEE49" s="26"/>
      <c r="AEF49" s="26"/>
      <c r="AEG49" s="26"/>
      <c r="AEH49" s="26"/>
      <c r="AEI49" s="26"/>
      <c r="AEJ49" s="26"/>
      <c r="AEK49" s="26"/>
      <c r="AEL49" s="26"/>
      <c r="AEM49" s="26"/>
      <c r="AEN49" s="26"/>
      <c r="AEO49" s="26"/>
      <c r="AEP49" s="26"/>
      <c r="AEQ49" s="26"/>
      <c r="AER49" s="26"/>
      <c r="AES49" s="26"/>
      <c r="AET49" s="26"/>
      <c r="AEU49" s="26"/>
      <c r="AEV49" s="26"/>
      <c r="AEW49" s="26"/>
      <c r="AEX49" s="26"/>
      <c r="AEY49" s="26"/>
      <c r="AEZ49" s="26"/>
      <c r="AFA49" s="26"/>
      <c r="AFB49" s="26"/>
      <c r="AFC49" s="26"/>
      <c r="AFD49" s="26"/>
      <c r="AFE49" s="26"/>
      <c r="AFF49" s="26"/>
      <c r="AFG49" s="26"/>
      <c r="AFH49" s="26"/>
      <c r="AFI49" s="26"/>
      <c r="AFJ49" s="26"/>
      <c r="AFK49" s="26"/>
      <c r="AFL49" s="26"/>
      <c r="AFM49" s="26"/>
      <c r="AFN49" s="26"/>
      <c r="AFO49" s="26"/>
      <c r="AFP49" s="26"/>
      <c r="AFQ49" s="26"/>
      <c r="AFR49" s="26"/>
      <c r="AFS49" s="26"/>
      <c r="AFT49" s="26"/>
      <c r="AFU49" s="26"/>
      <c r="AFV49" s="26"/>
      <c r="AFW49" s="26"/>
      <c r="AFX49" s="26"/>
      <c r="AFY49" s="26"/>
      <c r="AFZ49" s="26"/>
      <c r="AGA49" s="26"/>
      <c r="AGB49" s="26"/>
      <c r="AGC49" s="26"/>
      <c r="AGD49" s="26"/>
      <c r="AGE49" s="26"/>
      <c r="AGF49" s="26"/>
      <c r="AGG49" s="26"/>
      <c r="AGH49" s="26"/>
      <c r="AGI49" s="26"/>
      <c r="AGJ49" s="26"/>
      <c r="AGK49" s="26"/>
      <c r="AGL49" s="26"/>
      <c r="AGM49" s="26"/>
      <c r="AGN49" s="26"/>
      <c r="AGO49" s="26"/>
      <c r="AGP49" s="26"/>
      <c r="AGQ49" s="26"/>
      <c r="AGR49" s="26"/>
      <c r="AGS49" s="26"/>
      <c r="AGT49" s="26"/>
      <c r="AGU49" s="26"/>
      <c r="AGV49" s="26"/>
      <c r="AGW49" s="26"/>
      <c r="AGX49" s="26"/>
      <c r="AGY49" s="26"/>
      <c r="AGZ49" s="26"/>
      <c r="AHA49" s="26"/>
      <c r="AHB49" s="26"/>
      <c r="AHC49" s="26"/>
      <c r="AHD49" s="26"/>
      <c r="AHE49" s="26"/>
      <c r="AHF49" s="26"/>
      <c r="AHG49" s="26"/>
      <c r="AHH49" s="26"/>
      <c r="AHI49" s="26"/>
      <c r="AHJ49" s="26"/>
      <c r="AHK49" s="26"/>
      <c r="AHL49" s="26"/>
      <c r="AHM49" s="26"/>
      <c r="AHN49" s="26"/>
      <c r="AHO49" s="26"/>
      <c r="AHP49" s="26"/>
      <c r="AHQ49" s="26"/>
      <c r="AHR49" s="26"/>
      <c r="AHS49" s="26"/>
      <c r="AHT49" s="26"/>
      <c r="AHU49" s="26"/>
      <c r="AHV49" s="26"/>
      <c r="AHW49" s="26"/>
      <c r="AHX49" s="26"/>
      <c r="AHY49" s="26"/>
      <c r="AHZ49" s="26"/>
      <c r="AIA49" s="26"/>
      <c r="AIB49" s="26"/>
      <c r="AIC49" s="26"/>
      <c r="AID49" s="26"/>
      <c r="AIE49" s="26"/>
      <c r="AIF49" s="26"/>
      <c r="AIG49" s="26"/>
      <c r="AIH49" s="26"/>
      <c r="AII49" s="26"/>
      <c r="AIJ49" s="26"/>
      <c r="AIK49" s="26"/>
      <c r="AIL49" s="26"/>
      <c r="AIM49" s="26"/>
      <c r="AIN49" s="26"/>
      <c r="AIO49" s="26"/>
      <c r="AIP49" s="26"/>
      <c r="AIQ49" s="26"/>
      <c r="AIR49" s="26"/>
      <c r="AIS49" s="26"/>
      <c r="AIT49" s="26"/>
      <c r="AIU49" s="26"/>
      <c r="AIV49" s="26"/>
      <c r="AIW49" s="26"/>
      <c r="AIX49" s="26"/>
      <c r="AIY49" s="26"/>
      <c r="AIZ49" s="26"/>
      <c r="AJA49" s="26"/>
      <c r="AJB49" s="26"/>
      <c r="AJC49" s="26"/>
      <c r="AJD49" s="26"/>
      <c r="AJE49" s="26"/>
      <c r="AJF49" s="26"/>
      <c r="AJG49" s="26"/>
      <c r="AJH49" s="26"/>
      <c r="AJI49" s="26"/>
      <c r="AJJ49" s="26"/>
      <c r="AJK49" s="26"/>
      <c r="AJL49" s="26"/>
      <c r="AJM49" s="26"/>
      <c r="AJN49" s="26"/>
      <c r="AJO49" s="26"/>
      <c r="AJP49" s="26"/>
      <c r="AJQ49" s="26"/>
      <c r="AJR49" s="26"/>
      <c r="AJS49" s="26"/>
      <c r="AJT49" s="26"/>
      <c r="AJU49" s="26"/>
      <c r="AJV49" s="26"/>
      <c r="AJW49" s="26"/>
      <c r="AJX49" s="26"/>
      <c r="AJY49" s="26"/>
      <c r="AJZ49" s="26"/>
      <c r="AKA49" s="26"/>
      <c r="AKB49" s="26"/>
      <c r="AKC49" s="26"/>
      <c r="AKD49" s="26"/>
      <c r="AKE49" s="26"/>
      <c r="AKF49" s="26"/>
      <c r="AKG49" s="26"/>
      <c r="AKH49" s="26"/>
      <c r="AKI49" s="26"/>
      <c r="AKJ49" s="26"/>
      <c r="AKK49" s="26"/>
      <c r="AKL49" s="26"/>
      <c r="AKM49" s="26"/>
      <c r="AKN49" s="26"/>
      <c r="AKO49" s="26"/>
      <c r="AKP49" s="26"/>
      <c r="AKQ49" s="26"/>
      <c r="AKR49" s="26"/>
      <c r="AKS49" s="26"/>
      <c r="AKT49" s="26"/>
      <c r="AKU49" s="26"/>
      <c r="AKV49" s="26"/>
      <c r="AKW49" s="26"/>
      <c r="AKX49" s="26"/>
      <c r="AKY49" s="26"/>
      <c r="AKZ49" s="26"/>
      <c r="ALA49" s="26"/>
      <c r="ALB49" s="26"/>
      <c r="ALC49" s="26"/>
      <c r="ALD49" s="26"/>
      <c r="ALE49" s="26"/>
      <c r="ALF49" s="26"/>
      <c r="ALG49" s="26"/>
      <c r="ALH49" s="26"/>
      <c r="ALI49" s="26"/>
      <c r="ALJ49" s="26"/>
      <c r="ALK49" s="26"/>
      <c r="ALL49" s="26"/>
      <c r="ALM49" s="26"/>
      <c r="ALN49" s="26"/>
      <c r="ALO49" s="26"/>
      <c r="ALP49" s="26"/>
      <c r="ALQ49" s="26"/>
      <c r="ALR49" s="26"/>
      <c r="ALS49" s="26"/>
      <c r="ALT49" s="26"/>
      <c r="ALU49" s="26"/>
      <c r="ALV49" s="26"/>
      <c r="ALW49" s="26"/>
      <c r="ALX49" s="26"/>
      <c r="ALY49" s="26"/>
      <c r="ALZ49" s="26"/>
      <c r="AMA49" s="26"/>
      <c r="AMB49" s="26"/>
      <c r="AMC49" s="26"/>
      <c r="AMD49" s="26"/>
      <c r="AME49" s="26"/>
      <c r="AMF49" s="26"/>
      <c r="AMG49" s="26"/>
      <c r="AMH49" s="26"/>
      <c r="AMI49" s="26"/>
      <c r="AMJ49" s="26"/>
      <c r="AMK49" s="26"/>
    </row>
    <row r="50" spans="1:1025" x14ac:dyDescent="0.25">
      <c r="A50" s="206"/>
      <c r="B50" s="212"/>
      <c r="C50" s="207"/>
      <c r="D50" s="208"/>
      <c r="E50" s="207"/>
      <c r="F50" s="207"/>
      <c r="G50" s="37"/>
      <c r="H50" s="37"/>
      <c r="I50" s="37"/>
      <c r="J50" s="37"/>
      <c r="K50" s="37"/>
      <c r="L50" s="37"/>
      <c r="M50" s="37"/>
      <c r="N50" s="37"/>
      <c r="O50" s="37"/>
      <c r="P50" s="37"/>
      <c r="Q50" s="37"/>
      <c r="R50" s="37"/>
      <c r="S50" s="37"/>
      <c r="T50" s="37"/>
      <c r="U50" s="37"/>
      <c r="V50" s="37"/>
      <c r="W50" s="37"/>
      <c r="X50" s="37"/>
      <c r="Y50" s="37"/>
      <c r="Z50" s="37"/>
      <c r="AA50" s="37"/>
      <c r="AB50" s="37"/>
      <c r="AC50" s="37"/>
      <c r="AD50" s="37"/>
      <c r="AE50" s="37"/>
      <c r="AF50" s="37"/>
      <c r="AG50" s="37"/>
      <c r="AH50" s="37"/>
      <c r="AI50" s="37"/>
      <c r="AJ50" s="37"/>
      <c r="AK50" s="37"/>
      <c r="AL50" s="37"/>
      <c r="AM50" s="37"/>
      <c r="AN50" s="37"/>
      <c r="AO50" s="37"/>
      <c r="AP50" s="37"/>
      <c r="AQ50" s="37"/>
      <c r="AR50" s="37"/>
      <c r="AS50" s="37"/>
      <c r="AT50" s="37"/>
      <c r="AU50" s="37"/>
      <c r="AV50" s="37"/>
      <c r="AW50" s="37"/>
      <c r="AX50" s="37"/>
      <c r="AY50" s="37"/>
      <c r="AZ50" s="37"/>
      <c r="BA50" s="37"/>
      <c r="BB50" s="37"/>
      <c r="BC50" s="37"/>
      <c r="BD50" s="37"/>
      <c r="BE50" s="37"/>
      <c r="BF50" s="37"/>
      <c r="BG50" s="37"/>
      <c r="BH50" s="37"/>
      <c r="BI50" s="37"/>
      <c r="BJ50" s="37"/>
      <c r="BK50" s="37"/>
      <c r="BL50" s="37"/>
      <c r="BM50" s="37"/>
      <c r="BN50" s="37"/>
      <c r="BO50" s="37"/>
      <c r="BP50" s="37"/>
      <c r="BQ50" s="37"/>
      <c r="BR50" s="37"/>
      <c r="BS50" s="37"/>
      <c r="BT50" s="37"/>
      <c r="BU50" s="37"/>
      <c r="BV50" s="37"/>
      <c r="BW50" s="37"/>
      <c r="BX50" s="37"/>
      <c r="BY50" s="37"/>
      <c r="BZ50" s="37"/>
      <c r="CA50" s="37"/>
      <c r="CB50" s="37"/>
      <c r="CC50" s="37"/>
      <c r="CD50" s="37"/>
      <c r="CE50" s="37"/>
      <c r="CF50" s="37"/>
      <c r="CG50" s="37"/>
      <c r="CH50" s="37"/>
      <c r="CI50" s="37"/>
      <c r="CJ50" s="37"/>
      <c r="CK50" s="37"/>
      <c r="CL50" s="37"/>
      <c r="CM50" s="37"/>
      <c r="CN50" s="37"/>
      <c r="CO50" s="37"/>
      <c r="CP50" s="37"/>
      <c r="CQ50" s="37"/>
      <c r="CR50" s="37"/>
      <c r="CS50" s="37"/>
      <c r="CT50" s="37"/>
      <c r="CU50" s="37"/>
      <c r="CV50" s="37"/>
      <c r="CW50" s="37"/>
      <c r="CX50" s="37"/>
      <c r="CY50" s="37"/>
      <c r="CZ50" s="37"/>
      <c r="DA50" s="37"/>
      <c r="DB50" s="37"/>
      <c r="DC50" s="37"/>
      <c r="DD50" s="37"/>
      <c r="DE50" s="37"/>
      <c r="DF50" s="37"/>
      <c r="DG50" s="37"/>
      <c r="DH50" s="37"/>
      <c r="DI50" s="37"/>
      <c r="DJ50" s="37"/>
      <c r="DK50" s="37"/>
      <c r="DL50" s="37"/>
      <c r="DM50" s="37"/>
      <c r="DN50" s="37"/>
      <c r="DO50" s="37"/>
      <c r="DP50" s="37"/>
      <c r="DQ50" s="37"/>
      <c r="DR50" s="37"/>
      <c r="DS50" s="37"/>
      <c r="DT50" s="37"/>
      <c r="DU50" s="37"/>
      <c r="DV50" s="37"/>
      <c r="DW50" s="37"/>
      <c r="DX50" s="37"/>
      <c r="DY50" s="37"/>
      <c r="DZ50" s="37"/>
      <c r="EA50" s="37"/>
      <c r="EB50" s="37"/>
      <c r="EC50" s="37"/>
      <c r="ED50" s="37"/>
      <c r="EE50" s="37"/>
      <c r="EF50" s="37"/>
      <c r="EG50" s="37"/>
      <c r="EH50" s="37"/>
      <c r="EI50" s="37"/>
      <c r="EJ50" s="37"/>
      <c r="EK50" s="37"/>
      <c r="EL50" s="37"/>
      <c r="EM50" s="37"/>
      <c r="EN50" s="37"/>
      <c r="EO50" s="37"/>
      <c r="EP50" s="37"/>
      <c r="EQ50" s="37"/>
      <c r="ER50" s="37"/>
      <c r="ES50" s="37"/>
      <c r="ET50" s="37"/>
      <c r="EU50" s="37"/>
      <c r="EV50" s="37"/>
      <c r="EW50" s="37"/>
      <c r="EX50" s="37"/>
      <c r="EY50" s="37"/>
      <c r="EZ50" s="37"/>
      <c r="FA50" s="37"/>
      <c r="FB50" s="37"/>
      <c r="FC50" s="37"/>
      <c r="FD50" s="37"/>
      <c r="FE50" s="37"/>
      <c r="FF50" s="37"/>
      <c r="FG50" s="37"/>
      <c r="FH50" s="37"/>
      <c r="FI50" s="37"/>
      <c r="FJ50" s="37"/>
      <c r="FK50" s="37"/>
      <c r="FL50" s="37"/>
      <c r="FM50" s="37"/>
      <c r="FN50" s="37"/>
      <c r="FO50" s="37"/>
      <c r="FP50" s="37"/>
      <c r="FQ50" s="37"/>
      <c r="FR50" s="37"/>
      <c r="FS50" s="37"/>
      <c r="FT50" s="37"/>
      <c r="FU50" s="37"/>
      <c r="FV50" s="37"/>
      <c r="FW50" s="37"/>
      <c r="FX50" s="37"/>
      <c r="FY50" s="37"/>
      <c r="FZ50" s="37"/>
      <c r="GA50" s="37"/>
      <c r="GB50" s="37"/>
      <c r="GC50" s="37"/>
      <c r="GD50" s="37"/>
      <c r="GE50" s="37"/>
      <c r="GF50" s="37"/>
      <c r="GG50" s="37"/>
      <c r="GH50" s="37"/>
      <c r="GI50" s="37"/>
      <c r="GJ50" s="37"/>
      <c r="GK50" s="37"/>
      <c r="GL50" s="37"/>
      <c r="GM50" s="37"/>
      <c r="GN50" s="37"/>
      <c r="GO50" s="37"/>
      <c r="GP50" s="37"/>
      <c r="GQ50" s="37"/>
      <c r="GR50" s="37"/>
      <c r="GS50" s="37"/>
      <c r="GT50" s="37"/>
      <c r="GU50" s="37"/>
      <c r="GV50" s="37"/>
      <c r="GW50" s="37"/>
      <c r="GX50" s="37"/>
      <c r="GY50" s="37"/>
      <c r="GZ50" s="37"/>
      <c r="HA50" s="37"/>
      <c r="HB50" s="37"/>
      <c r="HC50" s="37"/>
      <c r="HD50" s="37"/>
      <c r="HE50" s="37"/>
      <c r="HF50" s="37"/>
      <c r="HG50" s="37"/>
      <c r="HH50" s="37"/>
      <c r="HI50" s="37"/>
      <c r="HJ50" s="37"/>
      <c r="HK50" s="37"/>
      <c r="HL50" s="37"/>
      <c r="HM50" s="37"/>
      <c r="HN50" s="37"/>
      <c r="HO50" s="37"/>
      <c r="HP50" s="37"/>
      <c r="HQ50" s="37"/>
      <c r="HR50" s="37"/>
      <c r="HS50" s="37"/>
      <c r="HT50" s="37"/>
      <c r="HU50" s="37"/>
      <c r="HV50" s="37"/>
      <c r="HW50" s="37"/>
      <c r="HX50" s="37"/>
      <c r="HY50" s="37"/>
      <c r="HZ50" s="37"/>
      <c r="IA50" s="37"/>
      <c r="IB50" s="37"/>
      <c r="IC50" s="37"/>
      <c r="ID50" s="37"/>
      <c r="IE50" s="37"/>
      <c r="IF50" s="37"/>
      <c r="IG50" s="37"/>
      <c r="IH50" s="37"/>
      <c r="II50" s="37"/>
      <c r="IJ50" s="37"/>
      <c r="IK50" s="37"/>
      <c r="IL50" s="37"/>
      <c r="IM50" s="37"/>
      <c r="IN50" s="37"/>
      <c r="IO50" s="37"/>
      <c r="IP50" s="37"/>
      <c r="IQ50" s="37"/>
      <c r="IR50" s="37"/>
      <c r="IS50" s="37"/>
      <c r="IT50" s="37"/>
      <c r="IU50" s="37"/>
      <c r="IV50" s="37"/>
      <c r="IW50" s="37"/>
      <c r="IX50" s="37"/>
      <c r="IY50" s="37"/>
      <c r="IZ50" s="37"/>
      <c r="JA50" s="37"/>
      <c r="JB50" s="37"/>
      <c r="JC50" s="37"/>
      <c r="JD50" s="37"/>
      <c r="JE50" s="37"/>
      <c r="JF50" s="37"/>
      <c r="JG50" s="37"/>
      <c r="JH50" s="37"/>
      <c r="JI50" s="37"/>
      <c r="JJ50" s="37"/>
      <c r="JK50" s="37"/>
      <c r="JL50" s="37"/>
      <c r="JM50" s="37"/>
      <c r="JN50" s="37"/>
      <c r="JO50" s="37"/>
      <c r="JP50" s="37"/>
      <c r="JQ50" s="37"/>
      <c r="JR50" s="37"/>
      <c r="JS50" s="37"/>
      <c r="JT50" s="37"/>
      <c r="JU50" s="37"/>
      <c r="JV50" s="37"/>
      <c r="JW50" s="37"/>
      <c r="JX50" s="37"/>
      <c r="JY50" s="37"/>
      <c r="JZ50" s="37"/>
      <c r="KA50" s="37"/>
      <c r="KB50" s="37"/>
      <c r="KC50" s="37"/>
      <c r="KD50" s="37"/>
      <c r="KE50" s="37"/>
      <c r="KF50" s="37"/>
      <c r="KG50" s="37"/>
      <c r="KH50" s="37"/>
      <c r="KI50" s="37"/>
      <c r="KJ50" s="37"/>
      <c r="KK50" s="37"/>
      <c r="KL50" s="37"/>
      <c r="KM50" s="37"/>
      <c r="KN50" s="37"/>
      <c r="KO50" s="37"/>
      <c r="KP50" s="37"/>
      <c r="KQ50" s="37"/>
      <c r="KR50" s="37"/>
      <c r="KS50" s="37"/>
      <c r="KT50" s="37"/>
      <c r="KU50" s="37"/>
      <c r="KV50" s="37"/>
      <c r="KW50" s="37"/>
      <c r="KX50" s="37"/>
      <c r="KY50" s="37"/>
      <c r="KZ50" s="37"/>
      <c r="LA50" s="37"/>
      <c r="LB50" s="37"/>
      <c r="LC50" s="37"/>
      <c r="LD50" s="37"/>
      <c r="LE50" s="37"/>
      <c r="LF50" s="37"/>
      <c r="LG50" s="37"/>
      <c r="LH50" s="37"/>
      <c r="LI50" s="37"/>
      <c r="LJ50" s="37"/>
      <c r="LK50" s="37"/>
      <c r="LL50" s="37"/>
      <c r="LM50" s="37"/>
      <c r="LN50" s="37"/>
      <c r="LO50" s="37"/>
      <c r="LP50" s="37"/>
      <c r="LQ50" s="37"/>
      <c r="LR50" s="37"/>
      <c r="LS50" s="37"/>
      <c r="LT50" s="37"/>
      <c r="LU50" s="37"/>
      <c r="LV50" s="37"/>
      <c r="LW50" s="37"/>
      <c r="LX50" s="37"/>
      <c r="LY50" s="37"/>
      <c r="LZ50" s="37"/>
      <c r="MA50" s="37"/>
      <c r="MB50" s="37"/>
      <c r="MC50" s="37"/>
      <c r="MD50" s="37"/>
      <c r="ME50" s="37"/>
      <c r="MF50" s="37"/>
      <c r="MG50" s="37"/>
      <c r="MH50" s="37"/>
      <c r="MI50" s="37"/>
      <c r="MJ50" s="37"/>
      <c r="MK50" s="37"/>
      <c r="ML50" s="37"/>
      <c r="MM50" s="37"/>
      <c r="MN50" s="37"/>
      <c r="MO50" s="37"/>
      <c r="MP50" s="37"/>
      <c r="MQ50" s="37"/>
      <c r="MR50" s="37"/>
      <c r="MS50" s="37"/>
      <c r="MT50" s="37"/>
      <c r="MU50" s="37"/>
      <c r="MV50" s="37"/>
      <c r="MW50" s="37"/>
      <c r="MX50" s="37"/>
      <c r="MY50" s="37"/>
      <c r="MZ50" s="37"/>
      <c r="NA50" s="37"/>
      <c r="NB50" s="37"/>
      <c r="NC50" s="37"/>
      <c r="ND50" s="37"/>
      <c r="NE50" s="37"/>
      <c r="NF50" s="37"/>
      <c r="NG50" s="37"/>
      <c r="NH50" s="37"/>
      <c r="NI50" s="37"/>
      <c r="NJ50" s="37"/>
      <c r="NK50" s="37"/>
      <c r="NL50" s="37"/>
      <c r="NM50" s="37"/>
      <c r="NN50" s="37"/>
      <c r="NO50" s="37"/>
      <c r="NP50" s="37"/>
      <c r="NQ50" s="37"/>
      <c r="NR50" s="37"/>
      <c r="NS50" s="37"/>
      <c r="NT50" s="37"/>
      <c r="NU50" s="37"/>
      <c r="NV50" s="37"/>
      <c r="NW50" s="37"/>
      <c r="NX50" s="37"/>
      <c r="NY50" s="37"/>
      <c r="NZ50" s="37"/>
      <c r="OA50" s="37"/>
      <c r="OB50" s="37"/>
      <c r="OC50" s="37"/>
      <c r="OD50" s="37"/>
      <c r="OE50" s="37"/>
      <c r="OF50" s="37"/>
      <c r="OG50" s="37"/>
      <c r="OH50" s="37"/>
      <c r="OI50" s="37"/>
      <c r="OJ50" s="37"/>
      <c r="OK50" s="37"/>
      <c r="OL50" s="37"/>
      <c r="OM50" s="37"/>
      <c r="ON50" s="37"/>
      <c r="OO50" s="37"/>
      <c r="OP50" s="37"/>
      <c r="OQ50" s="37"/>
      <c r="OR50" s="37"/>
      <c r="OS50" s="37"/>
      <c r="OT50" s="37"/>
      <c r="OU50" s="37"/>
      <c r="OV50" s="37"/>
      <c r="OW50" s="37"/>
      <c r="OX50" s="37"/>
      <c r="OY50" s="37"/>
      <c r="OZ50" s="37"/>
      <c r="PA50" s="37"/>
      <c r="PB50" s="37"/>
      <c r="PC50" s="37"/>
      <c r="PD50" s="37"/>
      <c r="PE50" s="37"/>
      <c r="PF50" s="37"/>
      <c r="PG50" s="37"/>
      <c r="PH50" s="37"/>
      <c r="PI50" s="37"/>
      <c r="PJ50" s="37"/>
      <c r="PK50" s="37"/>
      <c r="PL50" s="37"/>
      <c r="PM50" s="37"/>
      <c r="PN50" s="37"/>
      <c r="PO50" s="37"/>
      <c r="PP50" s="37"/>
      <c r="PQ50" s="37"/>
      <c r="PR50" s="37"/>
      <c r="PS50" s="37"/>
      <c r="PT50" s="37"/>
      <c r="PU50" s="37"/>
      <c r="PV50" s="37"/>
      <c r="PW50" s="37"/>
      <c r="PX50" s="37"/>
      <c r="PY50" s="37"/>
      <c r="PZ50" s="37"/>
      <c r="QA50" s="37"/>
      <c r="QB50" s="37"/>
      <c r="QC50" s="37"/>
      <c r="QD50" s="37"/>
      <c r="QE50" s="37"/>
      <c r="QF50" s="37"/>
      <c r="QG50" s="37"/>
      <c r="QH50" s="37"/>
      <c r="QI50" s="37"/>
      <c r="QJ50" s="37"/>
      <c r="QK50" s="37"/>
      <c r="QL50" s="37"/>
      <c r="QM50" s="37"/>
      <c r="QN50" s="37"/>
      <c r="QO50" s="37"/>
      <c r="QP50" s="37"/>
      <c r="QQ50" s="37"/>
      <c r="QR50" s="37"/>
      <c r="QS50" s="37"/>
      <c r="QT50" s="37"/>
      <c r="QU50" s="37"/>
      <c r="QV50" s="37"/>
      <c r="QW50" s="37"/>
      <c r="QX50" s="37"/>
      <c r="QY50" s="37"/>
      <c r="QZ50" s="37"/>
      <c r="RA50" s="37"/>
      <c r="RB50" s="37"/>
      <c r="RC50" s="37"/>
      <c r="RD50" s="37"/>
      <c r="RE50" s="37"/>
      <c r="RF50" s="37"/>
      <c r="RG50" s="37"/>
      <c r="RH50" s="37"/>
      <c r="RI50" s="37"/>
      <c r="RJ50" s="37"/>
      <c r="RK50" s="37"/>
      <c r="RL50" s="37"/>
      <c r="RM50" s="37"/>
      <c r="RN50" s="37"/>
      <c r="RO50" s="37"/>
      <c r="RP50" s="37"/>
      <c r="RQ50" s="37"/>
      <c r="RR50" s="37"/>
      <c r="RS50" s="37"/>
      <c r="RT50" s="37"/>
      <c r="RU50" s="37"/>
      <c r="RV50" s="37"/>
      <c r="RW50" s="37"/>
      <c r="RX50" s="37"/>
      <c r="RY50" s="37"/>
      <c r="RZ50" s="37"/>
      <c r="SA50" s="37"/>
      <c r="SB50" s="37"/>
      <c r="SC50" s="37"/>
      <c r="SD50" s="37"/>
      <c r="SE50" s="37"/>
      <c r="SF50" s="37"/>
      <c r="SG50" s="37"/>
      <c r="SH50" s="37"/>
      <c r="SI50" s="37"/>
      <c r="SJ50" s="37"/>
      <c r="SK50" s="37"/>
      <c r="SL50" s="37"/>
      <c r="SM50" s="37"/>
      <c r="SN50" s="37"/>
      <c r="SO50" s="37"/>
      <c r="SP50" s="37"/>
      <c r="SQ50" s="37"/>
      <c r="SR50" s="37"/>
      <c r="SS50" s="37"/>
      <c r="ST50" s="37"/>
      <c r="SU50" s="37"/>
      <c r="SV50" s="37"/>
      <c r="SW50" s="37"/>
      <c r="SX50" s="37"/>
      <c r="SY50" s="37"/>
      <c r="SZ50" s="37"/>
      <c r="TA50" s="37"/>
      <c r="TB50" s="37"/>
      <c r="TC50" s="37"/>
      <c r="TD50" s="37"/>
      <c r="TE50" s="37"/>
      <c r="TF50" s="37"/>
      <c r="TG50" s="37"/>
      <c r="TH50" s="37"/>
      <c r="TI50" s="37"/>
      <c r="TJ50" s="37"/>
      <c r="TK50" s="37"/>
      <c r="TL50" s="37"/>
      <c r="TM50" s="37"/>
      <c r="TN50" s="37"/>
      <c r="TO50" s="37"/>
      <c r="TP50" s="37"/>
      <c r="TQ50" s="37"/>
      <c r="TR50" s="37"/>
      <c r="TS50" s="37"/>
      <c r="TT50" s="37"/>
      <c r="TU50" s="37"/>
      <c r="TV50" s="37"/>
      <c r="TW50" s="37"/>
      <c r="TX50" s="37"/>
      <c r="TY50" s="37"/>
      <c r="TZ50" s="37"/>
      <c r="UA50" s="37"/>
      <c r="UB50" s="37"/>
      <c r="UC50" s="37"/>
      <c r="UD50" s="37"/>
      <c r="UE50" s="37"/>
      <c r="UF50" s="37"/>
      <c r="UG50" s="37"/>
      <c r="UH50" s="37"/>
      <c r="UI50" s="37"/>
      <c r="UJ50" s="37"/>
      <c r="UK50" s="37"/>
      <c r="UL50" s="37"/>
      <c r="UM50" s="37"/>
      <c r="UN50" s="37"/>
      <c r="UO50" s="37"/>
      <c r="UP50" s="37"/>
      <c r="UQ50" s="37"/>
      <c r="UR50" s="37"/>
      <c r="US50" s="37"/>
      <c r="UT50" s="37"/>
      <c r="UU50" s="37"/>
      <c r="UV50" s="37"/>
      <c r="UW50" s="37"/>
      <c r="UX50" s="37"/>
      <c r="UY50" s="37"/>
      <c r="UZ50" s="37"/>
      <c r="VA50" s="37"/>
      <c r="VB50" s="37"/>
      <c r="VC50" s="37"/>
      <c r="VD50" s="37"/>
      <c r="VE50" s="37"/>
      <c r="VF50" s="37"/>
      <c r="VG50" s="37"/>
      <c r="VH50" s="37"/>
      <c r="VI50" s="37"/>
      <c r="VJ50" s="37"/>
      <c r="VK50" s="37"/>
      <c r="VL50" s="37"/>
      <c r="VM50" s="37"/>
      <c r="VN50" s="37"/>
      <c r="VO50" s="37"/>
      <c r="VP50" s="37"/>
      <c r="VQ50" s="37"/>
      <c r="VR50" s="37"/>
      <c r="VS50" s="37"/>
      <c r="VT50" s="37"/>
      <c r="VU50" s="37"/>
      <c r="VV50" s="37"/>
      <c r="VW50" s="37"/>
      <c r="VX50" s="37"/>
      <c r="VY50" s="37"/>
      <c r="VZ50" s="37"/>
      <c r="WA50" s="37"/>
      <c r="WB50" s="37"/>
      <c r="WC50" s="37"/>
      <c r="WD50" s="37"/>
      <c r="WE50" s="37"/>
      <c r="WF50" s="37"/>
      <c r="WG50" s="37"/>
      <c r="WH50" s="37"/>
      <c r="WI50" s="37"/>
      <c r="WJ50" s="37"/>
      <c r="WK50" s="37"/>
      <c r="WL50" s="37"/>
      <c r="WM50" s="37"/>
      <c r="WN50" s="37"/>
      <c r="WO50" s="37"/>
      <c r="WP50" s="37"/>
      <c r="WQ50" s="37"/>
      <c r="WR50" s="37"/>
      <c r="WS50" s="37"/>
      <c r="WT50" s="37"/>
      <c r="WU50" s="37"/>
      <c r="WV50" s="37"/>
      <c r="WW50" s="37"/>
      <c r="WX50" s="37"/>
      <c r="WY50" s="37"/>
      <c r="WZ50" s="37"/>
      <c r="XA50" s="37"/>
      <c r="XB50" s="37"/>
      <c r="XC50" s="37"/>
      <c r="XD50" s="37"/>
      <c r="XE50" s="37"/>
      <c r="XF50" s="37"/>
      <c r="XG50" s="37"/>
      <c r="XH50" s="37"/>
      <c r="XI50" s="37"/>
      <c r="XJ50" s="37"/>
      <c r="XK50" s="37"/>
      <c r="XL50" s="37"/>
      <c r="XM50" s="37"/>
      <c r="XN50" s="37"/>
      <c r="XO50" s="37"/>
      <c r="XP50" s="37"/>
      <c r="XQ50" s="37"/>
      <c r="XR50" s="37"/>
      <c r="XS50" s="37"/>
      <c r="XT50" s="37"/>
      <c r="XU50" s="37"/>
      <c r="XV50" s="37"/>
      <c r="XW50" s="37"/>
      <c r="XX50" s="37"/>
      <c r="XY50" s="37"/>
      <c r="XZ50" s="37"/>
      <c r="YA50" s="37"/>
      <c r="YB50" s="37"/>
      <c r="YC50" s="37"/>
      <c r="YD50" s="37"/>
      <c r="YE50" s="37"/>
      <c r="YF50" s="37"/>
      <c r="YG50" s="37"/>
      <c r="YH50" s="37"/>
      <c r="YI50" s="37"/>
      <c r="YJ50" s="37"/>
      <c r="YK50" s="37"/>
      <c r="YL50" s="37"/>
      <c r="YM50" s="37"/>
      <c r="YN50" s="37"/>
      <c r="YO50" s="37"/>
      <c r="YP50" s="37"/>
      <c r="YQ50" s="37"/>
      <c r="YR50" s="37"/>
      <c r="YS50" s="37"/>
      <c r="YT50" s="37"/>
      <c r="YU50" s="37"/>
      <c r="YV50" s="37"/>
      <c r="YW50" s="37"/>
      <c r="YX50" s="37"/>
      <c r="YY50" s="37"/>
      <c r="YZ50" s="37"/>
      <c r="ZA50" s="37"/>
      <c r="ZB50" s="37"/>
      <c r="ZC50" s="37"/>
      <c r="ZD50" s="37"/>
      <c r="ZE50" s="37"/>
      <c r="ZF50" s="37"/>
      <c r="ZG50" s="37"/>
      <c r="ZH50" s="37"/>
      <c r="ZI50" s="37"/>
      <c r="ZJ50" s="37"/>
      <c r="ZK50" s="37"/>
      <c r="ZL50" s="37"/>
      <c r="ZM50" s="37"/>
      <c r="ZN50" s="37"/>
      <c r="ZO50" s="37"/>
      <c r="ZP50" s="37"/>
      <c r="ZQ50" s="37"/>
      <c r="ZR50" s="37"/>
      <c r="ZS50" s="37"/>
      <c r="ZT50" s="37"/>
      <c r="ZU50" s="37"/>
      <c r="ZV50" s="37"/>
      <c r="ZW50" s="37"/>
      <c r="ZX50" s="37"/>
      <c r="ZY50" s="37"/>
      <c r="ZZ50" s="37"/>
      <c r="AAA50" s="37"/>
      <c r="AAB50" s="37"/>
      <c r="AAC50" s="37"/>
      <c r="AAD50" s="37"/>
      <c r="AAE50" s="37"/>
      <c r="AAF50" s="37"/>
      <c r="AAG50" s="37"/>
      <c r="AAH50" s="37"/>
      <c r="AAI50" s="37"/>
      <c r="AAJ50" s="37"/>
      <c r="AAK50" s="37"/>
      <c r="AAL50" s="37"/>
      <c r="AAM50" s="37"/>
      <c r="AAN50" s="37"/>
      <c r="AAO50" s="37"/>
      <c r="AAP50" s="37"/>
      <c r="AAQ50" s="37"/>
      <c r="AAR50" s="37"/>
      <c r="AAS50" s="37"/>
      <c r="AAT50" s="37"/>
      <c r="AAU50" s="37"/>
      <c r="AAV50" s="37"/>
      <c r="AAW50" s="37"/>
      <c r="AAX50" s="37"/>
      <c r="AAY50" s="37"/>
      <c r="AAZ50" s="37"/>
      <c r="ABA50" s="37"/>
      <c r="ABB50" s="37"/>
      <c r="ABC50" s="37"/>
      <c r="ABD50" s="37"/>
      <c r="ABE50" s="37"/>
      <c r="ABF50" s="37"/>
      <c r="ABG50" s="37"/>
      <c r="ABH50" s="37"/>
      <c r="ABI50" s="37"/>
      <c r="ABJ50" s="37"/>
      <c r="ABK50" s="37"/>
      <c r="ABL50" s="37"/>
      <c r="ABM50" s="37"/>
      <c r="ABN50" s="37"/>
      <c r="ABO50" s="37"/>
      <c r="ABP50" s="37"/>
      <c r="ABQ50" s="37"/>
      <c r="ABR50" s="37"/>
      <c r="ABS50" s="37"/>
      <c r="ABT50" s="37"/>
      <c r="ABU50" s="37"/>
      <c r="ABV50" s="37"/>
      <c r="ABW50" s="37"/>
      <c r="ABX50" s="37"/>
      <c r="ABY50" s="37"/>
      <c r="ABZ50" s="37"/>
      <c r="ACA50" s="37"/>
      <c r="ACB50" s="37"/>
      <c r="ACC50" s="37"/>
      <c r="ACD50" s="37"/>
      <c r="ACE50" s="37"/>
      <c r="ACF50" s="37"/>
      <c r="ACG50" s="37"/>
      <c r="ACH50" s="37"/>
      <c r="ACI50" s="37"/>
      <c r="ACJ50" s="37"/>
      <c r="ACK50" s="37"/>
      <c r="ACL50" s="37"/>
      <c r="ACM50" s="37"/>
      <c r="ACN50" s="37"/>
      <c r="ACO50" s="37"/>
      <c r="ACP50" s="37"/>
      <c r="ACQ50" s="37"/>
      <c r="ACR50" s="37"/>
      <c r="ACS50" s="37"/>
      <c r="ACT50" s="37"/>
      <c r="ACU50" s="37"/>
      <c r="ACV50" s="37"/>
      <c r="ACW50" s="37"/>
      <c r="ACX50" s="37"/>
      <c r="ACY50" s="37"/>
      <c r="ACZ50" s="37"/>
      <c r="ADA50" s="37"/>
      <c r="ADB50" s="37"/>
      <c r="ADC50" s="37"/>
      <c r="ADD50" s="37"/>
      <c r="ADE50" s="37"/>
      <c r="ADF50" s="37"/>
      <c r="ADG50" s="37"/>
      <c r="ADH50" s="37"/>
      <c r="ADI50" s="37"/>
      <c r="ADJ50" s="37"/>
      <c r="ADK50" s="37"/>
      <c r="ADL50" s="37"/>
      <c r="ADM50" s="37"/>
      <c r="ADN50" s="37"/>
      <c r="ADO50" s="37"/>
      <c r="ADP50" s="37"/>
      <c r="ADQ50" s="37"/>
      <c r="ADR50" s="37"/>
      <c r="ADS50" s="37"/>
      <c r="ADT50" s="37"/>
      <c r="ADU50" s="37"/>
      <c r="ADV50" s="37"/>
      <c r="ADW50" s="37"/>
      <c r="ADX50" s="37"/>
      <c r="ADY50" s="37"/>
      <c r="ADZ50" s="37"/>
      <c r="AEA50" s="37"/>
      <c r="AEB50" s="37"/>
      <c r="AEC50" s="37"/>
      <c r="AED50" s="37"/>
      <c r="AEE50" s="37"/>
      <c r="AEF50" s="37"/>
      <c r="AEG50" s="37"/>
      <c r="AEH50" s="37"/>
      <c r="AEI50" s="37"/>
      <c r="AEJ50" s="37"/>
      <c r="AEK50" s="37"/>
      <c r="AEL50" s="37"/>
      <c r="AEM50" s="37"/>
      <c r="AEN50" s="37"/>
      <c r="AEO50" s="37"/>
      <c r="AEP50" s="37"/>
      <c r="AEQ50" s="37"/>
      <c r="AER50" s="37"/>
      <c r="AES50" s="37"/>
      <c r="AET50" s="37"/>
      <c r="AEU50" s="37"/>
      <c r="AEV50" s="37"/>
      <c r="AEW50" s="37"/>
      <c r="AEX50" s="37"/>
      <c r="AEY50" s="37"/>
      <c r="AEZ50" s="37"/>
      <c r="AFA50" s="37"/>
      <c r="AFB50" s="37"/>
      <c r="AFC50" s="37"/>
      <c r="AFD50" s="37"/>
      <c r="AFE50" s="37"/>
      <c r="AFF50" s="37"/>
      <c r="AFG50" s="37"/>
      <c r="AFH50" s="37"/>
      <c r="AFI50" s="37"/>
      <c r="AFJ50" s="37"/>
      <c r="AFK50" s="37"/>
      <c r="AFL50" s="37"/>
      <c r="AFM50" s="37"/>
      <c r="AFN50" s="37"/>
      <c r="AFO50" s="37"/>
      <c r="AFP50" s="37"/>
      <c r="AFQ50" s="37"/>
      <c r="AFR50" s="37"/>
      <c r="AFS50" s="37"/>
      <c r="AFT50" s="37"/>
      <c r="AFU50" s="37"/>
      <c r="AFV50" s="37"/>
      <c r="AFW50" s="37"/>
      <c r="AFX50" s="37"/>
      <c r="AFY50" s="37"/>
      <c r="AFZ50" s="37"/>
      <c r="AGA50" s="37"/>
      <c r="AGB50" s="37"/>
      <c r="AGC50" s="37"/>
      <c r="AGD50" s="37"/>
      <c r="AGE50" s="37"/>
      <c r="AGF50" s="37"/>
      <c r="AGG50" s="37"/>
      <c r="AGH50" s="37"/>
      <c r="AGI50" s="37"/>
      <c r="AGJ50" s="37"/>
      <c r="AGK50" s="37"/>
      <c r="AGL50" s="37"/>
      <c r="AGM50" s="37"/>
      <c r="AGN50" s="37"/>
      <c r="AGO50" s="37"/>
      <c r="AGP50" s="37"/>
      <c r="AGQ50" s="37"/>
      <c r="AGR50" s="37"/>
      <c r="AGS50" s="37"/>
      <c r="AGT50" s="37"/>
      <c r="AGU50" s="37"/>
      <c r="AGV50" s="37"/>
      <c r="AGW50" s="37"/>
      <c r="AGX50" s="37"/>
      <c r="AGY50" s="37"/>
      <c r="AGZ50" s="37"/>
      <c r="AHA50" s="37"/>
      <c r="AHB50" s="37"/>
      <c r="AHC50" s="37"/>
      <c r="AHD50" s="37"/>
      <c r="AHE50" s="37"/>
      <c r="AHF50" s="37"/>
      <c r="AHG50" s="37"/>
      <c r="AHH50" s="37"/>
      <c r="AHI50" s="37"/>
      <c r="AHJ50" s="37"/>
      <c r="AHK50" s="37"/>
      <c r="AHL50" s="37"/>
      <c r="AHM50" s="37"/>
      <c r="AHN50" s="37"/>
      <c r="AHO50" s="37"/>
      <c r="AHP50" s="37"/>
      <c r="AHQ50" s="37"/>
      <c r="AHR50" s="37"/>
      <c r="AHS50" s="37"/>
      <c r="AHT50" s="37"/>
      <c r="AHU50" s="37"/>
      <c r="AHV50" s="37"/>
      <c r="AHW50" s="37"/>
      <c r="AHX50" s="37"/>
      <c r="AHY50" s="37"/>
      <c r="AHZ50" s="37"/>
      <c r="AIA50" s="37"/>
      <c r="AIB50" s="37"/>
      <c r="AIC50" s="37"/>
      <c r="AID50" s="37"/>
      <c r="AIE50" s="37"/>
      <c r="AIF50" s="37"/>
      <c r="AIG50" s="37"/>
      <c r="AIH50" s="37"/>
      <c r="AII50" s="37"/>
      <c r="AIJ50" s="37"/>
      <c r="AIK50" s="37"/>
      <c r="AIL50" s="37"/>
      <c r="AIM50" s="37"/>
      <c r="AIN50" s="37"/>
      <c r="AIO50" s="37"/>
      <c r="AIP50" s="37"/>
      <c r="AIQ50" s="37"/>
      <c r="AIR50" s="37"/>
      <c r="AIS50" s="37"/>
      <c r="AIT50" s="37"/>
      <c r="AIU50" s="37"/>
      <c r="AIV50" s="37"/>
      <c r="AIW50" s="37"/>
      <c r="AIX50" s="37"/>
      <c r="AIY50" s="37"/>
      <c r="AIZ50" s="37"/>
      <c r="AJA50" s="37"/>
      <c r="AJB50" s="37"/>
      <c r="AJC50" s="37"/>
      <c r="AJD50" s="37"/>
      <c r="AJE50" s="37"/>
      <c r="AJF50" s="37"/>
      <c r="AJG50" s="37"/>
      <c r="AJH50" s="37"/>
      <c r="AJI50" s="37"/>
      <c r="AJJ50" s="37"/>
      <c r="AJK50" s="37"/>
      <c r="AJL50" s="37"/>
      <c r="AJM50" s="37"/>
      <c r="AJN50" s="37"/>
      <c r="AJO50" s="37"/>
      <c r="AJP50" s="37"/>
      <c r="AJQ50" s="37"/>
      <c r="AJR50" s="37"/>
      <c r="AJS50" s="37"/>
      <c r="AJT50" s="37"/>
      <c r="AJU50" s="37"/>
      <c r="AJV50" s="37"/>
      <c r="AJW50" s="37"/>
      <c r="AJX50" s="37"/>
      <c r="AJY50" s="37"/>
      <c r="AJZ50" s="37"/>
      <c r="AKA50" s="37"/>
      <c r="AKB50" s="37"/>
      <c r="AKC50" s="37"/>
      <c r="AKD50" s="37"/>
      <c r="AKE50" s="37"/>
      <c r="AKF50" s="37"/>
      <c r="AKG50" s="37"/>
      <c r="AKH50" s="37"/>
      <c r="AKI50" s="37"/>
      <c r="AKJ50" s="37"/>
      <c r="AKK50" s="37"/>
      <c r="AKL50" s="37"/>
      <c r="AKM50" s="37"/>
      <c r="AKN50" s="37"/>
      <c r="AKO50" s="37"/>
      <c r="AKP50" s="37"/>
      <c r="AKQ50" s="37"/>
      <c r="AKR50" s="37"/>
      <c r="AKS50" s="37"/>
      <c r="AKT50" s="37"/>
      <c r="AKU50" s="37"/>
      <c r="AKV50" s="37"/>
      <c r="AKW50" s="37"/>
      <c r="AKX50" s="37"/>
      <c r="AKY50" s="37"/>
      <c r="AKZ50" s="37"/>
      <c r="ALA50" s="37"/>
      <c r="ALB50" s="37"/>
      <c r="ALC50" s="37"/>
      <c r="ALD50" s="37"/>
      <c r="ALE50" s="37"/>
      <c r="ALF50" s="37"/>
      <c r="ALG50" s="37"/>
      <c r="ALH50" s="37"/>
      <c r="ALI50" s="37"/>
      <c r="ALJ50" s="37"/>
      <c r="ALK50" s="37"/>
      <c r="ALL50" s="37"/>
      <c r="ALM50" s="37"/>
      <c r="ALN50" s="37"/>
      <c r="ALO50" s="37"/>
      <c r="ALP50" s="37"/>
      <c r="ALQ50" s="37"/>
      <c r="ALR50" s="37"/>
      <c r="ALS50" s="37"/>
      <c r="ALT50" s="37"/>
      <c r="ALU50" s="37"/>
      <c r="ALV50" s="37"/>
      <c r="ALW50" s="37"/>
      <c r="ALX50" s="38"/>
      <c r="ALY50" s="38"/>
      <c r="ALZ50" s="38"/>
      <c r="AMA50" s="38"/>
      <c r="AMB50" s="38"/>
      <c r="AMC50" s="38"/>
      <c r="AMD50" s="38"/>
      <c r="AME50" s="38"/>
      <c r="AMF50" s="38"/>
      <c r="AMG50" s="38"/>
      <c r="AMH50" s="38"/>
      <c r="AMI50" s="38"/>
      <c r="AMJ50" s="38"/>
      <c r="AMK50" s="38"/>
    </row>
    <row r="51" spans="1:1025" s="44" customFormat="1" x14ac:dyDescent="0.25">
      <c r="A51" s="216" t="s">
        <v>590</v>
      </c>
      <c r="B51" s="217" t="s">
        <v>612</v>
      </c>
      <c r="C51" s="218"/>
      <c r="D51" s="219"/>
      <c r="E51" s="218"/>
      <c r="F51" s="592">
        <f>SUM(F29:F49)</f>
        <v>0</v>
      </c>
      <c r="G51" s="43"/>
      <c r="H51" s="43"/>
      <c r="I51" s="43"/>
      <c r="J51" s="43"/>
      <c r="K51" s="43"/>
      <c r="L51" s="43"/>
      <c r="M51" s="43"/>
      <c r="N51" s="43"/>
      <c r="O51" s="43"/>
      <c r="P51" s="43"/>
      <c r="Q51" s="43"/>
      <c r="R51" s="43"/>
      <c r="S51" s="43"/>
      <c r="T51" s="43"/>
      <c r="U51" s="43"/>
      <c r="V51" s="43"/>
      <c r="W51" s="43"/>
      <c r="X51" s="43"/>
      <c r="Y51" s="43"/>
      <c r="Z51" s="43"/>
      <c r="AA51" s="43"/>
      <c r="AB51" s="43"/>
      <c r="AC51" s="43"/>
      <c r="AD51" s="43"/>
      <c r="AE51" s="43"/>
      <c r="AF51" s="43"/>
      <c r="AG51" s="43"/>
      <c r="AH51" s="43"/>
      <c r="AI51" s="43"/>
      <c r="AJ51" s="43"/>
      <c r="AK51" s="43"/>
      <c r="AL51" s="43"/>
      <c r="AM51" s="43"/>
      <c r="AN51" s="43"/>
      <c r="AO51" s="43"/>
      <c r="AP51" s="43"/>
      <c r="AQ51" s="43"/>
      <c r="AR51" s="43"/>
      <c r="AS51" s="43"/>
      <c r="AT51" s="43"/>
      <c r="AU51" s="43"/>
      <c r="AV51" s="43"/>
      <c r="AW51" s="43"/>
      <c r="AX51" s="43"/>
      <c r="AY51" s="43"/>
      <c r="AZ51" s="43"/>
      <c r="BA51" s="43"/>
      <c r="BB51" s="43"/>
      <c r="BC51" s="43"/>
      <c r="BD51" s="43"/>
      <c r="BE51" s="43"/>
      <c r="BF51" s="43"/>
      <c r="BG51" s="43"/>
      <c r="BH51" s="43"/>
      <c r="BI51" s="43"/>
      <c r="BJ51" s="43"/>
      <c r="BK51" s="43"/>
      <c r="BL51" s="43"/>
      <c r="BM51" s="43"/>
      <c r="BN51" s="43"/>
      <c r="BO51" s="43"/>
      <c r="BP51" s="43"/>
      <c r="BQ51" s="43"/>
      <c r="BR51" s="43"/>
      <c r="BS51" s="43"/>
      <c r="BT51" s="43"/>
      <c r="BU51" s="43"/>
      <c r="BV51" s="43"/>
      <c r="BW51" s="43"/>
      <c r="BX51" s="43"/>
      <c r="BY51" s="43"/>
      <c r="BZ51" s="43"/>
      <c r="CA51" s="43"/>
      <c r="CB51" s="43"/>
      <c r="CC51" s="43"/>
      <c r="CD51" s="43"/>
      <c r="CE51" s="43"/>
      <c r="CF51" s="43"/>
      <c r="CG51" s="43"/>
      <c r="CH51" s="43"/>
      <c r="CI51" s="43"/>
      <c r="CJ51" s="43"/>
      <c r="CK51" s="43"/>
      <c r="CL51" s="43"/>
      <c r="CM51" s="43"/>
      <c r="CN51" s="43"/>
      <c r="CO51" s="43"/>
      <c r="CP51" s="43"/>
      <c r="CQ51" s="43"/>
      <c r="CR51" s="43"/>
      <c r="CS51" s="43"/>
      <c r="CT51" s="43"/>
      <c r="CU51" s="43"/>
      <c r="CV51" s="43"/>
      <c r="CW51" s="43"/>
      <c r="CX51" s="43"/>
      <c r="CY51" s="43"/>
      <c r="CZ51" s="43"/>
      <c r="DA51" s="43"/>
      <c r="DB51" s="43"/>
      <c r="DC51" s="43"/>
      <c r="DD51" s="43"/>
      <c r="DE51" s="43"/>
      <c r="DF51" s="43"/>
      <c r="DG51" s="43"/>
      <c r="DH51" s="43"/>
      <c r="DI51" s="43"/>
      <c r="DJ51" s="43"/>
      <c r="DK51" s="43"/>
      <c r="DL51" s="43"/>
      <c r="DM51" s="43"/>
      <c r="DN51" s="43"/>
      <c r="DO51" s="43"/>
      <c r="DP51" s="43"/>
      <c r="DQ51" s="43"/>
      <c r="DR51" s="43"/>
      <c r="DS51" s="43"/>
      <c r="DT51" s="43"/>
      <c r="DU51" s="43"/>
      <c r="DV51" s="43"/>
      <c r="DW51" s="43"/>
      <c r="DX51" s="43"/>
      <c r="DY51" s="43"/>
      <c r="DZ51" s="43"/>
      <c r="EA51" s="43"/>
      <c r="EB51" s="43"/>
      <c r="EC51" s="43"/>
      <c r="ED51" s="43"/>
      <c r="EE51" s="43"/>
      <c r="EF51" s="43"/>
      <c r="EG51" s="43"/>
      <c r="EH51" s="43"/>
      <c r="EI51" s="43"/>
      <c r="EJ51" s="43"/>
      <c r="EK51" s="43"/>
      <c r="EL51" s="43"/>
      <c r="EM51" s="43"/>
      <c r="EN51" s="43"/>
      <c r="EO51" s="43"/>
      <c r="EP51" s="43"/>
      <c r="EQ51" s="43"/>
      <c r="ER51" s="43"/>
      <c r="ES51" s="43"/>
      <c r="ET51" s="43"/>
      <c r="EU51" s="43"/>
      <c r="EV51" s="43"/>
      <c r="EW51" s="43"/>
      <c r="EX51" s="43"/>
      <c r="EY51" s="43"/>
      <c r="EZ51" s="43"/>
      <c r="FA51" s="43"/>
      <c r="FB51" s="43"/>
      <c r="FC51" s="43"/>
      <c r="FD51" s="43"/>
      <c r="FE51" s="43"/>
      <c r="FF51" s="43"/>
      <c r="FG51" s="43"/>
      <c r="FH51" s="43"/>
      <c r="FI51" s="43"/>
      <c r="FJ51" s="43"/>
      <c r="FK51" s="43"/>
      <c r="FL51" s="43"/>
      <c r="FM51" s="43"/>
      <c r="FN51" s="43"/>
      <c r="FO51" s="43"/>
      <c r="FP51" s="43"/>
      <c r="FQ51" s="43"/>
      <c r="FR51" s="43"/>
      <c r="FS51" s="43"/>
      <c r="FT51" s="43"/>
      <c r="FU51" s="43"/>
      <c r="FV51" s="43"/>
      <c r="FW51" s="43"/>
      <c r="FX51" s="43"/>
      <c r="FY51" s="43"/>
      <c r="FZ51" s="43"/>
      <c r="GA51" s="43"/>
      <c r="GB51" s="43"/>
      <c r="GC51" s="43"/>
      <c r="GD51" s="43"/>
      <c r="GE51" s="43"/>
      <c r="GF51" s="43"/>
      <c r="GG51" s="43"/>
      <c r="GH51" s="43"/>
      <c r="GI51" s="43"/>
      <c r="GJ51" s="43"/>
      <c r="GK51" s="43"/>
      <c r="GL51" s="43"/>
      <c r="GM51" s="43"/>
      <c r="GN51" s="43"/>
      <c r="GO51" s="43"/>
      <c r="GP51" s="43"/>
      <c r="GQ51" s="43"/>
      <c r="GR51" s="43"/>
      <c r="GS51" s="43"/>
      <c r="GT51" s="43"/>
      <c r="GU51" s="43"/>
      <c r="GV51" s="43"/>
      <c r="GW51" s="43"/>
      <c r="GX51" s="43"/>
      <c r="GY51" s="43"/>
      <c r="GZ51" s="43"/>
      <c r="HA51" s="43"/>
      <c r="HB51" s="43"/>
      <c r="HC51" s="43"/>
      <c r="HD51" s="43"/>
      <c r="HE51" s="43"/>
      <c r="HF51" s="43"/>
      <c r="HG51" s="43"/>
      <c r="HH51" s="43"/>
      <c r="HI51" s="43"/>
      <c r="HJ51" s="43"/>
      <c r="HK51" s="43"/>
      <c r="HL51" s="43"/>
      <c r="HM51" s="43"/>
      <c r="HN51" s="43"/>
      <c r="HO51" s="43"/>
      <c r="HP51" s="43"/>
      <c r="HQ51" s="43"/>
      <c r="HR51" s="43"/>
      <c r="HS51" s="43"/>
      <c r="HT51" s="43"/>
      <c r="HU51" s="43"/>
      <c r="HV51" s="43"/>
      <c r="HW51" s="43"/>
      <c r="HX51" s="43"/>
      <c r="HY51" s="43"/>
      <c r="HZ51" s="43"/>
      <c r="IA51" s="43"/>
      <c r="IB51" s="43"/>
      <c r="IC51" s="43"/>
      <c r="ID51" s="43"/>
      <c r="IE51" s="43"/>
      <c r="IF51" s="43"/>
      <c r="IG51" s="43"/>
      <c r="IH51" s="43"/>
      <c r="II51" s="43"/>
      <c r="IJ51" s="43"/>
      <c r="IK51" s="43"/>
      <c r="IL51" s="43"/>
      <c r="IM51" s="43"/>
      <c r="IN51" s="43"/>
      <c r="IO51" s="43"/>
      <c r="IP51" s="43"/>
      <c r="IQ51" s="43"/>
      <c r="IR51" s="43"/>
      <c r="IS51" s="43"/>
      <c r="IT51" s="43"/>
      <c r="IU51" s="43"/>
      <c r="IV51" s="43"/>
      <c r="IW51" s="43"/>
      <c r="IX51" s="43"/>
      <c r="IY51" s="43"/>
      <c r="IZ51" s="43"/>
      <c r="JA51" s="43"/>
      <c r="JB51" s="43"/>
      <c r="JC51" s="43"/>
      <c r="JD51" s="43"/>
      <c r="JE51" s="43"/>
      <c r="JF51" s="43"/>
      <c r="JG51" s="43"/>
      <c r="JH51" s="43"/>
      <c r="JI51" s="43"/>
      <c r="JJ51" s="43"/>
      <c r="JK51" s="43"/>
      <c r="JL51" s="43"/>
      <c r="JM51" s="43"/>
      <c r="JN51" s="43"/>
      <c r="JO51" s="43"/>
      <c r="JP51" s="43"/>
      <c r="JQ51" s="43"/>
      <c r="JR51" s="43"/>
      <c r="JS51" s="43"/>
      <c r="JT51" s="43"/>
      <c r="JU51" s="43"/>
      <c r="JV51" s="43"/>
      <c r="JW51" s="43"/>
      <c r="JX51" s="43"/>
      <c r="JY51" s="43"/>
      <c r="JZ51" s="43"/>
      <c r="KA51" s="43"/>
      <c r="KB51" s="43"/>
      <c r="KC51" s="43"/>
      <c r="KD51" s="43"/>
      <c r="KE51" s="43"/>
      <c r="KF51" s="43"/>
      <c r="KG51" s="43"/>
      <c r="KH51" s="43"/>
      <c r="KI51" s="43"/>
      <c r="KJ51" s="43"/>
      <c r="KK51" s="43"/>
      <c r="KL51" s="43"/>
      <c r="KM51" s="43"/>
      <c r="KN51" s="43"/>
      <c r="KO51" s="43"/>
      <c r="KP51" s="43"/>
      <c r="KQ51" s="43"/>
      <c r="KR51" s="43"/>
      <c r="KS51" s="43"/>
      <c r="KT51" s="43"/>
      <c r="KU51" s="43"/>
      <c r="KV51" s="43"/>
      <c r="KW51" s="43"/>
      <c r="KX51" s="43"/>
      <c r="KY51" s="43"/>
      <c r="KZ51" s="43"/>
      <c r="LA51" s="43"/>
      <c r="LB51" s="43"/>
      <c r="LC51" s="43"/>
      <c r="LD51" s="43"/>
      <c r="LE51" s="43"/>
      <c r="LF51" s="43"/>
      <c r="LG51" s="43"/>
      <c r="LH51" s="43"/>
      <c r="LI51" s="43"/>
      <c r="LJ51" s="43"/>
      <c r="LK51" s="43"/>
      <c r="LL51" s="43"/>
      <c r="LM51" s="43"/>
      <c r="LN51" s="43"/>
      <c r="LO51" s="43"/>
      <c r="LP51" s="43"/>
      <c r="LQ51" s="43"/>
      <c r="LR51" s="43"/>
      <c r="LS51" s="43"/>
      <c r="LT51" s="43"/>
      <c r="LU51" s="43"/>
      <c r="LV51" s="43"/>
      <c r="LW51" s="43"/>
      <c r="LX51" s="43"/>
      <c r="LY51" s="43"/>
      <c r="LZ51" s="43"/>
      <c r="MA51" s="43"/>
      <c r="MB51" s="43"/>
      <c r="MC51" s="43"/>
      <c r="MD51" s="43"/>
      <c r="ME51" s="43"/>
      <c r="MF51" s="43"/>
      <c r="MG51" s="43"/>
      <c r="MH51" s="43"/>
      <c r="MI51" s="43"/>
      <c r="MJ51" s="43"/>
      <c r="MK51" s="43"/>
      <c r="ML51" s="43"/>
      <c r="MM51" s="43"/>
      <c r="MN51" s="43"/>
      <c r="MO51" s="43"/>
      <c r="MP51" s="43"/>
      <c r="MQ51" s="43"/>
      <c r="MR51" s="43"/>
      <c r="MS51" s="43"/>
      <c r="MT51" s="43"/>
      <c r="MU51" s="43"/>
      <c r="MV51" s="43"/>
      <c r="MW51" s="43"/>
      <c r="MX51" s="43"/>
      <c r="MY51" s="43"/>
      <c r="MZ51" s="43"/>
      <c r="NA51" s="43"/>
      <c r="NB51" s="43"/>
      <c r="NC51" s="43"/>
      <c r="ND51" s="43"/>
      <c r="NE51" s="43"/>
      <c r="NF51" s="43"/>
      <c r="NG51" s="43"/>
      <c r="NH51" s="43"/>
      <c r="NI51" s="43"/>
      <c r="NJ51" s="43"/>
      <c r="NK51" s="43"/>
      <c r="NL51" s="43"/>
      <c r="NM51" s="43"/>
      <c r="NN51" s="43"/>
      <c r="NO51" s="43"/>
      <c r="NP51" s="43"/>
      <c r="NQ51" s="43"/>
      <c r="NR51" s="43"/>
      <c r="NS51" s="43"/>
      <c r="NT51" s="43"/>
      <c r="NU51" s="43"/>
      <c r="NV51" s="43"/>
      <c r="NW51" s="43"/>
      <c r="NX51" s="43"/>
      <c r="NY51" s="43"/>
      <c r="NZ51" s="43"/>
      <c r="OA51" s="43"/>
      <c r="OB51" s="43"/>
      <c r="OC51" s="43"/>
      <c r="OD51" s="43"/>
      <c r="OE51" s="43"/>
      <c r="OF51" s="43"/>
      <c r="OG51" s="43"/>
      <c r="OH51" s="43"/>
      <c r="OI51" s="43"/>
      <c r="OJ51" s="43"/>
      <c r="OK51" s="43"/>
      <c r="OL51" s="43"/>
      <c r="OM51" s="43"/>
      <c r="ON51" s="43"/>
      <c r="OO51" s="43"/>
      <c r="OP51" s="43"/>
      <c r="OQ51" s="43"/>
      <c r="OR51" s="43"/>
      <c r="OS51" s="43"/>
      <c r="OT51" s="43"/>
      <c r="OU51" s="43"/>
      <c r="OV51" s="43"/>
      <c r="OW51" s="43"/>
      <c r="OX51" s="43"/>
      <c r="OY51" s="43"/>
      <c r="OZ51" s="43"/>
      <c r="PA51" s="43"/>
      <c r="PB51" s="43"/>
      <c r="PC51" s="43"/>
      <c r="PD51" s="43"/>
      <c r="PE51" s="43"/>
      <c r="PF51" s="43"/>
      <c r="PG51" s="43"/>
      <c r="PH51" s="43"/>
      <c r="PI51" s="43"/>
      <c r="PJ51" s="43"/>
      <c r="PK51" s="43"/>
      <c r="PL51" s="43"/>
      <c r="PM51" s="43"/>
      <c r="PN51" s="43"/>
      <c r="PO51" s="43"/>
      <c r="PP51" s="43"/>
      <c r="PQ51" s="43"/>
      <c r="PR51" s="43"/>
      <c r="PS51" s="43"/>
      <c r="PT51" s="43"/>
      <c r="PU51" s="43"/>
      <c r="PV51" s="43"/>
      <c r="PW51" s="43"/>
      <c r="PX51" s="43"/>
      <c r="PY51" s="43"/>
      <c r="PZ51" s="43"/>
      <c r="QA51" s="43"/>
      <c r="QB51" s="43"/>
      <c r="QC51" s="43"/>
      <c r="QD51" s="43"/>
      <c r="QE51" s="43"/>
      <c r="QF51" s="43"/>
      <c r="QG51" s="43"/>
      <c r="QH51" s="43"/>
      <c r="QI51" s="43"/>
      <c r="QJ51" s="43"/>
      <c r="QK51" s="43"/>
      <c r="QL51" s="43"/>
      <c r="QM51" s="43"/>
      <c r="QN51" s="43"/>
      <c r="QO51" s="43"/>
      <c r="QP51" s="43"/>
      <c r="QQ51" s="43"/>
      <c r="QR51" s="43"/>
      <c r="QS51" s="43"/>
      <c r="QT51" s="43"/>
      <c r="QU51" s="43"/>
      <c r="QV51" s="43"/>
      <c r="QW51" s="43"/>
      <c r="QX51" s="43"/>
      <c r="QY51" s="43"/>
      <c r="QZ51" s="43"/>
      <c r="RA51" s="43"/>
      <c r="RB51" s="43"/>
      <c r="RC51" s="43"/>
      <c r="RD51" s="43"/>
      <c r="RE51" s="43"/>
      <c r="RF51" s="43"/>
      <c r="RG51" s="43"/>
      <c r="RH51" s="43"/>
      <c r="RI51" s="43"/>
      <c r="RJ51" s="43"/>
      <c r="RK51" s="43"/>
      <c r="RL51" s="43"/>
      <c r="RM51" s="43"/>
      <c r="RN51" s="43"/>
      <c r="RO51" s="43"/>
      <c r="RP51" s="43"/>
      <c r="RQ51" s="43"/>
      <c r="RR51" s="43"/>
      <c r="RS51" s="43"/>
      <c r="RT51" s="43"/>
      <c r="RU51" s="43"/>
      <c r="RV51" s="43"/>
      <c r="RW51" s="43"/>
      <c r="RX51" s="43"/>
      <c r="RY51" s="43"/>
      <c r="RZ51" s="43"/>
      <c r="SA51" s="43"/>
      <c r="SB51" s="43"/>
      <c r="SC51" s="43"/>
      <c r="SD51" s="43"/>
      <c r="SE51" s="43"/>
      <c r="SF51" s="43"/>
      <c r="SG51" s="43"/>
      <c r="SH51" s="43"/>
      <c r="SI51" s="43"/>
      <c r="SJ51" s="43"/>
      <c r="SK51" s="43"/>
      <c r="SL51" s="43"/>
      <c r="SM51" s="43"/>
      <c r="SN51" s="43"/>
      <c r="SO51" s="43"/>
      <c r="SP51" s="43"/>
      <c r="SQ51" s="43"/>
      <c r="SR51" s="43"/>
      <c r="SS51" s="43"/>
      <c r="ST51" s="43"/>
      <c r="SU51" s="43"/>
      <c r="SV51" s="43"/>
      <c r="SW51" s="43"/>
      <c r="SX51" s="43"/>
      <c r="SY51" s="43"/>
      <c r="SZ51" s="43"/>
      <c r="TA51" s="43"/>
      <c r="TB51" s="43"/>
      <c r="TC51" s="43"/>
      <c r="TD51" s="43"/>
      <c r="TE51" s="43"/>
      <c r="TF51" s="43"/>
      <c r="TG51" s="43"/>
      <c r="TH51" s="43"/>
      <c r="TI51" s="43"/>
      <c r="TJ51" s="43"/>
      <c r="TK51" s="43"/>
      <c r="TL51" s="43"/>
      <c r="TM51" s="43"/>
      <c r="TN51" s="43"/>
      <c r="TO51" s="43"/>
      <c r="TP51" s="43"/>
      <c r="TQ51" s="43"/>
      <c r="TR51" s="43"/>
      <c r="TS51" s="43"/>
      <c r="TT51" s="43"/>
      <c r="TU51" s="43"/>
      <c r="TV51" s="43"/>
      <c r="TW51" s="43"/>
      <c r="TX51" s="43"/>
      <c r="TY51" s="43"/>
      <c r="TZ51" s="43"/>
      <c r="UA51" s="43"/>
      <c r="UB51" s="43"/>
      <c r="UC51" s="43"/>
      <c r="UD51" s="43"/>
      <c r="UE51" s="43"/>
      <c r="UF51" s="43"/>
      <c r="UG51" s="43"/>
      <c r="UH51" s="43"/>
      <c r="UI51" s="43"/>
      <c r="UJ51" s="43"/>
      <c r="UK51" s="43"/>
      <c r="UL51" s="43"/>
      <c r="UM51" s="43"/>
      <c r="UN51" s="43"/>
      <c r="UO51" s="43"/>
      <c r="UP51" s="43"/>
      <c r="UQ51" s="43"/>
      <c r="UR51" s="43"/>
      <c r="US51" s="43"/>
      <c r="UT51" s="43"/>
      <c r="UU51" s="43"/>
      <c r="UV51" s="43"/>
      <c r="UW51" s="43"/>
      <c r="UX51" s="43"/>
      <c r="UY51" s="43"/>
      <c r="UZ51" s="43"/>
      <c r="VA51" s="43"/>
      <c r="VB51" s="43"/>
      <c r="VC51" s="43"/>
      <c r="VD51" s="43"/>
      <c r="VE51" s="43"/>
      <c r="VF51" s="43"/>
      <c r="VG51" s="43"/>
      <c r="VH51" s="43"/>
      <c r="VI51" s="43"/>
      <c r="VJ51" s="43"/>
      <c r="VK51" s="43"/>
      <c r="VL51" s="43"/>
      <c r="VM51" s="43"/>
      <c r="VN51" s="43"/>
      <c r="VO51" s="43"/>
      <c r="VP51" s="43"/>
      <c r="VQ51" s="43"/>
      <c r="VR51" s="43"/>
      <c r="VS51" s="43"/>
      <c r="VT51" s="43"/>
      <c r="VU51" s="43"/>
      <c r="VV51" s="43"/>
      <c r="VW51" s="43"/>
      <c r="VX51" s="43"/>
      <c r="VY51" s="43"/>
      <c r="VZ51" s="43"/>
      <c r="WA51" s="43"/>
      <c r="WB51" s="43"/>
      <c r="WC51" s="43"/>
      <c r="WD51" s="43"/>
      <c r="WE51" s="43"/>
      <c r="WF51" s="43"/>
      <c r="WG51" s="43"/>
      <c r="WH51" s="43"/>
      <c r="WI51" s="43"/>
      <c r="WJ51" s="43"/>
      <c r="WK51" s="43"/>
      <c r="WL51" s="43"/>
      <c r="WM51" s="43"/>
      <c r="WN51" s="43"/>
      <c r="WO51" s="43"/>
      <c r="WP51" s="43"/>
      <c r="WQ51" s="43"/>
      <c r="WR51" s="43"/>
      <c r="WS51" s="43"/>
      <c r="WT51" s="43"/>
      <c r="WU51" s="43"/>
      <c r="WV51" s="43"/>
      <c r="WW51" s="43"/>
      <c r="WX51" s="43"/>
      <c r="WY51" s="43"/>
      <c r="WZ51" s="43"/>
      <c r="XA51" s="43"/>
      <c r="XB51" s="43"/>
      <c r="XC51" s="43"/>
      <c r="XD51" s="43"/>
      <c r="XE51" s="43"/>
      <c r="XF51" s="43"/>
      <c r="XG51" s="43"/>
      <c r="XH51" s="43"/>
      <c r="XI51" s="43"/>
      <c r="XJ51" s="43"/>
      <c r="XK51" s="43"/>
      <c r="XL51" s="43"/>
      <c r="XM51" s="43"/>
      <c r="XN51" s="43"/>
      <c r="XO51" s="43"/>
      <c r="XP51" s="43"/>
      <c r="XQ51" s="43"/>
      <c r="XR51" s="43"/>
      <c r="XS51" s="43"/>
      <c r="XT51" s="43"/>
      <c r="XU51" s="43"/>
      <c r="XV51" s="43"/>
      <c r="XW51" s="43"/>
      <c r="XX51" s="43"/>
      <c r="XY51" s="43"/>
      <c r="XZ51" s="43"/>
      <c r="YA51" s="43"/>
      <c r="YB51" s="43"/>
      <c r="YC51" s="43"/>
      <c r="YD51" s="43"/>
      <c r="YE51" s="43"/>
      <c r="YF51" s="43"/>
      <c r="YG51" s="43"/>
      <c r="YH51" s="43"/>
      <c r="YI51" s="43"/>
      <c r="YJ51" s="43"/>
      <c r="YK51" s="43"/>
      <c r="YL51" s="43"/>
      <c r="YM51" s="43"/>
      <c r="YN51" s="43"/>
      <c r="YO51" s="43"/>
      <c r="YP51" s="43"/>
      <c r="YQ51" s="43"/>
      <c r="YR51" s="43"/>
      <c r="YS51" s="43"/>
      <c r="YT51" s="43"/>
      <c r="YU51" s="43"/>
      <c r="YV51" s="43"/>
      <c r="YW51" s="43"/>
      <c r="YX51" s="43"/>
      <c r="YY51" s="43"/>
      <c r="YZ51" s="43"/>
      <c r="ZA51" s="43"/>
      <c r="ZB51" s="43"/>
      <c r="ZC51" s="43"/>
      <c r="ZD51" s="43"/>
      <c r="ZE51" s="43"/>
      <c r="ZF51" s="43"/>
      <c r="ZG51" s="43"/>
      <c r="ZH51" s="43"/>
      <c r="ZI51" s="43"/>
      <c r="ZJ51" s="43"/>
      <c r="ZK51" s="43"/>
      <c r="ZL51" s="43"/>
      <c r="ZM51" s="43"/>
      <c r="ZN51" s="43"/>
      <c r="ZO51" s="43"/>
      <c r="ZP51" s="43"/>
      <c r="ZQ51" s="43"/>
      <c r="ZR51" s="43"/>
      <c r="ZS51" s="43"/>
      <c r="ZT51" s="43"/>
      <c r="ZU51" s="43"/>
      <c r="ZV51" s="43"/>
      <c r="ZW51" s="43"/>
      <c r="ZX51" s="43"/>
      <c r="ZY51" s="43"/>
      <c r="ZZ51" s="43"/>
      <c r="AAA51" s="43"/>
      <c r="AAB51" s="43"/>
      <c r="AAC51" s="43"/>
      <c r="AAD51" s="43"/>
      <c r="AAE51" s="43"/>
      <c r="AAF51" s="43"/>
      <c r="AAG51" s="43"/>
      <c r="AAH51" s="43"/>
      <c r="AAI51" s="43"/>
      <c r="AAJ51" s="43"/>
      <c r="AAK51" s="43"/>
      <c r="AAL51" s="43"/>
      <c r="AAM51" s="43"/>
      <c r="AAN51" s="43"/>
      <c r="AAO51" s="43"/>
      <c r="AAP51" s="43"/>
      <c r="AAQ51" s="43"/>
      <c r="AAR51" s="43"/>
      <c r="AAS51" s="43"/>
      <c r="AAT51" s="43"/>
      <c r="AAU51" s="43"/>
      <c r="AAV51" s="43"/>
      <c r="AAW51" s="43"/>
      <c r="AAX51" s="43"/>
      <c r="AAY51" s="43"/>
      <c r="AAZ51" s="43"/>
      <c r="ABA51" s="43"/>
      <c r="ABB51" s="43"/>
      <c r="ABC51" s="43"/>
      <c r="ABD51" s="43"/>
      <c r="ABE51" s="43"/>
      <c r="ABF51" s="43"/>
      <c r="ABG51" s="43"/>
      <c r="ABH51" s="43"/>
      <c r="ABI51" s="43"/>
      <c r="ABJ51" s="43"/>
      <c r="ABK51" s="43"/>
      <c r="ABL51" s="43"/>
      <c r="ABM51" s="43"/>
      <c r="ABN51" s="43"/>
      <c r="ABO51" s="43"/>
      <c r="ABP51" s="43"/>
      <c r="ABQ51" s="43"/>
      <c r="ABR51" s="43"/>
      <c r="ABS51" s="43"/>
      <c r="ABT51" s="43"/>
      <c r="ABU51" s="43"/>
      <c r="ABV51" s="43"/>
      <c r="ABW51" s="43"/>
      <c r="ABX51" s="43"/>
      <c r="ABY51" s="43"/>
      <c r="ABZ51" s="43"/>
      <c r="ACA51" s="43"/>
      <c r="ACB51" s="43"/>
      <c r="ACC51" s="43"/>
      <c r="ACD51" s="43"/>
      <c r="ACE51" s="43"/>
      <c r="ACF51" s="43"/>
      <c r="ACG51" s="43"/>
      <c r="ACH51" s="43"/>
      <c r="ACI51" s="43"/>
      <c r="ACJ51" s="43"/>
      <c r="ACK51" s="43"/>
      <c r="ACL51" s="43"/>
      <c r="ACM51" s="43"/>
      <c r="ACN51" s="43"/>
      <c r="ACO51" s="43"/>
      <c r="ACP51" s="43"/>
      <c r="ACQ51" s="43"/>
      <c r="ACR51" s="43"/>
      <c r="ACS51" s="43"/>
      <c r="ACT51" s="43"/>
      <c r="ACU51" s="43"/>
      <c r="ACV51" s="43"/>
      <c r="ACW51" s="43"/>
      <c r="ACX51" s="43"/>
      <c r="ACY51" s="43"/>
      <c r="ACZ51" s="43"/>
      <c r="ADA51" s="43"/>
      <c r="ADB51" s="43"/>
      <c r="ADC51" s="43"/>
      <c r="ADD51" s="43"/>
      <c r="ADE51" s="43"/>
      <c r="ADF51" s="43"/>
      <c r="ADG51" s="43"/>
      <c r="ADH51" s="43"/>
      <c r="ADI51" s="43"/>
      <c r="ADJ51" s="43"/>
      <c r="ADK51" s="43"/>
      <c r="ADL51" s="43"/>
      <c r="ADM51" s="43"/>
      <c r="ADN51" s="43"/>
      <c r="ADO51" s="43"/>
      <c r="ADP51" s="43"/>
      <c r="ADQ51" s="43"/>
      <c r="ADR51" s="43"/>
      <c r="ADS51" s="43"/>
      <c r="ADT51" s="43"/>
      <c r="ADU51" s="43"/>
      <c r="ADV51" s="43"/>
      <c r="ADW51" s="43"/>
      <c r="ADX51" s="43"/>
      <c r="ADY51" s="43"/>
      <c r="ADZ51" s="43"/>
      <c r="AEA51" s="43"/>
      <c r="AEB51" s="43"/>
      <c r="AEC51" s="43"/>
      <c r="AED51" s="43"/>
      <c r="AEE51" s="43"/>
      <c r="AEF51" s="43"/>
      <c r="AEG51" s="43"/>
      <c r="AEH51" s="43"/>
      <c r="AEI51" s="43"/>
      <c r="AEJ51" s="43"/>
      <c r="AEK51" s="43"/>
      <c r="AEL51" s="43"/>
      <c r="AEM51" s="43"/>
      <c r="AEN51" s="43"/>
      <c r="AEO51" s="43"/>
      <c r="AEP51" s="43"/>
      <c r="AEQ51" s="43"/>
      <c r="AER51" s="43"/>
      <c r="AES51" s="43"/>
      <c r="AET51" s="43"/>
      <c r="AEU51" s="43"/>
      <c r="AEV51" s="43"/>
      <c r="AEW51" s="43"/>
      <c r="AEX51" s="43"/>
      <c r="AEY51" s="43"/>
      <c r="AEZ51" s="43"/>
      <c r="AFA51" s="43"/>
      <c r="AFB51" s="43"/>
      <c r="AFC51" s="43"/>
      <c r="AFD51" s="43"/>
      <c r="AFE51" s="43"/>
      <c r="AFF51" s="43"/>
      <c r="AFG51" s="43"/>
      <c r="AFH51" s="43"/>
      <c r="AFI51" s="43"/>
      <c r="AFJ51" s="43"/>
      <c r="AFK51" s="43"/>
      <c r="AFL51" s="43"/>
      <c r="AFM51" s="43"/>
      <c r="AFN51" s="43"/>
      <c r="AFO51" s="43"/>
      <c r="AFP51" s="43"/>
      <c r="AFQ51" s="43"/>
      <c r="AFR51" s="43"/>
      <c r="AFS51" s="43"/>
      <c r="AFT51" s="43"/>
      <c r="AFU51" s="43"/>
      <c r="AFV51" s="43"/>
      <c r="AFW51" s="43"/>
      <c r="AFX51" s="43"/>
      <c r="AFY51" s="43"/>
      <c r="AFZ51" s="43"/>
      <c r="AGA51" s="43"/>
      <c r="AGB51" s="43"/>
      <c r="AGC51" s="43"/>
      <c r="AGD51" s="43"/>
      <c r="AGE51" s="43"/>
      <c r="AGF51" s="43"/>
      <c r="AGG51" s="43"/>
      <c r="AGH51" s="43"/>
      <c r="AGI51" s="43"/>
      <c r="AGJ51" s="43"/>
      <c r="AGK51" s="43"/>
      <c r="AGL51" s="43"/>
      <c r="AGM51" s="43"/>
      <c r="AGN51" s="43"/>
      <c r="AGO51" s="43"/>
      <c r="AGP51" s="43"/>
      <c r="AGQ51" s="43"/>
      <c r="AGR51" s="43"/>
      <c r="AGS51" s="43"/>
      <c r="AGT51" s="43"/>
      <c r="AGU51" s="43"/>
      <c r="AGV51" s="43"/>
      <c r="AGW51" s="43"/>
      <c r="AGX51" s="43"/>
      <c r="AGY51" s="43"/>
      <c r="AGZ51" s="43"/>
      <c r="AHA51" s="43"/>
      <c r="AHB51" s="43"/>
      <c r="AHC51" s="43"/>
      <c r="AHD51" s="43"/>
      <c r="AHE51" s="43"/>
      <c r="AHF51" s="43"/>
      <c r="AHG51" s="43"/>
      <c r="AHH51" s="43"/>
      <c r="AHI51" s="43"/>
      <c r="AHJ51" s="43"/>
      <c r="AHK51" s="43"/>
      <c r="AHL51" s="43"/>
      <c r="AHM51" s="43"/>
      <c r="AHN51" s="43"/>
      <c r="AHO51" s="43"/>
      <c r="AHP51" s="43"/>
      <c r="AHQ51" s="43"/>
      <c r="AHR51" s="43"/>
      <c r="AHS51" s="43"/>
      <c r="AHT51" s="43"/>
      <c r="AHU51" s="43"/>
      <c r="AHV51" s="43"/>
      <c r="AHW51" s="43"/>
      <c r="AHX51" s="43"/>
      <c r="AHY51" s="43"/>
      <c r="AHZ51" s="43"/>
      <c r="AIA51" s="43"/>
      <c r="AIB51" s="43"/>
      <c r="AIC51" s="43"/>
      <c r="AID51" s="43"/>
      <c r="AIE51" s="43"/>
      <c r="AIF51" s="43"/>
      <c r="AIG51" s="43"/>
      <c r="AIH51" s="43"/>
      <c r="AII51" s="43"/>
      <c r="AIJ51" s="43"/>
      <c r="AIK51" s="43"/>
      <c r="AIL51" s="43"/>
      <c r="AIM51" s="43"/>
      <c r="AIN51" s="43"/>
      <c r="AIO51" s="43"/>
      <c r="AIP51" s="43"/>
      <c r="AIQ51" s="43"/>
      <c r="AIR51" s="43"/>
      <c r="AIS51" s="43"/>
      <c r="AIT51" s="43"/>
      <c r="AIU51" s="43"/>
      <c r="AIV51" s="43"/>
      <c r="AIW51" s="43"/>
      <c r="AIX51" s="43"/>
      <c r="AIY51" s="43"/>
      <c r="AIZ51" s="43"/>
      <c r="AJA51" s="43"/>
      <c r="AJB51" s="43"/>
      <c r="AJC51" s="43"/>
      <c r="AJD51" s="43"/>
      <c r="AJE51" s="43"/>
      <c r="AJF51" s="43"/>
      <c r="AJG51" s="43"/>
      <c r="AJH51" s="43"/>
      <c r="AJI51" s="43"/>
      <c r="AJJ51" s="43"/>
      <c r="AJK51" s="43"/>
      <c r="AJL51" s="43"/>
      <c r="AJM51" s="43"/>
      <c r="AJN51" s="43"/>
      <c r="AJO51" s="43"/>
      <c r="AJP51" s="43"/>
      <c r="AJQ51" s="43"/>
      <c r="AJR51" s="43"/>
      <c r="AJS51" s="43"/>
      <c r="AJT51" s="43"/>
      <c r="AJU51" s="43"/>
      <c r="AJV51" s="43"/>
      <c r="AJW51" s="43"/>
      <c r="AJX51" s="43"/>
      <c r="AJY51" s="43"/>
      <c r="AJZ51" s="43"/>
      <c r="AKA51" s="43"/>
      <c r="AKB51" s="43"/>
      <c r="AKC51" s="43"/>
      <c r="AKD51" s="43"/>
      <c r="AKE51" s="43"/>
      <c r="AKF51" s="43"/>
      <c r="AKG51" s="43"/>
      <c r="AKH51" s="43"/>
      <c r="AKI51" s="43"/>
      <c r="AKJ51" s="43"/>
      <c r="AKK51" s="43"/>
      <c r="AKL51" s="43"/>
      <c r="AKM51" s="43"/>
      <c r="AKN51" s="43"/>
      <c r="AKO51" s="43"/>
      <c r="AKP51" s="43"/>
      <c r="AKQ51" s="43"/>
      <c r="AKR51" s="43"/>
      <c r="AKS51" s="43"/>
      <c r="AKT51" s="43"/>
      <c r="AKU51" s="43"/>
      <c r="AKV51" s="43"/>
      <c r="AKW51" s="43"/>
      <c r="AKX51" s="43"/>
      <c r="AKY51" s="43"/>
      <c r="AKZ51" s="43"/>
      <c r="ALA51" s="43"/>
      <c r="ALB51" s="43"/>
      <c r="ALC51" s="43"/>
      <c r="ALD51" s="43"/>
      <c r="ALE51" s="43"/>
      <c r="ALF51" s="43"/>
      <c r="ALG51" s="43"/>
      <c r="ALH51" s="43"/>
      <c r="ALI51" s="43"/>
      <c r="ALJ51" s="43"/>
      <c r="ALK51" s="43"/>
      <c r="ALL51" s="43"/>
      <c r="ALM51" s="43"/>
      <c r="ALN51" s="43"/>
      <c r="ALO51" s="43"/>
      <c r="ALP51" s="43"/>
      <c r="ALQ51" s="43"/>
      <c r="ALR51" s="43"/>
      <c r="ALS51" s="43"/>
      <c r="ALT51" s="43"/>
      <c r="ALU51" s="43"/>
      <c r="ALV51" s="43"/>
      <c r="ALW51" s="43"/>
    </row>
    <row r="52" spans="1:1025" x14ac:dyDescent="0.25">
      <c r="A52" s="184"/>
      <c r="B52" s="197"/>
      <c r="C52" s="192"/>
      <c r="E52" s="220"/>
      <c r="F52" s="220"/>
    </row>
    <row r="53" spans="1:1025" x14ac:dyDescent="0.25">
      <c r="A53" s="184"/>
      <c r="B53" s="197"/>
      <c r="C53" s="192"/>
      <c r="E53" s="220"/>
      <c r="F53" s="220"/>
    </row>
    <row r="54" spans="1:1025" s="45" customFormat="1" x14ac:dyDescent="0.25">
      <c r="A54" s="221" t="s">
        <v>613</v>
      </c>
      <c r="B54" s="222" t="s">
        <v>614</v>
      </c>
      <c r="C54" s="223"/>
      <c r="D54" s="224"/>
      <c r="E54" s="225"/>
      <c r="F54" s="225"/>
      <c r="G54" s="30"/>
      <c r="H54" s="31"/>
      <c r="I54" s="32"/>
      <c r="J54" s="32"/>
      <c r="K54" s="32"/>
      <c r="L54" s="32"/>
      <c r="M54" s="32"/>
      <c r="N54" s="32"/>
      <c r="O54" s="32"/>
      <c r="P54" s="32"/>
      <c r="Q54" s="32"/>
      <c r="R54" s="32"/>
      <c r="S54" s="32"/>
      <c r="T54" s="32"/>
      <c r="U54" s="32"/>
      <c r="V54" s="32"/>
      <c r="W54" s="32"/>
      <c r="X54" s="32"/>
      <c r="Y54" s="32"/>
      <c r="Z54" s="32"/>
      <c r="AA54" s="32"/>
      <c r="AB54" s="32"/>
      <c r="AC54" s="32"/>
      <c r="AD54" s="32"/>
      <c r="AE54" s="32"/>
      <c r="AF54" s="32"/>
      <c r="AG54" s="32"/>
      <c r="AH54" s="32"/>
      <c r="AI54" s="32"/>
      <c r="AJ54" s="32"/>
      <c r="AK54" s="32"/>
      <c r="AL54" s="32"/>
      <c r="AM54" s="32"/>
      <c r="AN54" s="32"/>
      <c r="AO54" s="32"/>
      <c r="AP54" s="32"/>
      <c r="AQ54" s="32"/>
      <c r="AR54" s="32"/>
      <c r="AS54" s="32"/>
      <c r="AT54" s="32"/>
      <c r="AU54" s="32"/>
      <c r="AV54" s="32"/>
      <c r="AW54" s="32"/>
      <c r="AX54" s="32"/>
      <c r="AY54" s="32"/>
      <c r="AZ54" s="32"/>
      <c r="BA54" s="32"/>
      <c r="BB54" s="32"/>
      <c r="BC54" s="32"/>
      <c r="BD54" s="32"/>
      <c r="BE54" s="32"/>
      <c r="BF54" s="32"/>
      <c r="BG54" s="32"/>
      <c r="BH54" s="32"/>
      <c r="BI54" s="32"/>
      <c r="BJ54" s="32"/>
      <c r="BK54" s="32"/>
      <c r="BL54" s="32"/>
      <c r="BM54" s="32"/>
      <c r="BN54" s="32"/>
      <c r="BO54" s="32"/>
      <c r="BP54" s="32"/>
      <c r="BQ54" s="32"/>
      <c r="BR54" s="32"/>
      <c r="BS54" s="32"/>
      <c r="BT54" s="32"/>
      <c r="BU54" s="32"/>
      <c r="BV54" s="32"/>
      <c r="BW54" s="32"/>
      <c r="BX54" s="32"/>
      <c r="BY54" s="32"/>
      <c r="BZ54" s="32"/>
      <c r="CA54" s="32"/>
      <c r="CB54" s="32"/>
      <c r="CC54" s="32"/>
      <c r="CD54" s="32"/>
      <c r="CE54" s="32"/>
      <c r="CF54" s="32"/>
      <c r="CG54" s="32"/>
      <c r="CH54" s="32"/>
      <c r="CI54" s="32"/>
      <c r="CJ54" s="32"/>
      <c r="CK54" s="32"/>
      <c r="CL54" s="32"/>
      <c r="CM54" s="32"/>
      <c r="CN54" s="32"/>
      <c r="CO54" s="32"/>
      <c r="CP54" s="32"/>
      <c r="CQ54" s="32"/>
      <c r="CR54" s="32"/>
      <c r="CS54" s="32"/>
      <c r="CT54" s="32"/>
      <c r="CU54" s="32"/>
      <c r="CV54" s="32"/>
      <c r="CW54" s="32"/>
      <c r="CX54" s="32"/>
      <c r="CY54" s="32"/>
      <c r="CZ54" s="32"/>
      <c r="DA54" s="32"/>
      <c r="DB54" s="32"/>
      <c r="DC54" s="32"/>
      <c r="DD54" s="32"/>
      <c r="DE54" s="32"/>
      <c r="DF54" s="32"/>
      <c r="DG54" s="32"/>
      <c r="DH54" s="32"/>
      <c r="DI54" s="32"/>
      <c r="DJ54" s="32"/>
      <c r="DK54" s="32"/>
      <c r="DL54" s="32"/>
      <c r="DM54" s="32"/>
      <c r="DN54" s="32"/>
      <c r="DO54" s="32"/>
      <c r="DP54" s="32"/>
      <c r="DQ54" s="32"/>
      <c r="DR54" s="32"/>
      <c r="DS54" s="32"/>
      <c r="DT54" s="32"/>
      <c r="DU54" s="32"/>
      <c r="DV54" s="32"/>
      <c r="DW54" s="32"/>
      <c r="DX54" s="32"/>
      <c r="DY54" s="32"/>
      <c r="DZ54" s="32"/>
      <c r="EA54" s="32"/>
      <c r="EB54" s="32"/>
      <c r="EC54" s="32"/>
      <c r="ED54" s="32"/>
      <c r="EE54" s="32"/>
      <c r="EF54" s="32"/>
      <c r="EG54" s="32"/>
      <c r="EH54" s="32"/>
      <c r="EI54" s="32"/>
      <c r="EJ54" s="32"/>
      <c r="EK54" s="32"/>
      <c r="EL54" s="32"/>
      <c r="EM54" s="32"/>
      <c r="EN54" s="32"/>
      <c r="EO54" s="32"/>
      <c r="EP54" s="32"/>
      <c r="EQ54" s="32"/>
      <c r="ER54" s="32"/>
      <c r="ES54" s="32"/>
      <c r="ET54" s="32"/>
      <c r="EU54" s="32"/>
      <c r="EV54" s="32"/>
      <c r="EW54" s="32"/>
      <c r="EX54" s="32"/>
      <c r="EY54" s="32"/>
      <c r="EZ54" s="32"/>
      <c r="FA54" s="32"/>
      <c r="FB54" s="32"/>
      <c r="FC54" s="32"/>
      <c r="FD54" s="32"/>
      <c r="FE54" s="32"/>
      <c r="FF54" s="32"/>
      <c r="FG54" s="32"/>
      <c r="FH54" s="32"/>
      <c r="FI54" s="32"/>
      <c r="FJ54" s="32"/>
      <c r="FK54" s="32"/>
      <c r="FL54" s="32"/>
      <c r="FM54" s="32"/>
      <c r="FN54" s="32"/>
      <c r="FO54" s="32"/>
      <c r="FP54" s="32"/>
      <c r="FQ54" s="32"/>
      <c r="FR54" s="32"/>
      <c r="FS54" s="32"/>
      <c r="FT54" s="32"/>
      <c r="FU54" s="32"/>
      <c r="FV54" s="32"/>
      <c r="FW54" s="32"/>
      <c r="FX54" s="32"/>
      <c r="FY54" s="32"/>
      <c r="FZ54" s="32"/>
      <c r="GA54" s="32"/>
      <c r="GB54" s="32"/>
      <c r="GC54" s="32"/>
      <c r="GD54" s="32"/>
      <c r="GE54" s="32"/>
      <c r="GF54" s="32"/>
      <c r="GG54" s="32"/>
      <c r="GH54" s="32"/>
      <c r="GI54" s="32"/>
      <c r="GJ54" s="32"/>
      <c r="GK54" s="32"/>
      <c r="GL54" s="32"/>
      <c r="GM54" s="32"/>
      <c r="GN54" s="32"/>
      <c r="GO54" s="32"/>
      <c r="GP54" s="32"/>
      <c r="GQ54" s="32"/>
      <c r="GR54" s="32"/>
      <c r="GS54" s="32"/>
      <c r="GT54" s="32"/>
      <c r="GU54" s="32"/>
      <c r="GV54" s="32"/>
      <c r="GW54" s="32"/>
      <c r="GX54" s="32"/>
      <c r="GY54" s="32"/>
      <c r="GZ54" s="32"/>
      <c r="HA54" s="32"/>
      <c r="HB54" s="32"/>
      <c r="HC54" s="32"/>
      <c r="HD54" s="32"/>
      <c r="HE54" s="32"/>
      <c r="HF54" s="32"/>
      <c r="HG54" s="32"/>
      <c r="HH54" s="32"/>
      <c r="HI54" s="32"/>
      <c r="HJ54" s="32"/>
      <c r="HK54" s="32"/>
      <c r="HL54" s="32"/>
      <c r="HM54" s="32"/>
      <c r="HN54" s="32"/>
      <c r="HO54" s="32"/>
      <c r="HP54" s="32"/>
      <c r="HQ54" s="32"/>
      <c r="HR54" s="32"/>
      <c r="HS54" s="32"/>
      <c r="HT54" s="32"/>
      <c r="HU54" s="32"/>
      <c r="HV54" s="32"/>
      <c r="HW54" s="32"/>
      <c r="HX54" s="32"/>
      <c r="HY54" s="32"/>
      <c r="HZ54" s="32"/>
      <c r="IA54" s="32"/>
      <c r="IB54" s="32"/>
      <c r="IC54" s="32"/>
      <c r="ID54" s="32"/>
      <c r="IE54" s="32"/>
      <c r="IF54" s="32"/>
      <c r="IG54" s="32"/>
      <c r="IH54" s="32"/>
      <c r="II54" s="32"/>
      <c r="IJ54" s="32"/>
      <c r="IK54" s="32"/>
      <c r="IL54" s="32"/>
      <c r="IM54" s="32"/>
      <c r="IN54" s="32"/>
      <c r="IO54" s="32"/>
      <c r="IP54" s="32"/>
      <c r="IQ54" s="32"/>
      <c r="IR54" s="32"/>
      <c r="IS54" s="32"/>
      <c r="IT54" s="32"/>
      <c r="IU54" s="32"/>
      <c r="IV54" s="32"/>
      <c r="IW54" s="32"/>
      <c r="IX54" s="32"/>
      <c r="IY54" s="32"/>
      <c r="IZ54" s="32"/>
      <c r="JA54" s="32"/>
      <c r="JB54" s="32"/>
      <c r="JC54" s="32"/>
      <c r="JD54" s="32"/>
      <c r="JE54" s="32"/>
      <c r="JF54" s="32"/>
      <c r="JG54" s="32"/>
      <c r="JH54" s="32"/>
      <c r="JI54" s="32"/>
      <c r="JJ54" s="32"/>
      <c r="JK54" s="32"/>
      <c r="JL54" s="32"/>
      <c r="JM54" s="32"/>
      <c r="JN54" s="32"/>
      <c r="JO54" s="32"/>
      <c r="JP54" s="32"/>
      <c r="JQ54" s="32"/>
      <c r="JR54" s="32"/>
      <c r="JS54" s="32"/>
      <c r="JT54" s="32"/>
      <c r="JU54" s="32"/>
      <c r="JV54" s="32"/>
      <c r="JW54" s="32"/>
      <c r="JX54" s="32"/>
      <c r="JY54" s="32"/>
      <c r="JZ54" s="32"/>
      <c r="KA54" s="32"/>
      <c r="KB54" s="32"/>
      <c r="KC54" s="32"/>
      <c r="KD54" s="32"/>
      <c r="KE54" s="32"/>
      <c r="KF54" s="32"/>
      <c r="KG54" s="32"/>
      <c r="KH54" s="32"/>
      <c r="KI54" s="32"/>
      <c r="KJ54" s="32"/>
      <c r="KK54" s="32"/>
      <c r="KL54" s="32"/>
      <c r="KM54" s="32"/>
      <c r="KN54" s="32"/>
      <c r="KO54" s="32"/>
      <c r="KP54" s="32"/>
      <c r="KQ54" s="32"/>
      <c r="KR54" s="32"/>
      <c r="KS54" s="32"/>
      <c r="KT54" s="32"/>
      <c r="KU54" s="32"/>
      <c r="KV54" s="32"/>
      <c r="KW54" s="32"/>
      <c r="KX54" s="32"/>
      <c r="KY54" s="32"/>
      <c r="KZ54" s="32"/>
      <c r="LA54" s="32"/>
      <c r="LB54" s="32"/>
      <c r="LC54" s="32"/>
      <c r="LD54" s="32"/>
      <c r="LE54" s="32"/>
      <c r="LF54" s="32"/>
      <c r="LG54" s="32"/>
      <c r="LH54" s="32"/>
      <c r="LI54" s="32"/>
      <c r="LJ54" s="32"/>
      <c r="LK54" s="32"/>
      <c r="LL54" s="32"/>
      <c r="LM54" s="32"/>
      <c r="LN54" s="32"/>
      <c r="LO54" s="32"/>
      <c r="LP54" s="32"/>
      <c r="LQ54" s="32"/>
      <c r="LR54" s="32"/>
      <c r="LS54" s="32"/>
      <c r="LT54" s="32"/>
      <c r="LU54" s="32"/>
      <c r="LV54" s="32"/>
      <c r="LW54" s="32"/>
      <c r="LX54" s="32"/>
      <c r="LY54" s="32"/>
      <c r="LZ54" s="32"/>
      <c r="MA54" s="32"/>
      <c r="MB54" s="32"/>
      <c r="MC54" s="32"/>
      <c r="MD54" s="32"/>
      <c r="ME54" s="32"/>
      <c r="MF54" s="32"/>
      <c r="MG54" s="32"/>
      <c r="MH54" s="32"/>
      <c r="MI54" s="32"/>
      <c r="MJ54" s="32"/>
      <c r="MK54" s="32"/>
      <c r="ML54" s="32"/>
      <c r="MM54" s="32"/>
      <c r="MN54" s="32"/>
      <c r="MO54" s="32"/>
      <c r="MP54" s="32"/>
      <c r="MQ54" s="32"/>
      <c r="MR54" s="32"/>
      <c r="MS54" s="32"/>
      <c r="MT54" s="32"/>
      <c r="MU54" s="32"/>
      <c r="MV54" s="32"/>
      <c r="MW54" s="32"/>
      <c r="MX54" s="32"/>
      <c r="MY54" s="32"/>
      <c r="MZ54" s="32"/>
      <c r="NA54" s="32"/>
      <c r="NB54" s="32"/>
      <c r="NC54" s="32"/>
      <c r="ND54" s="32"/>
      <c r="NE54" s="32"/>
      <c r="NF54" s="32"/>
      <c r="NG54" s="32"/>
      <c r="NH54" s="32"/>
      <c r="NI54" s="32"/>
      <c r="NJ54" s="32"/>
      <c r="NK54" s="32"/>
      <c r="NL54" s="32"/>
      <c r="NM54" s="32"/>
      <c r="NN54" s="32"/>
      <c r="NO54" s="32"/>
      <c r="NP54" s="32"/>
      <c r="NQ54" s="32"/>
      <c r="NR54" s="32"/>
      <c r="NS54" s="32"/>
      <c r="NT54" s="32"/>
      <c r="NU54" s="32"/>
      <c r="NV54" s="32"/>
      <c r="NW54" s="32"/>
      <c r="NX54" s="32"/>
      <c r="NY54" s="32"/>
      <c r="NZ54" s="32"/>
      <c r="OA54" s="32"/>
      <c r="OB54" s="32"/>
      <c r="OC54" s="32"/>
      <c r="OD54" s="32"/>
      <c r="OE54" s="32"/>
      <c r="OF54" s="32"/>
      <c r="OG54" s="32"/>
      <c r="OH54" s="32"/>
      <c r="OI54" s="32"/>
      <c r="OJ54" s="32"/>
      <c r="OK54" s="32"/>
      <c r="OL54" s="32"/>
      <c r="OM54" s="32"/>
      <c r="ON54" s="32"/>
      <c r="OO54" s="32"/>
      <c r="OP54" s="32"/>
      <c r="OQ54" s="32"/>
      <c r="OR54" s="32"/>
      <c r="OS54" s="32"/>
      <c r="OT54" s="32"/>
      <c r="OU54" s="32"/>
      <c r="OV54" s="32"/>
      <c r="OW54" s="32"/>
      <c r="OX54" s="32"/>
      <c r="OY54" s="32"/>
      <c r="OZ54" s="32"/>
      <c r="PA54" s="32"/>
      <c r="PB54" s="32"/>
      <c r="PC54" s="32"/>
      <c r="PD54" s="32"/>
      <c r="PE54" s="32"/>
      <c r="PF54" s="32"/>
      <c r="PG54" s="32"/>
      <c r="PH54" s="32"/>
      <c r="PI54" s="32"/>
      <c r="PJ54" s="32"/>
      <c r="PK54" s="32"/>
      <c r="PL54" s="32"/>
      <c r="PM54" s="32"/>
      <c r="PN54" s="32"/>
      <c r="PO54" s="32"/>
      <c r="PP54" s="32"/>
      <c r="PQ54" s="32"/>
      <c r="PR54" s="32"/>
      <c r="PS54" s="32"/>
      <c r="PT54" s="32"/>
      <c r="PU54" s="32"/>
      <c r="PV54" s="32"/>
      <c r="PW54" s="32"/>
      <c r="PX54" s="32"/>
      <c r="PY54" s="32"/>
      <c r="PZ54" s="32"/>
      <c r="QA54" s="32"/>
      <c r="QB54" s="32"/>
      <c r="QC54" s="32"/>
      <c r="QD54" s="32"/>
      <c r="QE54" s="32"/>
      <c r="QF54" s="32"/>
      <c r="QG54" s="32"/>
      <c r="QH54" s="32"/>
      <c r="QI54" s="32"/>
      <c r="QJ54" s="32"/>
      <c r="QK54" s="32"/>
      <c r="QL54" s="32"/>
      <c r="QM54" s="32"/>
      <c r="QN54" s="32"/>
      <c r="QO54" s="32"/>
      <c r="QP54" s="32"/>
      <c r="QQ54" s="32"/>
      <c r="QR54" s="32"/>
      <c r="QS54" s="32"/>
      <c r="QT54" s="32"/>
      <c r="QU54" s="32"/>
      <c r="QV54" s="32"/>
      <c r="QW54" s="32"/>
      <c r="QX54" s="32"/>
      <c r="QY54" s="32"/>
      <c r="QZ54" s="32"/>
      <c r="RA54" s="32"/>
      <c r="RB54" s="32"/>
      <c r="RC54" s="32"/>
      <c r="RD54" s="32"/>
      <c r="RE54" s="32"/>
      <c r="RF54" s="32"/>
      <c r="RG54" s="32"/>
      <c r="RH54" s="32"/>
      <c r="RI54" s="32"/>
      <c r="RJ54" s="32"/>
      <c r="RK54" s="32"/>
      <c r="RL54" s="32"/>
      <c r="RM54" s="32"/>
      <c r="RN54" s="32"/>
      <c r="RO54" s="32"/>
      <c r="RP54" s="32"/>
      <c r="RQ54" s="32"/>
      <c r="RR54" s="32"/>
      <c r="RS54" s="32"/>
      <c r="RT54" s="32"/>
      <c r="RU54" s="32"/>
      <c r="RV54" s="32"/>
      <c r="RW54" s="32"/>
      <c r="RX54" s="32"/>
      <c r="RY54" s="32"/>
      <c r="RZ54" s="32"/>
      <c r="SA54" s="32"/>
      <c r="SB54" s="32"/>
      <c r="SC54" s="32"/>
      <c r="SD54" s="32"/>
      <c r="SE54" s="32"/>
      <c r="SF54" s="32"/>
      <c r="SG54" s="32"/>
      <c r="SH54" s="32"/>
      <c r="SI54" s="32"/>
      <c r="SJ54" s="32"/>
      <c r="SK54" s="32"/>
      <c r="SL54" s="32"/>
      <c r="SM54" s="32"/>
      <c r="SN54" s="32"/>
      <c r="SO54" s="32"/>
      <c r="SP54" s="32"/>
      <c r="SQ54" s="32"/>
      <c r="SR54" s="32"/>
      <c r="SS54" s="32"/>
      <c r="ST54" s="32"/>
      <c r="SU54" s="32"/>
      <c r="SV54" s="32"/>
      <c r="SW54" s="32"/>
      <c r="SX54" s="32"/>
      <c r="SY54" s="32"/>
      <c r="SZ54" s="32"/>
      <c r="TA54" s="32"/>
      <c r="TB54" s="32"/>
      <c r="TC54" s="32"/>
      <c r="TD54" s="32"/>
      <c r="TE54" s="32"/>
      <c r="TF54" s="32"/>
      <c r="TG54" s="32"/>
      <c r="TH54" s="32"/>
      <c r="TI54" s="32"/>
      <c r="TJ54" s="32"/>
      <c r="TK54" s="32"/>
      <c r="TL54" s="32"/>
      <c r="TM54" s="32"/>
      <c r="TN54" s="32"/>
      <c r="TO54" s="32"/>
      <c r="TP54" s="32"/>
      <c r="TQ54" s="32"/>
      <c r="TR54" s="32"/>
      <c r="TS54" s="32"/>
      <c r="TT54" s="32"/>
      <c r="TU54" s="32"/>
      <c r="TV54" s="32"/>
      <c r="TW54" s="32"/>
      <c r="TX54" s="32"/>
      <c r="TY54" s="32"/>
      <c r="TZ54" s="32"/>
      <c r="UA54" s="32"/>
      <c r="UB54" s="32"/>
      <c r="UC54" s="32"/>
      <c r="UD54" s="32"/>
      <c r="UE54" s="32"/>
      <c r="UF54" s="32"/>
      <c r="UG54" s="32"/>
      <c r="UH54" s="32"/>
      <c r="UI54" s="32"/>
      <c r="UJ54" s="32"/>
      <c r="UK54" s="32"/>
      <c r="UL54" s="32"/>
      <c r="UM54" s="32"/>
      <c r="UN54" s="32"/>
      <c r="UO54" s="32"/>
      <c r="UP54" s="32"/>
      <c r="UQ54" s="32"/>
      <c r="UR54" s="32"/>
      <c r="US54" s="32"/>
      <c r="UT54" s="32"/>
      <c r="UU54" s="32"/>
      <c r="UV54" s="32"/>
      <c r="UW54" s="32"/>
      <c r="UX54" s="32"/>
      <c r="UY54" s="32"/>
      <c r="UZ54" s="32"/>
      <c r="VA54" s="32"/>
      <c r="VB54" s="32"/>
      <c r="VC54" s="32"/>
      <c r="VD54" s="32"/>
      <c r="VE54" s="32"/>
      <c r="VF54" s="32"/>
      <c r="VG54" s="32"/>
      <c r="VH54" s="32"/>
      <c r="VI54" s="32"/>
      <c r="VJ54" s="32"/>
      <c r="VK54" s="32"/>
      <c r="VL54" s="32"/>
      <c r="VM54" s="32"/>
      <c r="VN54" s="32"/>
      <c r="VO54" s="32"/>
      <c r="VP54" s="32"/>
      <c r="VQ54" s="32"/>
      <c r="VR54" s="32"/>
      <c r="VS54" s="32"/>
      <c r="VT54" s="32"/>
      <c r="VU54" s="32"/>
      <c r="VV54" s="32"/>
      <c r="VW54" s="32"/>
      <c r="VX54" s="32"/>
      <c r="VY54" s="32"/>
      <c r="VZ54" s="32"/>
      <c r="WA54" s="32"/>
      <c r="WB54" s="32"/>
      <c r="WC54" s="32"/>
      <c r="WD54" s="32"/>
      <c r="WE54" s="32"/>
      <c r="WF54" s="32"/>
      <c r="WG54" s="32"/>
      <c r="WH54" s="32"/>
      <c r="WI54" s="32"/>
      <c r="WJ54" s="32"/>
      <c r="WK54" s="32"/>
      <c r="WL54" s="32"/>
      <c r="WM54" s="32"/>
      <c r="WN54" s="32"/>
      <c r="WO54" s="32"/>
      <c r="WP54" s="32"/>
      <c r="WQ54" s="32"/>
      <c r="WR54" s="32"/>
      <c r="WS54" s="32"/>
      <c r="WT54" s="32"/>
      <c r="WU54" s="32"/>
      <c r="WV54" s="32"/>
      <c r="WW54" s="32"/>
      <c r="WX54" s="32"/>
      <c r="WY54" s="32"/>
      <c r="WZ54" s="32"/>
      <c r="XA54" s="32"/>
      <c r="XB54" s="32"/>
      <c r="XC54" s="32"/>
      <c r="XD54" s="32"/>
      <c r="XE54" s="32"/>
      <c r="XF54" s="32"/>
      <c r="XG54" s="32"/>
      <c r="XH54" s="32"/>
      <c r="XI54" s="32"/>
      <c r="XJ54" s="32"/>
      <c r="XK54" s="32"/>
      <c r="XL54" s="32"/>
      <c r="XM54" s="32"/>
      <c r="XN54" s="32"/>
      <c r="XO54" s="32"/>
      <c r="XP54" s="32"/>
      <c r="XQ54" s="32"/>
      <c r="XR54" s="32"/>
      <c r="XS54" s="32"/>
      <c r="XT54" s="32"/>
      <c r="XU54" s="32"/>
      <c r="XV54" s="32"/>
      <c r="XW54" s="32"/>
      <c r="XX54" s="32"/>
      <c r="XY54" s="32"/>
      <c r="XZ54" s="32"/>
      <c r="YA54" s="32"/>
      <c r="YB54" s="32"/>
      <c r="YC54" s="32"/>
      <c r="YD54" s="32"/>
      <c r="YE54" s="32"/>
      <c r="YF54" s="32"/>
      <c r="YG54" s="32"/>
      <c r="YH54" s="32"/>
      <c r="YI54" s="32"/>
      <c r="YJ54" s="32"/>
      <c r="YK54" s="32"/>
      <c r="YL54" s="32"/>
      <c r="YM54" s="32"/>
      <c r="YN54" s="32"/>
      <c r="YO54" s="32"/>
      <c r="YP54" s="32"/>
      <c r="YQ54" s="32"/>
      <c r="YR54" s="32"/>
      <c r="YS54" s="32"/>
      <c r="YT54" s="32"/>
      <c r="YU54" s="32"/>
      <c r="YV54" s="32"/>
      <c r="YW54" s="32"/>
      <c r="YX54" s="32"/>
      <c r="YY54" s="32"/>
      <c r="YZ54" s="32"/>
      <c r="ZA54" s="32"/>
      <c r="ZB54" s="32"/>
      <c r="ZC54" s="32"/>
      <c r="ZD54" s="32"/>
      <c r="ZE54" s="32"/>
      <c r="ZF54" s="32"/>
      <c r="ZG54" s="32"/>
      <c r="ZH54" s="32"/>
      <c r="ZI54" s="32"/>
      <c r="ZJ54" s="32"/>
      <c r="ZK54" s="32"/>
      <c r="ZL54" s="32"/>
      <c r="ZM54" s="32"/>
      <c r="ZN54" s="32"/>
      <c r="ZO54" s="32"/>
      <c r="ZP54" s="32"/>
      <c r="ZQ54" s="32"/>
      <c r="ZR54" s="32"/>
      <c r="ZS54" s="32"/>
      <c r="ZT54" s="32"/>
      <c r="ZU54" s="32"/>
      <c r="ZV54" s="32"/>
      <c r="ZW54" s="32"/>
      <c r="ZX54" s="32"/>
      <c r="ZY54" s="32"/>
      <c r="ZZ54" s="32"/>
      <c r="AAA54" s="32"/>
      <c r="AAB54" s="32"/>
      <c r="AAC54" s="32"/>
      <c r="AAD54" s="32"/>
      <c r="AAE54" s="32"/>
      <c r="AAF54" s="32"/>
      <c r="AAG54" s="32"/>
      <c r="AAH54" s="32"/>
      <c r="AAI54" s="32"/>
      <c r="AAJ54" s="32"/>
      <c r="AAK54" s="32"/>
      <c r="AAL54" s="32"/>
      <c r="AAM54" s="32"/>
      <c r="AAN54" s="32"/>
      <c r="AAO54" s="32"/>
      <c r="AAP54" s="32"/>
      <c r="AAQ54" s="32"/>
      <c r="AAR54" s="32"/>
      <c r="AAS54" s="32"/>
      <c r="AAT54" s="32"/>
      <c r="AAU54" s="32"/>
      <c r="AAV54" s="32"/>
      <c r="AAW54" s="32"/>
      <c r="AAX54" s="32"/>
      <c r="AAY54" s="32"/>
      <c r="AAZ54" s="32"/>
      <c r="ABA54" s="32"/>
      <c r="ABB54" s="32"/>
      <c r="ABC54" s="32"/>
      <c r="ABD54" s="32"/>
      <c r="ABE54" s="32"/>
      <c r="ABF54" s="32"/>
      <c r="ABG54" s="32"/>
      <c r="ABH54" s="32"/>
      <c r="ABI54" s="32"/>
      <c r="ABJ54" s="32"/>
      <c r="ABK54" s="32"/>
      <c r="ABL54" s="32"/>
      <c r="ABM54" s="32"/>
      <c r="ABN54" s="32"/>
      <c r="ABO54" s="32"/>
      <c r="ABP54" s="32"/>
      <c r="ABQ54" s="32"/>
      <c r="ABR54" s="32"/>
      <c r="ABS54" s="32"/>
      <c r="ABT54" s="32"/>
      <c r="ABU54" s="32"/>
      <c r="ABV54" s="32"/>
      <c r="ABW54" s="32"/>
      <c r="ABX54" s="32"/>
      <c r="ABY54" s="32"/>
      <c r="ABZ54" s="32"/>
      <c r="ACA54" s="32"/>
      <c r="ACB54" s="32"/>
      <c r="ACC54" s="32"/>
      <c r="ACD54" s="32"/>
      <c r="ACE54" s="32"/>
      <c r="ACF54" s="32"/>
      <c r="ACG54" s="32"/>
      <c r="ACH54" s="32"/>
      <c r="ACI54" s="32"/>
      <c r="ACJ54" s="32"/>
      <c r="ACK54" s="32"/>
      <c r="ACL54" s="32"/>
      <c r="ACM54" s="32"/>
      <c r="ACN54" s="32"/>
      <c r="ACO54" s="32"/>
      <c r="ACP54" s="32"/>
      <c r="ACQ54" s="32"/>
      <c r="ACR54" s="32"/>
      <c r="ACS54" s="32"/>
      <c r="ACT54" s="32"/>
      <c r="ACU54" s="32"/>
      <c r="ACV54" s="32"/>
      <c r="ACW54" s="32"/>
      <c r="ACX54" s="32"/>
      <c r="ACY54" s="32"/>
      <c r="ACZ54" s="32"/>
      <c r="ADA54" s="32"/>
      <c r="ADB54" s="32"/>
      <c r="ADC54" s="32"/>
      <c r="ADD54" s="32"/>
      <c r="ADE54" s="32"/>
      <c r="ADF54" s="32"/>
      <c r="ADG54" s="32"/>
      <c r="ADH54" s="32"/>
      <c r="ADI54" s="32"/>
      <c r="ADJ54" s="32"/>
      <c r="ADK54" s="32"/>
      <c r="ADL54" s="32"/>
      <c r="ADM54" s="32"/>
      <c r="ADN54" s="32"/>
      <c r="ADO54" s="32"/>
      <c r="ADP54" s="32"/>
      <c r="ADQ54" s="32"/>
      <c r="ADR54" s="32"/>
      <c r="ADS54" s="32"/>
      <c r="ADT54" s="32"/>
      <c r="ADU54" s="32"/>
      <c r="ADV54" s="32"/>
      <c r="ADW54" s="32"/>
      <c r="ADX54" s="32"/>
      <c r="ADY54" s="32"/>
      <c r="ADZ54" s="32"/>
      <c r="AEA54" s="32"/>
      <c r="AEB54" s="32"/>
      <c r="AEC54" s="32"/>
      <c r="AED54" s="32"/>
      <c r="AEE54" s="32"/>
      <c r="AEF54" s="32"/>
      <c r="AEG54" s="32"/>
      <c r="AEH54" s="32"/>
      <c r="AEI54" s="32"/>
      <c r="AEJ54" s="32"/>
      <c r="AEK54" s="32"/>
      <c r="AEL54" s="32"/>
      <c r="AEM54" s="32"/>
      <c r="AEN54" s="32"/>
      <c r="AEO54" s="32"/>
      <c r="AEP54" s="32"/>
      <c r="AEQ54" s="32"/>
      <c r="AER54" s="32"/>
      <c r="AES54" s="32"/>
      <c r="AET54" s="32"/>
      <c r="AEU54" s="32"/>
      <c r="AEV54" s="32"/>
      <c r="AEW54" s="32"/>
      <c r="AEX54" s="32"/>
      <c r="AEY54" s="32"/>
      <c r="AEZ54" s="32"/>
      <c r="AFA54" s="32"/>
      <c r="AFB54" s="32"/>
      <c r="AFC54" s="32"/>
      <c r="AFD54" s="32"/>
      <c r="AFE54" s="32"/>
      <c r="AFF54" s="32"/>
      <c r="AFG54" s="32"/>
      <c r="AFH54" s="32"/>
      <c r="AFI54" s="32"/>
      <c r="AFJ54" s="32"/>
      <c r="AFK54" s="32"/>
      <c r="AFL54" s="32"/>
      <c r="AFM54" s="32"/>
      <c r="AFN54" s="32"/>
      <c r="AFO54" s="32"/>
      <c r="AFP54" s="32"/>
      <c r="AFQ54" s="32"/>
      <c r="AFR54" s="32"/>
      <c r="AFS54" s="32"/>
      <c r="AFT54" s="32"/>
      <c r="AFU54" s="32"/>
      <c r="AFV54" s="32"/>
      <c r="AFW54" s="32"/>
      <c r="AFX54" s="32"/>
      <c r="AFY54" s="32"/>
      <c r="AFZ54" s="32"/>
      <c r="AGA54" s="32"/>
      <c r="AGB54" s="32"/>
      <c r="AGC54" s="32"/>
      <c r="AGD54" s="32"/>
      <c r="AGE54" s="32"/>
      <c r="AGF54" s="32"/>
      <c r="AGG54" s="32"/>
      <c r="AGH54" s="32"/>
      <c r="AGI54" s="32"/>
      <c r="AGJ54" s="32"/>
      <c r="AGK54" s="32"/>
      <c r="AGL54" s="32"/>
      <c r="AGM54" s="32"/>
      <c r="AGN54" s="32"/>
      <c r="AGO54" s="32"/>
      <c r="AGP54" s="32"/>
      <c r="AGQ54" s="32"/>
      <c r="AGR54" s="32"/>
      <c r="AGS54" s="32"/>
      <c r="AGT54" s="32"/>
      <c r="AGU54" s="32"/>
      <c r="AGV54" s="32"/>
      <c r="AGW54" s="32"/>
      <c r="AGX54" s="32"/>
      <c r="AGY54" s="32"/>
      <c r="AGZ54" s="32"/>
      <c r="AHA54" s="32"/>
      <c r="AHB54" s="32"/>
      <c r="AHC54" s="32"/>
      <c r="AHD54" s="32"/>
      <c r="AHE54" s="32"/>
      <c r="AHF54" s="32"/>
      <c r="AHG54" s="32"/>
      <c r="AHH54" s="32"/>
      <c r="AHI54" s="32"/>
      <c r="AHJ54" s="32"/>
      <c r="AHK54" s="32"/>
      <c r="AHL54" s="32"/>
      <c r="AHM54" s="32"/>
      <c r="AHN54" s="32"/>
      <c r="AHO54" s="32"/>
      <c r="AHP54" s="32"/>
      <c r="AHQ54" s="32"/>
      <c r="AHR54" s="32"/>
      <c r="AHS54" s="32"/>
      <c r="AHT54" s="32"/>
      <c r="AHU54" s="32"/>
      <c r="AHV54" s="32"/>
      <c r="AHW54" s="32"/>
      <c r="AHX54" s="32"/>
      <c r="AHY54" s="32"/>
      <c r="AHZ54" s="32"/>
      <c r="AIA54" s="32"/>
      <c r="AIB54" s="32"/>
      <c r="AIC54" s="32"/>
      <c r="AID54" s="32"/>
      <c r="AIE54" s="32"/>
      <c r="AIF54" s="32"/>
      <c r="AIG54" s="32"/>
      <c r="AIH54" s="32"/>
      <c r="AII54" s="32"/>
      <c r="AIJ54" s="32"/>
      <c r="AIK54" s="32"/>
      <c r="AIL54" s="32"/>
      <c r="AIM54" s="32"/>
      <c r="AIN54" s="32"/>
      <c r="AIO54" s="32"/>
      <c r="AIP54" s="32"/>
      <c r="AIQ54" s="32"/>
      <c r="AIR54" s="32"/>
      <c r="AIS54" s="32"/>
      <c r="AIT54" s="32"/>
      <c r="AIU54" s="32"/>
      <c r="AIV54" s="32"/>
      <c r="AIW54" s="32"/>
      <c r="AIX54" s="32"/>
      <c r="AIY54" s="32"/>
      <c r="AIZ54" s="32"/>
      <c r="AJA54" s="32"/>
      <c r="AJB54" s="32"/>
      <c r="AJC54" s="32"/>
      <c r="AJD54" s="32"/>
      <c r="AJE54" s="32"/>
      <c r="AJF54" s="32"/>
      <c r="AJG54" s="32"/>
      <c r="AJH54" s="32"/>
      <c r="AJI54" s="32"/>
      <c r="AJJ54" s="32"/>
      <c r="AJK54" s="32"/>
      <c r="AJL54" s="32"/>
      <c r="AJM54" s="32"/>
      <c r="AJN54" s="32"/>
      <c r="AJO54" s="32"/>
      <c r="AJP54" s="32"/>
      <c r="AJQ54" s="32"/>
      <c r="AJR54" s="32"/>
      <c r="AJS54" s="32"/>
      <c r="AJT54" s="32"/>
      <c r="AJU54" s="32"/>
      <c r="AJV54" s="32"/>
      <c r="AJW54" s="32"/>
      <c r="AJX54" s="32"/>
      <c r="AJY54" s="32"/>
      <c r="AJZ54" s="32"/>
      <c r="AKA54" s="32"/>
      <c r="AKB54" s="32"/>
      <c r="AKC54" s="32"/>
      <c r="AKD54" s="32"/>
      <c r="AKE54" s="32"/>
      <c r="AKF54" s="32"/>
      <c r="AKG54" s="32"/>
      <c r="AKH54" s="32"/>
      <c r="AKI54" s="32"/>
      <c r="AKJ54" s="32"/>
      <c r="AKK54" s="32"/>
      <c r="AKL54" s="32"/>
      <c r="AKM54" s="32"/>
      <c r="AKN54" s="32"/>
      <c r="AKO54" s="32"/>
      <c r="AKP54" s="32"/>
      <c r="AKQ54" s="32"/>
      <c r="AKR54" s="32"/>
      <c r="AKS54" s="32"/>
      <c r="AKT54" s="32"/>
      <c r="AKU54" s="32"/>
      <c r="AKV54" s="32"/>
      <c r="AKW54" s="32"/>
      <c r="AKX54" s="32"/>
      <c r="AKY54" s="32"/>
      <c r="AKZ54" s="32"/>
      <c r="ALA54" s="32"/>
      <c r="ALB54" s="32"/>
      <c r="ALC54" s="32"/>
      <c r="ALD54" s="32"/>
      <c r="ALE54" s="32"/>
      <c r="ALF54" s="32"/>
      <c r="ALG54" s="32"/>
      <c r="ALH54" s="32"/>
      <c r="ALI54" s="32"/>
      <c r="ALJ54" s="32"/>
      <c r="ALK54" s="32"/>
      <c r="ALL54" s="32"/>
      <c r="ALM54" s="32"/>
      <c r="ALN54" s="32"/>
      <c r="ALO54" s="32"/>
      <c r="ALP54" s="32"/>
      <c r="ALQ54" s="32"/>
      <c r="ALR54" s="32"/>
      <c r="ALS54" s="32"/>
      <c r="ALT54" s="32"/>
      <c r="ALU54" s="32"/>
      <c r="ALV54" s="32"/>
      <c r="ALW54" s="32"/>
      <c r="ALX54" s="32"/>
      <c r="ALY54" s="32"/>
      <c r="ALZ54" s="32"/>
      <c r="AMA54" s="32"/>
      <c r="AMB54" s="32"/>
      <c r="AMC54" s="32"/>
      <c r="AMD54" s="32"/>
      <c r="AME54" s="32"/>
      <c r="AMF54" s="32"/>
      <c r="AMG54" s="32"/>
      <c r="AMH54" s="32"/>
      <c r="AMI54" s="32"/>
      <c r="AMJ54" s="32"/>
      <c r="AMK54" s="32"/>
    </row>
    <row r="55" spans="1:1025" x14ac:dyDescent="0.25">
      <c r="A55" s="184"/>
      <c r="B55" s="197"/>
      <c r="C55" s="192"/>
      <c r="E55" s="220"/>
      <c r="F55" s="220"/>
    </row>
    <row r="56" spans="1:1025" ht="58.9" customHeight="1" x14ac:dyDescent="0.25">
      <c r="A56" s="638" t="s">
        <v>54</v>
      </c>
      <c r="B56" s="639" t="s">
        <v>615</v>
      </c>
      <c r="C56" s="640">
        <v>45</v>
      </c>
      <c r="D56" s="641" t="s">
        <v>14</v>
      </c>
      <c r="E56" s="642">
        <v>0</v>
      </c>
      <c r="F56" s="220">
        <f>C56*E56</f>
        <v>0</v>
      </c>
    </row>
    <row r="57" spans="1:1025" x14ac:dyDescent="0.25">
      <c r="A57" s="184"/>
      <c r="B57" s="197"/>
      <c r="C57" s="192"/>
      <c r="E57" s="220"/>
      <c r="F57" s="220"/>
    </row>
    <row r="58" spans="1:1025" ht="23.1" customHeight="1" x14ac:dyDescent="0.25">
      <c r="A58" s="227" t="s">
        <v>613</v>
      </c>
      <c r="B58" s="869" t="s">
        <v>616</v>
      </c>
      <c r="C58" s="869"/>
      <c r="D58" s="869"/>
      <c r="E58" s="593"/>
      <c r="F58" s="594">
        <f>F56</f>
        <v>0</v>
      </c>
      <c r="G58" s="46"/>
      <c r="H58" s="47"/>
      <c r="I58" s="47"/>
      <c r="J58" s="47"/>
      <c r="K58" s="47"/>
      <c r="L58" s="47"/>
      <c r="M58" s="47"/>
      <c r="N58" s="47"/>
      <c r="O58" s="47"/>
      <c r="P58" s="47"/>
      <c r="Q58" s="47"/>
      <c r="R58" s="47"/>
      <c r="S58" s="47"/>
      <c r="T58" s="47"/>
      <c r="U58" s="47"/>
      <c r="V58" s="47"/>
      <c r="W58" s="47"/>
      <c r="X58" s="47"/>
      <c r="Y58" s="47"/>
      <c r="Z58" s="47"/>
      <c r="AA58" s="47"/>
      <c r="AB58" s="47"/>
      <c r="AC58" s="47"/>
      <c r="AD58" s="47"/>
      <c r="AE58" s="47"/>
      <c r="AF58" s="47"/>
      <c r="AG58" s="47"/>
      <c r="AH58" s="47"/>
      <c r="AI58" s="47"/>
      <c r="AJ58" s="47"/>
      <c r="AK58" s="47"/>
      <c r="AL58" s="47"/>
      <c r="AM58" s="47"/>
      <c r="AN58" s="47"/>
      <c r="AO58" s="47"/>
      <c r="AP58" s="47"/>
      <c r="AQ58" s="47"/>
      <c r="AR58" s="47"/>
      <c r="AS58" s="47"/>
      <c r="AT58" s="47"/>
      <c r="AU58" s="47"/>
      <c r="AV58" s="47"/>
      <c r="AW58" s="47"/>
      <c r="AX58" s="47"/>
      <c r="AY58" s="47"/>
      <c r="AZ58" s="47"/>
      <c r="BA58" s="47"/>
      <c r="BB58" s="47"/>
      <c r="BC58" s="47"/>
      <c r="BD58" s="47"/>
      <c r="BE58" s="47"/>
      <c r="BF58" s="47"/>
      <c r="BG58" s="47"/>
      <c r="BH58" s="47"/>
      <c r="BI58" s="47"/>
      <c r="BJ58" s="47"/>
      <c r="BK58" s="47"/>
      <c r="BL58" s="47"/>
      <c r="BM58" s="47"/>
      <c r="BN58" s="47"/>
      <c r="BO58" s="47"/>
      <c r="BP58" s="47"/>
      <c r="BQ58" s="47"/>
      <c r="BR58" s="47"/>
      <c r="BS58" s="47"/>
      <c r="BT58" s="47"/>
      <c r="BU58" s="47"/>
      <c r="BV58" s="47"/>
      <c r="BW58" s="47"/>
      <c r="BX58" s="47"/>
      <c r="BY58" s="47"/>
      <c r="BZ58" s="47"/>
      <c r="CA58" s="47"/>
      <c r="CB58" s="47"/>
      <c r="CC58" s="47"/>
      <c r="CD58" s="47"/>
      <c r="CE58" s="47"/>
      <c r="CF58" s="47"/>
      <c r="CG58" s="47"/>
      <c r="CH58" s="47"/>
      <c r="CI58" s="47"/>
      <c r="CJ58" s="47"/>
      <c r="CK58" s="47"/>
      <c r="CL58" s="47"/>
      <c r="CM58" s="47"/>
      <c r="CN58" s="47"/>
      <c r="CO58" s="47"/>
      <c r="CP58" s="47"/>
      <c r="CQ58" s="47"/>
      <c r="CR58" s="47"/>
      <c r="CS58" s="47"/>
      <c r="CT58" s="47"/>
      <c r="CU58" s="47"/>
      <c r="CV58" s="47"/>
      <c r="CW58" s="47"/>
      <c r="CX58" s="47"/>
      <c r="CY58" s="47"/>
      <c r="CZ58" s="47"/>
      <c r="DA58" s="47"/>
      <c r="DB58" s="47"/>
      <c r="DC58" s="47"/>
      <c r="DD58" s="47"/>
      <c r="DE58" s="47"/>
      <c r="DF58" s="47"/>
      <c r="DG58" s="47"/>
      <c r="DH58" s="47"/>
      <c r="DI58" s="47"/>
      <c r="DJ58" s="47"/>
      <c r="DK58" s="47"/>
      <c r="DL58" s="47"/>
      <c r="DM58" s="47"/>
      <c r="DN58" s="47"/>
      <c r="DO58" s="47"/>
      <c r="DP58" s="47"/>
      <c r="DQ58" s="47"/>
      <c r="DR58" s="47"/>
      <c r="DS58" s="47"/>
      <c r="DT58" s="47"/>
      <c r="DU58" s="47"/>
      <c r="DV58" s="47"/>
      <c r="DW58" s="47"/>
      <c r="DX58" s="47"/>
      <c r="DY58" s="47"/>
      <c r="DZ58" s="47"/>
      <c r="EA58" s="47"/>
      <c r="EB58" s="47"/>
      <c r="EC58" s="47"/>
      <c r="ED58" s="47"/>
      <c r="EE58" s="47"/>
      <c r="EF58" s="47"/>
      <c r="EG58" s="47"/>
      <c r="EH58" s="47"/>
      <c r="EI58" s="47"/>
      <c r="EJ58" s="47"/>
      <c r="EK58" s="47"/>
      <c r="EL58" s="47"/>
      <c r="EM58" s="47"/>
      <c r="EN58" s="47"/>
      <c r="EO58" s="47"/>
      <c r="EP58" s="47"/>
      <c r="EQ58" s="47"/>
      <c r="ER58" s="47"/>
      <c r="ES58" s="47"/>
      <c r="ET58" s="47"/>
      <c r="EU58" s="47"/>
      <c r="EV58" s="47"/>
      <c r="EW58" s="47"/>
      <c r="EX58" s="47"/>
      <c r="EY58" s="47"/>
      <c r="EZ58" s="47"/>
      <c r="FA58" s="47"/>
      <c r="FB58" s="47"/>
      <c r="FC58" s="47"/>
      <c r="FD58" s="47"/>
      <c r="FE58" s="47"/>
      <c r="FF58" s="47"/>
      <c r="FG58" s="47"/>
      <c r="FH58" s="47"/>
      <c r="FI58" s="47"/>
      <c r="FJ58" s="47"/>
      <c r="FK58" s="47"/>
      <c r="FL58" s="47"/>
      <c r="FM58" s="47"/>
      <c r="FN58" s="47"/>
      <c r="FO58" s="47"/>
      <c r="FP58" s="47"/>
      <c r="FQ58" s="47"/>
      <c r="FR58" s="47"/>
      <c r="FS58" s="47"/>
      <c r="FT58" s="47"/>
      <c r="FU58" s="47"/>
      <c r="FV58" s="47"/>
      <c r="FW58" s="47"/>
      <c r="FX58" s="47"/>
      <c r="FY58" s="47"/>
      <c r="FZ58" s="47"/>
      <c r="GA58" s="47"/>
      <c r="GB58" s="47"/>
      <c r="GC58" s="47"/>
      <c r="GD58" s="47"/>
      <c r="GE58" s="47"/>
      <c r="GF58" s="47"/>
      <c r="GG58" s="47"/>
      <c r="GH58" s="47"/>
      <c r="GI58" s="47"/>
      <c r="GJ58" s="47"/>
      <c r="GK58" s="47"/>
      <c r="GL58" s="47"/>
      <c r="GM58" s="47"/>
      <c r="GN58" s="47"/>
      <c r="GO58" s="47"/>
      <c r="GP58" s="47"/>
      <c r="GQ58" s="47"/>
      <c r="GR58" s="47"/>
      <c r="GS58" s="47"/>
      <c r="GT58" s="47"/>
      <c r="GU58" s="47"/>
      <c r="GV58" s="47"/>
      <c r="GW58" s="47"/>
      <c r="GX58" s="47"/>
      <c r="GY58" s="47"/>
      <c r="GZ58" s="47"/>
      <c r="HA58" s="47"/>
      <c r="HB58" s="47"/>
      <c r="HC58" s="47"/>
      <c r="HD58" s="47"/>
      <c r="HE58" s="47"/>
      <c r="HF58" s="47"/>
      <c r="HG58" s="47"/>
      <c r="HH58" s="47"/>
      <c r="HI58" s="47"/>
      <c r="HJ58" s="47"/>
      <c r="HK58" s="47"/>
      <c r="HL58" s="47"/>
      <c r="HM58" s="47"/>
      <c r="HN58" s="47"/>
      <c r="HO58" s="47"/>
      <c r="HP58" s="47"/>
      <c r="HQ58" s="47"/>
      <c r="HR58" s="47"/>
      <c r="HS58" s="47"/>
      <c r="HT58" s="47"/>
      <c r="HU58" s="47"/>
      <c r="HV58" s="47"/>
      <c r="HW58" s="47"/>
      <c r="HX58" s="47"/>
      <c r="HY58" s="47"/>
      <c r="HZ58" s="47"/>
      <c r="IA58" s="47"/>
      <c r="IB58" s="47"/>
      <c r="IC58" s="47"/>
      <c r="ID58" s="47"/>
      <c r="IE58" s="47"/>
      <c r="IF58" s="47"/>
      <c r="IG58" s="47"/>
      <c r="IH58" s="47"/>
      <c r="II58" s="47"/>
      <c r="IJ58" s="47"/>
      <c r="IK58" s="47"/>
      <c r="IL58" s="47"/>
      <c r="IM58" s="47"/>
      <c r="IN58" s="47"/>
      <c r="IO58" s="47"/>
      <c r="IP58" s="47"/>
      <c r="IQ58" s="47"/>
      <c r="IR58" s="47"/>
      <c r="IS58" s="47"/>
      <c r="IT58" s="47"/>
      <c r="IU58" s="47"/>
      <c r="IV58" s="47"/>
      <c r="IW58" s="47"/>
      <c r="IX58" s="47"/>
      <c r="IY58" s="47"/>
      <c r="IZ58" s="47"/>
      <c r="JA58" s="47"/>
      <c r="JB58" s="47"/>
      <c r="JC58" s="47"/>
      <c r="JD58" s="47"/>
      <c r="JE58" s="47"/>
      <c r="JF58" s="47"/>
      <c r="JG58" s="47"/>
      <c r="JH58" s="47"/>
      <c r="JI58" s="47"/>
      <c r="JJ58" s="47"/>
      <c r="JK58" s="47"/>
      <c r="JL58" s="47"/>
      <c r="JM58" s="47"/>
      <c r="JN58" s="47"/>
      <c r="JO58" s="47"/>
      <c r="JP58" s="47"/>
      <c r="JQ58" s="47"/>
      <c r="JR58" s="47"/>
      <c r="JS58" s="47"/>
      <c r="JT58" s="47"/>
      <c r="JU58" s="47"/>
      <c r="JV58" s="47"/>
      <c r="JW58" s="47"/>
      <c r="JX58" s="47"/>
      <c r="JY58" s="47"/>
      <c r="JZ58" s="47"/>
      <c r="KA58" s="47"/>
      <c r="KB58" s="47"/>
      <c r="KC58" s="47"/>
      <c r="KD58" s="47"/>
      <c r="KE58" s="47"/>
      <c r="KF58" s="47"/>
      <c r="KG58" s="47"/>
      <c r="KH58" s="47"/>
      <c r="KI58" s="47"/>
      <c r="KJ58" s="47"/>
      <c r="KK58" s="47"/>
      <c r="KL58" s="47"/>
      <c r="KM58" s="47"/>
      <c r="KN58" s="47"/>
      <c r="KO58" s="47"/>
      <c r="KP58" s="47"/>
      <c r="KQ58" s="47"/>
      <c r="KR58" s="47"/>
      <c r="KS58" s="47"/>
      <c r="KT58" s="47"/>
      <c r="KU58" s="47"/>
      <c r="KV58" s="47"/>
      <c r="KW58" s="47"/>
      <c r="KX58" s="47"/>
      <c r="KY58" s="47"/>
      <c r="KZ58" s="47"/>
      <c r="LA58" s="47"/>
      <c r="LB58" s="47"/>
      <c r="LC58" s="47"/>
      <c r="LD58" s="47"/>
      <c r="LE58" s="47"/>
      <c r="LF58" s="47"/>
      <c r="LG58" s="47"/>
      <c r="LH58" s="47"/>
      <c r="LI58" s="47"/>
      <c r="LJ58" s="47"/>
      <c r="LK58" s="47"/>
      <c r="LL58" s="47"/>
      <c r="LM58" s="47"/>
      <c r="LN58" s="47"/>
      <c r="LO58" s="47"/>
      <c r="LP58" s="47"/>
      <c r="LQ58" s="47"/>
      <c r="LR58" s="47"/>
      <c r="LS58" s="47"/>
      <c r="LT58" s="47"/>
      <c r="LU58" s="47"/>
      <c r="LV58" s="47"/>
      <c r="LW58" s="47"/>
      <c r="LX58" s="47"/>
      <c r="LY58" s="47"/>
      <c r="LZ58" s="47"/>
      <c r="MA58" s="47"/>
      <c r="MB58" s="47"/>
      <c r="MC58" s="47"/>
      <c r="MD58" s="47"/>
      <c r="ME58" s="47"/>
      <c r="MF58" s="47"/>
      <c r="MG58" s="47"/>
      <c r="MH58" s="47"/>
      <c r="MI58" s="47"/>
      <c r="MJ58" s="47"/>
      <c r="MK58" s="47"/>
      <c r="ML58" s="47"/>
      <c r="MM58" s="47"/>
      <c r="MN58" s="47"/>
      <c r="MO58" s="47"/>
      <c r="MP58" s="47"/>
      <c r="MQ58" s="47"/>
      <c r="MR58" s="47"/>
      <c r="MS58" s="47"/>
      <c r="MT58" s="47"/>
      <c r="MU58" s="47"/>
      <c r="MV58" s="47"/>
      <c r="MW58" s="47"/>
      <c r="MX58" s="47"/>
      <c r="MY58" s="47"/>
      <c r="MZ58" s="47"/>
      <c r="NA58" s="47"/>
      <c r="NB58" s="47"/>
      <c r="NC58" s="47"/>
      <c r="ND58" s="47"/>
      <c r="NE58" s="47"/>
      <c r="NF58" s="47"/>
      <c r="NG58" s="47"/>
      <c r="NH58" s="47"/>
      <c r="NI58" s="47"/>
      <c r="NJ58" s="47"/>
      <c r="NK58" s="47"/>
      <c r="NL58" s="47"/>
      <c r="NM58" s="47"/>
      <c r="NN58" s="47"/>
      <c r="NO58" s="47"/>
      <c r="NP58" s="47"/>
      <c r="NQ58" s="47"/>
      <c r="NR58" s="47"/>
      <c r="NS58" s="47"/>
      <c r="NT58" s="47"/>
      <c r="NU58" s="47"/>
      <c r="NV58" s="47"/>
      <c r="NW58" s="47"/>
      <c r="NX58" s="47"/>
      <c r="NY58" s="47"/>
      <c r="NZ58" s="47"/>
      <c r="OA58" s="47"/>
      <c r="OB58" s="47"/>
      <c r="OC58" s="47"/>
      <c r="OD58" s="47"/>
      <c r="OE58" s="47"/>
      <c r="OF58" s="47"/>
      <c r="OG58" s="47"/>
      <c r="OH58" s="47"/>
      <c r="OI58" s="47"/>
      <c r="OJ58" s="47"/>
      <c r="OK58" s="47"/>
      <c r="OL58" s="47"/>
      <c r="OM58" s="47"/>
      <c r="ON58" s="47"/>
      <c r="OO58" s="47"/>
      <c r="OP58" s="47"/>
      <c r="OQ58" s="47"/>
      <c r="OR58" s="47"/>
      <c r="OS58" s="47"/>
      <c r="OT58" s="47"/>
      <c r="OU58" s="47"/>
      <c r="OV58" s="47"/>
      <c r="OW58" s="47"/>
      <c r="OX58" s="47"/>
      <c r="OY58" s="47"/>
      <c r="OZ58" s="47"/>
      <c r="PA58" s="47"/>
      <c r="PB58" s="47"/>
      <c r="PC58" s="47"/>
      <c r="PD58" s="47"/>
      <c r="PE58" s="47"/>
      <c r="PF58" s="47"/>
      <c r="PG58" s="47"/>
      <c r="PH58" s="47"/>
      <c r="PI58" s="47"/>
      <c r="PJ58" s="47"/>
      <c r="PK58" s="47"/>
      <c r="PL58" s="47"/>
      <c r="PM58" s="47"/>
      <c r="PN58" s="47"/>
      <c r="PO58" s="47"/>
      <c r="PP58" s="47"/>
      <c r="PQ58" s="47"/>
      <c r="PR58" s="47"/>
      <c r="PS58" s="47"/>
      <c r="PT58" s="47"/>
      <c r="PU58" s="47"/>
      <c r="PV58" s="47"/>
      <c r="PW58" s="47"/>
      <c r="PX58" s="47"/>
      <c r="PY58" s="47"/>
      <c r="PZ58" s="47"/>
      <c r="QA58" s="47"/>
      <c r="QB58" s="47"/>
      <c r="QC58" s="47"/>
      <c r="QD58" s="47"/>
      <c r="QE58" s="47"/>
      <c r="QF58" s="47"/>
      <c r="QG58" s="47"/>
      <c r="QH58" s="47"/>
      <c r="QI58" s="47"/>
      <c r="QJ58" s="47"/>
      <c r="QK58" s="47"/>
      <c r="QL58" s="47"/>
      <c r="QM58" s="47"/>
      <c r="QN58" s="47"/>
      <c r="QO58" s="47"/>
      <c r="QP58" s="47"/>
      <c r="QQ58" s="47"/>
      <c r="QR58" s="47"/>
      <c r="QS58" s="47"/>
      <c r="QT58" s="47"/>
      <c r="QU58" s="47"/>
      <c r="QV58" s="47"/>
      <c r="QW58" s="47"/>
      <c r="QX58" s="47"/>
      <c r="QY58" s="47"/>
      <c r="QZ58" s="47"/>
      <c r="RA58" s="47"/>
      <c r="RB58" s="47"/>
      <c r="RC58" s="47"/>
      <c r="RD58" s="47"/>
      <c r="RE58" s="47"/>
      <c r="RF58" s="47"/>
      <c r="RG58" s="47"/>
      <c r="RH58" s="47"/>
      <c r="RI58" s="47"/>
      <c r="RJ58" s="47"/>
      <c r="RK58" s="47"/>
      <c r="RL58" s="47"/>
      <c r="RM58" s="47"/>
      <c r="RN58" s="47"/>
      <c r="RO58" s="47"/>
      <c r="RP58" s="47"/>
      <c r="RQ58" s="47"/>
      <c r="RR58" s="47"/>
      <c r="RS58" s="47"/>
      <c r="RT58" s="47"/>
      <c r="RU58" s="47"/>
      <c r="RV58" s="47"/>
      <c r="RW58" s="47"/>
      <c r="RX58" s="47"/>
      <c r="RY58" s="47"/>
      <c r="RZ58" s="47"/>
      <c r="SA58" s="47"/>
      <c r="SB58" s="47"/>
      <c r="SC58" s="47"/>
      <c r="SD58" s="47"/>
      <c r="SE58" s="47"/>
      <c r="SF58" s="47"/>
      <c r="SG58" s="47"/>
      <c r="SH58" s="47"/>
      <c r="SI58" s="47"/>
      <c r="SJ58" s="47"/>
      <c r="SK58" s="47"/>
      <c r="SL58" s="47"/>
      <c r="SM58" s="47"/>
      <c r="SN58" s="47"/>
      <c r="SO58" s="47"/>
      <c r="SP58" s="47"/>
      <c r="SQ58" s="47"/>
      <c r="SR58" s="47"/>
      <c r="SS58" s="47"/>
      <c r="ST58" s="47"/>
      <c r="SU58" s="47"/>
      <c r="SV58" s="47"/>
      <c r="SW58" s="47"/>
      <c r="SX58" s="47"/>
      <c r="SY58" s="47"/>
      <c r="SZ58" s="47"/>
      <c r="TA58" s="47"/>
      <c r="TB58" s="47"/>
      <c r="TC58" s="47"/>
      <c r="TD58" s="47"/>
      <c r="TE58" s="47"/>
      <c r="TF58" s="47"/>
      <c r="TG58" s="47"/>
      <c r="TH58" s="47"/>
      <c r="TI58" s="47"/>
      <c r="TJ58" s="47"/>
      <c r="TK58" s="47"/>
      <c r="TL58" s="47"/>
      <c r="TM58" s="47"/>
      <c r="TN58" s="47"/>
      <c r="TO58" s="47"/>
      <c r="TP58" s="47"/>
      <c r="TQ58" s="47"/>
      <c r="TR58" s="47"/>
      <c r="TS58" s="47"/>
      <c r="TT58" s="47"/>
      <c r="TU58" s="47"/>
      <c r="TV58" s="47"/>
      <c r="TW58" s="47"/>
      <c r="TX58" s="47"/>
      <c r="TY58" s="47"/>
      <c r="TZ58" s="47"/>
      <c r="UA58" s="47"/>
      <c r="UB58" s="47"/>
      <c r="UC58" s="47"/>
      <c r="UD58" s="47"/>
      <c r="UE58" s="47"/>
      <c r="UF58" s="47"/>
      <c r="UG58" s="47"/>
      <c r="UH58" s="47"/>
      <c r="UI58" s="47"/>
      <c r="UJ58" s="47"/>
      <c r="UK58" s="47"/>
      <c r="UL58" s="47"/>
      <c r="UM58" s="47"/>
      <c r="UN58" s="47"/>
      <c r="UO58" s="47"/>
      <c r="UP58" s="47"/>
      <c r="UQ58" s="47"/>
      <c r="UR58" s="47"/>
      <c r="US58" s="47"/>
      <c r="UT58" s="47"/>
      <c r="UU58" s="47"/>
      <c r="UV58" s="47"/>
      <c r="UW58" s="47"/>
      <c r="UX58" s="47"/>
      <c r="UY58" s="47"/>
      <c r="UZ58" s="47"/>
      <c r="VA58" s="47"/>
      <c r="VB58" s="47"/>
      <c r="VC58" s="47"/>
      <c r="VD58" s="47"/>
      <c r="VE58" s="47"/>
      <c r="VF58" s="47"/>
      <c r="VG58" s="47"/>
      <c r="VH58" s="47"/>
      <c r="VI58" s="47"/>
      <c r="VJ58" s="47"/>
      <c r="VK58" s="47"/>
      <c r="VL58" s="47"/>
      <c r="VM58" s="47"/>
      <c r="VN58" s="47"/>
      <c r="VO58" s="47"/>
      <c r="VP58" s="47"/>
      <c r="VQ58" s="47"/>
      <c r="VR58" s="47"/>
      <c r="VS58" s="47"/>
      <c r="VT58" s="47"/>
      <c r="VU58" s="47"/>
      <c r="VV58" s="47"/>
      <c r="VW58" s="47"/>
      <c r="VX58" s="47"/>
      <c r="VY58" s="47"/>
      <c r="VZ58" s="47"/>
      <c r="WA58" s="47"/>
      <c r="WB58" s="47"/>
      <c r="WC58" s="47"/>
      <c r="WD58" s="47"/>
      <c r="WE58" s="47"/>
      <c r="WF58" s="47"/>
      <c r="WG58" s="47"/>
      <c r="WH58" s="47"/>
      <c r="WI58" s="47"/>
      <c r="WJ58" s="47"/>
      <c r="WK58" s="47"/>
      <c r="WL58" s="47"/>
      <c r="WM58" s="47"/>
      <c r="WN58" s="47"/>
      <c r="WO58" s="47"/>
      <c r="WP58" s="47"/>
      <c r="WQ58" s="47"/>
      <c r="WR58" s="47"/>
      <c r="WS58" s="47"/>
      <c r="WT58" s="47"/>
      <c r="WU58" s="47"/>
      <c r="WV58" s="47"/>
      <c r="WW58" s="47"/>
      <c r="WX58" s="47"/>
      <c r="WY58" s="47"/>
      <c r="WZ58" s="47"/>
      <c r="XA58" s="47"/>
      <c r="XB58" s="47"/>
      <c r="XC58" s="47"/>
      <c r="XD58" s="47"/>
      <c r="XE58" s="47"/>
      <c r="XF58" s="47"/>
      <c r="XG58" s="47"/>
      <c r="XH58" s="47"/>
      <c r="XI58" s="47"/>
      <c r="XJ58" s="47"/>
      <c r="XK58" s="47"/>
      <c r="XL58" s="47"/>
      <c r="XM58" s="47"/>
      <c r="XN58" s="47"/>
      <c r="XO58" s="47"/>
      <c r="XP58" s="47"/>
      <c r="XQ58" s="47"/>
      <c r="XR58" s="47"/>
      <c r="XS58" s="47"/>
      <c r="XT58" s="47"/>
      <c r="XU58" s="47"/>
      <c r="XV58" s="47"/>
      <c r="XW58" s="47"/>
      <c r="XX58" s="47"/>
      <c r="XY58" s="47"/>
      <c r="XZ58" s="47"/>
      <c r="YA58" s="47"/>
      <c r="YB58" s="47"/>
      <c r="YC58" s="47"/>
      <c r="YD58" s="47"/>
      <c r="YE58" s="47"/>
      <c r="YF58" s="47"/>
      <c r="YG58" s="47"/>
      <c r="YH58" s="47"/>
      <c r="YI58" s="47"/>
      <c r="YJ58" s="47"/>
      <c r="YK58" s="47"/>
      <c r="YL58" s="47"/>
      <c r="YM58" s="47"/>
      <c r="YN58" s="47"/>
      <c r="YO58" s="47"/>
      <c r="YP58" s="47"/>
      <c r="YQ58" s="47"/>
      <c r="YR58" s="47"/>
      <c r="YS58" s="47"/>
      <c r="YT58" s="47"/>
      <c r="YU58" s="47"/>
      <c r="YV58" s="47"/>
      <c r="YW58" s="47"/>
      <c r="YX58" s="47"/>
      <c r="YY58" s="47"/>
      <c r="YZ58" s="47"/>
      <c r="ZA58" s="47"/>
      <c r="ZB58" s="47"/>
      <c r="ZC58" s="47"/>
      <c r="ZD58" s="47"/>
      <c r="ZE58" s="47"/>
      <c r="ZF58" s="47"/>
      <c r="ZG58" s="47"/>
      <c r="ZH58" s="47"/>
      <c r="ZI58" s="47"/>
      <c r="ZJ58" s="47"/>
      <c r="ZK58" s="47"/>
      <c r="ZL58" s="47"/>
      <c r="ZM58" s="47"/>
      <c r="ZN58" s="47"/>
      <c r="ZO58" s="47"/>
      <c r="ZP58" s="47"/>
      <c r="ZQ58" s="47"/>
      <c r="ZR58" s="47"/>
      <c r="ZS58" s="47"/>
      <c r="ZT58" s="47"/>
      <c r="ZU58" s="47"/>
      <c r="ZV58" s="47"/>
      <c r="ZW58" s="47"/>
      <c r="ZX58" s="47"/>
      <c r="ZY58" s="47"/>
      <c r="ZZ58" s="47"/>
      <c r="AAA58" s="47"/>
      <c r="AAB58" s="47"/>
      <c r="AAC58" s="47"/>
      <c r="AAD58" s="47"/>
      <c r="AAE58" s="47"/>
      <c r="AAF58" s="47"/>
      <c r="AAG58" s="47"/>
      <c r="AAH58" s="47"/>
      <c r="AAI58" s="47"/>
      <c r="AAJ58" s="47"/>
      <c r="AAK58" s="47"/>
      <c r="AAL58" s="47"/>
      <c r="AAM58" s="47"/>
      <c r="AAN58" s="47"/>
      <c r="AAO58" s="47"/>
      <c r="AAP58" s="47"/>
      <c r="AAQ58" s="47"/>
      <c r="AAR58" s="47"/>
      <c r="AAS58" s="47"/>
      <c r="AAT58" s="47"/>
      <c r="AAU58" s="47"/>
      <c r="AAV58" s="47"/>
      <c r="AAW58" s="47"/>
      <c r="AAX58" s="47"/>
      <c r="AAY58" s="47"/>
      <c r="AAZ58" s="47"/>
      <c r="ABA58" s="47"/>
      <c r="ABB58" s="47"/>
      <c r="ABC58" s="47"/>
      <c r="ABD58" s="47"/>
      <c r="ABE58" s="47"/>
      <c r="ABF58" s="47"/>
      <c r="ABG58" s="47"/>
      <c r="ABH58" s="47"/>
      <c r="ABI58" s="47"/>
      <c r="ABJ58" s="47"/>
      <c r="ABK58" s="47"/>
      <c r="ABL58" s="47"/>
      <c r="ABM58" s="47"/>
      <c r="ABN58" s="47"/>
      <c r="ABO58" s="47"/>
      <c r="ABP58" s="47"/>
      <c r="ABQ58" s="47"/>
      <c r="ABR58" s="47"/>
      <c r="ABS58" s="47"/>
      <c r="ABT58" s="47"/>
      <c r="ABU58" s="47"/>
      <c r="ABV58" s="47"/>
      <c r="ABW58" s="47"/>
      <c r="ABX58" s="47"/>
      <c r="ABY58" s="47"/>
      <c r="ABZ58" s="47"/>
      <c r="ACA58" s="47"/>
      <c r="ACB58" s="47"/>
      <c r="ACC58" s="47"/>
      <c r="ACD58" s="47"/>
      <c r="ACE58" s="47"/>
      <c r="ACF58" s="47"/>
      <c r="ACG58" s="47"/>
      <c r="ACH58" s="47"/>
      <c r="ACI58" s="47"/>
      <c r="ACJ58" s="47"/>
      <c r="ACK58" s="47"/>
      <c r="ACL58" s="47"/>
      <c r="ACM58" s="47"/>
      <c r="ACN58" s="47"/>
      <c r="ACO58" s="47"/>
      <c r="ACP58" s="47"/>
      <c r="ACQ58" s="47"/>
      <c r="ACR58" s="47"/>
      <c r="ACS58" s="47"/>
      <c r="ACT58" s="47"/>
      <c r="ACU58" s="47"/>
      <c r="ACV58" s="47"/>
      <c r="ACW58" s="47"/>
      <c r="ACX58" s="47"/>
      <c r="ACY58" s="47"/>
      <c r="ACZ58" s="47"/>
      <c r="ADA58" s="47"/>
      <c r="ADB58" s="47"/>
      <c r="ADC58" s="47"/>
      <c r="ADD58" s="47"/>
      <c r="ADE58" s="47"/>
      <c r="ADF58" s="47"/>
      <c r="ADG58" s="47"/>
      <c r="ADH58" s="47"/>
      <c r="ADI58" s="47"/>
      <c r="ADJ58" s="47"/>
      <c r="ADK58" s="47"/>
      <c r="ADL58" s="47"/>
      <c r="ADM58" s="47"/>
      <c r="ADN58" s="47"/>
      <c r="ADO58" s="47"/>
      <c r="ADP58" s="47"/>
      <c r="ADQ58" s="47"/>
      <c r="ADR58" s="47"/>
      <c r="ADS58" s="47"/>
      <c r="ADT58" s="47"/>
      <c r="ADU58" s="47"/>
      <c r="ADV58" s="47"/>
      <c r="ADW58" s="47"/>
      <c r="ADX58" s="47"/>
      <c r="ADY58" s="47"/>
      <c r="ADZ58" s="47"/>
      <c r="AEA58" s="47"/>
      <c r="AEB58" s="47"/>
      <c r="AEC58" s="47"/>
      <c r="AED58" s="47"/>
      <c r="AEE58" s="47"/>
      <c r="AEF58" s="47"/>
      <c r="AEG58" s="47"/>
      <c r="AEH58" s="47"/>
      <c r="AEI58" s="47"/>
      <c r="AEJ58" s="47"/>
      <c r="AEK58" s="47"/>
      <c r="AEL58" s="47"/>
      <c r="AEM58" s="47"/>
      <c r="AEN58" s="47"/>
      <c r="AEO58" s="47"/>
      <c r="AEP58" s="47"/>
      <c r="AEQ58" s="47"/>
      <c r="AER58" s="47"/>
      <c r="AES58" s="47"/>
      <c r="AET58" s="47"/>
      <c r="AEU58" s="47"/>
      <c r="AEV58" s="47"/>
      <c r="AEW58" s="47"/>
      <c r="AEX58" s="47"/>
      <c r="AEY58" s="47"/>
      <c r="AEZ58" s="47"/>
      <c r="AFA58" s="47"/>
      <c r="AFB58" s="47"/>
      <c r="AFC58" s="47"/>
      <c r="AFD58" s="47"/>
      <c r="AFE58" s="47"/>
      <c r="AFF58" s="47"/>
      <c r="AFG58" s="47"/>
      <c r="AFH58" s="47"/>
      <c r="AFI58" s="47"/>
      <c r="AFJ58" s="47"/>
      <c r="AFK58" s="47"/>
      <c r="AFL58" s="47"/>
      <c r="AFM58" s="47"/>
      <c r="AFN58" s="47"/>
      <c r="AFO58" s="47"/>
      <c r="AFP58" s="47"/>
      <c r="AFQ58" s="47"/>
      <c r="AFR58" s="47"/>
      <c r="AFS58" s="47"/>
      <c r="AFT58" s="47"/>
      <c r="AFU58" s="47"/>
      <c r="AFV58" s="47"/>
      <c r="AFW58" s="47"/>
      <c r="AFX58" s="47"/>
      <c r="AFY58" s="47"/>
      <c r="AFZ58" s="47"/>
      <c r="AGA58" s="47"/>
      <c r="AGB58" s="47"/>
      <c r="AGC58" s="47"/>
      <c r="AGD58" s="47"/>
      <c r="AGE58" s="47"/>
      <c r="AGF58" s="47"/>
      <c r="AGG58" s="47"/>
      <c r="AGH58" s="47"/>
      <c r="AGI58" s="47"/>
      <c r="AGJ58" s="47"/>
      <c r="AGK58" s="47"/>
      <c r="AGL58" s="47"/>
      <c r="AGM58" s="47"/>
      <c r="AGN58" s="47"/>
      <c r="AGO58" s="47"/>
      <c r="AGP58" s="47"/>
      <c r="AGQ58" s="47"/>
      <c r="AGR58" s="47"/>
      <c r="AGS58" s="47"/>
      <c r="AGT58" s="47"/>
      <c r="AGU58" s="47"/>
      <c r="AGV58" s="47"/>
      <c r="AGW58" s="47"/>
      <c r="AGX58" s="47"/>
      <c r="AGY58" s="47"/>
      <c r="AGZ58" s="47"/>
      <c r="AHA58" s="47"/>
      <c r="AHB58" s="47"/>
      <c r="AHC58" s="47"/>
      <c r="AHD58" s="47"/>
      <c r="AHE58" s="47"/>
      <c r="AHF58" s="47"/>
      <c r="AHG58" s="47"/>
      <c r="AHH58" s="47"/>
      <c r="AHI58" s="47"/>
      <c r="AHJ58" s="47"/>
      <c r="AHK58" s="47"/>
      <c r="AHL58" s="47"/>
      <c r="AHM58" s="47"/>
      <c r="AHN58" s="47"/>
      <c r="AHO58" s="47"/>
      <c r="AHP58" s="47"/>
      <c r="AHQ58" s="47"/>
      <c r="AHR58" s="47"/>
      <c r="AHS58" s="47"/>
      <c r="AHT58" s="47"/>
      <c r="AHU58" s="47"/>
      <c r="AHV58" s="47"/>
      <c r="AHW58" s="47"/>
      <c r="AHX58" s="47"/>
      <c r="AHY58" s="47"/>
      <c r="AHZ58" s="47"/>
      <c r="AIA58" s="47"/>
      <c r="AIB58" s="47"/>
      <c r="AIC58" s="47"/>
      <c r="AID58" s="47"/>
      <c r="AIE58" s="47"/>
      <c r="AIF58" s="47"/>
      <c r="AIG58" s="47"/>
      <c r="AIH58" s="47"/>
      <c r="AII58" s="47"/>
      <c r="AIJ58" s="47"/>
      <c r="AIK58" s="47"/>
      <c r="AIL58" s="47"/>
      <c r="AIM58" s="47"/>
      <c r="AIN58" s="47"/>
      <c r="AIO58" s="47"/>
      <c r="AIP58" s="47"/>
      <c r="AIQ58" s="47"/>
      <c r="AIR58" s="47"/>
      <c r="AIS58" s="47"/>
      <c r="AIT58" s="47"/>
      <c r="AIU58" s="47"/>
      <c r="AIV58" s="47"/>
      <c r="AIW58" s="47"/>
      <c r="AIX58" s="47"/>
      <c r="AIY58" s="47"/>
      <c r="AIZ58" s="47"/>
      <c r="AJA58" s="47"/>
      <c r="AJB58" s="47"/>
      <c r="AJC58" s="47"/>
      <c r="AJD58" s="47"/>
      <c r="AJE58" s="47"/>
      <c r="AJF58" s="47"/>
      <c r="AJG58" s="47"/>
      <c r="AJH58" s="47"/>
      <c r="AJI58" s="47"/>
      <c r="AJJ58" s="47"/>
      <c r="AJK58" s="47"/>
      <c r="AJL58" s="47"/>
      <c r="AJM58" s="47"/>
      <c r="AJN58" s="47"/>
      <c r="AJO58" s="47"/>
      <c r="AJP58" s="47"/>
      <c r="AJQ58" s="47"/>
      <c r="AJR58" s="47"/>
      <c r="AJS58" s="47"/>
      <c r="AJT58" s="47"/>
      <c r="AJU58" s="47"/>
      <c r="AJV58" s="47"/>
      <c r="AJW58" s="47"/>
      <c r="AJX58" s="47"/>
      <c r="AJY58" s="47"/>
      <c r="AJZ58" s="47"/>
      <c r="AKA58" s="47"/>
      <c r="AKB58" s="47"/>
      <c r="AKC58" s="47"/>
      <c r="AKD58" s="47"/>
      <c r="AKE58" s="47"/>
      <c r="AKF58" s="47"/>
      <c r="AKG58" s="47"/>
      <c r="AKH58" s="47"/>
      <c r="AKI58" s="47"/>
      <c r="AKJ58" s="47"/>
      <c r="AKK58" s="47"/>
      <c r="AKL58" s="47"/>
      <c r="AKM58" s="47"/>
      <c r="AKN58" s="47"/>
      <c r="AKO58" s="47"/>
      <c r="AKP58" s="47"/>
      <c r="AKQ58" s="47"/>
      <c r="AKR58" s="47"/>
      <c r="AKS58" s="47"/>
      <c r="AKT58" s="47"/>
      <c r="AKU58" s="47"/>
      <c r="AKV58" s="47"/>
      <c r="AKW58" s="47"/>
      <c r="AKX58" s="47"/>
      <c r="AKY58" s="47"/>
      <c r="AKZ58" s="47"/>
      <c r="ALA58" s="47"/>
      <c r="ALB58" s="47"/>
      <c r="ALC58" s="47"/>
      <c r="ALD58" s="47"/>
      <c r="ALE58" s="47"/>
      <c r="ALF58" s="47"/>
      <c r="ALG58" s="47"/>
      <c r="ALH58" s="47"/>
      <c r="ALI58" s="47"/>
      <c r="ALJ58" s="47"/>
      <c r="ALK58" s="47"/>
      <c r="ALL58" s="47"/>
      <c r="ALM58" s="47"/>
      <c r="ALN58" s="47"/>
      <c r="ALO58" s="47"/>
      <c r="ALP58" s="47"/>
      <c r="ALQ58" s="47"/>
      <c r="ALR58" s="47"/>
      <c r="ALS58" s="47"/>
      <c r="ALT58" s="47"/>
      <c r="ALU58" s="47"/>
      <c r="ALV58" s="47"/>
      <c r="ALW58" s="47"/>
      <c r="ALX58" s="47"/>
      <c r="ALY58" s="47"/>
      <c r="ALZ58" s="47"/>
      <c r="AMA58" s="47"/>
      <c r="AMB58" s="47"/>
      <c r="AMC58" s="47"/>
      <c r="AMD58" s="47"/>
      <c r="AME58" s="47"/>
      <c r="AMF58" s="47"/>
      <c r="AMG58" s="47"/>
      <c r="AMH58" s="47"/>
      <c r="AMI58" s="47"/>
      <c r="AMJ58" s="47"/>
      <c r="AMK58" s="47"/>
    </row>
    <row r="59" spans="1:1025" x14ac:dyDescent="0.25">
      <c r="A59" s="184"/>
      <c r="B59" s="197"/>
      <c r="C59" s="192"/>
      <c r="E59" s="220"/>
      <c r="F59" s="220"/>
    </row>
    <row r="60" spans="1:1025" x14ac:dyDescent="0.25">
      <c r="A60" s="221" t="s">
        <v>617</v>
      </c>
      <c r="B60" s="222" t="s">
        <v>618</v>
      </c>
      <c r="C60" s="223"/>
      <c r="D60" s="224"/>
      <c r="E60" s="225"/>
      <c r="F60" s="225"/>
      <c r="G60" s="30"/>
      <c r="H60" s="31"/>
      <c r="I60" s="32"/>
      <c r="J60" s="32"/>
      <c r="K60" s="32"/>
      <c r="L60" s="32"/>
      <c r="M60" s="32"/>
      <c r="N60" s="32"/>
      <c r="O60" s="32"/>
      <c r="P60" s="32"/>
      <c r="Q60" s="32"/>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c r="CQ60" s="32"/>
      <c r="CR60" s="32"/>
      <c r="CS60" s="32"/>
      <c r="CT60" s="32"/>
      <c r="CU60" s="32"/>
      <c r="CV60" s="32"/>
      <c r="CW60" s="32"/>
      <c r="CX60" s="32"/>
      <c r="CY60" s="32"/>
      <c r="CZ60" s="32"/>
      <c r="DA60" s="32"/>
      <c r="DB60" s="32"/>
      <c r="DC60" s="32"/>
      <c r="DD60" s="32"/>
      <c r="DE60" s="32"/>
      <c r="DF60" s="32"/>
      <c r="DG60" s="32"/>
      <c r="DH60" s="32"/>
      <c r="DI60" s="32"/>
      <c r="DJ60" s="32"/>
      <c r="DK60" s="32"/>
      <c r="DL60" s="32"/>
      <c r="DM60" s="32"/>
      <c r="DN60" s="32"/>
      <c r="DO60" s="32"/>
      <c r="DP60" s="32"/>
      <c r="DQ60" s="32"/>
      <c r="DR60" s="32"/>
      <c r="DS60" s="32"/>
      <c r="DT60" s="32"/>
      <c r="DU60" s="32"/>
      <c r="DV60" s="32"/>
      <c r="DW60" s="32"/>
      <c r="DX60" s="32"/>
      <c r="DY60" s="32"/>
      <c r="DZ60" s="32"/>
      <c r="EA60" s="32"/>
      <c r="EB60" s="32"/>
      <c r="EC60" s="32"/>
      <c r="ED60" s="32"/>
      <c r="EE60" s="32"/>
      <c r="EF60" s="32"/>
      <c r="EG60" s="32"/>
      <c r="EH60" s="32"/>
      <c r="EI60" s="32"/>
      <c r="EJ60" s="32"/>
      <c r="EK60" s="32"/>
      <c r="EL60" s="32"/>
      <c r="EM60" s="32"/>
      <c r="EN60" s="32"/>
      <c r="EO60" s="32"/>
      <c r="EP60" s="32"/>
      <c r="EQ60" s="32"/>
      <c r="ER60" s="32"/>
      <c r="ES60" s="32"/>
      <c r="ET60" s="32"/>
      <c r="EU60" s="32"/>
      <c r="EV60" s="32"/>
      <c r="EW60" s="32"/>
      <c r="EX60" s="32"/>
      <c r="EY60" s="32"/>
      <c r="EZ60" s="32"/>
      <c r="FA60" s="32"/>
      <c r="FB60" s="32"/>
      <c r="FC60" s="32"/>
      <c r="FD60" s="32"/>
      <c r="FE60" s="32"/>
      <c r="FF60" s="32"/>
      <c r="FG60" s="32"/>
      <c r="FH60" s="32"/>
      <c r="FI60" s="32"/>
      <c r="FJ60" s="32"/>
      <c r="FK60" s="32"/>
      <c r="FL60" s="32"/>
      <c r="FM60" s="32"/>
      <c r="FN60" s="32"/>
      <c r="FO60" s="32"/>
      <c r="FP60" s="32"/>
      <c r="FQ60" s="32"/>
      <c r="FR60" s="32"/>
      <c r="FS60" s="32"/>
      <c r="FT60" s="32"/>
      <c r="FU60" s="32"/>
      <c r="FV60" s="32"/>
      <c r="FW60" s="32"/>
      <c r="FX60" s="32"/>
      <c r="FY60" s="32"/>
      <c r="FZ60" s="32"/>
      <c r="GA60" s="32"/>
      <c r="GB60" s="32"/>
      <c r="GC60" s="32"/>
      <c r="GD60" s="32"/>
      <c r="GE60" s="32"/>
      <c r="GF60" s="32"/>
      <c r="GG60" s="32"/>
      <c r="GH60" s="32"/>
      <c r="GI60" s="32"/>
      <c r="GJ60" s="32"/>
      <c r="GK60" s="32"/>
      <c r="GL60" s="32"/>
      <c r="GM60" s="32"/>
      <c r="GN60" s="32"/>
      <c r="GO60" s="32"/>
      <c r="GP60" s="32"/>
      <c r="GQ60" s="32"/>
      <c r="GR60" s="32"/>
      <c r="GS60" s="32"/>
      <c r="GT60" s="32"/>
      <c r="GU60" s="32"/>
      <c r="GV60" s="32"/>
      <c r="GW60" s="32"/>
      <c r="GX60" s="32"/>
      <c r="GY60" s="32"/>
      <c r="GZ60" s="32"/>
      <c r="HA60" s="32"/>
      <c r="HB60" s="32"/>
      <c r="HC60" s="32"/>
      <c r="HD60" s="32"/>
      <c r="HE60" s="32"/>
      <c r="HF60" s="32"/>
      <c r="HG60" s="32"/>
      <c r="HH60" s="32"/>
      <c r="HI60" s="32"/>
      <c r="HJ60" s="32"/>
      <c r="HK60" s="32"/>
      <c r="HL60" s="32"/>
      <c r="HM60" s="32"/>
      <c r="HN60" s="32"/>
      <c r="HO60" s="32"/>
      <c r="HP60" s="32"/>
      <c r="HQ60" s="32"/>
      <c r="HR60" s="32"/>
      <c r="HS60" s="32"/>
      <c r="HT60" s="32"/>
      <c r="HU60" s="32"/>
      <c r="HV60" s="32"/>
      <c r="HW60" s="32"/>
      <c r="HX60" s="32"/>
      <c r="HY60" s="32"/>
      <c r="HZ60" s="32"/>
      <c r="IA60" s="32"/>
      <c r="IB60" s="32"/>
      <c r="IC60" s="32"/>
      <c r="ID60" s="32"/>
      <c r="IE60" s="32"/>
      <c r="IF60" s="32"/>
      <c r="IG60" s="32"/>
      <c r="IH60" s="32"/>
      <c r="II60" s="32"/>
      <c r="IJ60" s="32"/>
      <c r="IK60" s="32"/>
      <c r="IL60" s="32"/>
      <c r="IM60" s="32"/>
      <c r="IN60" s="32"/>
      <c r="IO60" s="32"/>
      <c r="IP60" s="32"/>
      <c r="IQ60" s="32"/>
      <c r="IR60" s="32"/>
      <c r="IS60" s="32"/>
      <c r="IT60" s="32"/>
      <c r="IU60" s="32"/>
      <c r="IV60" s="32"/>
      <c r="IW60" s="32"/>
      <c r="IX60" s="32"/>
      <c r="IY60" s="32"/>
      <c r="IZ60" s="32"/>
      <c r="JA60" s="32"/>
      <c r="JB60" s="32"/>
      <c r="JC60" s="32"/>
      <c r="JD60" s="32"/>
      <c r="JE60" s="32"/>
      <c r="JF60" s="32"/>
      <c r="JG60" s="32"/>
      <c r="JH60" s="32"/>
      <c r="JI60" s="32"/>
      <c r="JJ60" s="32"/>
      <c r="JK60" s="32"/>
      <c r="JL60" s="32"/>
      <c r="JM60" s="32"/>
      <c r="JN60" s="32"/>
      <c r="JO60" s="32"/>
      <c r="JP60" s="32"/>
      <c r="JQ60" s="32"/>
      <c r="JR60" s="32"/>
      <c r="JS60" s="32"/>
      <c r="JT60" s="32"/>
      <c r="JU60" s="32"/>
      <c r="JV60" s="32"/>
      <c r="JW60" s="32"/>
      <c r="JX60" s="32"/>
      <c r="JY60" s="32"/>
      <c r="JZ60" s="32"/>
      <c r="KA60" s="32"/>
      <c r="KB60" s="32"/>
      <c r="KC60" s="32"/>
      <c r="KD60" s="32"/>
      <c r="KE60" s="32"/>
      <c r="KF60" s="32"/>
      <c r="KG60" s="32"/>
      <c r="KH60" s="32"/>
      <c r="KI60" s="32"/>
      <c r="KJ60" s="32"/>
      <c r="KK60" s="32"/>
      <c r="KL60" s="32"/>
      <c r="KM60" s="32"/>
      <c r="KN60" s="32"/>
      <c r="KO60" s="32"/>
      <c r="KP60" s="32"/>
      <c r="KQ60" s="32"/>
      <c r="KR60" s="32"/>
      <c r="KS60" s="32"/>
      <c r="KT60" s="32"/>
      <c r="KU60" s="32"/>
      <c r="KV60" s="32"/>
      <c r="KW60" s="32"/>
      <c r="KX60" s="32"/>
      <c r="KY60" s="32"/>
      <c r="KZ60" s="32"/>
      <c r="LA60" s="32"/>
      <c r="LB60" s="32"/>
      <c r="LC60" s="32"/>
      <c r="LD60" s="32"/>
      <c r="LE60" s="32"/>
      <c r="LF60" s="32"/>
      <c r="LG60" s="32"/>
      <c r="LH60" s="32"/>
      <c r="LI60" s="32"/>
      <c r="LJ60" s="32"/>
      <c r="LK60" s="32"/>
      <c r="LL60" s="32"/>
      <c r="LM60" s="32"/>
      <c r="LN60" s="32"/>
      <c r="LO60" s="32"/>
      <c r="LP60" s="32"/>
      <c r="LQ60" s="32"/>
      <c r="LR60" s="32"/>
      <c r="LS60" s="32"/>
      <c r="LT60" s="32"/>
      <c r="LU60" s="32"/>
      <c r="LV60" s="32"/>
      <c r="LW60" s="32"/>
      <c r="LX60" s="32"/>
      <c r="LY60" s="32"/>
      <c r="LZ60" s="32"/>
      <c r="MA60" s="32"/>
      <c r="MB60" s="32"/>
      <c r="MC60" s="32"/>
      <c r="MD60" s="32"/>
      <c r="ME60" s="32"/>
      <c r="MF60" s="32"/>
      <c r="MG60" s="32"/>
      <c r="MH60" s="32"/>
      <c r="MI60" s="32"/>
      <c r="MJ60" s="32"/>
      <c r="MK60" s="32"/>
      <c r="ML60" s="32"/>
      <c r="MM60" s="32"/>
      <c r="MN60" s="32"/>
      <c r="MO60" s="32"/>
      <c r="MP60" s="32"/>
      <c r="MQ60" s="32"/>
      <c r="MR60" s="32"/>
      <c r="MS60" s="32"/>
      <c r="MT60" s="32"/>
      <c r="MU60" s="32"/>
      <c r="MV60" s="32"/>
      <c r="MW60" s="32"/>
      <c r="MX60" s="32"/>
      <c r="MY60" s="32"/>
      <c r="MZ60" s="32"/>
      <c r="NA60" s="32"/>
      <c r="NB60" s="32"/>
      <c r="NC60" s="32"/>
      <c r="ND60" s="32"/>
      <c r="NE60" s="32"/>
      <c r="NF60" s="32"/>
      <c r="NG60" s="32"/>
      <c r="NH60" s="32"/>
      <c r="NI60" s="32"/>
      <c r="NJ60" s="32"/>
      <c r="NK60" s="32"/>
      <c r="NL60" s="32"/>
      <c r="NM60" s="32"/>
      <c r="NN60" s="32"/>
      <c r="NO60" s="32"/>
      <c r="NP60" s="32"/>
      <c r="NQ60" s="32"/>
      <c r="NR60" s="32"/>
      <c r="NS60" s="32"/>
      <c r="NT60" s="32"/>
      <c r="NU60" s="32"/>
      <c r="NV60" s="32"/>
      <c r="NW60" s="32"/>
      <c r="NX60" s="32"/>
      <c r="NY60" s="32"/>
      <c r="NZ60" s="32"/>
      <c r="OA60" s="32"/>
      <c r="OB60" s="32"/>
      <c r="OC60" s="32"/>
      <c r="OD60" s="32"/>
      <c r="OE60" s="32"/>
      <c r="OF60" s="32"/>
      <c r="OG60" s="32"/>
      <c r="OH60" s="32"/>
      <c r="OI60" s="32"/>
      <c r="OJ60" s="32"/>
      <c r="OK60" s="32"/>
      <c r="OL60" s="32"/>
      <c r="OM60" s="32"/>
      <c r="ON60" s="32"/>
      <c r="OO60" s="32"/>
      <c r="OP60" s="32"/>
      <c r="OQ60" s="32"/>
      <c r="OR60" s="32"/>
      <c r="OS60" s="32"/>
      <c r="OT60" s="32"/>
      <c r="OU60" s="32"/>
      <c r="OV60" s="32"/>
      <c r="OW60" s="32"/>
      <c r="OX60" s="32"/>
      <c r="OY60" s="32"/>
      <c r="OZ60" s="32"/>
      <c r="PA60" s="32"/>
      <c r="PB60" s="32"/>
      <c r="PC60" s="32"/>
      <c r="PD60" s="32"/>
      <c r="PE60" s="32"/>
      <c r="PF60" s="32"/>
      <c r="PG60" s="32"/>
      <c r="PH60" s="32"/>
      <c r="PI60" s="32"/>
      <c r="PJ60" s="32"/>
      <c r="PK60" s="32"/>
      <c r="PL60" s="32"/>
      <c r="PM60" s="32"/>
      <c r="PN60" s="32"/>
      <c r="PO60" s="32"/>
      <c r="PP60" s="32"/>
      <c r="PQ60" s="32"/>
      <c r="PR60" s="32"/>
      <c r="PS60" s="32"/>
      <c r="PT60" s="32"/>
      <c r="PU60" s="32"/>
      <c r="PV60" s="32"/>
      <c r="PW60" s="32"/>
      <c r="PX60" s="32"/>
      <c r="PY60" s="32"/>
      <c r="PZ60" s="32"/>
      <c r="QA60" s="32"/>
      <c r="QB60" s="32"/>
      <c r="QC60" s="32"/>
      <c r="QD60" s="32"/>
      <c r="QE60" s="32"/>
      <c r="QF60" s="32"/>
      <c r="QG60" s="32"/>
      <c r="QH60" s="32"/>
      <c r="QI60" s="32"/>
      <c r="QJ60" s="32"/>
      <c r="QK60" s="32"/>
      <c r="QL60" s="32"/>
      <c r="QM60" s="32"/>
      <c r="QN60" s="32"/>
      <c r="QO60" s="32"/>
      <c r="QP60" s="32"/>
      <c r="QQ60" s="32"/>
      <c r="QR60" s="32"/>
      <c r="QS60" s="32"/>
      <c r="QT60" s="32"/>
      <c r="QU60" s="32"/>
      <c r="QV60" s="32"/>
      <c r="QW60" s="32"/>
      <c r="QX60" s="32"/>
      <c r="QY60" s="32"/>
      <c r="QZ60" s="32"/>
      <c r="RA60" s="32"/>
      <c r="RB60" s="32"/>
      <c r="RC60" s="32"/>
      <c r="RD60" s="32"/>
      <c r="RE60" s="32"/>
      <c r="RF60" s="32"/>
      <c r="RG60" s="32"/>
      <c r="RH60" s="32"/>
      <c r="RI60" s="32"/>
      <c r="RJ60" s="32"/>
      <c r="RK60" s="32"/>
      <c r="RL60" s="32"/>
      <c r="RM60" s="32"/>
      <c r="RN60" s="32"/>
      <c r="RO60" s="32"/>
      <c r="RP60" s="32"/>
      <c r="RQ60" s="32"/>
      <c r="RR60" s="32"/>
      <c r="RS60" s="32"/>
      <c r="RT60" s="32"/>
      <c r="RU60" s="32"/>
      <c r="RV60" s="32"/>
      <c r="RW60" s="32"/>
      <c r="RX60" s="32"/>
      <c r="RY60" s="32"/>
      <c r="RZ60" s="32"/>
      <c r="SA60" s="32"/>
      <c r="SB60" s="32"/>
      <c r="SC60" s="32"/>
      <c r="SD60" s="32"/>
      <c r="SE60" s="32"/>
      <c r="SF60" s="32"/>
      <c r="SG60" s="32"/>
      <c r="SH60" s="32"/>
      <c r="SI60" s="32"/>
      <c r="SJ60" s="32"/>
      <c r="SK60" s="32"/>
      <c r="SL60" s="32"/>
      <c r="SM60" s="32"/>
      <c r="SN60" s="32"/>
      <c r="SO60" s="32"/>
      <c r="SP60" s="32"/>
      <c r="SQ60" s="32"/>
      <c r="SR60" s="32"/>
      <c r="SS60" s="32"/>
      <c r="ST60" s="32"/>
      <c r="SU60" s="32"/>
      <c r="SV60" s="32"/>
      <c r="SW60" s="32"/>
      <c r="SX60" s="32"/>
      <c r="SY60" s="32"/>
      <c r="SZ60" s="32"/>
      <c r="TA60" s="32"/>
      <c r="TB60" s="32"/>
      <c r="TC60" s="32"/>
      <c r="TD60" s="32"/>
      <c r="TE60" s="32"/>
      <c r="TF60" s="32"/>
      <c r="TG60" s="32"/>
      <c r="TH60" s="32"/>
      <c r="TI60" s="32"/>
      <c r="TJ60" s="32"/>
      <c r="TK60" s="32"/>
      <c r="TL60" s="32"/>
      <c r="TM60" s="32"/>
      <c r="TN60" s="32"/>
      <c r="TO60" s="32"/>
      <c r="TP60" s="32"/>
      <c r="TQ60" s="32"/>
      <c r="TR60" s="32"/>
      <c r="TS60" s="32"/>
      <c r="TT60" s="32"/>
      <c r="TU60" s="32"/>
      <c r="TV60" s="32"/>
      <c r="TW60" s="32"/>
      <c r="TX60" s="32"/>
      <c r="TY60" s="32"/>
      <c r="TZ60" s="32"/>
      <c r="UA60" s="32"/>
      <c r="UB60" s="32"/>
      <c r="UC60" s="32"/>
      <c r="UD60" s="32"/>
      <c r="UE60" s="32"/>
      <c r="UF60" s="32"/>
      <c r="UG60" s="32"/>
      <c r="UH60" s="32"/>
      <c r="UI60" s="32"/>
      <c r="UJ60" s="32"/>
      <c r="UK60" s="32"/>
      <c r="UL60" s="32"/>
      <c r="UM60" s="32"/>
      <c r="UN60" s="32"/>
      <c r="UO60" s="32"/>
      <c r="UP60" s="32"/>
      <c r="UQ60" s="32"/>
      <c r="UR60" s="32"/>
      <c r="US60" s="32"/>
      <c r="UT60" s="32"/>
      <c r="UU60" s="32"/>
      <c r="UV60" s="32"/>
      <c r="UW60" s="32"/>
      <c r="UX60" s="32"/>
      <c r="UY60" s="32"/>
      <c r="UZ60" s="32"/>
      <c r="VA60" s="32"/>
      <c r="VB60" s="32"/>
      <c r="VC60" s="32"/>
      <c r="VD60" s="32"/>
      <c r="VE60" s="32"/>
      <c r="VF60" s="32"/>
      <c r="VG60" s="32"/>
      <c r="VH60" s="32"/>
      <c r="VI60" s="32"/>
      <c r="VJ60" s="32"/>
      <c r="VK60" s="32"/>
      <c r="VL60" s="32"/>
      <c r="VM60" s="32"/>
      <c r="VN60" s="32"/>
      <c r="VO60" s="32"/>
      <c r="VP60" s="32"/>
      <c r="VQ60" s="32"/>
      <c r="VR60" s="32"/>
      <c r="VS60" s="32"/>
      <c r="VT60" s="32"/>
      <c r="VU60" s="32"/>
      <c r="VV60" s="32"/>
      <c r="VW60" s="32"/>
      <c r="VX60" s="32"/>
      <c r="VY60" s="32"/>
      <c r="VZ60" s="32"/>
      <c r="WA60" s="32"/>
      <c r="WB60" s="32"/>
      <c r="WC60" s="32"/>
      <c r="WD60" s="32"/>
      <c r="WE60" s="32"/>
      <c r="WF60" s="32"/>
      <c r="WG60" s="32"/>
      <c r="WH60" s="32"/>
      <c r="WI60" s="32"/>
      <c r="WJ60" s="32"/>
      <c r="WK60" s="32"/>
      <c r="WL60" s="32"/>
      <c r="WM60" s="32"/>
      <c r="WN60" s="32"/>
      <c r="WO60" s="32"/>
      <c r="WP60" s="32"/>
      <c r="WQ60" s="32"/>
      <c r="WR60" s="32"/>
      <c r="WS60" s="32"/>
      <c r="WT60" s="32"/>
      <c r="WU60" s="32"/>
      <c r="WV60" s="32"/>
      <c r="WW60" s="32"/>
      <c r="WX60" s="32"/>
      <c r="WY60" s="32"/>
      <c r="WZ60" s="32"/>
      <c r="XA60" s="32"/>
      <c r="XB60" s="32"/>
      <c r="XC60" s="32"/>
      <c r="XD60" s="32"/>
      <c r="XE60" s="32"/>
      <c r="XF60" s="32"/>
      <c r="XG60" s="32"/>
      <c r="XH60" s="32"/>
      <c r="XI60" s="32"/>
      <c r="XJ60" s="32"/>
      <c r="XK60" s="32"/>
      <c r="XL60" s="32"/>
      <c r="XM60" s="32"/>
      <c r="XN60" s="32"/>
      <c r="XO60" s="32"/>
      <c r="XP60" s="32"/>
      <c r="XQ60" s="32"/>
      <c r="XR60" s="32"/>
      <c r="XS60" s="32"/>
      <c r="XT60" s="32"/>
      <c r="XU60" s="32"/>
      <c r="XV60" s="32"/>
      <c r="XW60" s="32"/>
      <c r="XX60" s="32"/>
      <c r="XY60" s="32"/>
      <c r="XZ60" s="32"/>
      <c r="YA60" s="32"/>
      <c r="YB60" s="32"/>
      <c r="YC60" s="32"/>
      <c r="YD60" s="32"/>
      <c r="YE60" s="32"/>
      <c r="YF60" s="32"/>
      <c r="YG60" s="32"/>
      <c r="YH60" s="32"/>
      <c r="YI60" s="32"/>
      <c r="YJ60" s="32"/>
      <c r="YK60" s="32"/>
      <c r="YL60" s="32"/>
      <c r="YM60" s="32"/>
      <c r="YN60" s="32"/>
      <c r="YO60" s="32"/>
      <c r="YP60" s="32"/>
      <c r="YQ60" s="32"/>
      <c r="YR60" s="32"/>
      <c r="YS60" s="32"/>
      <c r="YT60" s="32"/>
      <c r="YU60" s="32"/>
      <c r="YV60" s="32"/>
      <c r="YW60" s="32"/>
      <c r="YX60" s="32"/>
      <c r="YY60" s="32"/>
      <c r="YZ60" s="32"/>
      <c r="ZA60" s="32"/>
      <c r="ZB60" s="32"/>
      <c r="ZC60" s="32"/>
      <c r="ZD60" s="32"/>
      <c r="ZE60" s="32"/>
      <c r="ZF60" s="32"/>
      <c r="ZG60" s="32"/>
      <c r="ZH60" s="32"/>
      <c r="ZI60" s="32"/>
      <c r="ZJ60" s="32"/>
      <c r="ZK60" s="32"/>
      <c r="ZL60" s="32"/>
      <c r="ZM60" s="32"/>
      <c r="ZN60" s="32"/>
      <c r="ZO60" s="32"/>
      <c r="ZP60" s="32"/>
      <c r="ZQ60" s="32"/>
      <c r="ZR60" s="32"/>
      <c r="ZS60" s="32"/>
      <c r="ZT60" s="32"/>
      <c r="ZU60" s="32"/>
      <c r="ZV60" s="32"/>
      <c r="ZW60" s="32"/>
      <c r="ZX60" s="32"/>
      <c r="ZY60" s="32"/>
      <c r="ZZ60" s="32"/>
      <c r="AAA60" s="32"/>
      <c r="AAB60" s="32"/>
      <c r="AAC60" s="32"/>
      <c r="AAD60" s="32"/>
      <c r="AAE60" s="32"/>
      <c r="AAF60" s="32"/>
      <c r="AAG60" s="32"/>
      <c r="AAH60" s="32"/>
      <c r="AAI60" s="32"/>
      <c r="AAJ60" s="32"/>
      <c r="AAK60" s="32"/>
      <c r="AAL60" s="32"/>
      <c r="AAM60" s="32"/>
      <c r="AAN60" s="32"/>
      <c r="AAO60" s="32"/>
      <c r="AAP60" s="32"/>
      <c r="AAQ60" s="32"/>
      <c r="AAR60" s="32"/>
      <c r="AAS60" s="32"/>
      <c r="AAT60" s="32"/>
      <c r="AAU60" s="32"/>
      <c r="AAV60" s="32"/>
      <c r="AAW60" s="32"/>
      <c r="AAX60" s="32"/>
      <c r="AAY60" s="32"/>
      <c r="AAZ60" s="32"/>
      <c r="ABA60" s="32"/>
      <c r="ABB60" s="32"/>
      <c r="ABC60" s="32"/>
      <c r="ABD60" s="32"/>
      <c r="ABE60" s="32"/>
      <c r="ABF60" s="32"/>
      <c r="ABG60" s="32"/>
      <c r="ABH60" s="32"/>
      <c r="ABI60" s="32"/>
      <c r="ABJ60" s="32"/>
      <c r="ABK60" s="32"/>
      <c r="ABL60" s="32"/>
      <c r="ABM60" s="32"/>
      <c r="ABN60" s="32"/>
      <c r="ABO60" s="32"/>
      <c r="ABP60" s="32"/>
      <c r="ABQ60" s="32"/>
      <c r="ABR60" s="32"/>
      <c r="ABS60" s="32"/>
      <c r="ABT60" s="32"/>
      <c r="ABU60" s="32"/>
      <c r="ABV60" s="32"/>
      <c r="ABW60" s="32"/>
      <c r="ABX60" s="32"/>
      <c r="ABY60" s="32"/>
      <c r="ABZ60" s="32"/>
      <c r="ACA60" s="32"/>
      <c r="ACB60" s="32"/>
      <c r="ACC60" s="32"/>
      <c r="ACD60" s="32"/>
      <c r="ACE60" s="32"/>
      <c r="ACF60" s="32"/>
      <c r="ACG60" s="32"/>
      <c r="ACH60" s="32"/>
      <c r="ACI60" s="32"/>
      <c r="ACJ60" s="32"/>
      <c r="ACK60" s="32"/>
      <c r="ACL60" s="32"/>
      <c r="ACM60" s="32"/>
      <c r="ACN60" s="32"/>
      <c r="ACO60" s="32"/>
      <c r="ACP60" s="32"/>
      <c r="ACQ60" s="32"/>
      <c r="ACR60" s="32"/>
      <c r="ACS60" s="32"/>
      <c r="ACT60" s="32"/>
      <c r="ACU60" s="32"/>
      <c r="ACV60" s="32"/>
      <c r="ACW60" s="32"/>
      <c r="ACX60" s="32"/>
      <c r="ACY60" s="32"/>
      <c r="ACZ60" s="32"/>
      <c r="ADA60" s="32"/>
      <c r="ADB60" s="32"/>
      <c r="ADC60" s="32"/>
      <c r="ADD60" s="32"/>
      <c r="ADE60" s="32"/>
      <c r="ADF60" s="32"/>
      <c r="ADG60" s="32"/>
      <c r="ADH60" s="32"/>
      <c r="ADI60" s="32"/>
      <c r="ADJ60" s="32"/>
      <c r="ADK60" s="32"/>
      <c r="ADL60" s="32"/>
      <c r="ADM60" s="32"/>
      <c r="ADN60" s="32"/>
      <c r="ADO60" s="32"/>
      <c r="ADP60" s="32"/>
      <c r="ADQ60" s="32"/>
      <c r="ADR60" s="32"/>
      <c r="ADS60" s="32"/>
      <c r="ADT60" s="32"/>
      <c r="ADU60" s="32"/>
      <c r="ADV60" s="32"/>
      <c r="ADW60" s="32"/>
      <c r="ADX60" s="32"/>
      <c r="ADY60" s="32"/>
      <c r="ADZ60" s="32"/>
      <c r="AEA60" s="32"/>
      <c r="AEB60" s="32"/>
      <c r="AEC60" s="32"/>
      <c r="AED60" s="32"/>
      <c r="AEE60" s="32"/>
      <c r="AEF60" s="32"/>
      <c r="AEG60" s="32"/>
      <c r="AEH60" s="32"/>
      <c r="AEI60" s="32"/>
      <c r="AEJ60" s="32"/>
      <c r="AEK60" s="32"/>
      <c r="AEL60" s="32"/>
      <c r="AEM60" s="32"/>
      <c r="AEN60" s="32"/>
      <c r="AEO60" s="32"/>
      <c r="AEP60" s="32"/>
      <c r="AEQ60" s="32"/>
      <c r="AER60" s="32"/>
      <c r="AES60" s="32"/>
      <c r="AET60" s="32"/>
      <c r="AEU60" s="32"/>
      <c r="AEV60" s="32"/>
      <c r="AEW60" s="32"/>
      <c r="AEX60" s="32"/>
      <c r="AEY60" s="32"/>
      <c r="AEZ60" s="32"/>
      <c r="AFA60" s="32"/>
      <c r="AFB60" s="32"/>
      <c r="AFC60" s="32"/>
      <c r="AFD60" s="32"/>
      <c r="AFE60" s="32"/>
      <c r="AFF60" s="32"/>
      <c r="AFG60" s="32"/>
      <c r="AFH60" s="32"/>
      <c r="AFI60" s="32"/>
      <c r="AFJ60" s="32"/>
      <c r="AFK60" s="32"/>
      <c r="AFL60" s="32"/>
      <c r="AFM60" s="32"/>
      <c r="AFN60" s="32"/>
      <c r="AFO60" s="32"/>
      <c r="AFP60" s="32"/>
      <c r="AFQ60" s="32"/>
      <c r="AFR60" s="32"/>
      <c r="AFS60" s="32"/>
      <c r="AFT60" s="32"/>
      <c r="AFU60" s="32"/>
      <c r="AFV60" s="32"/>
      <c r="AFW60" s="32"/>
      <c r="AFX60" s="32"/>
      <c r="AFY60" s="32"/>
      <c r="AFZ60" s="32"/>
      <c r="AGA60" s="32"/>
      <c r="AGB60" s="32"/>
      <c r="AGC60" s="32"/>
      <c r="AGD60" s="32"/>
      <c r="AGE60" s="32"/>
      <c r="AGF60" s="32"/>
      <c r="AGG60" s="32"/>
      <c r="AGH60" s="32"/>
      <c r="AGI60" s="32"/>
      <c r="AGJ60" s="32"/>
      <c r="AGK60" s="32"/>
      <c r="AGL60" s="32"/>
      <c r="AGM60" s="32"/>
      <c r="AGN60" s="32"/>
      <c r="AGO60" s="32"/>
      <c r="AGP60" s="32"/>
      <c r="AGQ60" s="32"/>
      <c r="AGR60" s="32"/>
      <c r="AGS60" s="32"/>
      <c r="AGT60" s="32"/>
      <c r="AGU60" s="32"/>
      <c r="AGV60" s="32"/>
      <c r="AGW60" s="32"/>
      <c r="AGX60" s="32"/>
      <c r="AGY60" s="32"/>
      <c r="AGZ60" s="32"/>
      <c r="AHA60" s="32"/>
      <c r="AHB60" s="32"/>
      <c r="AHC60" s="32"/>
      <c r="AHD60" s="32"/>
      <c r="AHE60" s="32"/>
      <c r="AHF60" s="32"/>
      <c r="AHG60" s="32"/>
      <c r="AHH60" s="32"/>
      <c r="AHI60" s="32"/>
      <c r="AHJ60" s="32"/>
      <c r="AHK60" s="32"/>
      <c r="AHL60" s="32"/>
      <c r="AHM60" s="32"/>
      <c r="AHN60" s="32"/>
      <c r="AHO60" s="32"/>
      <c r="AHP60" s="32"/>
      <c r="AHQ60" s="32"/>
      <c r="AHR60" s="32"/>
      <c r="AHS60" s="32"/>
      <c r="AHT60" s="32"/>
      <c r="AHU60" s="32"/>
      <c r="AHV60" s="32"/>
      <c r="AHW60" s="32"/>
      <c r="AHX60" s="32"/>
      <c r="AHY60" s="32"/>
      <c r="AHZ60" s="32"/>
      <c r="AIA60" s="32"/>
      <c r="AIB60" s="32"/>
      <c r="AIC60" s="32"/>
      <c r="AID60" s="32"/>
      <c r="AIE60" s="32"/>
      <c r="AIF60" s="32"/>
      <c r="AIG60" s="32"/>
      <c r="AIH60" s="32"/>
      <c r="AII60" s="32"/>
      <c r="AIJ60" s="32"/>
      <c r="AIK60" s="32"/>
      <c r="AIL60" s="32"/>
      <c r="AIM60" s="32"/>
      <c r="AIN60" s="32"/>
      <c r="AIO60" s="32"/>
      <c r="AIP60" s="32"/>
      <c r="AIQ60" s="32"/>
      <c r="AIR60" s="32"/>
      <c r="AIS60" s="32"/>
      <c r="AIT60" s="32"/>
      <c r="AIU60" s="32"/>
      <c r="AIV60" s="32"/>
      <c r="AIW60" s="32"/>
      <c r="AIX60" s="32"/>
      <c r="AIY60" s="32"/>
      <c r="AIZ60" s="32"/>
      <c r="AJA60" s="32"/>
      <c r="AJB60" s="32"/>
      <c r="AJC60" s="32"/>
      <c r="AJD60" s="32"/>
      <c r="AJE60" s="32"/>
      <c r="AJF60" s="32"/>
      <c r="AJG60" s="32"/>
      <c r="AJH60" s="32"/>
      <c r="AJI60" s="32"/>
      <c r="AJJ60" s="32"/>
      <c r="AJK60" s="32"/>
      <c r="AJL60" s="32"/>
      <c r="AJM60" s="32"/>
      <c r="AJN60" s="32"/>
      <c r="AJO60" s="32"/>
      <c r="AJP60" s="32"/>
      <c r="AJQ60" s="32"/>
      <c r="AJR60" s="32"/>
      <c r="AJS60" s="32"/>
      <c r="AJT60" s="32"/>
      <c r="AJU60" s="32"/>
      <c r="AJV60" s="32"/>
      <c r="AJW60" s="32"/>
      <c r="AJX60" s="32"/>
      <c r="AJY60" s="32"/>
      <c r="AJZ60" s="32"/>
      <c r="AKA60" s="32"/>
      <c r="AKB60" s="32"/>
      <c r="AKC60" s="32"/>
      <c r="AKD60" s="32"/>
      <c r="AKE60" s="32"/>
      <c r="AKF60" s="32"/>
      <c r="AKG60" s="32"/>
      <c r="AKH60" s="32"/>
      <c r="AKI60" s="32"/>
      <c r="AKJ60" s="32"/>
      <c r="AKK60" s="32"/>
      <c r="AKL60" s="32"/>
      <c r="AKM60" s="32"/>
      <c r="AKN60" s="32"/>
      <c r="AKO60" s="32"/>
      <c r="AKP60" s="32"/>
      <c r="AKQ60" s="32"/>
      <c r="AKR60" s="32"/>
      <c r="AKS60" s="32"/>
      <c r="AKT60" s="32"/>
      <c r="AKU60" s="32"/>
      <c r="AKV60" s="32"/>
      <c r="AKW60" s="32"/>
      <c r="AKX60" s="32"/>
      <c r="AKY60" s="32"/>
      <c r="AKZ60" s="32"/>
      <c r="ALA60" s="32"/>
      <c r="ALB60" s="32"/>
      <c r="ALC60" s="32"/>
      <c r="ALD60" s="32"/>
      <c r="ALE60" s="32"/>
      <c r="ALF60" s="32"/>
      <c r="ALG60" s="32"/>
      <c r="ALH60" s="32"/>
      <c r="ALI60" s="32"/>
      <c r="ALJ60" s="32"/>
      <c r="ALK60" s="32"/>
      <c r="ALL60" s="32"/>
      <c r="ALM60" s="32"/>
      <c r="ALN60" s="32"/>
      <c r="ALO60" s="32"/>
      <c r="ALP60" s="32"/>
      <c r="ALQ60" s="32"/>
      <c r="ALR60" s="32"/>
      <c r="ALS60" s="32"/>
      <c r="ALT60" s="32"/>
      <c r="ALU60" s="32"/>
      <c r="ALV60" s="32"/>
      <c r="ALW60" s="32"/>
      <c r="ALX60" s="32"/>
      <c r="ALY60" s="32"/>
      <c r="ALZ60" s="32"/>
      <c r="AMA60" s="32"/>
      <c r="AMB60" s="32"/>
      <c r="AMC60" s="32"/>
      <c r="AMD60" s="32"/>
      <c r="AME60" s="32"/>
      <c r="AMF60" s="32"/>
      <c r="AMG60" s="32"/>
      <c r="AMH60" s="32"/>
      <c r="AMI60" s="32"/>
      <c r="AMJ60" s="32"/>
      <c r="AMK60" s="32"/>
    </row>
    <row r="61" spans="1:1025" s="47" customFormat="1" x14ac:dyDescent="0.25">
      <c r="A61" s="202"/>
      <c r="B61" s="203"/>
      <c r="C61" s="207"/>
      <c r="D61" s="208"/>
      <c r="E61" s="207"/>
      <c r="F61" s="207"/>
      <c r="G61" s="48"/>
      <c r="H61" s="37"/>
      <c r="I61" s="37"/>
      <c r="J61" s="37"/>
      <c r="K61" s="37"/>
      <c r="L61" s="37"/>
      <c r="M61" s="37"/>
      <c r="N61" s="37"/>
      <c r="O61" s="37"/>
      <c r="P61" s="37"/>
      <c r="Q61" s="37"/>
      <c r="R61" s="37"/>
      <c r="S61" s="37"/>
      <c r="T61" s="37"/>
      <c r="U61" s="37"/>
      <c r="V61" s="37"/>
      <c r="W61" s="37"/>
      <c r="X61" s="37"/>
      <c r="Y61" s="37"/>
      <c r="Z61" s="37"/>
      <c r="AA61" s="37"/>
      <c r="AB61" s="37"/>
      <c r="AC61" s="37"/>
      <c r="AD61" s="37"/>
      <c r="AE61" s="37"/>
      <c r="AF61" s="37"/>
      <c r="AG61" s="37"/>
      <c r="AH61" s="37"/>
      <c r="AI61" s="37"/>
      <c r="AJ61" s="37"/>
      <c r="AK61" s="37"/>
      <c r="AL61" s="37"/>
      <c r="AM61" s="37"/>
      <c r="AN61" s="37"/>
      <c r="AO61" s="37"/>
      <c r="AP61" s="37"/>
      <c r="AQ61" s="37"/>
      <c r="AR61" s="37"/>
      <c r="AS61" s="37"/>
      <c r="AT61" s="37"/>
      <c r="AU61" s="37"/>
      <c r="AV61" s="37"/>
      <c r="AW61" s="37"/>
      <c r="AX61" s="37"/>
      <c r="AY61" s="37"/>
      <c r="AZ61" s="37"/>
      <c r="BA61" s="37"/>
      <c r="BB61" s="37"/>
      <c r="BC61" s="37"/>
      <c r="BD61" s="37"/>
      <c r="BE61" s="37"/>
      <c r="BF61" s="37"/>
      <c r="BG61" s="37"/>
      <c r="BH61" s="37"/>
      <c r="BI61" s="37"/>
      <c r="BJ61" s="37"/>
      <c r="BK61" s="37"/>
      <c r="BL61" s="37"/>
      <c r="BM61" s="37"/>
      <c r="BN61" s="37"/>
      <c r="BO61" s="37"/>
      <c r="BP61" s="37"/>
      <c r="BQ61" s="37"/>
      <c r="BR61" s="37"/>
      <c r="BS61" s="37"/>
      <c r="BT61" s="37"/>
      <c r="BU61" s="37"/>
      <c r="BV61" s="37"/>
      <c r="BW61" s="37"/>
      <c r="BX61" s="37"/>
      <c r="BY61" s="37"/>
      <c r="BZ61" s="37"/>
      <c r="CA61" s="37"/>
      <c r="CB61" s="37"/>
      <c r="CC61" s="37"/>
      <c r="CD61" s="37"/>
      <c r="CE61" s="37"/>
      <c r="CF61" s="37"/>
      <c r="CG61" s="37"/>
      <c r="CH61" s="37"/>
      <c r="CI61" s="37"/>
      <c r="CJ61" s="37"/>
      <c r="CK61" s="37"/>
      <c r="CL61" s="37"/>
      <c r="CM61" s="37"/>
      <c r="CN61" s="37"/>
      <c r="CO61" s="37"/>
      <c r="CP61" s="37"/>
      <c r="CQ61" s="37"/>
      <c r="CR61" s="37"/>
      <c r="CS61" s="37"/>
      <c r="CT61" s="37"/>
      <c r="CU61" s="37"/>
      <c r="CV61" s="37"/>
      <c r="CW61" s="37"/>
      <c r="CX61" s="37"/>
      <c r="CY61" s="37"/>
      <c r="CZ61" s="37"/>
      <c r="DA61" s="37"/>
      <c r="DB61" s="37"/>
      <c r="DC61" s="37"/>
      <c r="DD61" s="37"/>
      <c r="DE61" s="37"/>
      <c r="DF61" s="37"/>
      <c r="DG61" s="37"/>
      <c r="DH61" s="37"/>
      <c r="DI61" s="37"/>
      <c r="DJ61" s="37"/>
      <c r="DK61" s="37"/>
      <c r="DL61" s="37"/>
      <c r="DM61" s="37"/>
      <c r="DN61" s="37"/>
      <c r="DO61" s="37"/>
      <c r="DP61" s="37"/>
      <c r="DQ61" s="37"/>
      <c r="DR61" s="37"/>
      <c r="DS61" s="37"/>
      <c r="DT61" s="37"/>
      <c r="DU61" s="37"/>
      <c r="DV61" s="37"/>
      <c r="DW61" s="37"/>
      <c r="DX61" s="37"/>
      <c r="DY61" s="37"/>
      <c r="DZ61" s="37"/>
      <c r="EA61" s="37"/>
      <c r="EB61" s="37"/>
      <c r="EC61" s="37"/>
      <c r="ED61" s="37"/>
      <c r="EE61" s="37"/>
      <c r="EF61" s="37"/>
      <c r="EG61" s="37"/>
      <c r="EH61" s="37"/>
      <c r="EI61" s="37"/>
      <c r="EJ61" s="37"/>
      <c r="EK61" s="37"/>
      <c r="EL61" s="37"/>
      <c r="EM61" s="37"/>
      <c r="EN61" s="37"/>
      <c r="EO61" s="37"/>
      <c r="EP61" s="37"/>
      <c r="EQ61" s="37"/>
      <c r="ER61" s="37"/>
      <c r="ES61" s="37"/>
      <c r="ET61" s="37"/>
      <c r="EU61" s="37"/>
      <c r="EV61" s="37"/>
      <c r="EW61" s="37"/>
      <c r="EX61" s="37"/>
      <c r="EY61" s="37"/>
      <c r="EZ61" s="37"/>
      <c r="FA61" s="37"/>
      <c r="FB61" s="37"/>
      <c r="FC61" s="37"/>
      <c r="FD61" s="37"/>
      <c r="FE61" s="37"/>
      <c r="FF61" s="37"/>
      <c r="FG61" s="37"/>
      <c r="FH61" s="37"/>
      <c r="FI61" s="37"/>
      <c r="FJ61" s="37"/>
      <c r="FK61" s="37"/>
      <c r="FL61" s="37"/>
      <c r="FM61" s="37"/>
      <c r="FN61" s="37"/>
      <c r="FO61" s="37"/>
      <c r="FP61" s="37"/>
      <c r="FQ61" s="37"/>
      <c r="FR61" s="37"/>
      <c r="FS61" s="37"/>
      <c r="FT61" s="37"/>
      <c r="FU61" s="37"/>
      <c r="FV61" s="37"/>
      <c r="FW61" s="37"/>
      <c r="FX61" s="37"/>
      <c r="FY61" s="37"/>
      <c r="FZ61" s="37"/>
      <c r="GA61" s="37"/>
      <c r="GB61" s="37"/>
      <c r="GC61" s="37"/>
      <c r="GD61" s="37"/>
      <c r="GE61" s="37"/>
      <c r="GF61" s="37"/>
      <c r="GG61" s="37"/>
      <c r="GH61" s="37"/>
      <c r="GI61" s="37"/>
      <c r="GJ61" s="37"/>
      <c r="GK61" s="37"/>
      <c r="GL61" s="37"/>
      <c r="GM61" s="37"/>
      <c r="GN61" s="37"/>
      <c r="GO61" s="37"/>
      <c r="GP61" s="37"/>
      <c r="GQ61" s="37"/>
      <c r="GR61" s="37"/>
      <c r="GS61" s="37"/>
      <c r="GT61" s="37"/>
      <c r="GU61" s="37"/>
      <c r="GV61" s="37"/>
      <c r="GW61" s="37"/>
      <c r="GX61" s="37"/>
      <c r="GY61" s="37"/>
      <c r="GZ61" s="37"/>
      <c r="HA61" s="37"/>
      <c r="HB61" s="37"/>
      <c r="HC61" s="37"/>
      <c r="HD61" s="37"/>
      <c r="HE61" s="37"/>
      <c r="HF61" s="37"/>
      <c r="HG61" s="37"/>
      <c r="HH61" s="37"/>
      <c r="HI61" s="37"/>
      <c r="HJ61" s="37"/>
      <c r="HK61" s="37"/>
      <c r="HL61" s="37"/>
      <c r="HM61" s="37"/>
      <c r="HN61" s="37"/>
      <c r="HO61" s="37"/>
      <c r="HP61" s="37"/>
      <c r="HQ61" s="37"/>
      <c r="HR61" s="37"/>
      <c r="HS61" s="37"/>
      <c r="HT61" s="37"/>
      <c r="HU61" s="37"/>
      <c r="HV61" s="37"/>
      <c r="HW61" s="37"/>
      <c r="HX61" s="37"/>
      <c r="HY61" s="37"/>
      <c r="HZ61" s="37"/>
      <c r="IA61" s="37"/>
      <c r="IB61" s="37"/>
      <c r="IC61" s="37"/>
      <c r="ID61" s="37"/>
      <c r="IE61" s="37"/>
      <c r="IF61" s="37"/>
      <c r="IG61" s="37"/>
      <c r="IH61" s="37"/>
      <c r="II61" s="37"/>
      <c r="IJ61" s="37"/>
      <c r="IK61" s="37"/>
      <c r="IL61" s="37"/>
      <c r="IM61" s="37"/>
      <c r="IN61" s="37"/>
      <c r="IO61" s="37"/>
      <c r="IP61" s="37"/>
      <c r="IQ61" s="37"/>
      <c r="IR61" s="37"/>
      <c r="IS61" s="37"/>
      <c r="IT61" s="37"/>
      <c r="IU61" s="37"/>
      <c r="IV61" s="37"/>
      <c r="IW61" s="37"/>
      <c r="IX61" s="37"/>
      <c r="IY61" s="37"/>
      <c r="IZ61" s="37"/>
      <c r="JA61" s="37"/>
      <c r="JB61" s="37"/>
      <c r="JC61" s="37"/>
      <c r="JD61" s="37"/>
      <c r="JE61" s="37"/>
      <c r="JF61" s="37"/>
      <c r="JG61" s="37"/>
      <c r="JH61" s="37"/>
      <c r="JI61" s="37"/>
      <c r="JJ61" s="37"/>
      <c r="JK61" s="37"/>
      <c r="JL61" s="37"/>
      <c r="JM61" s="37"/>
      <c r="JN61" s="37"/>
      <c r="JO61" s="37"/>
      <c r="JP61" s="37"/>
      <c r="JQ61" s="37"/>
      <c r="JR61" s="37"/>
      <c r="JS61" s="37"/>
      <c r="JT61" s="37"/>
      <c r="JU61" s="37"/>
      <c r="JV61" s="37"/>
      <c r="JW61" s="37"/>
      <c r="JX61" s="37"/>
      <c r="JY61" s="37"/>
      <c r="JZ61" s="37"/>
      <c r="KA61" s="37"/>
      <c r="KB61" s="37"/>
      <c r="KC61" s="37"/>
      <c r="KD61" s="37"/>
      <c r="KE61" s="37"/>
      <c r="KF61" s="37"/>
      <c r="KG61" s="37"/>
      <c r="KH61" s="37"/>
      <c r="KI61" s="37"/>
      <c r="KJ61" s="37"/>
      <c r="KK61" s="37"/>
      <c r="KL61" s="37"/>
      <c r="KM61" s="37"/>
      <c r="KN61" s="37"/>
      <c r="KO61" s="37"/>
      <c r="KP61" s="37"/>
      <c r="KQ61" s="37"/>
      <c r="KR61" s="37"/>
      <c r="KS61" s="37"/>
      <c r="KT61" s="37"/>
      <c r="KU61" s="37"/>
      <c r="KV61" s="37"/>
      <c r="KW61" s="37"/>
      <c r="KX61" s="37"/>
      <c r="KY61" s="37"/>
      <c r="KZ61" s="37"/>
      <c r="LA61" s="37"/>
      <c r="LB61" s="37"/>
      <c r="LC61" s="37"/>
      <c r="LD61" s="37"/>
      <c r="LE61" s="37"/>
      <c r="LF61" s="37"/>
      <c r="LG61" s="37"/>
      <c r="LH61" s="37"/>
      <c r="LI61" s="37"/>
      <c r="LJ61" s="37"/>
      <c r="LK61" s="37"/>
      <c r="LL61" s="37"/>
      <c r="LM61" s="37"/>
      <c r="LN61" s="37"/>
      <c r="LO61" s="37"/>
      <c r="LP61" s="37"/>
      <c r="LQ61" s="37"/>
      <c r="LR61" s="37"/>
      <c r="LS61" s="37"/>
      <c r="LT61" s="37"/>
      <c r="LU61" s="37"/>
      <c r="LV61" s="37"/>
      <c r="LW61" s="37"/>
      <c r="LX61" s="37"/>
      <c r="LY61" s="37"/>
      <c r="LZ61" s="37"/>
      <c r="MA61" s="37"/>
      <c r="MB61" s="37"/>
      <c r="MC61" s="37"/>
      <c r="MD61" s="37"/>
      <c r="ME61" s="37"/>
      <c r="MF61" s="37"/>
      <c r="MG61" s="37"/>
      <c r="MH61" s="37"/>
      <c r="MI61" s="37"/>
      <c r="MJ61" s="37"/>
      <c r="MK61" s="37"/>
      <c r="ML61" s="37"/>
      <c r="MM61" s="37"/>
      <c r="MN61" s="37"/>
      <c r="MO61" s="37"/>
      <c r="MP61" s="37"/>
      <c r="MQ61" s="37"/>
      <c r="MR61" s="37"/>
      <c r="MS61" s="37"/>
      <c r="MT61" s="37"/>
      <c r="MU61" s="37"/>
      <c r="MV61" s="37"/>
      <c r="MW61" s="37"/>
      <c r="MX61" s="37"/>
      <c r="MY61" s="37"/>
      <c r="MZ61" s="37"/>
      <c r="NA61" s="37"/>
      <c r="NB61" s="37"/>
      <c r="NC61" s="37"/>
      <c r="ND61" s="37"/>
      <c r="NE61" s="37"/>
      <c r="NF61" s="37"/>
      <c r="NG61" s="37"/>
      <c r="NH61" s="37"/>
      <c r="NI61" s="37"/>
      <c r="NJ61" s="37"/>
      <c r="NK61" s="37"/>
      <c r="NL61" s="37"/>
      <c r="NM61" s="37"/>
      <c r="NN61" s="37"/>
      <c r="NO61" s="37"/>
      <c r="NP61" s="37"/>
      <c r="NQ61" s="37"/>
      <c r="NR61" s="37"/>
      <c r="NS61" s="37"/>
      <c r="NT61" s="37"/>
      <c r="NU61" s="37"/>
      <c r="NV61" s="37"/>
      <c r="NW61" s="37"/>
      <c r="NX61" s="37"/>
      <c r="NY61" s="37"/>
      <c r="NZ61" s="37"/>
      <c r="OA61" s="37"/>
      <c r="OB61" s="37"/>
      <c r="OC61" s="37"/>
      <c r="OD61" s="37"/>
      <c r="OE61" s="37"/>
      <c r="OF61" s="37"/>
      <c r="OG61" s="37"/>
      <c r="OH61" s="37"/>
      <c r="OI61" s="37"/>
      <c r="OJ61" s="37"/>
      <c r="OK61" s="37"/>
      <c r="OL61" s="37"/>
      <c r="OM61" s="37"/>
      <c r="ON61" s="37"/>
      <c r="OO61" s="37"/>
      <c r="OP61" s="37"/>
      <c r="OQ61" s="37"/>
      <c r="OR61" s="37"/>
      <c r="OS61" s="37"/>
      <c r="OT61" s="37"/>
      <c r="OU61" s="37"/>
      <c r="OV61" s="37"/>
      <c r="OW61" s="37"/>
      <c r="OX61" s="37"/>
      <c r="OY61" s="37"/>
      <c r="OZ61" s="37"/>
      <c r="PA61" s="37"/>
      <c r="PB61" s="37"/>
      <c r="PC61" s="37"/>
      <c r="PD61" s="37"/>
      <c r="PE61" s="37"/>
      <c r="PF61" s="37"/>
      <c r="PG61" s="37"/>
      <c r="PH61" s="37"/>
      <c r="PI61" s="37"/>
      <c r="PJ61" s="37"/>
      <c r="PK61" s="37"/>
      <c r="PL61" s="37"/>
      <c r="PM61" s="37"/>
      <c r="PN61" s="37"/>
      <c r="PO61" s="37"/>
      <c r="PP61" s="37"/>
      <c r="PQ61" s="37"/>
      <c r="PR61" s="37"/>
      <c r="PS61" s="37"/>
      <c r="PT61" s="37"/>
      <c r="PU61" s="37"/>
      <c r="PV61" s="37"/>
      <c r="PW61" s="37"/>
      <c r="PX61" s="37"/>
      <c r="PY61" s="37"/>
      <c r="PZ61" s="37"/>
      <c r="QA61" s="37"/>
      <c r="QB61" s="37"/>
      <c r="QC61" s="37"/>
      <c r="QD61" s="37"/>
      <c r="QE61" s="37"/>
      <c r="QF61" s="37"/>
      <c r="QG61" s="37"/>
      <c r="QH61" s="37"/>
      <c r="QI61" s="37"/>
      <c r="QJ61" s="37"/>
      <c r="QK61" s="37"/>
      <c r="QL61" s="37"/>
      <c r="QM61" s="37"/>
      <c r="QN61" s="37"/>
      <c r="QO61" s="37"/>
      <c r="QP61" s="37"/>
      <c r="QQ61" s="37"/>
      <c r="QR61" s="37"/>
      <c r="QS61" s="37"/>
      <c r="QT61" s="37"/>
      <c r="QU61" s="37"/>
      <c r="QV61" s="37"/>
      <c r="QW61" s="37"/>
      <c r="QX61" s="37"/>
      <c r="QY61" s="37"/>
      <c r="QZ61" s="37"/>
      <c r="RA61" s="37"/>
      <c r="RB61" s="37"/>
      <c r="RC61" s="37"/>
      <c r="RD61" s="37"/>
      <c r="RE61" s="37"/>
      <c r="RF61" s="37"/>
      <c r="RG61" s="37"/>
      <c r="RH61" s="37"/>
      <c r="RI61" s="37"/>
      <c r="RJ61" s="37"/>
      <c r="RK61" s="37"/>
      <c r="RL61" s="37"/>
      <c r="RM61" s="37"/>
      <c r="RN61" s="37"/>
      <c r="RO61" s="37"/>
      <c r="RP61" s="37"/>
      <c r="RQ61" s="37"/>
      <c r="RR61" s="37"/>
      <c r="RS61" s="37"/>
      <c r="RT61" s="37"/>
      <c r="RU61" s="37"/>
      <c r="RV61" s="37"/>
      <c r="RW61" s="37"/>
      <c r="RX61" s="37"/>
      <c r="RY61" s="37"/>
      <c r="RZ61" s="37"/>
      <c r="SA61" s="37"/>
      <c r="SB61" s="37"/>
      <c r="SC61" s="37"/>
      <c r="SD61" s="37"/>
      <c r="SE61" s="37"/>
      <c r="SF61" s="37"/>
      <c r="SG61" s="37"/>
      <c r="SH61" s="37"/>
      <c r="SI61" s="37"/>
      <c r="SJ61" s="37"/>
      <c r="SK61" s="37"/>
      <c r="SL61" s="37"/>
      <c r="SM61" s="37"/>
      <c r="SN61" s="37"/>
      <c r="SO61" s="37"/>
      <c r="SP61" s="37"/>
      <c r="SQ61" s="37"/>
      <c r="SR61" s="37"/>
      <c r="SS61" s="37"/>
      <c r="ST61" s="37"/>
      <c r="SU61" s="37"/>
      <c r="SV61" s="37"/>
      <c r="SW61" s="37"/>
      <c r="SX61" s="37"/>
      <c r="SY61" s="37"/>
      <c r="SZ61" s="37"/>
      <c r="TA61" s="37"/>
      <c r="TB61" s="37"/>
      <c r="TC61" s="37"/>
      <c r="TD61" s="37"/>
      <c r="TE61" s="37"/>
      <c r="TF61" s="37"/>
      <c r="TG61" s="37"/>
      <c r="TH61" s="37"/>
      <c r="TI61" s="37"/>
      <c r="TJ61" s="37"/>
      <c r="TK61" s="37"/>
      <c r="TL61" s="37"/>
      <c r="TM61" s="37"/>
      <c r="TN61" s="37"/>
      <c r="TO61" s="37"/>
      <c r="TP61" s="37"/>
      <c r="TQ61" s="37"/>
      <c r="TR61" s="37"/>
      <c r="TS61" s="37"/>
      <c r="TT61" s="37"/>
      <c r="TU61" s="37"/>
      <c r="TV61" s="37"/>
      <c r="TW61" s="37"/>
      <c r="TX61" s="37"/>
      <c r="TY61" s="37"/>
      <c r="TZ61" s="37"/>
      <c r="UA61" s="37"/>
      <c r="UB61" s="37"/>
      <c r="UC61" s="37"/>
      <c r="UD61" s="37"/>
      <c r="UE61" s="37"/>
      <c r="UF61" s="37"/>
      <c r="UG61" s="37"/>
      <c r="UH61" s="37"/>
      <c r="UI61" s="37"/>
      <c r="UJ61" s="37"/>
      <c r="UK61" s="37"/>
      <c r="UL61" s="37"/>
      <c r="UM61" s="37"/>
      <c r="UN61" s="37"/>
      <c r="UO61" s="37"/>
      <c r="UP61" s="37"/>
      <c r="UQ61" s="37"/>
      <c r="UR61" s="37"/>
      <c r="US61" s="37"/>
      <c r="UT61" s="37"/>
      <c r="UU61" s="37"/>
      <c r="UV61" s="37"/>
      <c r="UW61" s="37"/>
      <c r="UX61" s="37"/>
      <c r="UY61" s="37"/>
      <c r="UZ61" s="37"/>
      <c r="VA61" s="37"/>
      <c r="VB61" s="37"/>
      <c r="VC61" s="37"/>
      <c r="VD61" s="37"/>
      <c r="VE61" s="37"/>
      <c r="VF61" s="37"/>
      <c r="VG61" s="37"/>
      <c r="VH61" s="37"/>
      <c r="VI61" s="37"/>
      <c r="VJ61" s="37"/>
      <c r="VK61" s="37"/>
      <c r="VL61" s="37"/>
      <c r="VM61" s="37"/>
      <c r="VN61" s="37"/>
      <c r="VO61" s="37"/>
      <c r="VP61" s="37"/>
      <c r="VQ61" s="37"/>
      <c r="VR61" s="37"/>
      <c r="VS61" s="37"/>
      <c r="VT61" s="37"/>
      <c r="VU61" s="37"/>
      <c r="VV61" s="37"/>
      <c r="VW61" s="37"/>
      <c r="VX61" s="37"/>
      <c r="VY61" s="37"/>
      <c r="VZ61" s="37"/>
      <c r="WA61" s="37"/>
      <c r="WB61" s="37"/>
      <c r="WC61" s="37"/>
      <c r="WD61" s="37"/>
      <c r="WE61" s="37"/>
      <c r="WF61" s="37"/>
      <c r="WG61" s="37"/>
      <c r="WH61" s="37"/>
      <c r="WI61" s="37"/>
      <c r="WJ61" s="37"/>
      <c r="WK61" s="37"/>
      <c r="WL61" s="37"/>
      <c r="WM61" s="37"/>
      <c r="WN61" s="37"/>
      <c r="WO61" s="37"/>
      <c r="WP61" s="37"/>
      <c r="WQ61" s="37"/>
      <c r="WR61" s="37"/>
      <c r="WS61" s="37"/>
      <c r="WT61" s="37"/>
      <c r="WU61" s="37"/>
      <c r="WV61" s="37"/>
      <c r="WW61" s="37"/>
      <c r="WX61" s="37"/>
      <c r="WY61" s="37"/>
      <c r="WZ61" s="37"/>
      <c r="XA61" s="37"/>
      <c r="XB61" s="37"/>
      <c r="XC61" s="37"/>
      <c r="XD61" s="37"/>
      <c r="XE61" s="37"/>
      <c r="XF61" s="37"/>
      <c r="XG61" s="37"/>
      <c r="XH61" s="37"/>
      <c r="XI61" s="37"/>
      <c r="XJ61" s="37"/>
      <c r="XK61" s="37"/>
      <c r="XL61" s="37"/>
      <c r="XM61" s="37"/>
      <c r="XN61" s="37"/>
      <c r="XO61" s="37"/>
      <c r="XP61" s="37"/>
      <c r="XQ61" s="37"/>
      <c r="XR61" s="37"/>
      <c r="XS61" s="37"/>
      <c r="XT61" s="37"/>
      <c r="XU61" s="37"/>
      <c r="XV61" s="37"/>
      <c r="XW61" s="37"/>
      <c r="XX61" s="37"/>
      <c r="XY61" s="37"/>
      <c r="XZ61" s="37"/>
      <c r="YA61" s="37"/>
      <c r="YB61" s="37"/>
      <c r="YC61" s="37"/>
      <c r="YD61" s="37"/>
      <c r="YE61" s="37"/>
      <c r="YF61" s="37"/>
      <c r="YG61" s="37"/>
      <c r="YH61" s="37"/>
      <c r="YI61" s="37"/>
      <c r="YJ61" s="37"/>
      <c r="YK61" s="37"/>
      <c r="YL61" s="37"/>
      <c r="YM61" s="37"/>
      <c r="YN61" s="37"/>
      <c r="YO61" s="37"/>
      <c r="YP61" s="37"/>
      <c r="YQ61" s="37"/>
      <c r="YR61" s="37"/>
      <c r="YS61" s="37"/>
      <c r="YT61" s="37"/>
      <c r="YU61" s="37"/>
      <c r="YV61" s="37"/>
      <c r="YW61" s="37"/>
      <c r="YX61" s="37"/>
      <c r="YY61" s="37"/>
      <c r="YZ61" s="37"/>
      <c r="ZA61" s="37"/>
      <c r="ZB61" s="37"/>
      <c r="ZC61" s="37"/>
      <c r="ZD61" s="37"/>
      <c r="ZE61" s="37"/>
      <c r="ZF61" s="37"/>
      <c r="ZG61" s="37"/>
      <c r="ZH61" s="37"/>
      <c r="ZI61" s="37"/>
      <c r="ZJ61" s="37"/>
      <c r="ZK61" s="37"/>
      <c r="ZL61" s="37"/>
      <c r="ZM61" s="37"/>
      <c r="ZN61" s="37"/>
      <c r="ZO61" s="37"/>
      <c r="ZP61" s="37"/>
      <c r="ZQ61" s="37"/>
      <c r="ZR61" s="37"/>
      <c r="ZS61" s="37"/>
      <c r="ZT61" s="37"/>
      <c r="ZU61" s="37"/>
      <c r="ZV61" s="37"/>
      <c r="ZW61" s="37"/>
      <c r="ZX61" s="37"/>
      <c r="ZY61" s="37"/>
      <c r="ZZ61" s="37"/>
      <c r="AAA61" s="37"/>
      <c r="AAB61" s="37"/>
      <c r="AAC61" s="37"/>
      <c r="AAD61" s="37"/>
      <c r="AAE61" s="37"/>
      <c r="AAF61" s="37"/>
      <c r="AAG61" s="37"/>
      <c r="AAH61" s="37"/>
      <c r="AAI61" s="37"/>
      <c r="AAJ61" s="37"/>
      <c r="AAK61" s="37"/>
      <c r="AAL61" s="37"/>
      <c r="AAM61" s="37"/>
      <c r="AAN61" s="37"/>
      <c r="AAO61" s="37"/>
      <c r="AAP61" s="37"/>
      <c r="AAQ61" s="37"/>
      <c r="AAR61" s="37"/>
      <c r="AAS61" s="37"/>
      <c r="AAT61" s="37"/>
      <c r="AAU61" s="37"/>
      <c r="AAV61" s="37"/>
      <c r="AAW61" s="37"/>
      <c r="AAX61" s="37"/>
      <c r="AAY61" s="37"/>
      <c r="AAZ61" s="37"/>
      <c r="ABA61" s="37"/>
      <c r="ABB61" s="37"/>
      <c r="ABC61" s="37"/>
      <c r="ABD61" s="37"/>
      <c r="ABE61" s="37"/>
      <c r="ABF61" s="37"/>
      <c r="ABG61" s="37"/>
      <c r="ABH61" s="37"/>
      <c r="ABI61" s="37"/>
      <c r="ABJ61" s="37"/>
      <c r="ABK61" s="37"/>
      <c r="ABL61" s="37"/>
      <c r="ABM61" s="37"/>
      <c r="ABN61" s="37"/>
      <c r="ABO61" s="37"/>
      <c r="ABP61" s="37"/>
      <c r="ABQ61" s="37"/>
      <c r="ABR61" s="37"/>
      <c r="ABS61" s="37"/>
      <c r="ABT61" s="37"/>
      <c r="ABU61" s="37"/>
      <c r="ABV61" s="37"/>
      <c r="ABW61" s="37"/>
      <c r="ABX61" s="37"/>
      <c r="ABY61" s="37"/>
      <c r="ABZ61" s="37"/>
      <c r="ACA61" s="37"/>
      <c r="ACB61" s="37"/>
      <c r="ACC61" s="37"/>
      <c r="ACD61" s="37"/>
      <c r="ACE61" s="37"/>
      <c r="ACF61" s="37"/>
      <c r="ACG61" s="37"/>
      <c r="ACH61" s="37"/>
      <c r="ACI61" s="37"/>
      <c r="ACJ61" s="37"/>
      <c r="ACK61" s="37"/>
      <c r="ACL61" s="37"/>
      <c r="ACM61" s="37"/>
      <c r="ACN61" s="37"/>
      <c r="ACO61" s="37"/>
      <c r="ACP61" s="37"/>
      <c r="ACQ61" s="37"/>
      <c r="ACR61" s="37"/>
      <c r="ACS61" s="37"/>
      <c r="ACT61" s="37"/>
      <c r="ACU61" s="37"/>
      <c r="ACV61" s="37"/>
      <c r="ACW61" s="37"/>
      <c r="ACX61" s="37"/>
      <c r="ACY61" s="37"/>
      <c r="ACZ61" s="37"/>
      <c r="ADA61" s="37"/>
      <c r="ADB61" s="37"/>
      <c r="ADC61" s="37"/>
      <c r="ADD61" s="37"/>
      <c r="ADE61" s="37"/>
      <c r="ADF61" s="37"/>
      <c r="ADG61" s="37"/>
      <c r="ADH61" s="37"/>
      <c r="ADI61" s="37"/>
      <c r="ADJ61" s="37"/>
      <c r="ADK61" s="37"/>
      <c r="ADL61" s="37"/>
      <c r="ADM61" s="37"/>
      <c r="ADN61" s="37"/>
      <c r="ADO61" s="37"/>
      <c r="ADP61" s="37"/>
      <c r="ADQ61" s="37"/>
      <c r="ADR61" s="37"/>
      <c r="ADS61" s="37"/>
      <c r="ADT61" s="37"/>
      <c r="ADU61" s="37"/>
      <c r="ADV61" s="37"/>
      <c r="ADW61" s="37"/>
      <c r="ADX61" s="37"/>
      <c r="ADY61" s="37"/>
      <c r="ADZ61" s="37"/>
      <c r="AEA61" s="37"/>
      <c r="AEB61" s="37"/>
      <c r="AEC61" s="37"/>
      <c r="AED61" s="37"/>
      <c r="AEE61" s="37"/>
      <c r="AEF61" s="37"/>
      <c r="AEG61" s="37"/>
      <c r="AEH61" s="37"/>
      <c r="AEI61" s="37"/>
      <c r="AEJ61" s="37"/>
      <c r="AEK61" s="37"/>
      <c r="AEL61" s="37"/>
      <c r="AEM61" s="37"/>
      <c r="AEN61" s="37"/>
      <c r="AEO61" s="37"/>
      <c r="AEP61" s="37"/>
      <c r="AEQ61" s="37"/>
      <c r="AER61" s="37"/>
      <c r="AES61" s="37"/>
      <c r="AET61" s="37"/>
      <c r="AEU61" s="37"/>
      <c r="AEV61" s="37"/>
      <c r="AEW61" s="37"/>
      <c r="AEX61" s="37"/>
      <c r="AEY61" s="37"/>
      <c r="AEZ61" s="37"/>
      <c r="AFA61" s="37"/>
      <c r="AFB61" s="37"/>
      <c r="AFC61" s="37"/>
      <c r="AFD61" s="37"/>
      <c r="AFE61" s="37"/>
      <c r="AFF61" s="37"/>
      <c r="AFG61" s="37"/>
      <c r="AFH61" s="37"/>
      <c r="AFI61" s="37"/>
      <c r="AFJ61" s="37"/>
      <c r="AFK61" s="37"/>
      <c r="AFL61" s="37"/>
      <c r="AFM61" s="37"/>
      <c r="AFN61" s="37"/>
      <c r="AFO61" s="37"/>
      <c r="AFP61" s="37"/>
      <c r="AFQ61" s="37"/>
      <c r="AFR61" s="37"/>
      <c r="AFS61" s="37"/>
      <c r="AFT61" s="37"/>
      <c r="AFU61" s="37"/>
      <c r="AFV61" s="37"/>
      <c r="AFW61" s="37"/>
      <c r="AFX61" s="37"/>
      <c r="AFY61" s="37"/>
      <c r="AFZ61" s="37"/>
      <c r="AGA61" s="37"/>
      <c r="AGB61" s="37"/>
      <c r="AGC61" s="37"/>
      <c r="AGD61" s="37"/>
      <c r="AGE61" s="37"/>
      <c r="AGF61" s="37"/>
      <c r="AGG61" s="37"/>
      <c r="AGH61" s="37"/>
      <c r="AGI61" s="37"/>
      <c r="AGJ61" s="37"/>
      <c r="AGK61" s="37"/>
      <c r="AGL61" s="37"/>
      <c r="AGM61" s="37"/>
      <c r="AGN61" s="37"/>
      <c r="AGO61" s="37"/>
      <c r="AGP61" s="37"/>
      <c r="AGQ61" s="37"/>
      <c r="AGR61" s="37"/>
      <c r="AGS61" s="37"/>
      <c r="AGT61" s="37"/>
      <c r="AGU61" s="37"/>
      <c r="AGV61" s="37"/>
      <c r="AGW61" s="37"/>
      <c r="AGX61" s="37"/>
      <c r="AGY61" s="37"/>
      <c r="AGZ61" s="37"/>
      <c r="AHA61" s="37"/>
      <c r="AHB61" s="37"/>
      <c r="AHC61" s="37"/>
      <c r="AHD61" s="37"/>
      <c r="AHE61" s="37"/>
      <c r="AHF61" s="37"/>
      <c r="AHG61" s="37"/>
      <c r="AHH61" s="37"/>
      <c r="AHI61" s="37"/>
      <c r="AHJ61" s="37"/>
      <c r="AHK61" s="37"/>
      <c r="AHL61" s="37"/>
      <c r="AHM61" s="37"/>
      <c r="AHN61" s="37"/>
      <c r="AHO61" s="37"/>
      <c r="AHP61" s="37"/>
      <c r="AHQ61" s="37"/>
      <c r="AHR61" s="37"/>
      <c r="AHS61" s="37"/>
      <c r="AHT61" s="37"/>
      <c r="AHU61" s="37"/>
      <c r="AHV61" s="37"/>
      <c r="AHW61" s="37"/>
      <c r="AHX61" s="37"/>
      <c r="AHY61" s="37"/>
      <c r="AHZ61" s="37"/>
      <c r="AIA61" s="37"/>
      <c r="AIB61" s="37"/>
      <c r="AIC61" s="37"/>
      <c r="AID61" s="37"/>
      <c r="AIE61" s="37"/>
      <c r="AIF61" s="37"/>
      <c r="AIG61" s="37"/>
      <c r="AIH61" s="37"/>
      <c r="AII61" s="37"/>
      <c r="AIJ61" s="37"/>
      <c r="AIK61" s="37"/>
      <c r="AIL61" s="37"/>
      <c r="AIM61" s="37"/>
      <c r="AIN61" s="37"/>
      <c r="AIO61" s="37"/>
      <c r="AIP61" s="37"/>
      <c r="AIQ61" s="37"/>
      <c r="AIR61" s="37"/>
      <c r="AIS61" s="37"/>
      <c r="AIT61" s="37"/>
      <c r="AIU61" s="37"/>
      <c r="AIV61" s="37"/>
      <c r="AIW61" s="37"/>
      <c r="AIX61" s="37"/>
      <c r="AIY61" s="37"/>
      <c r="AIZ61" s="37"/>
      <c r="AJA61" s="37"/>
      <c r="AJB61" s="37"/>
      <c r="AJC61" s="37"/>
      <c r="AJD61" s="37"/>
      <c r="AJE61" s="37"/>
      <c r="AJF61" s="37"/>
      <c r="AJG61" s="37"/>
      <c r="AJH61" s="37"/>
      <c r="AJI61" s="37"/>
      <c r="AJJ61" s="37"/>
      <c r="AJK61" s="37"/>
      <c r="AJL61" s="37"/>
      <c r="AJM61" s="37"/>
      <c r="AJN61" s="37"/>
      <c r="AJO61" s="37"/>
      <c r="AJP61" s="37"/>
      <c r="AJQ61" s="37"/>
      <c r="AJR61" s="37"/>
      <c r="AJS61" s="37"/>
      <c r="AJT61" s="37"/>
      <c r="AJU61" s="37"/>
      <c r="AJV61" s="37"/>
      <c r="AJW61" s="37"/>
      <c r="AJX61" s="37"/>
      <c r="AJY61" s="37"/>
      <c r="AJZ61" s="37"/>
      <c r="AKA61" s="37"/>
      <c r="AKB61" s="37"/>
      <c r="AKC61" s="37"/>
      <c r="AKD61" s="37"/>
      <c r="AKE61" s="37"/>
      <c r="AKF61" s="37"/>
      <c r="AKG61" s="37"/>
      <c r="AKH61" s="37"/>
      <c r="AKI61" s="37"/>
      <c r="AKJ61" s="37"/>
      <c r="AKK61" s="37"/>
      <c r="AKL61" s="37"/>
      <c r="AKM61" s="37"/>
      <c r="AKN61" s="37"/>
      <c r="AKO61" s="37"/>
      <c r="AKP61" s="37"/>
      <c r="AKQ61" s="37"/>
      <c r="AKR61" s="37"/>
      <c r="AKS61" s="37"/>
      <c r="AKT61" s="37"/>
      <c r="AKU61" s="37"/>
      <c r="AKV61" s="37"/>
      <c r="AKW61" s="37"/>
      <c r="AKX61" s="37"/>
      <c r="AKY61" s="37"/>
      <c r="AKZ61" s="37"/>
      <c r="ALA61" s="37"/>
      <c r="ALB61" s="37"/>
      <c r="ALC61" s="37"/>
      <c r="ALD61" s="37"/>
      <c r="ALE61" s="37"/>
      <c r="ALF61" s="37"/>
      <c r="ALG61" s="37"/>
      <c r="ALH61" s="37"/>
      <c r="ALI61" s="37"/>
      <c r="ALJ61" s="37"/>
      <c r="ALK61" s="37"/>
      <c r="ALL61" s="37"/>
      <c r="ALM61" s="37"/>
      <c r="ALN61" s="37"/>
      <c r="ALO61" s="37"/>
      <c r="ALP61" s="37"/>
      <c r="ALQ61" s="37"/>
      <c r="ALR61" s="37"/>
      <c r="ALS61" s="37"/>
      <c r="ALT61" s="37"/>
      <c r="ALU61" s="37"/>
      <c r="ALV61" s="37"/>
      <c r="ALW61" s="37"/>
      <c r="ALX61" s="37"/>
      <c r="ALY61" s="37"/>
      <c r="ALZ61" s="37"/>
      <c r="AMA61" s="37"/>
      <c r="AMB61" s="37"/>
      <c r="AMC61" s="37"/>
      <c r="AMD61" s="37"/>
      <c r="AME61" s="37"/>
      <c r="AMF61" s="37"/>
      <c r="AMG61" s="37"/>
      <c r="AMH61" s="37"/>
      <c r="AMI61" s="37"/>
      <c r="AMJ61" s="37"/>
      <c r="AMK61" s="37"/>
    </row>
    <row r="62" spans="1:1025" ht="30.6" customHeight="1" x14ac:dyDescent="0.25">
      <c r="A62" s="202"/>
      <c r="B62" s="871" t="s">
        <v>619</v>
      </c>
      <c r="C62" s="871"/>
      <c r="D62" s="871"/>
      <c r="E62" s="871"/>
      <c r="F62" s="871"/>
      <c r="G62" s="48"/>
      <c r="H62" s="37"/>
      <c r="I62" s="37"/>
      <c r="J62" s="37"/>
      <c r="K62" s="37"/>
      <c r="L62" s="37"/>
      <c r="M62" s="37"/>
      <c r="N62" s="37"/>
      <c r="O62" s="37"/>
      <c r="P62" s="37"/>
      <c r="Q62" s="37"/>
      <c r="R62" s="37"/>
      <c r="S62" s="37"/>
      <c r="T62" s="37"/>
      <c r="U62" s="37"/>
      <c r="V62" s="37"/>
      <c r="W62" s="37"/>
      <c r="X62" s="37"/>
      <c r="Y62" s="37"/>
      <c r="Z62" s="37"/>
      <c r="AA62" s="37"/>
      <c r="AB62" s="37"/>
      <c r="AC62" s="37"/>
      <c r="AD62" s="37"/>
      <c r="AE62" s="37"/>
      <c r="AF62" s="37"/>
      <c r="AG62" s="37"/>
      <c r="AH62" s="37"/>
      <c r="AI62" s="37"/>
      <c r="AJ62" s="37"/>
      <c r="AK62" s="37"/>
      <c r="AL62" s="37"/>
      <c r="AM62" s="37"/>
      <c r="AN62" s="37"/>
      <c r="AO62" s="37"/>
      <c r="AP62" s="37"/>
      <c r="AQ62" s="37"/>
      <c r="AR62" s="37"/>
      <c r="AS62" s="37"/>
      <c r="AT62" s="37"/>
      <c r="AU62" s="37"/>
      <c r="AV62" s="37"/>
      <c r="AW62" s="37"/>
      <c r="AX62" s="37"/>
      <c r="AY62" s="37"/>
      <c r="AZ62" s="37"/>
      <c r="BA62" s="37"/>
      <c r="BB62" s="37"/>
      <c r="BC62" s="37"/>
      <c r="BD62" s="37"/>
      <c r="BE62" s="37"/>
      <c r="BF62" s="37"/>
      <c r="BG62" s="37"/>
      <c r="BH62" s="37"/>
      <c r="BI62" s="37"/>
      <c r="BJ62" s="37"/>
      <c r="BK62" s="37"/>
      <c r="BL62" s="37"/>
      <c r="BM62" s="37"/>
      <c r="BN62" s="37"/>
      <c r="BO62" s="37"/>
      <c r="BP62" s="37"/>
      <c r="BQ62" s="37"/>
      <c r="BR62" s="37"/>
      <c r="BS62" s="37"/>
      <c r="BT62" s="37"/>
      <c r="BU62" s="37"/>
      <c r="BV62" s="37"/>
      <c r="BW62" s="37"/>
      <c r="BX62" s="37"/>
      <c r="BY62" s="37"/>
      <c r="BZ62" s="37"/>
      <c r="CA62" s="37"/>
      <c r="CB62" s="37"/>
      <c r="CC62" s="37"/>
      <c r="CD62" s="37"/>
      <c r="CE62" s="37"/>
      <c r="CF62" s="37"/>
      <c r="CG62" s="37"/>
      <c r="CH62" s="37"/>
      <c r="CI62" s="37"/>
      <c r="CJ62" s="37"/>
      <c r="CK62" s="37"/>
      <c r="CL62" s="37"/>
      <c r="CM62" s="37"/>
      <c r="CN62" s="37"/>
      <c r="CO62" s="37"/>
      <c r="CP62" s="37"/>
      <c r="CQ62" s="37"/>
      <c r="CR62" s="37"/>
      <c r="CS62" s="37"/>
      <c r="CT62" s="37"/>
      <c r="CU62" s="37"/>
      <c r="CV62" s="37"/>
      <c r="CW62" s="37"/>
      <c r="CX62" s="37"/>
      <c r="CY62" s="37"/>
      <c r="CZ62" s="37"/>
      <c r="DA62" s="37"/>
      <c r="DB62" s="37"/>
      <c r="DC62" s="37"/>
      <c r="DD62" s="37"/>
      <c r="DE62" s="37"/>
      <c r="DF62" s="37"/>
      <c r="DG62" s="37"/>
      <c r="DH62" s="37"/>
      <c r="DI62" s="37"/>
      <c r="DJ62" s="37"/>
      <c r="DK62" s="37"/>
      <c r="DL62" s="37"/>
      <c r="DM62" s="37"/>
      <c r="DN62" s="37"/>
      <c r="DO62" s="37"/>
      <c r="DP62" s="37"/>
      <c r="DQ62" s="37"/>
      <c r="DR62" s="37"/>
      <c r="DS62" s="37"/>
      <c r="DT62" s="37"/>
      <c r="DU62" s="37"/>
      <c r="DV62" s="37"/>
      <c r="DW62" s="37"/>
      <c r="DX62" s="37"/>
      <c r="DY62" s="37"/>
      <c r="DZ62" s="37"/>
      <c r="EA62" s="37"/>
      <c r="EB62" s="37"/>
      <c r="EC62" s="37"/>
      <c r="ED62" s="37"/>
      <c r="EE62" s="37"/>
      <c r="EF62" s="37"/>
      <c r="EG62" s="37"/>
      <c r="EH62" s="37"/>
      <c r="EI62" s="37"/>
      <c r="EJ62" s="37"/>
      <c r="EK62" s="37"/>
      <c r="EL62" s="37"/>
      <c r="EM62" s="37"/>
      <c r="EN62" s="37"/>
      <c r="EO62" s="37"/>
      <c r="EP62" s="37"/>
      <c r="EQ62" s="37"/>
      <c r="ER62" s="37"/>
      <c r="ES62" s="37"/>
      <c r="ET62" s="37"/>
      <c r="EU62" s="37"/>
      <c r="EV62" s="37"/>
      <c r="EW62" s="37"/>
      <c r="EX62" s="37"/>
      <c r="EY62" s="37"/>
      <c r="EZ62" s="37"/>
      <c r="FA62" s="37"/>
      <c r="FB62" s="37"/>
      <c r="FC62" s="37"/>
      <c r="FD62" s="37"/>
      <c r="FE62" s="37"/>
      <c r="FF62" s="37"/>
      <c r="FG62" s="37"/>
      <c r="FH62" s="37"/>
      <c r="FI62" s="37"/>
      <c r="FJ62" s="37"/>
      <c r="FK62" s="37"/>
      <c r="FL62" s="37"/>
      <c r="FM62" s="37"/>
      <c r="FN62" s="37"/>
      <c r="FO62" s="37"/>
      <c r="FP62" s="37"/>
      <c r="FQ62" s="37"/>
      <c r="FR62" s="37"/>
      <c r="FS62" s="37"/>
      <c r="FT62" s="37"/>
      <c r="FU62" s="37"/>
      <c r="FV62" s="37"/>
      <c r="FW62" s="37"/>
      <c r="FX62" s="37"/>
      <c r="FY62" s="37"/>
      <c r="FZ62" s="37"/>
      <c r="GA62" s="37"/>
      <c r="GB62" s="37"/>
      <c r="GC62" s="37"/>
      <c r="GD62" s="37"/>
      <c r="GE62" s="37"/>
      <c r="GF62" s="37"/>
      <c r="GG62" s="37"/>
      <c r="GH62" s="37"/>
      <c r="GI62" s="37"/>
      <c r="GJ62" s="37"/>
      <c r="GK62" s="37"/>
      <c r="GL62" s="37"/>
      <c r="GM62" s="37"/>
      <c r="GN62" s="37"/>
      <c r="GO62" s="37"/>
      <c r="GP62" s="37"/>
      <c r="GQ62" s="37"/>
      <c r="GR62" s="37"/>
      <c r="GS62" s="37"/>
      <c r="GT62" s="37"/>
      <c r="GU62" s="37"/>
      <c r="GV62" s="37"/>
      <c r="GW62" s="37"/>
      <c r="GX62" s="37"/>
      <c r="GY62" s="37"/>
      <c r="GZ62" s="37"/>
      <c r="HA62" s="37"/>
      <c r="HB62" s="37"/>
      <c r="HC62" s="37"/>
      <c r="HD62" s="37"/>
      <c r="HE62" s="37"/>
      <c r="HF62" s="37"/>
      <c r="HG62" s="37"/>
      <c r="HH62" s="37"/>
      <c r="HI62" s="37"/>
      <c r="HJ62" s="37"/>
      <c r="HK62" s="37"/>
      <c r="HL62" s="37"/>
      <c r="HM62" s="37"/>
      <c r="HN62" s="37"/>
      <c r="HO62" s="37"/>
      <c r="HP62" s="37"/>
      <c r="HQ62" s="37"/>
      <c r="HR62" s="37"/>
      <c r="HS62" s="37"/>
      <c r="HT62" s="37"/>
      <c r="HU62" s="37"/>
      <c r="HV62" s="37"/>
      <c r="HW62" s="37"/>
      <c r="HX62" s="37"/>
      <c r="HY62" s="37"/>
      <c r="HZ62" s="37"/>
      <c r="IA62" s="37"/>
      <c r="IB62" s="37"/>
      <c r="IC62" s="37"/>
      <c r="ID62" s="37"/>
      <c r="IE62" s="37"/>
      <c r="IF62" s="37"/>
      <c r="IG62" s="37"/>
      <c r="IH62" s="37"/>
      <c r="II62" s="37"/>
      <c r="IJ62" s="37"/>
      <c r="IK62" s="37"/>
      <c r="IL62" s="37"/>
      <c r="IM62" s="37"/>
      <c r="IN62" s="37"/>
      <c r="IO62" s="37"/>
      <c r="IP62" s="37"/>
      <c r="IQ62" s="37"/>
      <c r="IR62" s="37"/>
      <c r="IS62" s="37"/>
      <c r="IT62" s="37"/>
      <c r="IU62" s="37"/>
      <c r="IV62" s="37"/>
      <c r="IW62" s="37"/>
      <c r="IX62" s="37"/>
      <c r="IY62" s="37"/>
      <c r="IZ62" s="37"/>
      <c r="JA62" s="37"/>
      <c r="JB62" s="37"/>
      <c r="JC62" s="37"/>
      <c r="JD62" s="37"/>
      <c r="JE62" s="37"/>
      <c r="JF62" s="37"/>
      <c r="JG62" s="37"/>
      <c r="JH62" s="37"/>
      <c r="JI62" s="37"/>
      <c r="JJ62" s="37"/>
      <c r="JK62" s="37"/>
      <c r="JL62" s="37"/>
      <c r="JM62" s="37"/>
      <c r="JN62" s="37"/>
      <c r="JO62" s="37"/>
      <c r="JP62" s="37"/>
      <c r="JQ62" s="37"/>
      <c r="JR62" s="37"/>
      <c r="JS62" s="37"/>
      <c r="JT62" s="37"/>
      <c r="JU62" s="37"/>
      <c r="JV62" s="37"/>
      <c r="JW62" s="37"/>
      <c r="JX62" s="37"/>
      <c r="JY62" s="37"/>
      <c r="JZ62" s="37"/>
      <c r="KA62" s="37"/>
      <c r="KB62" s="37"/>
      <c r="KC62" s="37"/>
      <c r="KD62" s="37"/>
      <c r="KE62" s="37"/>
      <c r="KF62" s="37"/>
      <c r="KG62" s="37"/>
      <c r="KH62" s="37"/>
      <c r="KI62" s="37"/>
      <c r="KJ62" s="37"/>
      <c r="KK62" s="37"/>
      <c r="KL62" s="37"/>
      <c r="KM62" s="37"/>
      <c r="KN62" s="37"/>
      <c r="KO62" s="37"/>
      <c r="KP62" s="37"/>
      <c r="KQ62" s="37"/>
      <c r="KR62" s="37"/>
      <c r="KS62" s="37"/>
      <c r="KT62" s="37"/>
      <c r="KU62" s="37"/>
      <c r="KV62" s="37"/>
      <c r="KW62" s="37"/>
      <c r="KX62" s="37"/>
      <c r="KY62" s="37"/>
      <c r="KZ62" s="37"/>
      <c r="LA62" s="37"/>
      <c r="LB62" s="37"/>
      <c r="LC62" s="37"/>
      <c r="LD62" s="37"/>
      <c r="LE62" s="37"/>
      <c r="LF62" s="37"/>
      <c r="LG62" s="37"/>
      <c r="LH62" s="37"/>
      <c r="LI62" s="37"/>
      <c r="LJ62" s="37"/>
      <c r="LK62" s="37"/>
      <c r="LL62" s="37"/>
      <c r="LM62" s="37"/>
      <c r="LN62" s="37"/>
      <c r="LO62" s="37"/>
      <c r="LP62" s="37"/>
      <c r="LQ62" s="37"/>
      <c r="LR62" s="37"/>
      <c r="LS62" s="37"/>
      <c r="LT62" s="37"/>
      <c r="LU62" s="37"/>
      <c r="LV62" s="37"/>
      <c r="LW62" s="37"/>
      <c r="LX62" s="37"/>
      <c r="LY62" s="37"/>
      <c r="LZ62" s="37"/>
      <c r="MA62" s="37"/>
      <c r="MB62" s="37"/>
      <c r="MC62" s="37"/>
      <c r="MD62" s="37"/>
      <c r="ME62" s="37"/>
      <c r="MF62" s="37"/>
      <c r="MG62" s="37"/>
      <c r="MH62" s="37"/>
      <c r="MI62" s="37"/>
      <c r="MJ62" s="37"/>
      <c r="MK62" s="37"/>
      <c r="ML62" s="37"/>
      <c r="MM62" s="37"/>
      <c r="MN62" s="37"/>
      <c r="MO62" s="37"/>
      <c r="MP62" s="37"/>
      <c r="MQ62" s="37"/>
      <c r="MR62" s="37"/>
      <c r="MS62" s="37"/>
      <c r="MT62" s="37"/>
      <c r="MU62" s="37"/>
      <c r="MV62" s="37"/>
      <c r="MW62" s="37"/>
      <c r="MX62" s="37"/>
      <c r="MY62" s="37"/>
      <c r="MZ62" s="37"/>
      <c r="NA62" s="37"/>
      <c r="NB62" s="37"/>
      <c r="NC62" s="37"/>
      <c r="ND62" s="37"/>
      <c r="NE62" s="37"/>
      <c r="NF62" s="37"/>
      <c r="NG62" s="37"/>
      <c r="NH62" s="37"/>
      <c r="NI62" s="37"/>
      <c r="NJ62" s="37"/>
      <c r="NK62" s="37"/>
      <c r="NL62" s="37"/>
      <c r="NM62" s="37"/>
      <c r="NN62" s="37"/>
      <c r="NO62" s="37"/>
      <c r="NP62" s="37"/>
      <c r="NQ62" s="37"/>
      <c r="NR62" s="37"/>
      <c r="NS62" s="37"/>
      <c r="NT62" s="37"/>
      <c r="NU62" s="37"/>
      <c r="NV62" s="37"/>
      <c r="NW62" s="37"/>
      <c r="NX62" s="37"/>
      <c r="NY62" s="37"/>
      <c r="NZ62" s="37"/>
      <c r="OA62" s="37"/>
      <c r="OB62" s="37"/>
      <c r="OC62" s="37"/>
      <c r="OD62" s="37"/>
      <c r="OE62" s="37"/>
      <c r="OF62" s="37"/>
      <c r="OG62" s="37"/>
      <c r="OH62" s="37"/>
      <c r="OI62" s="37"/>
      <c r="OJ62" s="37"/>
      <c r="OK62" s="37"/>
      <c r="OL62" s="37"/>
      <c r="OM62" s="37"/>
      <c r="ON62" s="37"/>
      <c r="OO62" s="37"/>
      <c r="OP62" s="37"/>
      <c r="OQ62" s="37"/>
      <c r="OR62" s="37"/>
      <c r="OS62" s="37"/>
      <c r="OT62" s="37"/>
      <c r="OU62" s="37"/>
      <c r="OV62" s="37"/>
      <c r="OW62" s="37"/>
      <c r="OX62" s="37"/>
      <c r="OY62" s="37"/>
      <c r="OZ62" s="37"/>
      <c r="PA62" s="37"/>
      <c r="PB62" s="37"/>
      <c r="PC62" s="37"/>
      <c r="PD62" s="37"/>
      <c r="PE62" s="37"/>
      <c r="PF62" s="37"/>
      <c r="PG62" s="37"/>
      <c r="PH62" s="37"/>
      <c r="PI62" s="37"/>
      <c r="PJ62" s="37"/>
      <c r="PK62" s="37"/>
      <c r="PL62" s="37"/>
      <c r="PM62" s="37"/>
      <c r="PN62" s="37"/>
      <c r="PO62" s="37"/>
      <c r="PP62" s="37"/>
      <c r="PQ62" s="37"/>
      <c r="PR62" s="37"/>
      <c r="PS62" s="37"/>
      <c r="PT62" s="37"/>
      <c r="PU62" s="37"/>
      <c r="PV62" s="37"/>
      <c r="PW62" s="37"/>
      <c r="PX62" s="37"/>
      <c r="PY62" s="37"/>
      <c r="PZ62" s="37"/>
      <c r="QA62" s="37"/>
      <c r="QB62" s="37"/>
      <c r="QC62" s="37"/>
      <c r="QD62" s="37"/>
      <c r="QE62" s="37"/>
      <c r="QF62" s="37"/>
      <c r="QG62" s="37"/>
      <c r="QH62" s="37"/>
      <c r="QI62" s="37"/>
      <c r="QJ62" s="37"/>
      <c r="QK62" s="37"/>
      <c r="QL62" s="37"/>
      <c r="QM62" s="37"/>
      <c r="QN62" s="37"/>
      <c r="QO62" s="37"/>
      <c r="QP62" s="37"/>
      <c r="QQ62" s="37"/>
      <c r="QR62" s="37"/>
      <c r="QS62" s="37"/>
      <c r="QT62" s="37"/>
      <c r="QU62" s="37"/>
      <c r="QV62" s="37"/>
      <c r="QW62" s="37"/>
      <c r="QX62" s="37"/>
      <c r="QY62" s="37"/>
      <c r="QZ62" s="37"/>
      <c r="RA62" s="37"/>
      <c r="RB62" s="37"/>
      <c r="RC62" s="37"/>
      <c r="RD62" s="37"/>
      <c r="RE62" s="37"/>
      <c r="RF62" s="37"/>
      <c r="RG62" s="37"/>
      <c r="RH62" s="37"/>
      <c r="RI62" s="37"/>
      <c r="RJ62" s="37"/>
      <c r="RK62" s="37"/>
      <c r="RL62" s="37"/>
      <c r="RM62" s="37"/>
      <c r="RN62" s="37"/>
      <c r="RO62" s="37"/>
      <c r="RP62" s="37"/>
      <c r="RQ62" s="37"/>
      <c r="RR62" s="37"/>
      <c r="RS62" s="37"/>
      <c r="RT62" s="37"/>
      <c r="RU62" s="37"/>
      <c r="RV62" s="37"/>
      <c r="RW62" s="37"/>
      <c r="RX62" s="37"/>
      <c r="RY62" s="37"/>
      <c r="RZ62" s="37"/>
      <c r="SA62" s="37"/>
      <c r="SB62" s="37"/>
      <c r="SC62" s="37"/>
      <c r="SD62" s="37"/>
      <c r="SE62" s="37"/>
      <c r="SF62" s="37"/>
      <c r="SG62" s="37"/>
      <c r="SH62" s="37"/>
      <c r="SI62" s="37"/>
      <c r="SJ62" s="37"/>
      <c r="SK62" s="37"/>
      <c r="SL62" s="37"/>
      <c r="SM62" s="37"/>
      <c r="SN62" s="37"/>
      <c r="SO62" s="37"/>
      <c r="SP62" s="37"/>
      <c r="SQ62" s="37"/>
      <c r="SR62" s="37"/>
      <c r="SS62" s="37"/>
      <c r="ST62" s="37"/>
      <c r="SU62" s="37"/>
      <c r="SV62" s="37"/>
      <c r="SW62" s="37"/>
      <c r="SX62" s="37"/>
      <c r="SY62" s="37"/>
      <c r="SZ62" s="37"/>
      <c r="TA62" s="37"/>
      <c r="TB62" s="37"/>
      <c r="TC62" s="37"/>
      <c r="TD62" s="37"/>
      <c r="TE62" s="37"/>
      <c r="TF62" s="37"/>
      <c r="TG62" s="37"/>
      <c r="TH62" s="37"/>
      <c r="TI62" s="37"/>
      <c r="TJ62" s="37"/>
      <c r="TK62" s="37"/>
      <c r="TL62" s="37"/>
      <c r="TM62" s="37"/>
      <c r="TN62" s="37"/>
      <c r="TO62" s="37"/>
      <c r="TP62" s="37"/>
      <c r="TQ62" s="37"/>
      <c r="TR62" s="37"/>
      <c r="TS62" s="37"/>
      <c r="TT62" s="37"/>
      <c r="TU62" s="37"/>
      <c r="TV62" s="37"/>
      <c r="TW62" s="37"/>
      <c r="TX62" s="37"/>
      <c r="TY62" s="37"/>
      <c r="TZ62" s="37"/>
      <c r="UA62" s="37"/>
      <c r="UB62" s="37"/>
      <c r="UC62" s="37"/>
      <c r="UD62" s="37"/>
      <c r="UE62" s="37"/>
      <c r="UF62" s="37"/>
      <c r="UG62" s="37"/>
      <c r="UH62" s="37"/>
      <c r="UI62" s="37"/>
      <c r="UJ62" s="37"/>
      <c r="UK62" s="37"/>
      <c r="UL62" s="37"/>
      <c r="UM62" s="37"/>
      <c r="UN62" s="37"/>
      <c r="UO62" s="37"/>
      <c r="UP62" s="37"/>
      <c r="UQ62" s="37"/>
      <c r="UR62" s="37"/>
      <c r="US62" s="37"/>
      <c r="UT62" s="37"/>
      <c r="UU62" s="37"/>
      <c r="UV62" s="37"/>
      <c r="UW62" s="37"/>
      <c r="UX62" s="37"/>
      <c r="UY62" s="37"/>
      <c r="UZ62" s="37"/>
      <c r="VA62" s="37"/>
      <c r="VB62" s="37"/>
      <c r="VC62" s="37"/>
      <c r="VD62" s="37"/>
      <c r="VE62" s="37"/>
      <c r="VF62" s="37"/>
      <c r="VG62" s="37"/>
      <c r="VH62" s="37"/>
      <c r="VI62" s="37"/>
      <c r="VJ62" s="37"/>
      <c r="VK62" s="37"/>
      <c r="VL62" s="37"/>
      <c r="VM62" s="37"/>
      <c r="VN62" s="37"/>
      <c r="VO62" s="37"/>
      <c r="VP62" s="37"/>
      <c r="VQ62" s="37"/>
      <c r="VR62" s="37"/>
      <c r="VS62" s="37"/>
      <c r="VT62" s="37"/>
      <c r="VU62" s="37"/>
      <c r="VV62" s="37"/>
      <c r="VW62" s="37"/>
      <c r="VX62" s="37"/>
      <c r="VY62" s="37"/>
      <c r="VZ62" s="37"/>
      <c r="WA62" s="37"/>
      <c r="WB62" s="37"/>
      <c r="WC62" s="37"/>
      <c r="WD62" s="37"/>
      <c r="WE62" s="37"/>
      <c r="WF62" s="37"/>
      <c r="WG62" s="37"/>
      <c r="WH62" s="37"/>
      <c r="WI62" s="37"/>
      <c r="WJ62" s="37"/>
      <c r="WK62" s="37"/>
      <c r="WL62" s="37"/>
      <c r="WM62" s="37"/>
      <c r="WN62" s="37"/>
      <c r="WO62" s="37"/>
      <c r="WP62" s="37"/>
      <c r="WQ62" s="37"/>
      <c r="WR62" s="37"/>
      <c r="WS62" s="37"/>
      <c r="WT62" s="37"/>
      <c r="WU62" s="37"/>
      <c r="WV62" s="37"/>
      <c r="WW62" s="37"/>
      <c r="WX62" s="37"/>
      <c r="WY62" s="37"/>
      <c r="WZ62" s="37"/>
      <c r="XA62" s="37"/>
      <c r="XB62" s="37"/>
      <c r="XC62" s="37"/>
      <c r="XD62" s="37"/>
      <c r="XE62" s="37"/>
      <c r="XF62" s="37"/>
      <c r="XG62" s="37"/>
      <c r="XH62" s="37"/>
      <c r="XI62" s="37"/>
      <c r="XJ62" s="37"/>
      <c r="XK62" s="37"/>
      <c r="XL62" s="37"/>
      <c r="XM62" s="37"/>
      <c r="XN62" s="37"/>
      <c r="XO62" s="37"/>
      <c r="XP62" s="37"/>
      <c r="XQ62" s="37"/>
      <c r="XR62" s="37"/>
      <c r="XS62" s="37"/>
      <c r="XT62" s="37"/>
      <c r="XU62" s="37"/>
      <c r="XV62" s="37"/>
      <c r="XW62" s="37"/>
      <c r="XX62" s="37"/>
      <c r="XY62" s="37"/>
      <c r="XZ62" s="37"/>
      <c r="YA62" s="37"/>
      <c r="YB62" s="37"/>
      <c r="YC62" s="37"/>
      <c r="YD62" s="37"/>
      <c r="YE62" s="37"/>
      <c r="YF62" s="37"/>
      <c r="YG62" s="37"/>
      <c r="YH62" s="37"/>
      <c r="YI62" s="37"/>
      <c r="YJ62" s="37"/>
      <c r="YK62" s="37"/>
      <c r="YL62" s="37"/>
      <c r="YM62" s="37"/>
      <c r="YN62" s="37"/>
      <c r="YO62" s="37"/>
      <c r="YP62" s="37"/>
      <c r="YQ62" s="37"/>
      <c r="YR62" s="37"/>
      <c r="YS62" s="37"/>
      <c r="YT62" s="37"/>
      <c r="YU62" s="37"/>
      <c r="YV62" s="37"/>
      <c r="YW62" s="37"/>
      <c r="YX62" s="37"/>
      <c r="YY62" s="37"/>
      <c r="YZ62" s="37"/>
      <c r="ZA62" s="37"/>
      <c r="ZB62" s="37"/>
      <c r="ZC62" s="37"/>
      <c r="ZD62" s="37"/>
      <c r="ZE62" s="37"/>
      <c r="ZF62" s="37"/>
      <c r="ZG62" s="37"/>
      <c r="ZH62" s="37"/>
      <c r="ZI62" s="37"/>
      <c r="ZJ62" s="37"/>
      <c r="ZK62" s="37"/>
      <c r="ZL62" s="37"/>
      <c r="ZM62" s="37"/>
      <c r="ZN62" s="37"/>
      <c r="ZO62" s="37"/>
      <c r="ZP62" s="37"/>
      <c r="ZQ62" s="37"/>
      <c r="ZR62" s="37"/>
      <c r="ZS62" s="37"/>
      <c r="ZT62" s="37"/>
      <c r="ZU62" s="37"/>
      <c r="ZV62" s="37"/>
      <c r="ZW62" s="37"/>
      <c r="ZX62" s="37"/>
      <c r="ZY62" s="37"/>
      <c r="ZZ62" s="37"/>
      <c r="AAA62" s="37"/>
      <c r="AAB62" s="37"/>
      <c r="AAC62" s="37"/>
      <c r="AAD62" s="37"/>
      <c r="AAE62" s="37"/>
      <c r="AAF62" s="37"/>
      <c r="AAG62" s="37"/>
      <c r="AAH62" s="37"/>
      <c r="AAI62" s="37"/>
      <c r="AAJ62" s="37"/>
      <c r="AAK62" s="37"/>
      <c r="AAL62" s="37"/>
      <c r="AAM62" s="37"/>
      <c r="AAN62" s="37"/>
      <c r="AAO62" s="37"/>
      <c r="AAP62" s="37"/>
      <c r="AAQ62" s="37"/>
      <c r="AAR62" s="37"/>
      <c r="AAS62" s="37"/>
      <c r="AAT62" s="37"/>
      <c r="AAU62" s="37"/>
      <c r="AAV62" s="37"/>
      <c r="AAW62" s="37"/>
      <c r="AAX62" s="37"/>
      <c r="AAY62" s="37"/>
      <c r="AAZ62" s="37"/>
      <c r="ABA62" s="37"/>
      <c r="ABB62" s="37"/>
      <c r="ABC62" s="37"/>
      <c r="ABD62" s="37"/>
      <c r="ABE62" s="37"/>
      <c r="ABF62" s="37"/>
      <c r="ABG62" s="37"/>
      <c r="ABH62" s="37"/>
      <c r="ABI62" s="37"/>
      <c r="ABJ62" s="37"/>
      <c r="ABK62" s="37"/>
      <c r="ABL62" s="37"/>
      <c r="ABM62" s="37"/>
      <c r="ABN62" s="37"/>
      <c r="ABO62" s="37"/>
      <c r="ABP62" s="37"/>
      <c r="ABQ62" s="37"/>
      <c r="ABR62" s="37"/>
      <c r="ABS62" s="37"/>
      <c r="ABT62" s="37"/>
      <c r="ABU62" s="37"/>
      <c r="ABV62" s="37"/>
      <c r="ABW62" s="37"/>
      <c r="ABX62" s="37"/>
      <c r="ABY62" s="37"/>
      <c r="ABZ62" s="37"/>
      <c r="ACA62" s="37"/>
      <c r="ACB62" s="37"/>
      <c r="ACC62" s="37"/>
      <c r="ACD62" s="37"/>
      <c r="ACE62" s="37"/>
      <c r="ACF62" s="37"/>
      <c r="ACG62" s="37"/>
      <c r="ACH62" s="37"/>
      <c r="ACI62" s="37"/>
      <c r="ACJ62" s="37"/>
      <c r="ACK62" s="37"/>
      <c r="ACL62" s="37"/>
      <c r="ACM62" s="37"/>
      <c r="ACN62" s="37"/>
      <c r="ACO62" s="37"/>
      <c r="ACP62" s="37"/>
      <c r="ACQ62" s="37"/>
      <c r="ACR62" s="37"/>
      <c r="ACS62" s="37"/>
      <c r="ACT62" s="37"/>
      <c r="ACU62" s="37"/>
      <c r="ACV62" s="37"/>
      <c r="ACW62" s="37"/>
      <c r="ACX62" s="37"/>
      <c r="ACY62" s="37"/>
      <c r="ACZ62" s="37"/>
      <c r="ADA62" s="37"/>
      <c r="ADB62" s="37"/>
      <c r="ADC62" s="37"/>
      <c r="ADD62" s="37"/>
      <c r="ADE62" s="37"/>
      <c r="ADF62" s="37"/>
      <c r="ADG62" s="37"/>
      <c r="ADH62" s="37"/>
      <c r="ADI62" s="37"/>
      <c r="ADJ62" s="37"/>
      <c r="ADK62" s="37"/>
      <c r="ADL62" s="37"/>
      <c r="ADM62" s="37"/>
      <c r="ADN62" s="37"/>
      <c r="ADO62" s="37"/>
      <c r="ADP62" s="37"/>
      <c r="ADQ62" s="37"/>
      <c r="ADR62" s="37"/>
      <c r="ADS62" s="37"/>
      <c r="ADT62" s="37"/>
      <c r="ADU62" s="37"/>
      <c r="ADV62" s="37"/>
      <c r="ADW62" s="37"/>
      <c r="ADX62" s="37"/>
      <c r="ADY62" s="37"/>
      <c r="ADZ62" s="37"/>
      <c r="AEA62" s="37"/>
      <c r="AEB62" s="37"/>
      <c r="AEC62" s="37"/>
      <c r="AED62" s="37"/>
      <c r="AEE62" s="37"/>
      <c r="AEF62" s="37"/>
      <c r="AEG62" s="37"/>
      <c r="AEH62" s="37"/>
      <c r="AEI62" s="37"/>
      <c r="AEJ62" s="37"/>
      <c r="AEK62" s="37"/>
      <c r="AEL62" s="37"/>
      <c r="AEM62" s="37"/>
      <c r="AEN62" s="37"/>
      <c r="AEO62" s="37"/>
      <c r="AEP62" s="37"/>
      <c r="AEQ62" s="37"/>
      <c r="AER62" s="37"/>
      <c r="AES62" s="37"/>
      <c r="AET62" s="37"/>
      <c r="AEU62" s="37"/>
      <c r="AEV62" s="37"/>
      <c r="AEW62" s="37"/>
      <c r="AEX62" s="37"/>
      <c r="AEY62" s="37"/>
      <c r="AEZ62" s="37"/>
      <c r="AFA62" s="37"/>
      <c r="AFB62" s="37"/>
      <c r="AFC62" s="37"/>
      <c r="AFD62" s="37"/>
      <c r="AFE62" s="37"/>
      <c r="AFF62" s="37"/>
      <c r="AFG62" s="37"/>
      <c r="AFH62" s="37"/>
      <c r="AFI62" s="37"/>
      <c r="AFJ62" s="37"/>
      <c r="AFK62" s="37"/>
      <c r="AFL62" s="37"/>
      <c r="AFM62" s="37"/>
      <c r="AFN62" s="37"/>
      <c r="AFO62" s="37"/>
      <c r="AFP62" s="37"/>
      <c r="AFQ62" s="37"/>
      <c r="AFR62" s="37"/>
      <c r="AFS62" s="37"/>
      <c r="AFT62" s="37"/>
      <c r="AFU62" s="37"/>
      <c r="AFV62" s="37"/>
      <c r="AFW62" s="37"/>
      <c r="AFX62" s="37"/>
      <c r="AFY62" s="37"/>
      <c r="AFZ62" s="37"/>
      <c r="AGA62" s="37"/>
      <c r="AGB62" s="37"/>
      <c r="AGC62" s="37"/>
      <c r="AGD62" s="37"/>
      <c r="AGE62" s="37"/>
      <c r="AGF62" s="37"/>
      <c r="AGG62" s="37"/>
      <c r="AGH62" s="37"/>
      <c r="AGI62" s="37"/>
      <c r="AGJ62" s="37"/>
      <c r="AGK62" s="37"/>
      <c r="AGL62" s="37"/>
      <c r="AGM62" s="37"/>
      <c r="AGN62" s="37"/>
      <c r="AGO62" s="37"/>
      <c r="AGP62" s="37"/>
      <c r="AGQ62" s="37"/>
      <c r="AGR62" s="37"/>
      <c r="AGS62" s="37"/>
      <c r="AGT62" s="37"/>
      <c r="AGU62" s="37"/>
      <c r="AGV62" s="37"/>
      <c r="AGW62" s="37"/>
      <c r="AGX62" s="37"/>
      <c r="AGY62" s="37"/>
      <c r="AGZ62" s="37"/>
      <c r="AHA62" s="37"/>
      <c r="AHB62" s="37"/>
      <c r="AHC62" s="37"/>
      <c r="AHD62" s="37"/>
      <c r="AHE62" s="37"/>
      <c r="AHF62" s="37"/>
      <c r="AHG62" s="37"/>
      <c r="AHH62" s="37"/>
      <c r="AHI62" s="37"/>
      <c r="AHJ62" s="37"/>
      <c r="AHK62" s="37"/>
      <c r="AHL62" s="37"/>
      <c r="AHM62" s="37"/>
      <c r="AHN62" s="37"/>
      <c r="AHO62" s="37"/>
      <c r="AHP62" s="37"/>
      <c r="AHQ62" s="37"/>
      <c r="AHR62" s="37"/>
      <c r="AHS62" s="37"/>
      <c r="AHT62" s="37"/>
      <c r="AHU62" s="37"/>
      <c r="AHV62" s="37"/>
      <c r="AHW62" s="37"/>
      <c r="AHX62" s="37"/>
      <c r="AHY62" s="37"/>
      <c r="AHZ62" s="37"/>
      <c r="AIA62" s="37"/>
      <c r="AIB62" s="37"/>
      <c r="AIC62" s="37"/>
      <c r="AID62" s="37"/>
      <c r="AIE62" s="37"/>
      <c r="AIF62" s="37"/>
      <c r="AIG62" s="37"/>
      <c r="AIH62" s="37"/>
      <c r="AII62" s="37"/>
      <c r="AIJ62" s="37"/>
      <c r="AIK62" s="37"/>
      <c r="AIL62" s="37"/>
      <c r="AIM62" s="37"/>
      <c r="AIN62" s="37"/>
      <c r="AIO62" s="37"/>
      <c r="AIP62" s="37"/>
      <c r="AIQ62" s="37"/>
      <c r="AIR62" s="37"/>
      <c r="AIS62" s="37"/>
      <c r="AIT62" s="37"/>
      <c r="AIU62" s="37"/>
      <c r="AIV62" s="37"/>
      <c r="AIW62" s="37"/>
      <c r="AIX62" s="37"/>
      <c r="AIY62" s="37"/>
      <c r="AIZ62" s="37"/>
      <c r="AJA62" s="37"/>
      <c r="AJB62" s="37"/>
      <c r="AJC62" s="37"/>
      <c r="AJD62" s="37"/>
      <c r="AJE62" s="37"/>
      <c r="AJF62" s="37"/>
      <c r="AJG62" s="37"/>
      <c r="AJH62" s="37"/>
      <c r="AJI62" s="37"/>
      <c r="AJJ62" s="37"/>
      <c r="AJK62" s="37"/>
      <c r="AJL62" s="37"/>
      <c r="AJM62" s="37"/>
      <c r="AJN62" s="37"/>
      <c r="AJO62" s="37"/>
      <c r="AJP62" s="37"/>
      <c r="AJQ62" s="37"/>
      <c r="AJR62" s="37"/>
      <c r="AJS62" s="37"/>
      <c r="AJT62" s="37"/>
      <c r="AJU62" s="37"/>
      <c r="AJV62" s="37"/>
      <c r="AJW62" s="37"/>
      <c r="AJX62" s="37"/>
      <c r="AJY62" s="37"/>
      <c r="AJZ62" s="37"/>
      <c r="AKA62" s="37"/>
      <c r="AKB62" s="37"/>
      <c r="AKC62" s="37"/>
      <c r="AKD62" s="37"/>
      <c r="AKE62" s="37"/>
      <c r="AKF62" s="37"/>
      <c r="AKG62" s="37"/>
      <c r="AKH62" s="37"/>
      <c r="AKI62" s="37"/>
      <c r="AKJ62" s="37"/>
      <c r="AKK62" s="37"/>
      <c r="AKL62" s="37"/>
      <c r="AKM62" s="37"/>
      <c r="AKN62" s="37"/>
      <c r="AKO62" s="37"/>
      <c r="AKP62" s="37"/>
      <c r="AKQ62" s="37"/>
      <c r="AKR62" s="37"/>
      <c r="AKS62" s="37"/>
      <c r="AKT62" s="37"/>
      <c r="AKU62" s="37"/>
      <c r="AKV62" s="37"/>
      <c r="AKW62" s="37"/>
      <c r="AKX62" s="37"/>
      <c r="AKY62" s="37"/>
      <c r="AKZ62" s="37"/>
      <c r="ALA62" s="37"/>
      <c r="ALB62" s="37"/>
      <c r="ALC62" s="37"/>
      <c r="ALD62" s="37"/>
      <c r="ALE62" s="37"/>
      <c r="ALF62" s="37"/>
      <c r="ALG62" s="37"/>
      <c r="ALH62" s="37"/>
      <c r="ALI62" s="37"/>
      <c r="ALJ62" s="37"/>
      <c r="ALK62" s="37"/>
      <c r="ALL62" s="37"/>
      <c r="ALM62" s="37"/>
      <c r="ALN62" s="37"/>
      <c r="ALO62" s="37"/>
      <c r="ALP62" s="37"/>
      <c r="ALQ62" s="37"/>
      <c r="ALR62" s="37"/>
      <c r="ALS62" s="37"/>
      <c r="ALT62" s="37"/>
      <c r="ALU62" s="37"/>
      <c r="ALV62" s="37"/>
      <c r="ALW62" s="37"/>
      <c r="ALX62" s="37"/>
      <c r="ALY62" s="37"/>
      <c r="ALZ62" s="37"/>
      <c r="AMA62" s="37"/>
      <c r="AMB62" s="37"/>
      <c r="AMC62" s="37"/>
      <c r="AMD62" s="37"/>
      <c r="AME62" s="37"/>
      <c r="AMF62" s="37"/>
      <c r="AMG62" s="37"/>
      <c r="AMH62" s="37"/>
      <c r="AMI62" s="37"/>
      <c r="AMJ62" s="37"/>
      <c r="AMK62" s="37"/>
    </row>
    <row r="63" spans="1:1025" s="32" customFormat="1" ht="41.85" customHeight="1" x14ac:dyDescent="0.25">
      <c r="A63" s="202"/>
      <c r="B63" s="871" t="s">
        <v>620</v>
      </c>
      <c r="C63" s="871"/>
      <c r="D63" s="871"/>
      <c r="E63" s="871"/>
      <c r="F63" s="871"/>
      <c r="G63" s="48"/>
      <c r="H63" s="37"/>
      <c r="I63" s="37"/>
      <c r="J63" s="37"/>
      <c r="K63" s="37"/>
      <c r="L63" s="37"/>
      <c r="M63" s="37"/>
      <c r="N63" s="37"/>
      <c r="O63" s="37"/>
      <c r="P63" s="37"/>
      <c r="Q63" s="37"/>
      <c r="R63" s="37"/>
      <c r="S63" s="37"/>
      <c r="T63" s="37"/>
      <c r="U63" s="37"/>
      <c r="V63" s="37"/>
      <c r="W63" s="37"/>
      <c r="X63" s="37"/>
      <c r="Y63" s="37"/>
      <c r="Z63" s="37"/>
      <c r="AA63" s="37"/>
      <c r="AB63" s="37"/>
      <c r="AC63" s="37"/>
      <c r="AD63" s="37"/>
      <c r="AE63" s="37"/>
      <c r="AF63" s="37"/>
      <c r="AG63" s="37"/>
      <c r="AH63" s="37"/>
      <c r="AI63" s="37"/>
      <c r="AJ63" s="37"/>
      <c r="AK63" s="37"/>
      <c r="AL63" s="37"/>
      <c r="AM63" s="37"/>
      <c r="AN63" s="37"/>
      <c r="AO63" s="37"/>
      <c r="AP63" s="37"/>
      <c r="AQ63" s="37"/>
      <c r="AR63" s="37"/>
      <c r="AS63" s="37"/>
      <c r="AT63" s="37"/>
      <c r="AU63" s="37"/>
      <c r="AV63" s="37"/>
      <c r="AW63" s="37"/>
      <c r="AX63" s="37"/>
      <c r="AY63" s="37"/>
      <c r="AZ63" s="37"/>
      <c r="BA63" s="37"/>
      <c r="BB63" s="37"/>
      <c r="BC63" s="37"/>
      <c r="BD63" s="37"/>
      <c r="BE63" s="37"/>
      <c r="BF63" s="37"/>
      <c r="BG63" s="37"/>
      <c r="BH63" s="37"/>
      <c r="BI63" s="37"/>
      <c r="BJ63" s="37"/>
      <c r="BK63" s="37"/>
      <c r="BL63" s="37"/>
      <c r="BM63" s="37"/>
      <c r="BN63" s="37"/>
      <c r="BO63" s="37"/>
      <c r="BP63" s="37"/>
      <c r="BQ63" s="37"/>
      <c r="BR63" s="37"/>
      <c r="BS63" s="37"/>
      <c r="BT63" s="37"/>
      <c r="BU63" s="37"/>
      <c r="BV63" s="37"/>
      <c r="BW63" s="37"/>
      <c r="BX63" s="37"/>
      <c r="BY63" s="37"/>
      <c r="BZ63" s="37"/>
      <c r="CA63" s="37"/>
      <c r="CB63" s="37"/>
      <c r="CC63" s="37"/>
      <c r="CD63" s="37"/>
      <c r="CE63" s="37"/>
      <c r="CF63" s="37"/>
      <c r="CG63" s="37"/>
      <c r="CH63" s="37"/>
      <c r="CI63" s="37"/>
      <c r="CJ63" s="37"/>
      <c r="CK63" s="37"/>
      <c r="CL63" s="37"/>
      <c r="CM63" s="37"/>
      <c r="CN63" s="37"/>
      <c r="CO63" s="37"/>
      <c r="CP63" s="37"/>
      <c r="CQ63" s="37"/>
      <c r="CR63" s="37"/>
      <c r="CS63" s="37"/>
      <c r="CT63" s="37"/>
      <c r="CU63" s="37"/>
      <c r="CV63" s="37"/>
      <c r="CW63" s="37"/>
      <c r="CX63" s="37"/>
      <c r="CY63" s="37"/>
      <c r="CZ63" s="37"/>
      <c r="DA63" s="37"/>
      <c r="DB63" s="37"/>
      <c r="DC63" s="37"/>
      <c r="DD63" s="37"/>
      <c r="DE63" s="37"/>
      <c r="DF63" s="37"/>
      <c r="DG63" s="37"/>
      <c r="DH63" s="37"/>
      <c r="DI63" s="37"/>
      <c r="DJ63" s="37"/>
      <c r="DK63" s="37"/>
      <c r="DL63" s="37"/>
      <c r="DM63" s="37"/>
      <c r="DN63" s="37"/>
      <c r="DO63" s="37"/>
      <c r="DP63" s="37"/>
      <c r="DQ63" s="37"/>
      <c r="DR63" s="37"/>
      <c r="DS63" s="37"/>
      <c r="DT63" s="37"/>
      <c r="DU63" s="37"/>
      <c r="DV63" s="37"/>
      <c r="DW63" s="37"/>
      <c r="DX63" s="37"/>
      <c r="DY63" s="37"/>
      <c r="DZ63" s="37"/>
      <c r="EA63" s="37"/>
      <c r="EB63" s="37"/>
      <c r="EC63" s="37"/>
      <c r="ED63" s="37"/>
      <c r="EE63" s="37"/>
      <c r="EF63" s="37"/>
      <c r="EG63" s="37"/>
      <c r="EH63" s="37"/>
      <c r="EI63" s="37"/>
      <c r="EJ63" s="37"/>
      <c r="EK63" s="37"/>
      <c r="EL63" s="37"/>
      <c r="EM63" s="37"/>
      <c r="EN63" s="37"/>
      <c r="EO63" s="37"/>
      <c r="EP63" s="37"/>
      <c r="EQ63" s="37"/>
      <c r="ER63" s="37"/>
      <c r="ES63" s="37"/>
      <c r="ET63" s="37"/>
      <c r="EU63" s="37"/>
      <c r="EV63" s="37"/>
      <c r="EW63" s="37"/>
      <c r="EX63" s="37"/>
      <c r="EY63" s="37"/>
      <c r="EZ63" s="37"/>
      <c r="FA63" s="37"/>
      <c r="FB63" s="37"/>
      <c r="FC63" s="37"/>
      <c r="FD63" s="37"/>
      <c r="FE63" s="37"/>
      <c r="FF63" s="37"/>
      <c r="FG63" s="37"/>
      <c r="FH63" s="37"/>
      <c r="FI63" s="37"/>
      <c r="FJ63" s="37"/>
      <c r="FK63" s="37"/>
      <c r="FL63" s="37"/>
      <c r="FM63" s="37"/>
      <c r="FN63" s="37"/>
      <c r="FO63" s="37"/>
      <c r="FP63" s="37"/>
      <c r="FQ63" s="37"/>
      <c r="FR63" s="37"/>
      <c r="FS63" s="37"/>
      <c r="FT63" s="37"/>
      <c r="FU63" s="37"/>
      <c r="FV63" s="37"/>
      <c r="FW63" s="37"/>
      <c r="FX63" s="37"/>
      <c r="FY63" s="37"/>
      <c r="FZ63" s="37"/>
      <c r="GA63" s="37"/>
      <c r="GB63" s="37"/>
      <c r="GC63" s="37"/>
      <c r="GD63" s="37"/>
      <c r="GE63" s="37"/>
      <c r="GF63" s="37"/>
      <c r="GG63" s="37"/>
      <c r="GH63" s="37"/>
      <c r="GI63" s="37"/>
      <c r="GJ63" s="37"/>
      <c r="GK63" s="37"/>
      <c r="GL63" s="37"/>
      <c r="GM63" s="37"/>
      <c r="GN63" s="37"/>
      <c r="GO63" s="37"/>
      <c r="GP63" s="37"/>
      <c r="GQ63" s="37"/>
      <c r="GR63" s="37"/>
      <c r="GS63" s="37"/>
      <c r="GT63" s="37"/>
      <c r="GU63" s="37"/>
      <c r="GV63" s="37"/>
      <c r="GW63" s="37"/>
      <c r="GX63" s="37"/>
      <c r="GY63" s="37"/>
      <c r="GZ63" s="37"/>
      <c r="HA63" s="37"/>
      <c r="HB63" s="37"/>
      <c r="HC63" s="37"/>
      <c r="HD63" s="37"/>
      <c r="HE63" s="37"/>
      <c r="HF63" s="37"/>
      <c r="HG63" s="37"/>
      <c r="HH63" s="37"/>
      <c r="HI63" s="37"/>
      <c r="HJ63" s="37"/>
      <c r="HK63" s="37"/>
      <c r="HL63" s="37"/>
      <c r="HM63" s="37"/>
      <c r="HN63" s="37"/>
      <c r="HO63" s="37"/>
      <c r="HP63" s="37"/>
      <c r="HQ63" s="37"/>
      <c r="HR63" s="37"/>
      <c r="HS63" s="37"/>
      <c r="HT63" s="37"/>
      <c r="HU63" s="37"/>
      <c r="HV63" s="37"/>
      <c r="HW63" s="37"/>
      <c r="HX63" s="37"/>
      <c r="HY63" s="37"/>
      <c r="HZ63" s="37"/>
      <c r="IA63" s="37"/>
      <c r="IB63" s="37"/>
      <c r="IC63" s="37"/>
      <c r="ID63" s="37"/>
      <c r="IE63" s="37"/>
      <c r="IF63" s="37"/>
      <c r="IG63" s="37"/>
      <c r="IH63" s="37"/>
      <c r="II63" s="37"/>
      <c r="IJ63" s="37"/>
      <c r="IK63" s="37"/>
      <c r="IL63" s="37"/>
      <c r="IM63" s="37"/>
      <c r="IN63" s="37"/>
      <c r="IO63" s="37"/>
      <c r="IP63" s="37"/>
      <c r="IQ63" s="37"/>
      <c r="IR63" s="37"/>
      <c r="IS63" s="37"/>
      <c r="IT63" s="37"/>
      <c r="IU63" s="37"/>
      <c r="IV63" s="37"/>
      <c r="IW63" s="37"/>
      <c r="IX63" s="37"/>
      <c r="IY63" s="37"/>
      <c r="IZ63" s="37"/>
      <c r="JA63" s="37"/>
      <c r="JB63" s="37"/>
      <c r="JC63" s="37"/>
      <c r="JD63" s="37"/>
      <c r="JE63" s="37"/>
      <c r="JF63" s="37"/>
      <c r="JG63" s="37"/>
      <c r="JH63" s="37"/>
      <c r="JI63" s="37"/>
      <c r="JJ63" s="37"/>
      <c r="JK63" s="37"/>
      <c r="JL63" s="37"/>
      <c r="JM63" s="37"/>
      <c r="JN63" s="37"/>
      <c r="JO63" s="37"/>
      <c r="JP63" s="37"/>
      <c r="JQ63" s="37"/>
      <c r="JR63" s="37"/>
      <c r="JS63" s="37"/>
      <c r="JT63" s="37"/>
      <c r="JU63" s="37"/>
      <c r="JV63" s="37"/>
      <c r="JW63" s="37"/>
      <c r="JX63" s="37"/>
      <c r="JY63" s="37"/>
      <c r="JZ63" s="37"/>
      <c r="KA63" s="37"/>
      <c r="KB63" s="37"/>
      <c r="KC63" s="37"/>
      <c r="KD63" s="37"/>
      <c r="KE63" s="37"/>
      <c r="KF63" s="37"/>
      <c r="KG63" s="37"/>
      <c r="KH63" s="37"/>
      <c r="KI63" s="37"/>
      <c r="KJ63" s="37"/>
      <c r="KK63" s="37"/>
      <c r="KL63" s="37"/>
      <c r="KM63" s="37"/>
      <c r="KN63" s="37"/>
      <c r="KO63" s="37"/>
      <c r="KP63" s="37"/>
      <c r="KQ63" s="37"/>
      <c r="KR63" s="37"/>
      <c r="KS63" s="37"/>
      <c r="KT63" s="37"/>
      <c r="KU63" s="37"/>
      <c r="KV63" s="37"/>
      <c r="KW63" s="37"/>
      <c r="KX63" s="37"/>
      <c r="KY63" s="37"/>
      <c r="KZ63" s="37"/>
      <c r="LA63" s="37"/>
      <c r="LB63" s="37"/>
      <c r="LC63" s="37"/>
      <c r="LD63" s="37"/>
      <c r="LE63" s="37"/>
      <c r="LF63" s="37"/>
      <c r="LG63" s="37"/>
      <c r="LH63" s="37"/>
      <c r="LI63" s="37"/>
      <c r="LJ63" s="37"/>
      <c r="LK63" s="37"/>
      <c r="LL63" s="37"/>
      <c r="LM63" s="37"/>
      <c r="LN63" s="37"/>
      <c r="LO63" s="37"/>
      <c r="LP63" s="37"/>
      <c r="LQ63" s="37"/>
      <c r="LR63" s="37"/>
      <c r="LS63" s="37"/>
      <c r="LT63" s="37"/>
      <c r="LU63" s="37"/>
      <c r="LV63" s="37"/>
      <c r="LW63" s="37"/>
      <c r="LX63" s="37"/>
      <c r="LY63" s="37"/>
      <c r="LZ63" s="37"/>
      <c r="MA63" s="37"/>
      <c r="MB63" s="37"/>
      <c r="MC63" s="37"/>
      <c r="MD63" s="37"/>
      <c r="ME63" s="37"/>
      <c r="MF63" s="37"/>
      <c r="MG63" s="37"/>
      <c r="MH63" s="37"/>
      <c r="MI63" s="37"/>
      <c r="MJ63" s="37"/>
      <c r="MK63" s="37"/>
      <c r="ML63" s="37"/>
      <c r="MM63" s="37"/>
      <c r="MN63" s="37"/>
      <c r="MO63" s="37"/>
      <c r="MP63" s="37"/>
      <c r="MQ63" s="37"/>
      <c r="MR63" s="37"/>
      <c r="MS63" s="37"/>
      <c r="MT63" s="37"/>
      <c r="MU63" s="37"/>
      <c r="MV63" s="37"/>
      <c r="MW63" s="37"/>
      <c r="MX63" s="37"/>
      <c r="MY63" s="37"/>
      <c r="MZ63" s="37"/>
      <c r="NA63" s="37"/>
      <c r="NB63" s="37"/>
      <c r="NC63" s="37"/>
      <c r="ND63" s="37"/>
      <c r="NE63" s="37"/>
      <c r="NF63" s="37"/>
      <c r="NG63" s="37"/>
      <c r="NH63" s="37"/>
      <c r="NI63" s="37"/>
      <c r="NJ63" s="37"/>
      <c r="NK63" s="37"/>
      <c r="NL63" s="37"/>
      <c r="NM63" s="37"/>
      <c r="NN63" s="37"/>
      <c r="NO63" s="37"/>
      <c r="NP63" s="37"/>
      <c r="NQ63" s="37"/>
      <c r="NR63" s="37"/>
      <c r="NS63" s="37"/>
      <c r="NT63" s="37"/>
      <c r="NU63" s="37"/>
      <c r="NV63" s="37"/>
      <c r="NW63" s="37"/>
      <c r="NX63" s="37"/>
      <c r="NY63" s="37"/>
      <c r="NZ63" s="37"/>
      <c r="OA63" s="37"/>
      <c r="OB63" s="37"/>
      <c r="OC63" s="37"/>
      <c r="OD63" s="37"/>
      <c r="OE63" s="37"/>
      <c r="OF63" s="37"/>
      <c r="OG63" s="37"/>
      <c r="OH63" s="37"/>
      <c r="OI63" s="37"/>
      <c r="OJ63" s="37"/>
      <c r="OK63" s="37"/>
      <c r="OL63" s="37"/>
      <c r="OM63" s="37"/>
      <c r="ON63" s="37"/>
      <c r="OO63" s="37"/>
      <c r="OP63" s="37"/>
      <c r="OQ63" s="37"/>
      <c r="OR63" s="37"/>
      <c r="OS63" s="37"/>
      <c r="OT63" s="37"/>
      <c r="OU63" s="37"/>
      <c r="OV63" s="37"/>
      <c r="OW63" s="37"/>
      <c r="OX63" s="37"/>
      <c r="OY63" s="37"/>
      <c r="OZ63" s="37"/>
      <c r="PA63" s="37"/>
      <c r="PB63" s="37"/>
      <c r="PC63" s="37"/>
      <c r="PD63" s="37"/>
      <c r="PE63" s="37"/>
      <c r="PF63" s="37"/>
      <c r="PG63" s="37"/>
      <c r="PH63" s="37"/>
      <c r="PI63" s="37"/>
      <c r="PJ63" s="37"/>
      <c r="PK63" s="37"/>
      <c r="PL63" s="37"/>
      <c r="PM63" s="37"/>
      <c r="PN63" s="37"/>
      <c r="PO63" s="37"/>
      <c r="PP63" s="37"/>
      <c r="PQ63" s="37"/>
      <c r="PR63" s="37"/>
      <c r="PS63" s="37"/>
      <c r="PT63" s="37"/>
      <c r="PU63" s="37"/>
      <c r="PV63" s="37"/>
      <c r="PW63" s="37"/>
      <c r="PX63" s="37"/>
      <c r="PY63" s="37"/>
      <c r="PZ63" s="37"/>
      <c r="QA63" s="37"/>
      <c r="QB63" s="37"/>
      <c r="QC63" s="37"/>
      <c r="QD63" s="37"/>
      <c r="QE63" s="37"/>
      <c r="QF63" s="37"/>
      <c r="QG63" s="37"/>
      <c r="QH63" s="37"/>
      <c r="QI63" s="37"/>
      <c r="QJ63" s="37"/>
      <c r="QK63" s="37"/>
      <c r="QL63" s="37"/>
      <c r="QM63" s="37"/>
      <c r="QN63" s="37"/>
      <c r="QO63" s="37"/>
      <c r="QP63" s="37"/>
      <c r="QQ63" s="37"/>
      <c r="QR63" s="37"/>
      <c r="QS63" s="37"/>
      <c r="QT63" s="37"/>
      <c r="QU63" s="37"/>
      <c r="QV63" s="37"/>
      <c r="QW63" s="37"/>
      <c r="QX63" s="37"/>
      <c r="QY63" s="37"/>
      <c r="QZ63" s="37"/>
      <c r="RA63" s="37"/>
      <c r="RB63" s="37"/>
      <c r="RC63" s="37"/>
      <c r="RD63" s="37"/>
      <c r="RE63" s="37"/>
      <c r="RF63" s="37"/>
      <c r="RG63" s="37"/>
      <c r="RH63" s="37"/>
      <c r="RI63" s="37"/>
      <c r="RJ63" s="37"/>
      <c r="RK63" s="37"/>
      <c r="RL63" s="37"/>
      <c r="RM63" s="37"/>
      <c r="RN63" s="37"/>
      <c r="RO63" s="37"/>
      <c r="RP63" s="37"/>
      <c r="RQ63" s="37"/>
      <c r="RR63" s="37"/>
      <c r="RS63" s="37"/>
      <c r="RT63" s="37"/>
      <c r="RU63" s="37"/>
      <c r="RV63" s="37"/>
      <c r="RW63" s="37"/>
      <c r="RX63" s="37"/>
      <c r="RY63" s="37"/>
      <c r="RZ63" s="37"/>
      <c r="SA63" s="37"/>
      <c r="SB63" s="37"/>
      <c r="SC63" s="37"/>
      <c r="SD63" s="37"/>
      <c r="SE63" s="37"/>
      <c r="SF63" s="37"/>
      <c r="SG63" s="37"/>
      <c r="SH63" s="37"/>
      <c r="SI63" s="37"/>
      <c r="SJ63" s="37"/>
      <c r="SK63" s="37"/>
      <c r="SL63" s="37"/>
      <c r="SM63" s="37"/>
      <c r="SN63" s="37"/>
      <c r="SO63" s="37"/>
      <c r="SP63" s="37"/>
      <c r="SQ63" s="37"/>
      <c r="SR63" s="37"/>
      <c r="SS63" s="37"/>
      <c r="ST63" s="37"/>
      <c r="SU63" s="37"/>
      <c r="SV63" s="37"/>
      <c r="SW63" s="37"/>
      <c r="SX63" s="37"/>
      <c r="SY63" s="37"/>
      <c r="SZ63" s="37"/>
      <c r="TA63" s="37"/>
      <c r="TB63" s="37"/>
      <c r="TC63" s="37"/>
      <c r="TD63" s="37"/>
      <c r="TE63" s="37"/>
      <c r="TF63" s="37"/>
      <c r="TG63" s="37"/>
      <c r="TH63" s="37"/>
      <c r="TI63" s="37"/>
      <c r="TJ63" s="37"/>
      <c r="TK63" s="37"/>
      <c r="TL63" s="37"/>
      <c r="TM63" s="37"/>
      <c r="TN63" s="37"/>
      <c r="TO63" s="37"/>
      <c r="TP63" s="37"/>
      <c r="TQ63" s="37"/>
      <c r="TR63" s="37"/>
      <c r="TS63" s="37"/>
      <c r="TT63" s="37"/>
      <c r="TU63" s="37"/>
      <c r="TV63" s="37"/>
      <c r="TW63" s="37"/>
      <c r="TX63" s="37"/>
      <c r="TY63" s="37"/>
      <c r="TZ63" s="37"/>
      <c r="UA63" s="37"/>
      <c r="UB63" s="37"/>
      <c r="UC63" s="37"/>
      <c r="UD63" s="37"/>
      <c r="UE63" s="37"/>
      <c r="UF63" s="37"/>
      <c r="UG63" s="37"/>
      <c r="UH63" s="37"/>
      <c r="UI63" s="37"/>
      <c r="UJ63" s="37"/>
      <c r="UK63" s="37"/>
      <c r="UL63" s="37"/>
      <c r="UM63" s="37"/>
      <c r="UN63" s="37"/>
      <c r="UO63" s="37"/>
      <c r="UP63" s="37"/>
      <c r="UQ63" s="37"/>
      <c r="UR63" s="37"/>
      <c r="US63" s="37"/>
      <c r="UT63" s="37"/>
      <c r="UU63" s="37"/>
      <c r="UV63" s="37"/>
      <c r="UW63" s="37"/>
      <c r="UX63" s="37"/>
      <c r="UY63" s="37"/>
      <c r="UZ63" s="37"/>
      <c r="VA63" s="37"/>
      <c r="VB63" s="37"/>
      <c r="VC63" s="37"/>
      <c r="VD63" s="37"/>
      <c r="VE63" s="37"/>
      <c r="VF63" s="37"/>
      <c r="VG63" s="37"/>
      <c r="VH63" s="37"/>
      <c r="VI63" s="37"/>
      <c r="VJ63" s="37"/>
      <c r="VK63" s="37"/>
      <c r="VL63" s="37"/>
      <c r="VM63" s="37"/>
      <c r="VN63" s="37"/>
      <c r="VO63" s="37"/>
      <c r="VP63" s="37"/>
      <c r="VQ63" s="37"/>
      <c r="VR63" s="37"/>
      <c r="VS63" s="37"/>
      <c r="VT63" s="37"/>
      <c r="VU63" s="37"/>
      <c r="VV63" s="37"/>
      <c r="VW63" s="37"/>
      <c r="VX63" s="37"/>
      <c r="VY63" s="37"/>
      <c r="VZ63" s="37"/>
      <c r="WA63" s="37"/>
      <c r="WB63" s="37"/>
      <c r="WC63" s="37"/>
      <c r="WD63" s="37"/>
      <c r="WE63" s="37"/>
      <c r="WF63" s="37"/>
      <c r="WG63" s="37"/>
      <c r="WH63" s="37"/>
      <c r="WI63" s="37"/>
      <c r="WJ63" s="37"/>
      <c r="WK63" s="37"/>
      <c r="WL63" s="37"/>
      <c r="WM63" s="37"/>
      <c r="WN63" s="37"/>
      <c r="WO63" s="37"/>
      <c r="WP63" s="37"/>
      <c r="WQ63" s="37"/>
      <c r="WR63" s="37"/>
      <c r="WS63" s="37"/>
      <c r="WT63" s="37"/>
      <c r="WU63" s="37"/>
      <c r="WV63" s="37"/>
      <c r="WW63" s="37"/>
      <c r="WX63" s="37"/>
      <c r="WY63" s="37"/>
      <c r="WZ63" s="37"/>
      <c r="XA63" s="37"/>
      <c r="XB63" s="37"/>
      <c r="XC63" s="37"/>
      <c r="XD63" s="37"/>
      <c r="XE63" s="37"/>
      <c r="XF63" s="37"/>
      <c r="XG63" s="37"/>
      <c r="XH63" s="37"/>
      <c r="XI63" s="37"/>
      <c r="XJ63" s="37"/>
      <c r="XK63" s="37"/>
      <c r="XL63" s="37"/>
      <c r="XM63" s="37"/>
      <c r="XN63" s="37"/>
      <c r="XO63" s="37"/>
      <c r="XP63" s="37"/>
      <c r="XQ63" s="37"/>
      <c r="XR63" s="37"/>
      <c r="XS63" s="37"/>
      <c r="XT63" s="37"/>
      <c r="XU63" s="37"/>
      <c r="XV63" s="37"/>
      <c r="XW63" s="37"/>
      <c r="XX63" s="37"/>
      <c r="XY63" s="37"/>
      <c r="XZ63" s="37"/>
      <c r="YA63" s="37"/>
      <c r="YB63" s="37"/>
      <c r="YC63" s="37"/>
      <c r="YD63" s="37"/>
      <c r="YE63" s="37"/>
      <c r="YF63" s="37"/>
      <c r="YG63" s="37"/>
      <c r="YH63" s="37"/>
      <c r="YI63" s="37"/>
      <c r="YJ63" s="37"/>
      <c r="YK63" s="37"/>
      <c r="YL63" s="37"/>
      <c r="YM63" s="37"/>
      <c r="YN63" s="37"/>
      <c r="YO63" s="37"/>
      <c r="YP63" s="37"/>
      <c r="YQ63" s="37"/>
      <c r="YR63" s="37"/>
      <c r="YS63" s="37"/>
      <c r="YT63" s="37"/>
      <c r="YU63" s="37"/>
      <c r="YV63" s="37"/>
      <c r="YW63" s="37"/>
      <c r="YX63" s="37"/>
      <c r="YY63" s="37"/>
      <c r="YZ63" s="37"/>
      <c r="ZA63" s="37"/>
      <c r="ZB63" s="37"/>
      <c r="ZC63" s="37"/>
      <c r="ZD63" s="37"/>
      <c r="ZE63" s="37"/>
      <c r="ZF63" s="37"/>
      <c r="ZG63" s="37"/>
      <c r="ZH63" s="37"/>
      <c r="ZI63" s="37"/>
      <c r="ZJ63" s="37"/>
      <c r="ZK63" s="37"/>
      <c r="ZL63" s="37"/>
      <c r="ZM63" s="37"/>
      <c r="ZN63" s="37"/>
      <c r="ZO63" s="37"/>
      <c r="ZP63" s="37"/>
      <c r="ZQ63" s="37"/>
      <c r="ZR63" s="37"/>
      <c r="ZS63" s="37"/>
      <c r="ZT63" s="37"/>
      <c r="ZU63" s="37"/>
      <c r="ZV63" s="37"/>
      <c r="ZW63" s="37"/>
      <c r="ZX63" s="37"/>
      <c r="ZY63" s="37"/>
      <c r="ZZ63" s="37"/>
      <c r="AAA63" s="37"/>
      <c r="AAB63" s="37"/>
      <c r="AAC63" s="37"/>
      <c r="AAD63" s="37"/>
      <c r="AAE63" s="37"/>
      <c r="AAF63" s="37"/>
      <c r="AAG63" s="37"/>
      <c r="AAH63" s="37"/>
      <c r="AAI63" s="37"/>
      <c r="AAJ63" s="37"/>
      <c r="AAK63" s="37"/>
      <c r="AAL63" s="37"/>
      <c r="AAM63" s="37"/>
      <c r="AAN63" s="37"/>
      <c r="AAO63" s="37"/>
      <c r="AAP63" s="37"/>
      <c r="AAQ63" s="37"/>
      <c r="AAR63" s="37"/>
      <c r="AAS63" s="37"/>
      <c r="AAT63" s="37"/>
      <c r="AAU63" s="37"/>
      <c r="AAV63" s="37"/>
      <c r="AAW63" s="37"/>
      <c r="AAX63" s="37"/>
      <c r="AAY63" s="37"/>
      <c r="AAZ63" s="37"/>
      <c r="ABA63" s="37"/>
      <c r="ABB63" s="37"/>
      <c r="ABC63" s="37"/>
      <c r="ABD63" s="37"/>
      <c r="ABE63" s="37"/>
      <c r="ABF63" s="37"/>
      <c r="ABG63" s="37"/>
      <c r="ABH63" s="37"/>
      <c r="ABI63" s="37"/>
      <c r="ABJ63" s="37"/>
      <c r="ABK63" s="37"/>
      <c r="ABL63" s="37"/>
      <c r="ABM63" s="37"/>
      <c r="ABN63" s="37"/>
      <c r="ABO63" s="37"/>
      <c r="ABP63" s="37"/>
      <c r="ABQ63" s="37"/>
      <c r="ABR63" s="37"/>
      <c r="ABS63" s="37"/>
      <c r="ABT63" s="37"/>
      <c r="ABU63" s="37"/>
      <c r="ABV63" s="37"/>
      <c r="ABW63" s="37"/>
      <c r="ABX63" s="37"/>
      <c r="ABY63" s="37"/>
      <c r="ABZ63" s="37"/>
      <c r="ACA63" s="37"/>
      <c r="ACB63" s="37"/>
      <c r="ACC63" s="37"/>
      <c r="ACD63" s="37"/>
      <c r="ACE63" s="37"/>
      <c r="ACF63" s="37"/>
      <c r="ACG63" s="37"/>
      <c r="ACH63" s="37"/>
      <c r="ACI63" s="37"/>
      <c r="ACJ63" s="37"/>
      <c r="ACK63" s="37"/>
      <c r="ACL63" s="37"/>
      <c r="ACM63" s="37"/>
      <c r="ACN63" s="37"/>
      <c r="ACO63" s="37"/>
      <c r="ACP63" s="37"/>
      <c r="ACQ63" s="37"/>
      <c r="ACR63" s="37"/>
      <c r="ACS63" s="37"/>
      <c r="ACT63" s="37"/>
      <c r="ACU63" s="37"/>
      <c r="ACV63" s="37"/>
      <c r="ACW63" s="37"/>
      <c r="ACX63" s="37"/>
      <c r="ACY63" s="37"/>
      <c r="ACZ63" s="37"/>
      <c r="ADA63" s="37"/>
      <c r="ADB63" s="37"/>
      <c r="ADC63" s="37"/>
      <c r="ADD63" s="37"/>
      <c r="ADE63" s="37"/>
      <c r="ADF63" s="37"/>
      <c r="ADG63" s="37"/>
      <c r="ADH63" s="37"/>
      <c r="ADI63" s="37"/>
      <c r="ADJ63" s="37"/>
      <c r="ADK63" s="37"/>
      <c r="ADL63" s="37"/>
      <c r="ADM63" s="37"/>
      <c r="ADN63" s="37"/>
      <c r="ADO63" s="37"/>
      <c r="ADP63" s="37"/>
      <c r="ADQ63" s="37"/>
      <c r="ADR63" s="37"/>
      <c r="ADS63" s="37"/>
      <c r="ADT63" s="37"/>
      <c r="ADU63" s="37"/>
      <c r="ADV63" s="37"/>
      <c r="ADW63" s="37"/>
      <c r="ADX63" s="37"/>
      <c r="ADY63" s="37"/>
      <c r="ADZ63" s="37"/>
      <c r="AEA63" s="37"/>
      <c r="AEB63" s="37"/>
      <c r="AEC63" s="37"/>
      <c r="AED63" s="37"/>
      <c r="AEE63" s="37"/>
      <c r="AEF63" s="37"/>
      <c r="AEG63" s="37"/>
      <c r="AEH63" s="37"/>
      <c r="AEI63" s="37"/>
      <c r="AEJ63" s="37"/>
      <c r="AEK63" s="37"/>
      <c r="AEL63" s="37"/>
      <c r="AEM63" s="37"/>
      <c r="AEN63" s="37"/>
      <c r="AEO63" s="37"/>
      <c r="AEP63" s="37"/>
      <c r="AEQ63" s="37"/>
      <c r="AER63" s="37"/>
      <c r="AES63" s="37"/>
      <c r="AET63" s="37"/>
      <c r="AEU63" s="37"/>
      <c r="AEV63" s="37"/>
      <c r="AEW63" s="37"/>
      <c r="AEX63" s="37"/>
      <c r="AEY63" s="37"/>
      <c r="AEZ63" s="37"/>
      <c r="AFA63" s="37"/>
      <c r="AFB63" s="37"/>
      <c r="AFC63" s="37"/>
      <c r="AFD63" s="37"/>
      <c r="AFE63" s="37"/>
      <c r="AFF63" s="37"/>
      <c r="AFG63" s="37"/>
      <c r="AFH63" s="37"/>
      <c r="AFI63" s="37"/>
      <c r="AFJ63" s="37"/>
      <c r="AFK63" s="37"/>
      <c r="AFL63" s="37"/>
      <c r="AFM63" s="37"/>
      <c r="AFN63" s="37"/>
      <c r="AFO63" s="37"/>
      <c r="AFP63" s="37"/>
      <c r="AFQ63" s="37"/>
      <c r="AFR63" s="37"/>
      <c r="AFS63" s="37"/>
      <c r="AFT63" s="37"/>
      <c r="AFU63" s="37"/>
      <c r="AFV63" s="37"/>
      <c r="AFW63" s="37"/>
      <c r="AFX63" s="37"/>
      <c r="AFY63" s="37"/>
      <c r="AFZ63" s="37"/>
      <c r="AGA63" s="37"/>
      <c r="AGB63" s="37"/>
      <c r="AGC63" s="37"/>
      <c r="AGD63" s="37"/>
      <c r="AGE63" s="37"/>
      <c r="AGF63" s="37"/>
      <c r="AGG63" s="37"/>
      <c r="AGH63" s="37"/>
      <c r="AGI63" s="37"/>
      <c r="AGJ63" s="37"/>
      <c r="AGK63" s="37"/>
      <c r="AGL63" s="37"/>
      <c r="AGM63" s="37"/>
      <c r="AGN63" s="37"/>
      <c r="AGO63" s="37"/>
      <c r="AGP63" s="37"/>
      <c r="AGQ63" s="37"/>
      <c r="AGR63" s="37"/>
      <c r="AGS63" s="37"/>
      <c r="AGT63" s="37"/>
      <c r="AGU63" s="37"/>
      <c r="AGV63" s="37"/>
      <c r="AGW63" s="37"/>
      <c r="AGX63" s="37"/>
      <c r="AGY63" s="37"/>
      <c r="AGZ63" s="37"/>
      <c r="AHA63" s="37"/>
      <c r="AHB63" s="37"/>
      <c r="AHC63" s="37"/>
      <c r="AHD63" s="37"/>
      <c r="AHE63" s="37"/>
      <c r="AHF63" s="37"/>
      <c r="AHG63" s="37"/>
      <c r="AHH63" s="37"/>
      <c r="AHI63" s="37"/>
      <c r="AHJ63" s="37"/>
      <c r="AHK63" s="37"/>
      <c r="AHL63" s="37"/>
      <c r="AHM63" s="37"/>
      <c r="AHN63" s="37"/>
      <c r="AHO63" s="37"/>
      <c r="AHP63" s="37"/>
      <c r="AHQ63" s="37"/>
      <c r="AHR63" s="37"/>
      <c r="AHS63" s="37"/>
      <c r="AHT63" s="37"/>
      <c r="AHU63" s="37"/>
      <c r="AHV63" s="37"/>
      <c r="AHW63" s="37"/>
      <c r="AHX63" s="37"/>
      <c r="AHY63" s="37"/>
      <c r="AHZ63" s="37"/>
      <c r="AIA63" s="37"/>
      <c r="AIB63" s="37"/>
      <c r="AIC63" s="37"/>
      <c r="AID63" s="37"/>
      <c r="AIE63" s="37"/>
      <c r="AIF63" s="37"/>
      <c r="AIG63" s="37"/>
      <c r="AIH63" s="37"/>
      <c r="AII63" s="37"/>
      <c r="AIJ63" s="37"/>
      <c r="AIK63" s="37"/>
      <c r="AIL63" s="37"/>
      <c r="AIM63" s="37"/>
      <c r="AIN63" s="37"/>
      <c r="AIO63" s="37"/>
      <c r="AIP63" s="37"/>
      <c r="AIQ63" s="37"/>
      <c r="AIR63" s="37"/>
      <c r="AIS63" s="37"/>
      <c r="AIT63" s="37"/>
      <c r="AIU63" s="37"/>
      <c r="AIV63" s="37"/>
      <c r="AIW63" s="37"/>
      <c r="AIX63" s="37"/>
      <c r="AIY63" s="37"/>
      <c r="AIZ63" s="37"/>
      <c r="AJA63" s="37"/>
      <c r="AJB63" s="37"/>
      <c r="AJC63" s="37"/>
      <c r="AJD63" s="37"/>
      <c r="AJE63" s="37"/>
      <c r="AJF63" s="37"/>
      <c r="AJG63" s="37"/>
      <c r="AJH63" s="37"/>
      <c r="AJI63" s="37"/>
      <c r="AJJ63" s="37"/>
      <c r="AJK63" s="37"/>
      <c r="AJL63" s="37"/>
      <c r="AJM63" s="37"/>
      <c r="AJN63" s="37"/>
      <c r="AJO63" s="37"/>
      <c r="AJP63" s="37"/>
      <c r="AJQ63" s="37"/>
      <c r="AJR63" s="37"/>
      <c r="AJS63" s="37"/>
      <c r="AJT63" s="37"/>
      <c r="AJU63" s="37"/>
      <c r="AJV63" s="37"/>
      <c r="AJW63" s="37"/>
      <c r="AJX63" s="37"/>
      <c r="AJY63" s="37"/>
      <c r="AJZ63" s="37"/>
      <c r="AKA63" s="37"/>
      <c r="AKB63" s="37"/>
      <c r="AKC63" s="37"/>
      <c r="AKD63" s="37"/>
      <c r="AKE63" s="37"/>
      <c r="AKF63" s="37"/>
      <c r="AKG63" s="37"/>
      <c r="AKH63" s="37"/>
      <c r="AKI63" s="37"/>
      <c r="AKJ63" s="37"/>
      <c r="AKK63" s="37"/>
      <c r="AKL63" s="37"/>
      <c r="AKM63" s="37"/>
      <c r="AKN63" s="37"/>
      <c r="AKO63" s="37"/>
      <c r="AKP63" s="37"/>
      <c r="AKQ63" s="37"/>
      <c r="AKR63" s="37"/>
      <c r="AKS63" s="37"/>
      <c r="AKT63" s="37"/>
      <c r="AKU63" s="37"/>
      <c r="AKV63" s="37"/>
      <c r="AKW63" s="37"/>
      <c r="AKX63" s="37"/>
      <c r="AKY63" s="37"/>
      <c r="AKZ63" s="37"/>
      <c r="ALA63" s="37"/>
      <c r="ALB63" s="37"/>
      <c r="ALC63" s="37"/>
      <c r="ALD63" s="37"/>
      <c r="ALE63" s="37"/>
      <c r="ALF63" s="37"/>
      <c r="ALG63" s="37"/>
      <c r="ALH63" s="37"/>
      <c r="ALI63" s="37"/>
      <c r="ALJ63" s="37"/>
      <c r="ALK63" s="37"/>
      <c r="ALL63" s="37"/>
      <c r="ALM63" s="37"/>
      <c r="ALN63" s="37"/>
      <c r="ALO63" s="37"/>
      <c r="ALP63" s="37"/>
      <c r="ALQ63" s="37"/>
      <c r="ALR63" s="37"/>
      <c r="ALS63" s="37"/>
      <c r="ALT63" s="37"/>
      <c r="ALU63" s="37"/>
      <c r="ALV63" s="37"/>
      <c r="ALW63" s="37"/>
      <c r="ALX63" s="37"/>
      <c r="ALY63" s="37"/>
      <c r="ALZ63" s="37"/>
      <c r="AMA63" s="37"/>
      <c r="AMB63" s="37"/>
      <c r="AMC63" s="37"/>
      <c r="AMD63" s="37"/>
      <c r="AME63" s="37"/>
      <c r="AMF63" s="37"/>
      <c r="AMG63" s="37"/>
      <c r="AMH63" s="37"/>
      <c r="AMI63" s="37"/>
      <c r="AMJ63" s="37"/>
      <c r="AMK63" s="37"/>
    </row>
    <row r="64" spans="1:1025" s="37" customFormat="1" ht="27.6" customHeight="1" x14ac:dyDescent="0.25">
      <c r="A64" s="202"/>
      <c r="B64" s="872" t="s">
        <v>621</v>
      </c>
      <c r="C64" s="872"/>
      <c r="D64" s="872"/>
      <c r="E64" s="872"/>
      <c r="F64" s="872"/>
      <c r="G64" s="48"/>
    </row>
    <row r="65" spans="1:1025" s="37" customFormat="1" ht="28.35" customHeight="1" x14ac:dyDescent="0.25">
      <c r="A65" s="202"/>
      <c r="B65" s="872" t="s">
        <v>622</v>
      </c>
      <c r="C65" s="872"/>
      <c r="D65" s="872"/>
      <c r="E65" s="872"/>
      <c r="F65" s="872"/>
      <c r="G65" s="48"/>
    </row>
    <row r="66" spans="1:1025" s="37" customFormat="1" x14ac:dyDescent="0.25">
      <c r="A66" s="202"/>
      <c r="B66" s="211"/>
      <c r="C66" s="228"/>
      <c r="D66" s="228"/>
      <c r="E66" s="229"/>
      <c r="F66" s="229"/>
      <c r="G66" s="48"/>
    </row>
    <row r="67" spans="1:1025" s="37" customFormat="1" ht="40.35" customHeight="1" x14ac:dyDescent="0.25">
      <c r="A67" s="202"/>
      <c r="B67" s="870" t="s">
        <v>623</v>
      </c>
      <c r="C67" s="870"/>
      <c r="D67" s="870"/>
      <c r="E67" s="870"/>
      <c r="F67" s="870"/>
      <c r="G67" s="48"/>
    </row>
    <row r="68" spans="1:1025" s="37" customFormat="1" ht="34.35" customHeight="1" x14ac:dyDescent="0.25">
      <c r="A68" s="230"/>
      <c r="B68" s="873" t="s">
        <v>624</v>
      </c>
      <c r="C68" s="873"/>
      <c r="D68" s="873"/>
      <c r="E68" s="873"/>
      <c r="F68" s="873"/>
      <c r="G68" s="49"/>
      <c r="H68" s="50"/>
      <c r="I68" s="50"/>
      <c r="J68" s="50"/>
      <c r="K68" s="50"/>
      <c r="L68" s="50"/>
      <c r="M68" s="50"/>
      <c r="N68" s="50"/>
      <c r="O68" s="50"/>
      <c r="P68" s="50"/>
      <c r="Q68" s="50"/>
      <c r="R68" s="50"/>
      <c r="S68" s="50"/>
      <c r="T68" s="50"/>
      <c r="U68" s="50"/>
      <c r="V68" s="50"/>
      <c r="W68" s="50"/>
      <c r="X68" s="50"/>
      <c r="Y68" s="50"/>
      <c r="Z68" s="50"/>
      <c r="AA68" s="50"/>
      <c r="AB68" s="50"/>
      <c r="AC68" s="50"/>
      <c r="AD68" s="50"/>
      <c r="AE68" s="50"/>
      <c r="AF68" s="50"/>
      <c r="AG68" s="50"/>
      <c r="AH68" s="50"/>
      <c r="AI68" s="50"/>
      <c r="AJ68" s="50"/>
      <c r="AK68" s="50"/>
      <c r="AL68" s="50"/>
      <c r="AM68" s="50"/>
      <c r="AN68" s="50"/>
      <c r="AO68" s="50"/>
      <c r="AP68" s="50"/>
      <c r="AQ68" s="50"/>
      <c r="AR68" s="50"/>
      <c r="AS68" s="50"/>
      <c r="AT68" s="50"/>
      <c r="AU68" s="50"/>
      <c r="AV68" s="50"/>
      <c r="AW68" s="50"/>
      <c r="AX68" s="50"/>
      <c r="AY68" s="50"/>
      <c r="AZ68" s="50"/>
      <c r="BA68" s="50"/>
      <c r="BB68" s="50"/>
      <c r="BC68" s="50"/>
      <c r="BD68" s="50"/>
      <c r="BE68" s="50"/>
      <c r="BF68" s="50"/>
      <c r="BG68" s="50"/>
      <c r="BH68" s="50"/>
      <c r="BI68" s="50"/>
      <c r="BJ68" s="50"/>
      <c r="BK68" s="50"/>
      <c r="BL68" s="50"/>
      <c r="BM68" s="50"/>
      <c r="BN68" s="50"/>
      <c r="BO68" s="50"/>
      <c r="BP68" s="50"/>
      <c r="BQ68" s="50"/>
      <c r="BR68" s="50"/>
      <c r="BS68" s="50"/>
      <c r="BT68" s="50"/>
      <c r="BU68" s="50"/>
      <c r="BV68" s="50"/>
      <c r="BW68" s="50"/>
      <c r="BX68" s="50"/>
      <c r="BY68" s="50"/>
      <c r="BZ68" s="50"/>
      <c r="CA68" s="50"/>
      <c r="CB68" s="50"/>
      <c r="CC68" s="50"/>
      <c r="CD68" s="50"/>
      <c r="CE68" s="50"/>
      <c r="CF68" s="50"/>
      <c r="CG68" s="50"/>
      <c r="CH68" s="50"/>
      <c r="CI68" s="50"/>
      <c r="CJ68" s="50"/>
      <c r="CK68" s="50"/>
      <c r="CL68" s="50"/>
      <c r="CM68" s="50"/>
      <c r="CN68" s="50"/>
      <c r="CO68" s="50"/>
      <c r="CP68" s="50"/>
      <c r="CQ68" s="50"/>
      <c r="CR68" s="50"/>
      <c r="CS68" s="50"/>
      <c r="CT68" s="50"/>
      <c r="CU68" s="50"/>
      <c r="CV68" s="50"/>
      <c r="CW68" s="50"/>
      <c r="CX68" s="50"/>
      <c r="CY68" s="50"/>
      <c r="CZ68" s="50"/>
      <c r="DA68" s="50"/>
      <c r="DB68" s="50"/>
      <c r="DC68" s="50"/>
      <c r="DD68" s="50"/>
      <c r="DE68" s="50"/>
      <c r="DF68" s="50"/>
      <c r="DG68" s="50"/>
      <c r="DH68" s="50"/>
      <c r="DI68" s="50"/>
      <c r="DJ68" s="50"/>
      <c r="DK68" s="50"/>
      <c r="DL68" s="50"/>
      <c r="DM68" s="50"/>
      <c r="DN68" s="50"/>
      <c r="DO68" s="50"/>
      <c r="DP68" s="50"/>
      <c r="DQ68" s="50"/>
      <c r="DR68" s="50"/>
      <c r="DS68" s="50"/>
      <c r="DT68" s="50"/>
      <c r="DU68" s="50"/>
      <c r="DV68" s="50"/>
      <c r="DW68" s="50"/>
      <c r="DX68" s="50"/>
      <c r="DY68" s="50"/>
      <c r="DZ68" s="50"/>
      <c r="EA68" s="50"/>
      <c r="EB68" s="50"/>
      <c r="EC68" s="50"/>
      <c r="ED68" s="50"/>
      <c r="EE68" s="50"/>
      <c r="EF68" s="50"/>
      <c r="EG68" s="50"/>
      <c r="EH68" s="50"/>
      <c r="EI68" s="50"/>
      <c r="EJ68" s="50"/>
      <c r="EK68" s="50"/>
      <c r="EL68" s="50"/>
      <c r="EM68" s="50"/>
      <c r="EN68" s="50"/>
      <c r="EO68" s="50"/>
      <c r="EP68" s="50"/>
      <c r="EQ68" s="50"/>
      <c r="ER68" s="50"/>
      <c r="ES68" s="50"/>
      <c r="ET68" s="50"/>
      <c r="EU68" s="50"/>
      <c r="EV68" s="50"/>
      <c r="EW68" s="50"/>
      <c r="EX68" s="50"/>
      <c r="EY68" s="50"/>
      <c r="EZ68" s="50"/>
      <c r="FA68" s="50"/>
      <c r="FB68" s="50"/>
      <c r="FC68" s="50"/>
      <c r="FD68" s="50"/>
      <c r="FE68" s="50"/>
      <c r="FF68" s="50"/>
      <c r="FG68" s="50"/>
      <c r="FH68" s="50"/>
      <c r="FI68" s="50"/>
      <c r="FJ68" s="50"/>
      <c r="FK68" s="50"/>
      <c r="FL68" s="50"/>
      <c r="FM68" s="50"/>
      <c r="FN68" s="50"/>
      <c r="FO68" s="50"/>
      <c r="FP68" s="50"/>
      <c r="FQ68" s="50"/>
      <c r="FR68" s="50"/>
      <c r="FS68" s="50"/>
      <c r="FT68" s="50"/>
      <c r="FU68" s="50"/>
      <c r="FV68" s="50"/>
      <c r="FW68" s="50"/>
      <c r="FX68" s="50"/>
      <c r="FY68" s="50"/>
      <c r="FZ68" s="50"/>
      <c r="GA68" s="50"/>
      <c r="GB68" s="50"/>
      <c r="GC68" s="50"/>
      <c r="GD68" s="50"/>
      <c r="GE68" s="50"/>
      <c r="GF68" s="50"/>
      <c r="GG68" s="50"/>
      <c r="GH68" s="50"/>
      <c r="GI68" s="50"/>
      <c r="GJ68" s="50"/>
      <c r="GK68" s="50"/>
      <c r="GL68" s="50"/>
      <c r="GM68" s="50"/>
      <c r="GN68" s="50"/>
      <c r="GO68" s="50"/>
      <c r="GP68" s="50"/>
      <c r="GQ68" s="50"/>
      <c r="GR68" s="50"/>
      <c r="GS68" s="50"/>
      <c r="GT68" s="50"/>
      <c r="GU68" s="50"/>
      <c r="GV68" s="50"/>
      <c r="GW68" s="50"/>
      <c r="GX68" s="50"/>
      <c r="GY68" s="50"/>
      <c r="GZ68" s="50"/>
      <c r="HA68" s="50"/>
      <c r="HB68" s="50"/>
      <c r="HC68" s="50"/>
      <c r="HD68" s="50"/>
      <c r="HE68" s="50"/>
      <c r="HF68" s="50"/>
      <c r="HG68" s="50"/>
      <c r="HH68" s="50"/>
      <c r="HI68" s="50"/>
      <c r="HJ68" s="50"/>
      <c r="HK68" s="50"/>
      <c r="HL68" s="50"/>
      <c r="HM68" s="50"/>
      <c r="HN68" s="50"/>
      <c r="HO68" s="50"/>
      <c r="HP68" s="50"/>
      <c r="HQ68" s="50"/>
      <c r="HR68" s="50"/>
      <c r="HS68" s="50"/>
      <c r="HT68" s="50"/>
      <c r="HU68" s="50"/>
      <c r="HV68" s="50"/>
      <c r="HW68" s="50"/>
      <c r="HX68" s="50"/>
      <c r="HY68" s="50"/>
      <c r="HZ68" s="50"/>
      <c r="IA68" s="50"/>
      <c r="IB68" s="50"/>
      <c r="IC68" s="50"/>
      <c r="ID68" s="50"/>
      <c r="IE68" s="50"/>
      <c r="IF68" s="50"/>
      <c r="IG68" s="50"/>
      <c r="IH68" s="50"/>
      <c r="II68" s="50"/>
      <c r="IJ68" s="50"/>
      <c r="IK68" s="50"/>
      <c r="IL68" s="50"/>
      <c r="IM68" s="50"/>
      <c r="IN68" s="50"/>
      <c r="IO68" s="50"/>
      <c r="IP68" s="50"/>
      <c r="IQ68" s="50"/>
      <c r="IR68" s="50"/>
      <c r="IS68" s="50"/>
      <c r="IT68" s="50"/>
      <c r="IU68" s="50"/>
      <c r="IV68" s="50"/>
      <c r="IW68" s="50"/>
      <c r="IX68" s="50"/>
      <c r="IY68" s="50"/>
      <c r="IZ68" s="50"/>
      <c r="JA68" s="50"/>
      <c r="JB68" s="50"/>
      <c r="JC68" s="50"/>
      <c r="JD68" s="50"/>
      <c r="JE68" s="50"/>
      <c r="JF68" s="50"/>
      <c r="JG68" s="50"/>
      <c r="JH68" s="50"/>
      <c r="JI68" s="50"/>
      <c r="JJ68" s="50"/>
      <c r="JK68" s="50"/>
      <c r="JL68" s="50"/>
      <c r="JM68" s="50"/>
      <c r="JN68" s="50"/>
      <c r="JO68" s="50"/>
      <c r="JP68" s="50"/>
      <c r="JQ68" s="50"/>
      <c r="JR68" s="50"/>
      <c r="JS68" s="50"/>
      <c r="JT68" s="50"/>
      <c r="JU68" s="50"/>
      <c r="JV68" s="50"/>
      <c r="JW68" s="50"/>
      <c r="JX68" s="50"/>
      <c r="JY68" s="50"/>
      <c r="JZ68" s="50"/>
      <c r="KA68" s="50"/>
      <c r="KB68" s="50"/>
      <c r="KC68" s="50"/>
      <c r="KD68" s="50"/>
      <c r="KE68" s="50"/>
      <c r="KF68" s="50"/>
      <c r="KG68" s="50"/>
      <c r="KH68" s="50"/>
      <c r="KI68" s="50"/>
      <c r="KJ68" s="50"/>
      <c r="KK68" s="50"/>
      <c r="KL68" s="50"/>
      <c r="KM68" s="50"/>
      <c r="KN68" s="50"/>
      <c r="KO68" s="50"/>
      <c r="KP68" s="50"/>
      <c r="KQ68" s="50"/>
      <c r="KR68" s="50"/>
      <c r="KS68" s="50"/>
      <c r="KT68" s="50"/>
      <c r="KU68" s="50"/>
      <c r="KV68" s="50"/>
      <c r="KW68" s="50"/>
      <c r="KX68" s="50"/>
      <c r="KY68" s="50"/>
      <c r="KZ68" s="50"/>
      <c r="LA68" s="50"/>
      <c r="LB68" s="50"/>
      <c r="LC68" s="50"/>
      <c r="LD68" s="50"/>
      <c r="LE68" s="50"/>
      <c r="LF68" s="50"/>
      <c r="LG68" s="50"/>
      <c r="LH68" s="50"/>
      <c r="LI68" s="50"/>
      <c r="LJ68" s="50"/>
      <c r="LK68" s="50"/>
      <c r="LL68" s="50"/>
      <c r="LM68" s="50"/>
      <c r="LN68" s="50"/>
      <c r="LO68" s="50"/>
      <c r="LP68" s="50"/>
      <c r="LQ68" s="50"/>
      <c r="LR68" s="50"/>
      <c r="LS68" s="50"/>
      <c r="LT68" s="50"/>
      <c r="LU68" s="50"/>
      <c r="LV68" s="50"/>
      <c r="LW68" s="50"/>
      <c r="LX68" s="50"/>
      <c r="LY68" s="50"/>
      <c r="LZ68" s="50"/>
      <c r="MA68" s="50"/>
      <c r="MB68" s="50"/>
      <c r="MC68" s="50"/>
      <c r="MD68" s="50"/>
      <c r="ME68" s="50"/>
      <c r="MF68" s="50"/>
      <c r="MG68" s="50"/>
      <c r="MH68" s="50"/>
      <c r="MI68" s="50"/>
      <c r="MJ68" s="50"/>
      <c r="MK68" s="50"/>
      <c r="ML68" s="50"/>
      <c r="MM68" s="50"/>
      <c r="MN68" s="50"/>
      <c r="MO68" s="50"/>
      <c r="MP68" s="50"/>
      <c r="MQ68" s="50"/>
      <c r="MR68" s="50"/>
      <c r="MS68" s="50"/>
      <c r="MT68" s="50"/>
      <c r="MU68" s="50"/>
      <c r="MV68" s="50"/>
      <c r="MW68" s="50"/>
      <c r="MX68" s="50"/>
      <c r="MY68" s="50"/>
      <c r="MZ68" s="50"/>
      <c r="NA68" s="50"/>
      <c r="NB68" s="50"/>
      <c r="NC68" s="50"/>
      <c r="ND68" s="50"/>
      <c r="NE68" s="50"/>
      <c r="NF68" s="50"/>
      <c r="NG68" s="50"/>
      <c r="NH68" s="50"/>
      <c r="NI68" s="50"/>
      <c r="NJ68" s="50"/>
      <c r="NK68" s="50"/>
      <c r="NL68" s="50"/>
      <c r="NM68" s="50"/>
      <c r="NN68" s="50"/>
      <c r="NO68" s="50"/>
      <c r="NP68" s="50"/>
      <c r="NQ68" s="50"/>
      <c r="NR68" s="50"/>
      <c r="NS68" s="50"/>
      <c r="NT68" s="50"/>
      <c r="NU68" s="50"/>
      <c r="NV68" s="50"/>
      <c r="NW68" s="50"/>
      <c r="NX68" s="50"/>
      <c r="NY68" s="50"/>
      <c r="NZ68" s="50"/>
      <c r="OA68" s="50"/>
      <c r="OB68" s="50"/>
      <c r="OC68" s="50"/>
      <c r="OD68" s="50"/>
      <c r="OE68" s="50"/>
      <c r="OF68" s="50"/>
      <c r="OG68" s="50"/>
      <c r="OH68" s="50"/>
      <c r="OI68" s="50"/>
      <c r="OJ68" s="50"/>
      <c r="OK68" s="50"/>
      <c r="OL68" s="50"/>
      <c r="OM68" s="50"/>
      <c r="ON68" s="50"/>
      <c r="OO68" s="50"/>
      <c r="OP68" s="50"/>
      <c r="OQ68" s="50"/>
      <c r="OR68" s="50"/>
      <c r="OS68" s="50"/>
      <c r="OT68" s="50"/>
      <c r="OU68" s="50"/>
      <c r="OV68" s="50"/>
      <c r="OW68" s="50"/>
      <c r="OX68" s="50"/>
      <c r="OY68" s="50"/>
      <c r="OZ68" s="50"/>
      <c r="PA68" s="50"/>
      <c r="PB68" s="50"/>
      <c r="PC68" s="50"/>
      <c r="PD68" s="50"/>
      <c r="PE68" s="50"/>
      <c r="PF68" s="50"/>
      <c r="PG68" s="50"/>
      <c r="PH68" s="50"/>
      <c r="PI68" s="50"/>
      <c r="PJ68" s="50"/>
      <c r="PK68" s="50"/>
      <c r="PL68" s="50"/>
      <c r="PM68" s="50"/>
      <c r="PN68" s="50"/>
      <c r="PO68" s="50"/>
      <c r="PP68" s="50"/>
      <c r="PQ68" s="50"/>
      <c r="PR68" s="50"/>
      <c r="PS68" s="50"/>
      <c r="PT68" s="50"/>
      <c r="PU68" s="50"/>
      <c r="PV68" s="50"/>
      <c r="PW68" s="50"/>
      <c r="PX68" s="50"/>
      <c r="PY68" s="50"/>
      <c r="PZ68" s="50"/>
      <c r="QA68" s="50"/>
      <c r="QB68" s="50"/>
      <c r="QC68" s="50"/>
      <c r="QD68" s="50"/>
      <c r="QE68" s="50"/>
      <c r="QF68" s="50"/>
      <c r="QG68" s="50"/>
      <c r="QH68" s="50"/>
      <c r="QI68" s="50"/>
      <c r="QJ68" s="50"/>
      <c r="QK68" s="50"/>
      <c r="QL68" s="50"/>
      <c r="QM68" s="50"/>
      <c r="QN68" s="50"/>
      <c r="QO68" s="50"/>
      <c r="QP68" s="50"/>
      <c r="QQ68" s="50"/>
      <c r="QR68" s="50"/>
      <c r="QS68" s="50"/>
      <c r="QT68" s="50"/>
      <c r="QU68" s="50"/>
      <c r="QV68" s="50"/>
      <c r="QW68" s="50"/>
      <c r="QX68" s="50"/>
      <c r="QY68" s="50"/>
      <c r="QZ68" s="50"/>
      <c r="RA68" s="50"/>
      <c r="RB68" s="50"/>
      <c r="RC68" s="50"/>
      <c r="RD68" s="50"/>
      <c r="RE68" s="50"/>
      <c r="RF68" s="50"/>
      <c r="RG68" s="50"/>
      <c r="RH68" s="50"/>
      <c r="RI68" s="50"/>
      <c r="RJ68" s="50"/>
      <c r="RK68" s="50"/>
      <c r="RL68" s="50"/>
      <c r="RM68" s="50"/>
      <c r="RN68" s="50"/>
      <c r="RO68" s="50"/>
      <c r="RP68" s="50"/>
      <c r="RQ68" s="50"/>
      <c r="RR68" s="50"/>
      <c r="RS68" s="50"/>
      <c r="RT68" s="50"/>
      <c r="RU68" s="50"/>
      <c r="RV68" s="50"/>
      <c r="RW68" s="50"/>
      <c r="RX68" s="50"/>
      <c r="RY68" s="50"/>
      <c r="RZ68" s="50"/>
      <c r="SA68" s="50"/>
      <c r="SB68" s="50"/>
      <c r="SC68" s="50"/>
      <c r="SD68" s="50"/>
      <c r="SE68" s="50"/>
      <c r="SF68" s="50"/>
      <c r="SG68" s="50"/>
      <c r="SH68" s="50"/>
      <c r="SI68" s="50"/>
      <c r="SJ68" s="50"/>
      <c r="SK68" s="50"/>
      <c r="SL68" s="50"/>
      <c r="SM68" s="50"/>
      <c r="SN68" s="50"/>
      <c r="SO68" s="50"/>
      <c r="SP68" s="50"/>
      <c r="SQ68" s="50"/>
      <c r="SR68" s="50"/>
      <c r="SS68" s="50"/>
      <c r="ST68" s="50"/>
      <c r="SU68" s="50"/>
      <c r="SV68" s="50"/>
      <c r="SW68" s="50"/>
      <c r="SX68" s="50"/>
      <c r="SY68" s="50"/>
      <c r="SZ68" s="50"/>
      <c r="TA68" s="50"/>
      <c r="TB68" s="50"/>
      <c r="TC68" s="50"/>
      <c r="TD68" s="50"/>
      <c r="TE68" s="50"/>
      <c r="TF68" s="50"/>
      <c r="TG68" s="50"/>
      <c r="TH68" s="50"/>
      <c r="TI68" s="50"/>
      <c r="TJ68" s="50"/>
      <c r="TK68" s="50"/>
      <c r="TL68" s="50"/>
      <c r="TM68" s="50"/>
      <c r="TN68" s="50"/>
      <c r="TO68" s="50"/>
      <c r="TP68" s="50"/>
      <c r="TQ68" s="50"/>
      <c r="TR68" s="50"/>
      <c r="TS68" s="50"/>
      <c r="TT68" s="50"/>
      <c r="TU68" s="50"/>
      <c r="TV68" s="50"/>
      <c r="TW68" s="50"/>
      <c r="TX68" s="50"/>
      <c r="TY68" s="50"/>
      <c r="TZ68" s="50"/>
      <c r="UA68" s="50"/>
      <c r="UB68" s="50"/>
      <c r="UC68" s="50"/>
      <c r="UD68" s="50"/>
      <c r="UE68" s="50"/>
      <c r="UF68" s="50"/>
      <c r="UG68" s="50"/>
      <c r="UH68" s="50"/>
      <c r="UI68" s="50"/>
      <c r="UJ68" s="50"/>
      <c r="UK68" s="50"/>
      <c r="UL68" s="50"/>
      <c r="UM68" s="50"/>
      <c r="UN68" s="50"/>
      <c r="UO68" s="50"/>
      <c r="UP68" s="50"/>
      <c r="UQ68" s="50"/>
      <c r="UR68" s="50"/>
      <c r="US68" s="50"/>
      <c r="UT68" s="50"/>
      <c r="UU68" s="50"/>
      <c r="UV68" s="50"/>
      <c r="UW68" s="50"/>
      <c r="UX68" s="50"/>
      <c r="UY68" s="50"/>
      <c r="UZ68" s="50"/>
      <c r="VA68" s="50"/>
      <c r="VB68" s="50"/>
      <c r="VC68" s="50"/>
      <c r="VD68" s="50"/>
      <c r="VE68" s="50"/>
      <c r="VF68" s="50"/>
      <c r="VG68" s="50"/>
      <c r="VH68" s="50"/>
      <c r="VI68" s="50"/>
      <c r="VJ68" s="50"/>
      <c r="VK68" s="50"/>
      <c r="VL68" s="50"/>
      <c r="VM68" s="50"/>
      <c r="VN68" s="50"/>
      <c r="VO68" s="50"/>
      <c r="VP68" s="50"/>
      <c r="VQ68" s="50"/>
      <c r="VR68" s="50"/>
      <c r="VS68" s="50"/>
      <c r="VT68" s="50"/>
      <c r="VU68" s="50"/>
      <c r="VV68" s="50"/>
      <c r="VW68" s="50"/>
      <c r="VX68" s="50"/>
      <c r="VY68" s="50"/>
      <c r="VZ68" s="50"/>
      <c r="WA68" s="50"/>
      <c r="WB68" s="50"/>
      <c r="WC68" s="50"/>
      <c r="WD68" s="50"/>
      <c r="WE68" s="50"/>
      <c r="WF68" s="50"/>
      <c r="WG68" s="50"/>
      <c r="WH68" s="50"/>
      <c r="WI68" s="50"/>
      <c r="WJ68" s="50"/>
      <c r="WK68" s="50"/>
      <c r="WL68" s="50"/>
      <c r="WM68" s="50"/>
      <c r="WN68" s="50"/>
      <c r="WO68" s="50"/>
      <c r="WP68" s="50"/>
      <c r="WQ68" s="50"/>
      <c r="WR68" s="50"/>
      <c r="WS68" s="50"/>
      <c r="WT68" s="50"/>
      <c r="WU68" s="50"/>
      <c r="WV68" s="50"/>
      <c r="WW68" s="50"/>
      <c r="WX68" s="50"/>
      <c r="WY68" s="50"/>
      <c r="WZ68" s="50"/>
      <c r="XA68" s="50"/>
      <c r="XB68" s="50"/>
      <c r="XC68" s="50"/>
      <c r="XD68" s="50"/>
      <c r="XE68" s="50"/>
      <c r="XF68" s="50"/>
      <c r="XG68" s="50"/>
      <c r="XH68" s="50"/>
      <c r="XI68" s="50"/>
      <c r="XJ68" s="50"/>
      <c r="XK68" s="50"/>
      <c r="XL68" s="50"/>
      <c r="XM68" s="50"/>
      <c r="XN68" s="50"/>
      <c r="XO68" s="50"/>
      <c r="XP68" s="50"/>
      <c r="XQ68" s="50"/>
      <c r="XR68" s="50"/>
      <c r="XS68" s="50"/>
      <c r="XT68" s="50"/>
      <c r="XU68" s="50"/>
      <c r="XV68" s="50"/>
      <c r="XW68" s="50"/>
      <c r="XX68" s="50"/>
      <c r="XY68" s="50"/>
      <c r="XZ68" s="50"/>
      <c r="YA68" s="50"/>
      <c r="YB68" s="50"/>
      <c r="YC68" s="50"/>
      <c r="YD68" s="50"/>
      <c r="YE68" s="50"/>
      <c r="YF68" s="50"/>
      <c r="YG68" s="50"/>
      <c r="YH68" s="50"/>
      <c r="YI68" s="50"/>
      <c r="YJ68" s="50"/>
      <c r="YK68" s="50"/>
      <c r="YL68" s="50"/>
      <c r="YM68" s="50"/>
      <c r="YN68" s="50"/>
      <c r="YO68" s="50"/>
      <c r="YP68" s="50"/>
      <c r="YQ68" s="50"/>
      <c r="YR68" s="50"/>
      <c r="YS68" s="50"/>
      <c r="YT68" s="50"/>
      <c r="YU68" s="50"/>
      <c r="YV68" s="50"/>
      <c r="YW68" s="50"/>
      <c r="YX68" s="50"/>
      <c r="YY68" s="50"/>
      <c r="YZ68" s="50"/>
      <c r="ZA68" s="50"/>
      <c r="ZB68" s="50"/>
      <c r="ZC68" s="50"/>
      <c r="ZD68" s="50"/>
      <c r="ZE68" s="50"/>
      <c r="ZF68" s="50"/>
      <c r="ZG68" s="50"/>
      <c r="ZH68" s="50"/>
      <c r="ZI68" s="50"/>
      <c r="ZJ68" s="50"/>
      <c r="ZK68" s="50"/>
      <c r="ZL68" s="50"/>
      <c r="ZM68" s="50"/>
      <c r="ZN68" s="50"/>
      <c r="ZO68" s="50"/>
      <c r="ZP68" s="50"/>
      <c r="ZQ68" s="50"/>
      <c r="ZR68" s="50"/>
      <c r="ZS68" s="50"/>
      <c r="ZT68" s="50"/>
      <c r="ZU68" s="50"/>
      <c r="ZV68" s="50"/>
      <c r="ZW68" s="50"/>
      <c r="ZX68" s="50"/>
      <c r="ZY68" s="50"/>
      <c r="ZZ68" s="50"/>
      <c r="AAA68" s="50"/>
      <c r="AAB68" s="50"/>
      <c r="AAC68" s="50"/>
      <c r="AAD68" s="50"/>
      <c r="AAE68" s="50"/>
      <c r="AAF68" s="50"/>
      <c r="AAG68" s="50"/>
      <c r="AAH68" s="50"/>
      <c r="AAI68" s="50"/>
      <c r="AAJ68" s="50"/>
      <c r="AAK68" s="50"/>
      <c r="AAL68" s="50"/>
      <c r="AAM68" s="50"/>
      <c r="AAN68" s="50"/>
      <c r="AAO68" s="50"/>
      <c r="AAP68" s="50"/>
      <c r="AAQ68" s="50"/>
      <c r="AAR68" s="50"/>
      <c r="AAS68" s="50"/>
      <c r="AAT68" s="50"/>
      <c r="AAU68" s="50"/>
      <c r="AAV68" s="50"/>
      <c r="AAW68" s="50"/>
      <c r="AAX68" s="50"/>
      <c r="AAY68" s="50"/>
      <c r="AAZ68" s="50"/>
      <c r="ABA68" s="50"/>
      <c r="ABB68" s="50"/>
      <c r="ABC68" s="50"/>
      <c r="ABD68" s="50"/>
      <c r="ABE68" s="50"/>
      <c r="ABF68" s="50"/>
      <c r="ABG68" s="50"/>
      <c r="ABH68" s="50"/>
      <c r="ABI68" s="50"/>
      <c r="ABJ68" s="50"/>
      <c r="ABK68" s="50"/>
      <c r="ABL68" s="50"/>
      <c r="ABM68" s="50"/>
      <c r="ABN68" s="50"/>
      <c r="ABO68" s="50"/>
      <c r="ABP68" s="50"/>
      <c r="ABQ68" s="50"/>
      <c r="ABR68" s="50"/>
      <c r="ABS68" s="50"/>
      <c r="ABT68" s="50"/>
      <c r="ABU68" s="50"/>
      <c r="ABV68" s="50"/>
      <c r="ABW68" s="50"/>
      <c r="ABX68" s="50"/>
      <c r="ABY68" s="50"/>
      <c r="ABZ68" s="50"/>
      <c r="ACA68" s="50"/>
      <c r="ACB68" s="50"/>
      <c r="ACC68" s="50"/>
      <c r="ACD68" s="50"/>
      <c r="ACE68" s="50"/>
      <c r="ACF68" s="50"/>
      <c r="ACG68" s="50"/>
      <c r="ACH68" s="50"/>
      <c r="ACI68" s="50"/>
      <c r="ACJ68" s="50"/>
      <c r="ACK68" s="50"/>
      <c r="ACL68" s="50"/>
      <c r="ACM68" s="50"/>
      <c r="ACN68" s="50"/>
      <c r="ACO68" s="50"/>
      <c r="ACP68" s="50"/>
      <c r="ACQ68" s="50"/>
      <c r="ACR68" s="50"/>
      <c r="ACS68" s="50"/>
      <c r="ACT68" s="50"/>
      <c r="ACU68" s="50"/>
      <c r="ACV68" s="50"/>
      <c r="ACW68" s="50"/>
      <c r="ACX68" s="50"/>
      <c r="ACY68" s="50"/>
      <c r="ACZ68" s="50"/>
      <c r="ADA68" s="50"/>
      <c r="ADB68" s="50"/>
      <c r="ADC68" s="50"/>
      <c r="ADD68" s="50"/>
      <c r="ADE68" s="50"/>
      <c r="ADF68" s="50"/>
      <c r="ADG68" s="50"/>
      <c r="ADH68" s="50"/>
      <c r="ADI68" s="50"/>
      <c r="ADJ68" s="50"/>
      <c r="ADK68" s="50"/>
      <c r="ADL68" s="50"/>
      <c r="ADM68" s="50"/>
      <c r="ADN68" s="50"/>
      <c r="ADO68" s="50"/>
      <c r="ADP68" s="50"/>
      <c r="ADQ68" s="50"/>
      <c r="ADR68" s="50"/>
      <c r="ADS68" s="50"/>
      <c r="ADT68" s="50"/>
      <c r="ADU68" s="50"/>
      <c r="ADV68" s="50"/>
      <c r="ADW68" s="50"/>
      <c r="ADX68" s="50"/>
      <c r="ADY68" s="50"/>
      <c r="ADZ68" s="50"/>
      <c r="AEA68" s="50"/>
      <c r="AEB68" s="50"/>
      <c r="AEC68" s="50"/>
      <c r="AED68" s="50"/>
      <c r="AEE68" s="50"/>
      <c r="AEF68" s="50"/>
      <c r="AEG68" s="50"/>
      <c r="AEH68" s="50"/>
      <c r="AEI68" s="50"/>
      <c r="AEJ68" s="50"/>
      <c r="AEK68" s="50"/>
      <c r="AEL68" s="50"/>
      <c r="AEM68" s="50"/>
      <c r="AEN68" s="50"/>
      <c r="AEO68" s="50"/>
      <c r="AEP68" s="50"/>
      <c r="AEQ68" s="50"/>
      <c r="AER68" s="50"/>
      <c r="AES68" s="50"/>
      <c r="AET68" s="50"/>
      <c r="AEU68" s="50"/>
      <c r="AEV68" s="50"/>
      <c r="AEW68" s="50"/>
      <c r="AEX68" s="50"/>
      <c r="AEY68" s="50"/>
      <c r="AEZ68" s="50"/>
      <c r="AFA68" s="50"/>
      <c r="AFB68" s="50"/>
      <c r="AFC68" s="50"/>
      <c r="AFD68" s="50"/>
      <c r="AFE68" s="50"/>
      <c r="AFF68" s="50"/>
      <c r="AFG68" s="50"/>
      <c r="AFH68" s="50"/>
      <c r="AFI68" s="50"/>
      <c r="AFJ68" s="50"/>
      <c r="AFK68" s="50"/>
      <c r="AFL68" s="50"/>
      <c r="AFM68" s="50"/>
      <c r="AFN68" s="50"/>
      <c r="AFO68" s="50"/>
      <c r="AFP68" s="50"/>
      <c r="AFQ68" s="50"/>
      <c r="AFR68" s="50"/>
      <c r="AFS68" s="50"/>
      <c r="AFT68" s="50"/>
      <c r="AFU68" s="50"/>
      <c r="AFV68" s="50"/>
      <c r="AFW68" s="50"/>
      <c r="AFX68" s="50"/>
      <c r="AFY68" s="50"/>
      <c r="AFZ68" s="50"/>
      <c r="AGA68" s="50"/>
      <c r="AGB68" s="50"/>
      <c r="AGC68" s="50"/>
      <c r="AGD68" s="50"/>
      <c r="AGE68" s="50"/>
      <c r="AGF68" s="50"/>
      <c r="AGG68" s="50"/>
      <c r="AGH68" s="50"/>
      <c r="AGI68" s="50"/>
      <c r="AGJ68" s="50"/>
      <c r="AGK68" s="50"/>
      <c r="AGL68" s="50"/>
      <c r="AGM68" s="50"/>
      <c r="AGN68" s="50"/>
      <c r="AGO68" s="50"/>
      <c r="AGP68" s="50"/>
      <c r="AGQ68" s="50"/>
      <c r="AGR68" s="50"/>
      <c r="AGS68" s="50"/>
      <c r="AGT68" s="50"/>
      <c r="AGU68" s="50"/>
      <c r="AGV68" s="50"/>
      <c r="AGW68" s="50"/>
      <c r="AGX68" s="50"/>
      <c r="AGY68" s="50"/>
      <c r="AGZ68" s="50"/>
      <c r="AHA68" s="50"/>
      <c r="AHB68" s="50"/>
      <c r="AHC68" s="50"/>
      <c r="AHD68" s="50"/>
      <c r="AHE68" s="50"/>
      <c r="AHF68" s="50"/>
      <c r="AHG68" s="50"/>
      <c r="AHH68" s="50"/>
      <c r="AHI68" s="50"/>
      <c r="AHJ68" s="50"/>
      <c r="AHK68" s="50"/>
      <c r="AHL68" s="50"/>
      <c r="AHM68" s="50"/>
      <c r="AHN68" s="50"/>
      <c r="AHO68" s="50"/>
      <c r="AHP68" s="50"/>
      <c r="AHQ68" s="50"/>
      <c r="AHR68" s="50"/>
      <c r="AHS68" s="50"/>
      <c r="AHT68" s="50"/>
      <c r="AHU68" s="50"/>
      <c r="AHV68" s="50"/>
      <c r="AHW68" s="50"/>
      <c r="AHX68" s="50"/>
      <c r="AHY68" s="50"/>
      <c r="AHZ68" s="50"/>
      <c r="AIA68" s="50"/>
      <c r="AIB68" s="50"/>
      <c r="AIC68" s="50"/>
      <c r="AID68" s="50"/>
      <c r="AIE68" s="50"/>
      <c r="AIF68" s="50"/>
      <c r="AIG68" s="50"/>
      <c r="AIH68" s="50"/>
      <c r="AII68" s="50"/>
      <c r="AIJ68" s="50"/>
      <c r="AIK68" s="50"/>
      <c r="AIL68" s="50"/>
      <c r="AIM68" s="50"/>
      <c r="AIN68" s="50"/>
      <c r="AIO68" s="50"/>
      <c r="AIP68" s="50"/>
      <c r="AIQ68" s="50"/>
      <c r="AIR68" s="50"/>
      <c r="AIS68" s="50"/>
      <c r="AIT68" s="50"/>
      <c r="AIU68" s="50"/>
      <c r="AIV68" s="50"/>
      <c r="AIW68" s="50"/>
      <c r="AIX68" s="50"/>
      <c r="AIY68" s="50"/>
      <c r="AIZ68" s="50"/>
      <c r="AJA68" s="50"/>
      <c r="AJB68" s="50"/>
      <c r="AJC68" s="50"/>
      <c r="AJD68" s="50"/>
      <c r="AJE68" s="50"/>
      <c r="AJF68" s="50"/>
      <c r="AJG68" s="50"/>
      <c r="AJH68" s="50"/>
      <c r="AJI68" s="50"/>
      <c r="AJJ68" s="50"/>
      <c r="AJK68" s="50"/>
      <c r="AJL68" s="50"/>
      <c r="AJM68" s="50"/>
      <c r="AJN68" s="50"/>
      <c r="AJO68" s="50"/>
      <c r="AJP68" s="50"/>
      <c r="AJQ68" s="50"/>
      <c r="AJR68" s="50"/>
      <c r="AJS68" s="50"/>
      <c r="AJT68" s="50"/>
      <c r="AJU68" s="50"/>
      <c r="AJV68" s="50"/>
      <c r="AJW68" s="50"/>
      <c r="AJX68" s="50"/>
      <c r="AJY68" s="50"/>
      <c r="AJZ68" s="50"/>
      <c r="AKA68" s="50"/>
      <c r="AKB68" s="50"/>
      <c r="AKC68" s="50"/>
      <c r="AKD68" s="50"/>
      <c r="AKE68" s="50"/>
      <c r="AKF68" s="50"/>
      <c r="AKG68" s="50"/>
      <c r="AKH68" s="50"/>
      <c r="AKI68" s="50"/>
      <c r="AKJ68" s="50"/>
      <c r="AKK68" s="50"/>
      <c r="AKL68" s="50"/>
      <c r="AKM68" s="50"/>
      <c r="AKN68" s="50"/>
      <c r="AKO68" s="50"/>
      <c r="AKP68" s="50"/>
      <c r="AKQ68" s="50"/>
      <c r="AKR68" s="50"/>
      <c r="AKS68" s="50"/>
      <c r="AKT68" s="50"/>
      <c r="AKU68" s="50"/>
      <c r="AKV68" s="50"/>
      <c r="AKW68" s="50"/>
      <c r="AKX68" s="50"/>
      <c r="AKY68" s="50"/>
      <c r="AKZ68" s="50"/>
      <c r="ALA68" s="50"/>
      <c r="ALB68" s="50"/>
      <c r="ALC68" s="50"/>
      <c r="ALD68" s="50"/>
      <c r="ALE68" s="50"/>
      <c r="ALF68" s="50"/>
      <c r="ALG68" s="50"/>
      <c r="ALH68" s="50"/>
      <c r="ALI68" s="50"/>
      <c r="ALJ68" s="50"/>
      <c r="ALK68" s="50"/>
      <c r="ALL68" s="50"/>
      <c r="ALM68" s="50"/>
      <c r="ALN68" s="50"/>
      <c r="ALO68" s="50"/>
      <c r="ALP68" s="50"/>
      <c r="ALQ68" s="50"/>
      <c r="ALR68" s="50"/>
      <c r="ALS68" s="50"/>
      <c r="ALT68" s="50"/>
      <c r="ALU68" s="50"/>
      <c r="ALV68" s="50"/>
      <c r="ALW68" s="50"/>
      <c r="ALX68" s="50"/>
      <c r="ALY68" s="50"/>
      <c r="ALZ68" s="50"/>
      <c r="AMA68" s="50"/>
      <c r="AMB68" s="50"/>
      <c r="AMC68" s="50"/>
      <c r="AMD68" s="50"/>
      <c r="AME68" s="50"/>
      <c r="AMF68" s="50"/>
      <c r="AMG68" s="50"/>
      <c r="AMH68" s="50"/>
      <c r="AMI68" s="50"/>
      <c r="AMJ68" s="50"/>
      <c r="AMK68" s="50"/>
    </row>
    <row r="69" spans="1:1025" s="37" customFormat="1" ht="73.900000000000006" customHeight="1" x14ac:dyDescent="0.25">
      <c r="A69" s="643"/>
      <c r="B69" s="644" t="s">
        <v>625</v>
      </c>
      <c r="C69" s="35"/>
      <c r="D69" s="630"/>
      <c r="E69" s="231"/>
      <c r="F69" s="231"/>
      <c r="G69" s="33"/>
      <c r="H69" s="33"/>
      <c r="I69" s="33"/>
      <c r="J69" s="33"/>
      <c r="K69" s="33"/>
      <c r="L69" s="33"/>
      <c r="M69" s="33"/>
      <c r="N69" s="33"/>
      <c r="O69" s="33"/>
      <c r="P69" s="33"/>
      <c r="Q69" s="33"/>
      <c r="R69" s="33"/>
      <c r="S69" s="33"/>
      <c r="T69" s="33"/>
      <c r="U69" s="33"/>
      <c r="V69" s="33"/>
      <c r="W69" s="33"/>
      <c r="X69" s="33"/>
      <c r="Y69" s="33"/>
      <c r="Z69" s="33"/>
      <c r="AA69" s="33"/>
    </row>
    <row r="70" spans="1:1025" s="37" customFormat="1" x14ac:dyDescent="0.25">
      <c r="A70" s="624"/>
      <c r="B70" s="639" t="s">
        <v>626</v>
      </c>
      <c r="C70" s="645"/>
      <c r="D70" s="646"/>
      <c r="E70" s="234"/>
      <c r="F70" s="234"/>
      <c r="G70" s="51"/>
      <c r="H70" s="52"/>
      <c r="I70" s="53"/>
      <c r="J70" s="53"/>
      <c r="K70" s="53"/>
      <c r="L70" s="53"/>
      <c r="M70" s="53"/>
      <c r="N70" s="53"/>
      <c r="O70" s="53"/>
      <c r="P70" s="53"/>
      <c r="Q70" s="53"/>
      <c r="R70" s="53"/>
      <c r="S70" s="53"/>
      <c r="T70" s="53"/>
      <c r="U70" s="53"/>
      <c r="V70" s="53"/>
      <c r="W70" s="53"/>
      <c r="X70" s="53"/>
      <c r="Y70" s="53"/>
      <c r="Z70" s="53"/>
      <c r="AA70" s="26"/>
      <c r="AB70" s="26"/>
      <c r="AC70" s="26"/>
      <c r="AD70" s="26"/>
      <c r="AE70" s="26"/>
      <c r="AF70" s="26"/>
      <c r="AG70" s="26"/>
      <c r="AH70" s="26"/>
      <c r="AI70" s="26"/>
      <c r="AJ70" s="26"/>
      <c r="AK70" s="26"/>
      <c r="AL70" s="26"/>
      <c r="AM70" s="26"/>
      <c r="AN70" s="26"/>
      <c r="AO70" s="26"/>
      <c r="AP70" s="26"/>
      <c r="AQ70" s="26"/>
      <c r="AR70" s="26"/>
      <c r="AS70" s="26"/>
      <c r="AT70" s="26"/>
      <c r="AU70" s="26"/>
      <c r="AV70" s="26"/>
      <c r="AW70" s="26"/>
      <c r="AX70" s="26"/>
      <c r="AY70" s="26"/>
      <c r="AZ70" s="26"/>
      <c r="BA70" s="26"/>
      <c r="BB70" s="26"/>
      <c r="BC70" s="26"/>
      <c r="BD70" s="26"/>
      <c r="BE70" s="26"/>
      <c r="BF70" s="26"/>
      <c r="BG70" s="26"/>
      <c r="BH70" s="26"/>
      <c r="BI70" s="26"/>
      <c r="BJ70" s="26"/>
      <c r="BK70" s="26"/>
      <c r="BL70" s="26"/>
      <c r="BM70" s="26"/>
      <c r="BN70" s="26"/>
      <c r="BO70" s="26"/>
      <c r="BP70" s="26"/>
      <c r="BQ70" s="26"/>
      <c r="BR70" s="26"/>
      <c r="BS70" s="26"/>
      <c r="BT70" s="26"/>
      <c r="BU70" s="26"/>
      <c r="BV70" s="26"/>
      <c r="BW70" s="26"/>
      <c r="BX70" s="26"/>
      <c r="BY70" s="26"/>
      <c r="BZ70" s="26"/>
      <c r="CA70" s="26"/>
      <c r="CB70" s="26"/>
      <c r="CC70" s="26"/>
      <c r="CD70" s="26"/>
      <c r="CE70" s="26"/>
      <c r="CF70" s="26"/>
      <c r="CG70" s="26"/>
      <c r="CH70" s="26"/>
      <c r="CI70" s="26"/>
      <c r="CJ70" s="26"/>
      <c r="CK70" s="26"/>
      <c r="CL70" s="26"/>
      <c r="CM70" s="26"/>
      <c r="CN70" s="26"/>
      <c r="CO70" s="26"/>
      <c r="CP70" s="26"/>
      <c r="CQ70" s="26"/>
      <c r="CR70" s="26"/>
      <c r="CS70" s="26"/>
      <c r="CT70" s="26"/>
      <c r="CU70" s="26"/>
      <c r="CV70" s="26"/>
      <c r="CW70" s="26"/>
      <c r="CX70" s="26"/>
      <c r="CY70" s="26"/>
      <c r="CZ70" s="26"/>
      <c r="DA70" s="26"/>
      <c r="DB70" s="26"/>
      <c r="DC70" s="26"/>
      <c r="DD70" s="26"/>
      <c r="DE70" s="26"/>
      <c r="DF70" s="26"/>
      <c r="DG70" s="26"/>
      <c r="DH70" s="26"/>
      <c r="DI70" s="26"/>
      <c r="DJ70" s="26"/>
      <c r="DK70" s="26"/>
      <c r="DL70" s="26"/>
      <c r="DM70" s="26"/>
      <c r="DN70" s="26"/>
      <c r="DO70" s="26"/>
      <c r="DP70" s="26"/>
      <c r="DQ70" s="26"/>
      <c r="DR70" s="26"/>
      <c r="DS70" s="26"/>
      <c r="DT70" s="26"/>
      <c r="DU70" s="26"/>
      <c r="DV70" s="26"/>
      <c r="DW70" s="26"/>
      <c r="DX70" s="26"/>
      <c r="DY70" s="26"/>
      <c r="DZ70" s="26"/>
      <c r="EA70" s="26"/>
      <c r="EB70" s="26"/>
      <c r="EC70" s="26"/>
      <c r="ED70" s="26"/>
      <c r="EE70" s="26"/>
      <c r="EF70" s="26"/>
      <c r="EG70" s="26"/>
      <c r="EH70" s="26"/>
      <c r="EI70" s="26"/>
      <c r="EJ70" s="26"/>
      <c r="EK70" s="26"/>
      <c r="EL70" s="26"/>
      <c r="EM70" s="26"/>
      <c r="EN70" s="26"/>
      <c r="EO70" s="26"/>
      <c r="EP70" s="26"/>
      <c r="EQ70" s="26"/>
      <c r="ER70" s="26"/>
      <c r="ES70" s="26"/>
      <c r="ET70" s="26"/>
      <c r="EU70" s="26"/>
      <c r="EV70" s="26"/>
      <c r="EW70" s="26"/>
      <c r="EX70" s="26"/>
      <c r="EY70" s="26"/>
      <c r="EZ70" s="26"/>
      <c r="FA70" s="26"/>
      <c r="FB70" s="26"/>
      <c r="FC70" s="26"/>
      <c r="FD70" s="26"/>
      <c r="FE70" s="26"/>
      <c r="FF70" s="26"/>
      <c r="FG70" s="26"/>
      <c r="FH70" s="26"/>
      <c r="FI70" s="26"/>
      <c r="FJ70" s="26"/>
      <c r="FK70" s="26"/>
      <c r="FL70" s="26"/>
      <c r="FM70" s="26"/>
      <c r="FN70" s="26"/>
      <c r="FO70" s="26"/>
      <c r="FP70" s="26"/>
      <c r="FQ70" s="26"/>
      <c r="FR70" s="26"/>
      <c r="FS70" s="26"/>
      <c r="FT70" s="26"/>
      <c r="FU70" s="26"/>
      <c r="FV70" s="26"/>
      <c r="FW70" s="26"/>
      <c r="FX70" s="26"/>
      <c r="FY70" s="26"/>
      <c r="FZ70" s="26"/>
      <c r="GA70" s="26"/>
      <c r="GB70" s="26"/>
      <c r="GC70" s="26"/>
      <c r="GD70" s="26"/>
      <c r="GE70" s="26"/>
      <c r="GF70" s="26"/>
      <c r="GG70" s="26"/>
      <c r="GH70" s="26"/>
      <c r="GI70" s="26"/>
      <c r="GJ70" s="26"/>
      <c r="GK70" s="26"/>
      <c r="GL70" s="26"/>
      <c r="GM70" s="26"/>
      <c r="GN70" s="26"/>
      <c r="GO70" s="26"/>
      <c r="GP70" s="26"/>
      <c r="GQ70" s="26"/>
      <c r="GR70" s="26"/>
      <c r="GS70" s="26"/>
      <c r="GT70" s="26"/>
      <c r="GU70" s="26"/>
      <c r="GV70" s="26"/>
      <c r="GW70" s="26"/>
      <c r="GX70" s="26"/>
      <c r="GY70" s="26"/>
      <c r="GZ70" s="26"/>
      <c r="HA70" s="26"/>
      <c r="HB70" s="26"/>
      <c r="HC70" s="26"/>
      <c r="HD70" s="26"/>
      <c r="HE70" s="26"/>
      <c r="HF70" s="26"/>
      <c r="HG70" s="26"/>
      <c r="HH70" s="26"/>
      <c r="HI70" s="26"/>
      <c r="HJ70" s="26"/>
      <c r="HK70" s="26"/>
      <c r="HL70" s="26"/>
      <c r="HM70" s="26"/>
      <c r="HN70" s="26"/>
      <c r="HO70" s="26"/>
      <c r="HP70" s="26"/>
      <c r="HQ70" s="26"/>
      <c r="HR70" s="26"/>
      <c r="HS70" s="26"/>
      <c r="HT70" s="26"/>
      <c r="HU70" s="26"/>
      <c r="HV70" s="26"/>
      <c r="HW70" s="26"/>
      <c r="HX70" s="26"/>
      <c r="HY70" s="26"/>
      <c r="HZ70" s="26"/>
      <c r="IA70" s="26"/>
      <c r="IB70" s="26"/>
      <c r="IC70" s="26"/>
      <c r="ID70" s="26"/>
      <c r="IE70" s="26"/>
      <c r="IF70" s="26"/>
      <c r="IG70" s="26"/>
      <c r="IH70" s="26"/>
      <c r="II70" s="26"/>
      <c r="IJ70" s="26"/>
      <c r="IK70" s="26"/>
      <c r="IL70" s="26"/>
      <c r="IM70" s="26"/>
      <c r="IN70" s="26"/>
      <c r="IO70" s="26"/>
      <c r="IP70" s="26"/>
      <c r="IQ70" s="26"/>
      <c r="IR70" s="26"/>
      <c r="IS70" s="26"/>
      <c r="IT70" s="26"/>
      <c r="IU70" s="26"/>
      <c r="IV70" s="26"/>
      <c r="IW70" s="26"/>
      <c r="IX70" s="26"/>
      <c r="IY70" s="26"/>
      <c r="IZ70" s="26"/>
      <c r="JA70" s="26"/>
      <c r="JB70" s="26"/>
      <c r="JC70" s="26"/>
      <c r="JD70" s="26"/>
      <c r="JE70" s="26"/>
      <c r="JF70" s="26"/>
      <c r="JG70" s="26"/>
      <c r="JH70" s="26"/>
      <c r="JI70" s="26"/>
      <c r="JJ70" s="26"/>
      <c r="JK70" s="26"/>
      <c r="JL70" s="26"/>
      <c r="JM70" s="26"/>
      <c r="JN70" s="26"/>
      <c r="JO70" s="26"/>
      <c r="JP70" s="26"/>
      <c r="JQ70" s="26"/>
      <c r="JR70" s="26"/>
      <c r="JS70" s="26"/>
      <c r="JT70" s="26"/>
      <c r="JU70" s="26"/>
      <c r="JV70" s="26"/>
      <c r="JW70" s="26"/>
      <c r="JX70" s="26"/>
      <c r="JY70" s="26"/>
      <c r="JZ70" s="26"/>
      <c r="KA70" s="26"/>
      <c r="KB70" s="26"/>
      <c r="KC70" s="26"/>
      <c r="KD70" s="26"/>
      <c r="KE70" s="26"/>
      <c r="KF70" s="26"/>
      <c r="KG70" s="26"/>
      <c r="KH70" s="26"/>
      <c r="KI70" s="26"/>
      <c r="KJ70" s="26"/>
      <c r="KK70" s="26"/>
      <c r="KL70" s="26"/>
      <c r="KM70" s="26"/>
      <c r="KN70" s="26"/>
      <c r="KO70" s="26"/>
      <c r="KP70" s="26"/>
      <c r="KQ70" s="26"/>
      <c r="KR70" s="26"/>
      <c r="KS70" s="26"/>
      <c r="KT70" s="26"/>
      <c r="KU70" s="26"/>
      <c r="KV70" s="26"/>
      <c r="KW70" s="26"/>
      <c r="KX70" s="26"/>
      <c r="KY70" s="26"/>
      <c r="KZ70" s="26"/>
      <c r="LA70" s="26"/>
      <c r="LB70" s="26"/>
      <c r="LC70" s="26"/>
      <c r="LD70" s="26"/>
      <c r="LE70" s="26"/>
      <c r="LF70" s="26"/>
      <c r="LG70" s="26"/>
      <c r="LH70" s="26"/>
      <c r="LI70" s="26"/>
      <c r="LJ70" s="26"/>
      <c r="LK70" s="26"/>
      <c r="LL70" s="26"/>
      <c r="LM70" s="26"/>
      <c r="LN70" s="26"/>
      <c r="LO70" s="26"/>
      <c r="LP70" s="26"/>
      <c r="LQ70" s="26"/>
      <c r="LR70" s="26"/>
      <c r="LS70" s="26"/>
      <c r="LT70" s="26"/>
      <c r="LU70" s="26"/>
      <c r="LV70" s="26"/>
      <c r="LW70" s="26"/>
      <c r="LX70" s="26"/>
      <c r="LY70" s="26"/>
      <c r="LZ70" s="26"/>
      <c r="MA70" s="26"/>
      <c r="MB70" s="26"/>
      <c r="MC70" s="26"/>
      <c r="MD70" s="26"/>
      <c r="ME70" s="26"/>
      <c r="MF70" s="26"/>
      <c r="MG70" s="26"/>
      <c r="MH70" s="26"/>
      <c r="MI70" s="26"/>
      <c r="MJ70" s="26"/>
      <c r="MK70" s="26"/>
      <c r="ML70" s="26"/>
      <c r="MM70" s="26"/>
      <c r="MN70" s="26"/>
      <c r="MO70" s="26"/>
      <c r="MP70" s="26"/>
      <c r="MQ70" s="26"/>
      <c r="MR70" s="26"/>
      <c r="MS70" s="26"/>
      <c r="MT70" s="26"/>
      <c r="MU70" s="26"/>
      <c r="MV70" s="26"/>
      <c r="MW70" s="26"/>
      <c r="MX70" s="26"/>
      <c r="MY70" s="26"/>
      <c r="MZ70" s="26"/>
      <c r="NA70" s="26"/>
      <c r="NB70" s="26"/>
      <c r="NC70" s="26"/>
      <c r="ND70" s="26"/>
      <c r="NE70" s="26"/>
      <c r="NF70" s="26"/>
      <c r="NG70" s="26"/>
      <c r="NH70" s="26"/>
      <c r="NI70" s="26"/>
      <c r="NJ70" s="26"/>
      <c r="NK70" s="26"/>
      <c r="NL70" s="26"/>
      <c r="NM70" s="26"/>
      <c r="NN70" s="26"/>
      <c r="NO70" s="26"/>
      <c r="NP70" s="26"/>
      <c r="NQ70" s="26"/>
      <c r="NR70" s="26"/>
      <c r="NS70" s="26"/>
      <c r="NT70" s="26"/>
      <c r="NU70" s="26"/>
      <c r="NV70" s="26"/>
      <c r="NW70" s="26"/>
      <c r="NX70" s="26"/>
      <c r="NY70" s="26"/>
      <c r="NZ70" s="26"/>
      <c r="OA70" s="26"/>
      <c r="OB70" s="26"/>
      <c r="OC70" s="26"/>
      <c r="OD70" s="26"/>
      <c r="OE70" s="26"/>
      <c r="OF70" s="26"/>
      <c r="OG70" s="26"/>
      <c r="OH70" s="26"/>
      <c r="OI70" s="26"/>
      <c r="OJ70" s="26"/>
      <c r="OK70" s="26"/>
      <c r="OL70" s="26"/>
      <c r="OM70" s="26"/>
      <c r="ON70" s="26"/>
      <c r="OO70" s="26"/>
      <c r="OP70" s="26"/>
      <c r="OQ70" s="26"/>
      <c r="OR70" s="26"/>
      <c r="OS70" s="26"/>
      <c r="OT70" s="26"/>
      <c r="OU70" s="26"/>
      <c r="OV70" s="26"/>
      <c r="OW70" s="26"/>
      <c r="OX70" s="26"/>
      <c r="OY70" s="26"/>
      <c r="OZ70" s="26"/>
      <c r="PA70" s="26"/>
      <c r="PB70" s="26"/>
      <c r="PC70" s="26"/>
      <c r="PD70" s="26"/>
      <c r="PE70" s="26"/>
      <c r="PF70" s="26"/>
      <c r="PG70" s="26"/>
      <c r="PH70" s="26"/>
      <c r="PI70" s="26"/>
      <c r="PJ70" s="26"/>
      <c r="PK70" s="26"/>
      <c r="PL70" s="26"/>
      <c r="PM70" s="26"/>
      <c r="PN70" s="26"/>
      <c r="PO70" s="26"/>
      <c r="PP70" s="26"/>
      <c r="PQ70" s="26"/>
      <c r="PR70" s="26"/>
      <c r="PS70" s="26"/>
      <c r="PT70" s="26"/>
      <c r="PU70" s="26"/>
      <c r="PV70" s="26"/>
      <c r="PW70" s="26"/>
      <c r="PX70" s="26"/>
      <c r="PY70" s="26"/>
      <c r="PZ70" s="26"/>
      <c r="QA70" s="26"/>
      <c r="QB70" s="26"/>
      <c r="QC70" s="26"/>
      <c r="QD70" s="26"/>
      <c r="QE70" s="26"/>
      <c r="QF70" s="26"/>
      <c r="QG70" s="26"/>
      <c r="QH70" s="26"/>
      <c r="QI70" s="26"/>
      <c r="QJ70" s="26"/>
      <c r="QK70" s="26"/>
      <c r="QL70" s="26"/>
      <c r="QM70" s="26"/>
      <c r="QN70" s="26"/>
      <c r="QO70" s="26"/>
      <c r="QP70" s="26"/>
      <c r="QQ70" s="26"/>
      <c r="QR70" s="26"/>
      <c r="QS70" s="26"/>
      <c r="QT70" s="26"/>
      <c r="QU70" s="26"/>
      <c r="QV70" s="26"/>
      <c r="QW70" s="26"/>
      <c r="QX70" s="26"/>
      <c r="QY70" s="26"/>
      <c r="QZ70" s="26"/>
      <c r="RA70" s="26"/>
      <c r="RB70" s="26"/>
      <c r="RC70" s="26"/>
      <c r="RD70" s="26"/>
      <c r="RE70" s="26"/>
      <c r="RF70" s="26"/>
      <c r="RG70" s="26"/>
      <c r="RH70" s="26"/>
      <c r="RI70" s="26"/>
      <c r="RJ70" s="26"/>
      <c r="RK70" s="26"/>
      <c r="RL70" s="26"/>
      <c r="RM70" s="26"/>
      <c r="RN70" s="26"/>
      <c r="RO70" s="26"/>
      <c r="RP70" s="26"/>
      <c r="RQ70" s="26"/>
      <c r="RR70" s="26"/>
      <c r="RS70" s="26"/>
      <c r="RT70" s="26"/>
      <c r="RU70" s="26"/>
      <c r="RV70" s="26"/>
      <c r="RW70" s="26"/>
      <c r="RX70" s="26"/>
      <c r="RY70" s="26"/>
      <c r="RZ70" s="26"/>
      <c r="SA70" s="26"/>
      <c r="SB70" s="26"/>
      <c r="SC70" s="26"/>
      <c r="SD70" s="26"/>
      <c r="SE70" s="26"/>
      <c r="SF70" s="26"/>
      <c r="SG70" s="26"/>
      <c r="SH70" s="26"/>
      <c r="SI70" s="26"/>
      <c r="SJ70" s="26"/>
      <c r="SK70" s="26"/>
      <c r="SL70" s="26"/>
      <c r="SM70" s="26"/>
      <c r="SN70" s="26"/>
      <c r="SO70" s="26"/>
      <c r="SP70" s="26"/>
      <c r="SQ70" s="26"/>
      <c r="SR70" s="26"/>
      <c r="SS70" s="26"/>
      <c r="ST70" s="26"/>
      <c r="SU70" s="26"/>
      <c r="SV70" s="26"/>
      <c r="SW70" s="26"/>
      <c r="SX70" s="26"/>
      <c r="SY70" s="26"/>
      <c r="SZ70" s="26"/>
      <c r="TA70" s="26"/>
      <c r="TB70" s="26"/>
      <c r="TC70" s="26"/>
      <c r="TD70" s="26"/>
      <c r="TE70" s="26"/>
      <c r="TF70" s="26"/>
      <c r="TG70" s="26"/>
      <c r="TH70" s="26"/>
      <c r="TI70" s="26"/>
      <c r="TJ70" s="26"/>
      <c r="TK70" s="26"/>
      <c r="TL70" s="26"/>
      <c r="TM70" s="26"/>
      <c r="TN70" s="26"/>
      <c r="TO70" s="26"/>
      <c r="TP70" s="26"/>
      <c r="TQ70" s="26"/>
      <c r="TR70" s="26"/>
      <c r="TS70" s="26"/>
      <c r="TT70" s="26"/>
      <c r="TU70" s="26"/>
      <c r="TV70" s="26"/>
      <c r="TW70" s="26"/>
      <c r="TX70" s="26"/>
      <c r="TY70" s="26"/>
      <c r="TZ70" s="26"/>
      <c r="UA70" s="26"/>
      <c r="UB70" s="26"/>
      <c r="UC70" s="26"/>
      <c r="UD70" s="26"/>
      <c r="UE70" s="26"/>
      <c r="UF70" s="26"/>
      <c r="UG70" s="26"/>
      <c r="UH70" s="26"/>
      <c r="UI70" s="26"/>
      <c r="UJ70" s="26"/>
      <c r="UK70" s="26"/>
      <c r="UL70" s="26"/>
      <c r="UM70" s="26"/>
      <c r="UN70" s="26"/>
      <c r="UO70" s="26"/>
      <c r="UP70" s="26"/>
      <c r="UQ70" s="26"/>
      <c r="UR70" s="26"/>
      <c r="US70" s="26"/>
      <c r="UT70" s="26"/>
      <c r="UU70" s="26"/>
      <c r="UV70" s="26"/>
      <c r="UW70" s="26"/>
      <c r="UX70" s="26"/>
      <c r="UY70" s="26"/>
      <c r="UZ70" s="26"/>
      <c r="VA70" s="26"/>
      <c r="VB70" s="26"/>
      <c r="VC70" s="26"/>
      <c r="VD70" s="26"/>
      <c r="VE70" s="26"/>
      <c r="VF70" s="26"/>
      <c r="VG70" s="26"/>
      <c r="VH70" s="26"/>
      <c r="VI70" s="26"/>
      <c r="VJ70" s="26"/>
      <c r="VK70" s="26"/>
      <c r="VL70" s="26"/>
      <c r="VM70" s="26"/>
      <c r="VN70" s="26"/>
      <c r="VO70" s="26"/>
      <c r="VP70" s="26"/>
      <c r="VQ70" s="26"/>
      <c r="VR70" s="26"/>
      <c r="VS70" s="26"/>
      <c r="VT70" s="26"/>
      <c r="VU70" s="26"/>
      <c r="VV70" s="26"/>
      <c r="VW70" s="26"/>
      <c r="VX70" s="26"/>
      <c r="VY70" s="26"/>
      <c r="VZ70" s="26"/>
      <c r="WA70" s="26"/>
      <c r="WB70" s="26"/>
      <c r="WC70" s="26"/>
      <c r="WD70" s="26"/>
      <c r="WE70" s="26"/>
      <c r="WF70" s="26"/>
      <c r="WG70" s="26"/>
      <c r="WH70" s="26"/>
      <c r="WI70" s="26"/>
      <c r="WJ70" s="26"/>
      <c r="WK70" s="26"/>
      <c r="WL70" s="26"/>
      <c r="WM70" s="26"/>
      <c r="WN70" s="26"/>
      <c r="WO70" s="26"/>
      <c r="WP70" s="26"/>
      <c r="WQ70" s="26"/>
      <c r="WR70" s="26"/>
      <c r="WS70" s="26"/>
      <c r="WT70" s="26"/>
      <c r="WU70" s="26"/>
      <c r="WV70" s="26"/>
      <c r="WW70" s="26"/>
      <c r="WX70" s="26"/>
      <c r="WY70" s="26"/>
      <c r="WZ70" s="26"/>
      <c r="XA70" s="26"/>
      <c r="XB70" s="26"/>
      <c r="XC70" s="26"/>
      <c r="XD70" s="26"/>
      <c r="XE70" s="26"/>
      <c r="XF70" s="26"/>
      <c r="XG70" s="26"/>
      <c r="XH70" s="26"/>
      <c r="XI70" s="26"/>
      <c r="XJ70" s="26"/>
      <c r="XK70" s="26"/>
      <c r="XL70" s="26"/>
      <c r="XM70" s="26"/>
      <c r="XN70" s="26"/>
      <c r="XO70" s="26"/>
      <c r="XP70" s="26"/>
      <c r="XQ70" s="26"/>
      <c r="XR70" s="26"/>
      <c r="XS70" s="26"/>
      <c r="XT70" s="26"/>
      <c r="XU70" s="26"/>
      <c r="XV70" s="26"/>
      <c r="XW70" s="26"/>
      <c r="XX70" s="26"/>
      <c r="XY70" s="26"/>
      <c r="XZ70" s="26"/>
      <c r="YA70" s="26"/>
      <c r="YB70" s="26"/>
      <c r="YC70" s="26"/>
      <c r="YD70" s="26"/>
      <c r="YE70" s="26"/>
      <c r="YF70" s="26"/>
      <c r="YG70" s="26"/>
      <c r="YH70" s="26"/>
      <c r="YI70" s="26"/>
      <c r="YJ70" s="26"/>
      <c r="YK70" s="26"/>
      <c r="YL70" s="26"/>
      <c r="YM70" s="26"/>
      <c r="YN70" s="26"/>
      <c r="YO70" s="26"/>
      <c r="YP70" s="26"/>
      <c r="YQ70" s="26"/>
      <c r="YR70" s="26"/>
      <c r="YS70" s="26"/>
      <c r="YT70" s="26"/>
      <c r="YU70" s="26"/>
      <c r="YV70" s="26"/>
      <c r="YW70" s="26"/>
      <c r="YX70" s="26"/>
      <c r="YY70" s="26"/>
      <c r="YZ70" s="26"/>
      <c r="ZA70" s="26"/>
      <c r="ZB70" s="26"/>
      <c r="ZC70" s="26"/>
      <c r="ZD70" s="26"/>
      <c r="ZE70" s="26"/>
      <c r="ZF70" s="26"/>
      <c r="ZG70" s="26"/>
      <c r="ZH70" s="26"/>
      <c r="ZI70" s="26"/>
      <c r="ZJ70" s="26"/>
      <c r="ZK70" s="26"/>
      <c r="ZL70" s="26"/>
      <c r="ZM70" s="26"/>
      <c r="ZN70" s="26"/>
      <c r="ZO70" s="26"/>
      <c r="ZP70" s="26"/>
      <c r="ZQ70" s="26"/>
      <c r="ZR70" s="26"/>
      <c r="ZS70" s="26"/>
      <c r="ZT70" s="26"/>
      <c r="ZU70" s="26"/>
      <c r="ZV70" s="26"/>
      <c r="ZW70" s="26"/>
      <c r="ZX70" s="26"/>
      <c r="ZY70" s="26"/>
      <c r="ZZ70" s="26"/>
      <c r="AAA70" s="26"/>
      <c r="AAB70" s="26"/>
      <c r="AAC70" s="26"/>
      <c r="AAD70" s="26"/>
      <c r="AAE70" s="26"/>
      <c r="AAF70" s="26"/>
      <c r="AAG70" s="26"/>
      <c r="AAH70" s="26"/>
      <c r="AAI70" s="26"/>
      <c r="AAJ70" s="26"/>
      <c r="AAK70" s="26"/>
      <c r="AAL70" s="26"/>
      <c r="AAM70" s="26"/>
      <c r="AAN70" s="26"/>
      <c r="AAO70" s="26"/>
      <c r="AAP70" s="26"/>
      <c r="AAQ70" s="26"/>
      <c r="AAR70" s="26"/>
      <c r="AAS70" s="26"/>
      <c r="AAT70" s="26"/>
      <c r="AAU70" s="26"/>
      <c r="AAV70" s="26"/>
      <c r="AAW70" s="26"/>
      <c r="AAX70" s="26"/>
      <c r="AAY70" s="26"/>
      <c r="AAZ70" s="26"/>
      <c r="ABA70" s="26"/>
      <c r="ABB70" s="26"/>
      <c r="ABC70" s="26"/>
      <c r="ABD70" s="26"/>
      <c r="ABE70" s="26"/>
      <c r="ABF70" s="26"/>
      <c r="ABG70" s="26"/>
      <c r="ABH70" s="26"/>
      <c r="ABI70" s="26"/>
      <c r="ABJ70" s="26"/>
      <c r="ABK70" s="26"/>
      <c r="ABL70" s="26"/>
      <c r="ABM70" s="26"/>
      <c r="ABN70" s="26"/>
      <c r="ABO70" s="26"/>
      <c r="ABP70" s="26"/>
      <c r="ABQ70" s="26"/>
      <c r="ABR70" s="26"/>
      <c r="ABS70" s="26"/>
      <c r="ABT70" s="26"/>
      <c r="ABU70" s="26"/>
      <c r="ABV70" s="26"/>
      <c r="ABW70" s="26"/>
      <c r="ABX70" s="26"/>
      <c r="ABY70" s="26"/>
      <c r="ABZ70" s="26"/>
      <c r="ACA70" s="26"/>
      <c r="ACB70" s="26"/>
      <c r="ACC70" s="26"/>
      <c r="ACD70" s="26"/>
      <c r="ACE70" s="26"/>
      <c r="ACF70" s="26"/>
      <c r="ACG70" s="26"/>
      <c r="ACH70" s="26"/>
      <c r="ACI70" s="26"/>
      <c r="ACJ70" s="26"/>
      <c r="ACK70" s="26"/>
      <c r="ACL70" s="26"/>
      <c r="ACM70" s="26"/>
      <c r="ACN70" s="26"/>
      <c r="ACO70" s="26"/>
      <c r="ACP70" s="26"/>
      <c r="ACQ70" s="26"/>
      <c r="ACR70" s="26"/>
      <c r="ACS70" s="26"/>
      <c r="ACT70" s="26"/>
      <c r="ACU70" s="26"/>
      <c r="ACV70" s="26"/>
      <c r="ACW70" s="26"/>
      <c r="ACX70" s="26"/>
      <c r="ACY70" s="26"/>
      <c r="ACZ70" s="26"/>
      <c r="ADA70" s="26"/>
      <c r="ADB70" s="26"/>
      <c r="ADC70" s="26"/>
      <c r="ADD70" s="26"/>
      <c r="ADE70" s="26"/>
      <c r="ADF70" s="26"/>
      <c r="ADG70" s="26"/>
      <c r="ADH70" s="26"/>
      <c r="ADI70" s="26"/>
      <c r="ADJ70" s="26"/>
      <c r="ADK70" s="26"/>
      <c r="ADL70" s="26"/>
      <c r="ADM70" s="26"/>
      <c r="ADN70" s="26"/>
      <c r="ADO70" s="26"/>
      <c r="ADP70" s="26"/>
      <c r="ADQ70" s="26"/>
      <c r="ADR70" s="26"/>
      <c r="ADS70" s="26"/>
      <c r="ADT70" s="26"/>
      <c r="ADU70" s="26"/>
      <c r="ADV70" s="26"/>
      <c r="ADW70" s="26"/>
      <c r="ADX70" s="26"/>
      <c r="ADY70" s="26"/>
      <c r="ADZ70" s="26"/>
      <c r="AEA70" s="26"/>
      <c r="AEB70" s="26"/>
      <c r="AEC70" s="26"/>
      <c r="AED70" s="26"/>
      <c r="AEE70" s="26"/>
      <c r="AEF70" s="26"/>
      <c r="AEG70" s="26"/>
      <c r="AEH70" s="26"/>
      <c r="AEI70" s="26"/>
      <c r="AEJ70" s="26"/>
      <c r="AEK70" s="26"/>
      <c r="AEL70" s="26"/>
      <c r="AEM70" s="26"/>
      <c r="AEN70" s="26"/>
      <c r="AEO70" s="26"/>
      <c r="AEP70" s="26"/>
      <c r="AEQ70" s="26"/>
      <c r="AER70" s="26"/>
      <c r="AES70" s="26"/>
      <c r="AET70" s="26"/>
      <c r="AEU70" s="26"/>
      <c r="AEV70" s="26"/>
      <c r="AEW70" s="26"/>
      <c r="AEX70" s="26"/>
      <c r="AEY70" s="26"/>
      <c r="AEZ70" s="26"/>
      <c r="AFA70" s="26"/>
      <c r="AFB70" s="26"/>
      <c r="AFC70" s="26"/>
      <c r="AFD70" s="26"/>
      <c r="AFE70" s="26"/>
      <c r="AFF70" s="26"/>
      <c r="AFG70" s="26"/>
      <c r="AFH70" s="26"/>
      <c r="AFI70" s="26"/>
      <c r="AFJ70" s="26"/>
      <c r="AFK70" s="26"/>
      <c r="AFL70" s="26"/>
      <c r="AFM70" s="26"/>
      <c r="AFN70" s="26"/>
      <c r="AFO70" s="26"/>
      <c r="AFP70" s="26"/>
      <c r="AFQ70" s="26"/>
      <c r="AFR70" s="26"/>
      <c r="AFS70" s="26"/>
      <c r="AFT70" s="26"/>
      <c r="AFU70" s="26"/>
      <c r="AFV70" s="26"/>
      <c r="AFW70" s="26"/>
      <c r="AFX70" s="26"/>
      <c r="AFY70" s="26"/>
      <c r="AFZ70" s="26"/>
      <c r="AGA70" s="26"/>
      <c r="AGB70" s="26"/>
      <c r="AGC70" s="26"/>
      <c r="AGD70" s="26"/>
      <c r="AGE70" s="26"/>
      <c r="AGF70" s="26"/>
      <c r="AGG70" s="26"/>
      <c r="AGH70" s="26"/>
      <c r="AGI70" s="26"/>
      <c r="AGJ70" s="26"/>
      <c r="AGK70" s="26"/>
      <c r="AGL70" s="26"/>
      <c r="AGM70" s="26"/>
      <c r="AGN70" s="26"/>
      <c r="AGO70" s="26"/>
      <c r="AGP70" s="26"/>
      <c r="AGQ70" s="26"/>
      <c r="AGR70" s="26"/>
      <c r="AGS70" s="26"/>
      <c r="AGT70" s="26"/>
      <c r="AGU70" s="26"/>
      <c r="AGV70" s="26"/>
      <c r="AGW70" s="26"/>
      <c r="AGX70" s="26"/>
      <c r="AGY70" s="26"/>
      <c r="AGZ70" s="26"/>
      <c r="AHA70" s="26"/>
      <c r="AHB70" s="26"/>
      <c r="AHC70" s="26"/>
      <c r="AHD70" s="26"/>
      <c r="AHE70" s="26"/>
      <c r="AHF70" s="26"/>
      <c r="AHG70" s="26"/>
      <c r="AHH70" s="26"/>
      <c r="AHI70" s="26"/>
      <c r="AHJ70" s="26"/>
      <c r="AHK70" s="26"/>
      <c r="AHL70" s="26"/>
      <c r="AHM70" s="26"/>
      <c r="AHN70" s="26"/>
      <c r="AHO70" s="26"/>
      <c r="AHP70" s="26"/>
      <c r="AHQ70" s="26"/>
      <c r="AHR70" s="26"/>
      <c r="AHS70" s="26"/>
      <c r="AHT70" s="26"/>
      <c r="AHU70" s="26"/>
      <c r="AHV70" s="26"/>
      <c r="AHW70" s="26"/>
      <c r="AHX70" s="26"/>
      <c r="AHY70" s="26"/>
      <c r="AHZ70" s="26"/>
      <c r="AIA70" s="26"/>
      <c r="AIB70" s="26"/>
      <c r="AIC70" s="26"/>
      <c r="AID70" s="26"/>
      <c r="AIE70" s="26"/>
      <c r="AIF70" s="26"/>
      <c r="AIG70" s="26"/>
      <c r="AIH70" s="26"/>
      <c r="AII70" s="26"/>
      <c r="AIJ70" s="26"/>
      <c r="AIK70" s="26"/>
      <c r="AIL70" s="26"/>
      <c r="AIM70" s="26"/>
      <c r="AIN70" s="26"/>
      <c r="AIO70" s="26"/>
      <c r="AIP70" s="26"/>
      <c r="AIQ70" s="26"/>
      <c r="AIR70" s="26"/>
      <c r="AIS70" s="26"/>
      <c r="AIT70" s="26"/>
      <c r="AIU70" s="26"/>
      <c r="AIV70" s="26"/>
      <c r="AIW70" s="26"/>
      <c r="AIX70" s="26"/>
      <c r="AIY70" s="26"/>
      <c r="AIZ70" s="26"/>
      <c r="AJA70" s="26"/>
      <c r="AJB70" s="26"/>
      <c r="AJC70" s="26"/>
      <c r="AJD70" s="26"/>
      <c r="AJE70" s="26"/>
      <c r="AJF70" s="26"/>
      <c r="AJG70" s="26"/>
      <c r="AJH70" s="26"/>
      <c r="AJI70" s="26"/>
      <c r="AJJ70" s="26"/>
      <c r="AJK70" s="26"/>
      <c r="AJL70" s="26"/>
      <c r="AJM70" s="26"/>
      <c r="AJN70" s="26"/>
      <c r="AJO70" s="26"/>
      <c r="AJP70" s="26"/>
      <c r="AJQ70" s="26"/>
      <c r="AJR70" s="26"/>
      <c r="AJS70" s="26"/>
      <c r="AJT70" s="26"/>
      <c r="AJU70" s="26"/>
      <c r="AJV70" s="26"/>
      <c r="AJW70" s="26"/>
      <c r="AJX70" s="26"/>
      <c r="AJY70" s="26"/>
      <c r="AJZ70" s="26"/>
      <c r="AKA70" s="26"/>
      <c r="AKB70" s="26"/>
      <c r="AKC70" s="26"/>
      <c r="AKD70" s="26"/>
      <c r="AKE70" s="26"/>
      <c r="AKF70" s="26"/>
      <c r="AKG70" s="26"/>
      <c r="AKH70" s="26"/>
      <c r="AKI70" s="26"/>
      <c r="AKJ70" s="26"/>
      <c r="AKK70" s="26"/>
      <c r="AKL70" s="26"/>
      <c r="AKM70" s="26"/>
      <c r="AKN70" s="26"/>
      <c r="AKO70" s="26"/>
      <c r="AKP70" s="26"/>
      <c r="AKQ70" s="26"/>
      <c r="AKR70" s="26"/>
      <c r="AKS70" s="26"/>
      <c r="AKT70" s="26"/>
      <c r="AKU70" s="26"/>
      <c r="AKV70" s="26"/>
      <c r="AKW70" s="26"/>
      <c r="AKX70" s="26"/>
      <c r="AKY70" s="26"/>
      <c r="AKZ70" s="26"/>
      <c r="ALA70" s="26"/>
      <c r="ALB70" s="26"/>
      <c r="ALC70" s="26"/>
      <c r="ALD70" s="26"/>
      <c r="ALE70" s="26"/>
      <c r="ALF70" s="26"/>
      <c r="ALG70" s="26"/>
      <c r="ALH70" s="26"/>
      <c r="ALI70" s="26"/>
      <c r="ALJ70" s="26"/>
      <c r="ALK70" s="26"/>
      <c r="ALL70" s="26"/>
      <c r="ALM70" s="26"/>
      <c r="ALN70" s="26"/>
      <c r="ALO70" s="26"/>
      <c r="ALP70" s="26"/>
      <c r="ALQ70" s="26"/>
      <c r="ALR70" s="26"/>
      <c r="ALS70" s="26"/>
      <c r="ALT70" s="26"/>
      <c r="ALU70" s="26"/>
      <c r="ALV70" s="26"/>
      <c r="ALW70" s="26"/>
      <c r="ALX70" s="26"/>
      <c r="ALY70" s="26"/>
      <c r="ALZ70" s="26"/>
      <c r="AMA70" s="26"/>
      <c r="AMB70" s="26"/>
      <c r="AMC70" s="26"/>
      <c r="AMD70" s="26"/>
      <c r="AME70" s="26"/>
      <c r="AMF70" s="26"/>
      <c r="AMG70" s="26"/>
      <c r="AMH70" s="26"/>
      <c r="AMI70" s="26"/>
      <c r="AMJ70" s="26"/>
      <c r="AMK70" s="26"/>
    </row>
    <row r="71" spans="1:1025" s="37" customFormat="1" x14ac:dyDescent="0.25">
      <c r="A71" s="624"/>
      <c r="B71" s="639" t="s">
        <v>627</v>
      </c>
      <c r="C71" s="645"/>
      <c r="D71" s="646"/>
      <c r="E71" s="234"/>
      <c r="F71" s="234"/>
      <c r="G71" s="51"/>
      <c r="H71" s="52"/>
      <c r="I71" s="53"/>
      <c r="J71" s="53"/>
      <c r="K71" s="53"/>
      <c r="L71" s="53"/>
      <c r="M71" s="53"/>
      <c r="N71" s="53"/>
      <c r="O71" s="53"/>
      <c r="P71" s="53"/>
      <c r="Q71" s="53"/>
      <c r="R71" s="53"/>
      <c r="S71" s="53"/>
      <c r="T71" s="53"/>
      <c r="U71" s="53"/>
      <c r="V71" s="53"/>
      <c r="W71" s="53"/>
      <c r="X71" s="53"/>
      <c r="Y71" s="53"/>
      <c r="Z71" s="53"/>
      <c r="AA71" s="26"/>
      <c r="AB71" s="26"/>
      <c r="AC71" s="26"/>
      <c r="AD71" s="26"/>
      <c r="AE71" s="26"/>
      <c r="AF71" s="26"/>
      <c r="AG71" s="26"/>
      <c r="AH71" s="26"/>
      <c r="AI71" s="26"/>
      <c r="AJ71" s="26"/>
      <c r="AK71" s="26"/>
      <c r="AL71" s="26"/>
      <c r="AM71" s="26"/>
      <c r="AN71" s="26"/>
      <c r="AO71" s="26"/>
      <c r="AP71" s="26"/>
      <c r="AQ71" s="26"/>
      <c r="AR71" s="26"/>
      <c r="AS71" s="26"/>
      <c r="AT71" s="26"/>
      <c r="AU71" s="26"/>
      <c r="AV71" s="26"/>
      <c r="AW71" s="26"/>
      <c r="AX71" s="26"/>
      <c r="AY71" s="26"/>
      <c r="AZ71" s="26"/>
      <c r="BA71" s="26"/>
      <c r="BB71" s="26"/>
      <c r="BC71" s="26"/>
      <c r="BD71" s="26"/>
      <c r="BE71" s="26"/>
      <c r="BF71" s="26"/>
      <c r="BG71" s="26"/>
      <c r="BH71" s="26"/>
      <c r="BI71" s="26"/>
      <c r="BJ71" s="26"/>
      <c r="BK71" s="26"/>
      <c r="BL71" s="26"/>
      <c r="BM71" s="26"/>
      <c r="BN71" s="26"/>
      <c r="BO71" s="26"/>
      <c r="BP71" s="26"/>
      <c r="BQ71" s="26"/>
      <c r="BR71" s="26"/>
      <c r="BS71" s="26"/>
      <c r="BT71" s="26"/>
      <c r="BU71" s="26"/>
      <c r="BV71" s="26"/>
      <c r="BW71" s="26"/>
      <c r="BX71" s="26"/>
      <c r="BY71" s="26"/>
      <c r="BZ71" s="26"/>
      <c r="CA71" s="26"/>
      <c r="CB71" s="26"/>
      <c r="CC71" s="26"/>
      <c r="CD71" s="26"/>
      <c r="CE71" s="26"/>
      <c r="CF71" s="26"/>
      <c r="CG71" s="26"/>
      <c r="CH71" s="26"/>
      <c r="CI71" s="26"/>
      <c r="CJ71" s="26"/>
      <c r="CK71" s="26"/>
      <c r="CL71" s="26"/>
      <c r="CM71" s="26"/>
      <c r="CN71" s="26"/>
      <c r="CO71" s="26"/>
      <c r="CP71" s="26"/>
      <c r="CQ71" s="26"/>
      <c r="CR71" s="26"/>
      <c r="CS71" s="26"/>
      <c r="CT71" s="26"/>
      <c r="CU71" s="26"/>
      <c r="CV71" s="26"/>
      <c r="CW71" s="26"/>
      <c r="CX71" s="26"/>
      <c r="CY71" s="26"/>
      <c r="CZ71" s="26"/>
      <c r="DA71" s="26"/>
      <c r="DB71" s="26"/>
      <c r="DC71" s="26"/>
      <c r="DD71" s="26"/>
      <c r="DE71" s="26"/>
      <c r="DF71" s="26"/>
      <c r="DG71" s="26"/>
      <c r="DH71" s="26"/>
      <c r="DI71" s="26"/>
      <c r="DJ71" s="26"/>
      <c r="DK71" s="26"/>
      <c r="DL71" s="26"/>
      <c r="DM71" s="26"/>
      <c r="DN71" s="26"/>
      <c r="DO71" s="26"/>
      <c r="DP71" s="26"/>
      <c r="DQ71" s="26"/>
      <c r="DR71" s="26"/>
      <c r="DS71" s="26"/>
      <c r="DT71" s="26"/>
      <c r="DU71" s="26"/>
      <c r="DV71" s="26"/>
      <c r="DW71" s="26"/>
      <c r="DX71" s="26"/>
      <c r="DY71" s="26"/>
      <c r="DZ71" s="26"/>
      <c r="EA71" s="26"/>
      <c r="EB71" s="26"/>
      <c r="EC71" s="26"/>
      <c r="ED71" s="26"/>
      <c r="EE71" s="26"/>
      <c r="EF71" s="26"/>
      <c r="EG71" s="26"/>
      <c r="EH71" s="26"/>
      <c r="EI71" s="26"/>
      <c r="EJ71" s="26"/>
      <c r="EK71" s="26"/>
      <c r="EL71" s="26"/>
      <c r="EM71" s="26"/>
      <c r="EN71" s="26"/>
      <c r="EO71" s="26"/>
      <c r="EP71" s="26"/>
      <c r="EQ71" s="26"/>
      <c r="ER71" s="26"/>
      <c r="ES71" s="26"/>
      <c r="ET71" s="26"/>
      <c r="EU71" s="26"/>
      <c r="EV71" s="26"/>
      <c r="EW71" s="26"/>
      <c r="EX71" s="26"/>
      <c r="EY71" s="26"/>
      <c r="EZ71" s="26"/>
      <c r="FA71" s="26"/>
      <c r="FB71" s="26"/>
      <c r="FC71" s="26"/>
      <c r="FD71" s="26"/>
      <c r="FE71" s="26"/>
      <c r="FF71" s="26"/>
      <c r="FG71" s="26"/>
      <c r="FH71" s="26"/>
      <c r="FI71" s="26"/>
      <c r="FJ71" s="26"/>
      <c r="FK71" s="26"/>
      <c r="FL71" s="26"/>
      <c r="FM71" s="26"/>
      <c r="FN71" s="26"/>
      <c r="FO71" s="26"/>
      <c r="FP71" s="26"/>
      <c r="FQ71" s="26"/>
      <c r="FR71" s="26"/>
      <c r="FS71" s="26"/>
      <c r="FT71" s="26"/>
      <c r="FU71" s="26"/>
      <c r="FV71" s="26"/>
      <c r="FW71" s="26"/>
      <c r="FX71" s="26"/>
      <c r="FY71" s="26"/>
      <c r="FZ71" s="26"/>
      <c r="GA71" s="26"/>
      <c r="GB71" s="26"/>
      <c r="GC71" s="26"/>
      <c r="GD71" s="26"/>
      <c r="GE71" s="26"/>
      <c r="GF71" s="26"/>
      <c r="GG71" s="26"/>
      <c r="GH71" s="26"/>
      <c r="GI71" s="26"/>
      <c r="GJ71" s="26"/>
      <c r="GK71" s="26"/>
      <c r="GL71" s="26"/>
      <c r="GM71" s="26"/>
      <c r="GN71" s="26"/>
      <c r="GO71" s="26"/>
      <c r="GP71" s="26"/>
      <c r="GQ71" s="26"/>
      <c r="GR71" s="26"/>
      <c r="GS71" s="26"/>
      <c r="GT71" s="26"/>
      <c r="GU71" s="26"/>
      <c r="GV71" s="26"/>
      <c r="GW71" s="26"/>
      <c r="GX71" s="26"/>
      <c r="GY71" s="26"/>
      <c r="GZ71" s="26"/>
      <c r="HA71" s="26"/>
      <c r="HB71" s="26"/>
      <c r="HC71" s="26"/>
      <c r="HD71" s="26"/>
      <c r="HE71" s="26"/>
      <c r="HF71" s="26"/>
      <c r="HG71" s="26"/>
      <c r="HH71" s="26"/>
      <c r="HI71" s="26"/>
      <c r="HJ71" s="26"/>
      <c r="HK71" s="26"/>
      <c r="HL71" s="26"/>
      <c r="HM71" s="26"/>
      <c r="HN71" s="26"/>
      <c r="HO71" s="26"/>
      <c r="HP71" s="26"/>
      <c r="HQ71" s="26"/>
      <c r="HR71" s="26"/>
      <c r="HS71" s="26"/>
      <c r="HT71" s="26"/>
      <c r="HU71" s="26"/>
      <c r="HV71" s="26"/>
      <c r="HW71" s="26"/>
      <c r="HX71" s="26"/>
      <c r="HY71" s="26"/>
      <c r="HZ71" s="26"/>
      <c r="IA71" s="26"/>
      <c r="IB71" s="26"/>
      <c r="IC71" s="26"/>
      <c r="ID71" s="26"/>
      <c r="IE71" s="26"/>
      <c r="IF71" s="26"/>
      <c r="IG71" s="26"/>
      <c r="IH71" s="26"/>
      <c r="II71" s="26"/>
      <c r="IJ71" s="26"/>
      <c r="IK71" s="26"/>
      <c r="IL71" s="26"/>
      <c r="IM71" s="26"/>
      <c r="IN71" s="26"/>
      <c r="IO71" s="26"/>
      <c r="IP71" s="26"/>
      <c r="IQ71" s="26"/>
      <c r="IR71" s="26"/>
      <c r="IS71" s="26"/>
      <c r="IT71" s="26"/>
      <c r="IU71" s="26"/>
      <c r="IV71" s="26"/>
      <c r="IW71" s="26"/>
      <c r="IX71" s="26"/>
      <c r="IY71" s="26"/>
      <c r="IZ71" s="26"/>
      <c r="JA71" s="26"/>
      <c r="JB71" s="26"/>
      <c r="JC71" s="26"/>
      <c r="JD71" s="26"/>
      <c r="JE71" s="26"/>
      <c r="JF71" s="26"/>
      <c r="JG71" s="26"/>
      <c r="JH71" s="26"/>
      <c r="JI71" s="26"/>
      <c r="JJ71" s="26"/>
      <c r="JK71" s="26"/>
      <c r="JL71" s="26"/>
      <c r="JM71" s="26"/>
      <c r="JN71" s="26"/>
      <c r="JO71" s="26"/>
      <c r="JP71" s="26"/>
      <c r="JQ71" s="26"/>
      <c r="JR71" s="26"/>
      <c r="JS71" s="26"/>
      <c r="JT71" s="26"/>
      <c r="JU71" s="26"/>
      <c r="JV71" s="26"/>
      <c r="JW71" s="26"/>
      <c r="JX71" s="26"/>
      <c r="JY71" s="26"/>
      <c r="JZ71" s="26"/>
      <c r="KA71" s="26"/>
      <c r="KB71" s="26"/>
      <c r="KC71" s="26"/>
      <c r="KD71" s="26"/>
      <c r="KE71" s="26"/>
      <c r="KF71" s="26"/>
      <c r="KG71" s="26"/>
      <c r="KH71" s="26"/>
      <c r="KI71" s="26"/>
      <c r="KJ71" s="26"/>
      <c r="KK71" s="26"/>
      <c r="KL71" s="26"/>
      <c r="KM71" s="26"/>
      <c r="KN71" s="26"/>
      <c r="KO71" s="26"/>
      <c r="KP71" s="26"/>
      <c r="KQ71" s="26"/>
      <c r="KR71" s="26"/>
      <c r="KS71" s="26"/>
      <c r="KT71" s="26"/>
      <c r="KU71" s="26"/>
      <c r="KV71" s="26"/>
      <c r="KW71" s="26"/>
      <c r="KX71" s="26"/>
      <c r="KY71" s="26"/>
      <c r="KZ71" s="26"/>
      <c r="LA71" s="26"/>
      <c r="LB71" s="26"/>
      <c r="LC71" s="26"/>
      <c r="LD71" s="26"/>
      <c r="LE71" s="26"/>
      <c r="LF71" s="26"/>
      <c r="LG71" s="26"/>
      <c r="LH71" s="26"/>
      <c r="LI71" s="26"/>
      <c r="LJ71" s="26"/>
      <c r="LK71" s="26"/>
      <c r="LL71" s="26"/>
      <c r="LM71" s="26"/>
      <c r="LN71" s="26"/>
      <c r="LO71" s="26"/>
      <c r="LP71" s="26"/>
      <c r="LQ71" s="26"/>
      <c r="LR71" s="26"/>
      <c r="LS71" s="26"/>
      <c r="LT71" s="26"/>
      <c r="LU71" s="26"/>
      <c r="LV71" s="26"/>
      <c r="LW71" s="26"/>
      <c r="LX71" s="26"/>
      <c r="LY71" s="26"/>
      <c r="LZ71" s="26"/>
      <c r="MA71" s="26"/>
      <c r="MB71" s="26"/>
      <c r="MC71" s="26"/>
      <c r="MD71" s="26"/>
      <c r="ME71" s="26"/>
      <c r="MF71" s="26"/>
      <c r="MG71" s="26"/>
      <c r="MH71" s="26"/>
      <c r="MI71" s="26"/>
      <c r="MJ71" s="26"/>
      <c r="MK71" s="26"/>
      <c r="ML71" s="26"/>
      <c r="MM71" s="26"/>
      <c r="MN71" s="26"/>
      <c r="MO71" s="26"/>
      <c r="MP71" s="26"/>
      <c r="MQ71" s="26"/>
      <c r="MR71" s="26"/>
      <c r="MS71" s="26"/>
      <c r="MT71" s="26"/>
      <c r="MU71" s="26"/>
      <c r="MV71" s="26"/>
      <c r="MW71" s="26"/>
      <c r="MX71" s="26"/>
      <c r="MY71" s="26"/>
      <c r="MZ71" s="26"/>
      <c r="NA71" s="26"/>
      <c r="NB71" s="26"/>
      <c r="NC71" s="26"/>
      <c r="ND71" s="26"/>
      <c r="NE71" s="26"/>
      <c r="NF71" s="26"/>
      <c r="NG71" s="26"/>
      <c r="NH71" s="26"/>
      <c r="NI71" s="26"/>
      <c r="NJ71" s="26"/>
      <c r="NK71" s="26"/>
      <c r="NL71" s="26"/>
      <c r="NM71" s="26"/>
      <c r="NN71" s="26"/>
      <c r="NO71" s="26"/>
      <c r="NP71" s="26"/>
      <c r="NQ71" s="26"/>
      <c r="NR71" s="26"/>
      <c r="NS71" s="26"/>
      <c r="NT71" s="26"/>
      <c r="NU71" s="26"/>
      <c r="NV71" s="26"/>
      <c r="NW71" s="26"/>
      <c r="NX71" s="26"/>
      <c r="NY71" s="26"/>
      <c r="NZ71" s="26"/>
      <c r="OA71" s="26"/>
      <c r="OB71" s="26"/>
      <c r="OC71" s="26"/>
      <c r="OD71" s="26"/>
      <c r="OE71" s="26"/>
      <c r="OF71" s="26"/>
      <c r="OG71" s="26"/>
      <c r="OH71" s="26"/>
      <c r="OI71" s="26"/>
      <c r="OJ71" s="26"/>
      <c r="OK71" s="26"/>
      <c r="OL71" s="26"/>
      <c r="OM71" s="26"/>
      <c r="ON71" s="26"/>
      <c r="OO71" s="26"/>
      <c r="OP71" s="26"/>
      <c r="OQ71" s="26"/>
      <c r="OR71" s="26"/>
      <c r="OS71" s="26"/>
      <c r="OT71" s="26"/>
      <c r="OU71" s="26"/>
      <c r="OV71" s="26"/>
      <c r="OW71" s="26"/>
      <c r="OX71" s="26"/>
      <c r="OY71" s="26"/>
      <c r="OZ71" s="26"/>
      <c r="PA71" s="26"/>
      <c r="PB71" s="26"/>
      <c r="PC71" s="26"/>
      <c r="PD71" s="26"/>
      <c r="PE71" s="26"/>
      <c r="PF71" s="26"/>
      <c r="PG71" s="26"/>
      <c r="PH71" s="26"/>
      <c r="PI71" s="26"/>
      <c r="PJ71" s="26"/>
      <c r="PK71" s="26"/>
      <c r="PL71" s="26"/>
      <c r="PM71" s="26"/>
      <c r="PN71" s="26"/>
      <c r="PO71" s="26"/>
      <c r="PP71" s="26"/>
      <c r="PQ71" s="26"/>
      <c r="PR71" s="26"/>
      <c r="PS71" s="26"/>
      <c r="PT71" s="26"/>
      <c r="PU71" s="26"/>
      <c r="PV71" s="26"/>
      <c r="PW71" s="26"/>
      <c r="PX71" s="26"/>
      <c r="PY71" s="26"/>
      <c r="PZ71" s="26"/>
      <c r="QA71" s="26"/>
      <c r="QB71" s="26"/>
      <c r="QC71" s="26"/>
      <c r="QD71" s="26"/>
      <c r="QE71" s="26"/>
      <c r="QF71" s="26"/>
      <c r="QG71" s="26"/>
      <c r="QH71" s="26"/>
      <c r="QI71" s="26"/>
      <c r="QJ71" s="26"/>
      <c r="QK71" s="26"/>
      <c r="QL71" s="26"/>
      <c r="QM71" s="26"/>
      <c r="QN71" s="26"/>
      <c r="QO71" s="26"/>
      <c r="QP71" s="26"/>
      <c r="QQ71" s="26"/>
      <c r="QR71" s="26"/>
      <c r="QS71" s="26"/>
      <c r="QT71" s="26"/>
      <c r="QU71" s="26"/>
      <c r="QV71" s="26"/>
      <c r="QW71" s="26"/>
      <c r="QX71" s="26"/>
      <c r="QY71" s="26"/>
      <c r="QZ71" s="26"/>
      <c r="RA71" s="26"/>
      <c r="RB71" s="26"/>
      <c r="RC71" s="26"/>
      <c r="RD71" s="26"/>
      <c r="RE71" s="26"/>
      <c r="RF71" s="26"/>
      <c r="RG71" s="26"/>
      <c r="RH71" s="26"/>
      <c r="RI71" s="26"/>
      <c r="RJ71" s="26"/>
      <c r="RK71" s="26"/>
      <c r="RL71" s="26"/>
      <c r="RM71" s="26"/>
      <c r="RN71" s="26"/>
      <c r="RO71" s="26"/>
      <c r="RP71" s="26"/>
      <c r="RQ71" s="26"/>
      <c r="RR71" s="26"/>
      <c r="RS71" s="26"/>
      <c r="RT71" s="26"/>
      <c r="RU71" s="26"/>
      <c r="RV71" s="26"/>
      <c r="RW71" s="26"/>
      <c r="RX71" s="26"/>
      <c r="RY71" s="26"/>
      <c r="RZ71" s="26"/>
      <c r="SA71" s="26"/>
      <c r="SB71" s="26"/>
      <c r="SC71" s="26"/>
      <c r="SD71" s="26"/>
      <c r="SE71" s="26"/>
      <c r="SF71" s="26"/>
      <c r="SG71" s="26"/>
      <c r="SH71" s="26"/>
      <c r="SI71" s="26"/>
      <c r="SJ71" s="26"/>
      <c r="SK71" s="26"/>
      <c r="SL71" s="26"/>
      <c r="SM71" s="26"/>
      <c r="SN71" s="26"/>
      <c r="SO71" s="26"/>
      <c r="SP71" s="26"/>
      <c r="SQ71" s="26"/>
      <c r="SR71" s="26"/>
      <c r="SS71" s="26"/>
      <c r="ST71" s="26"/>
      <c r="SU71" s="26"/>
      <c r="SV71" s="26"/>
      <c r="SW71" s="26"/>
      <c r="SX71" s="26"/>
      <c r="SY71" s="26"/>
      <c r="SZ71" s="26"/>
      <c r="TA71" s="26"/>
      <c r="TB71" s="26"/>
      <c r="TC71" s="26"/>
      <c r="TD71" s="26"/>
      <c r="TE71" s="26"/>
      <c r="TF71" s="26"/>
      <c r="TG71" s="26"/>
      <c r="TH71" s="26"/>
      <c r="TI71" s="26"/>
      <c r="TJ71" s="26"/>
      <c r="TK71" s="26"/>
      <c r="TL71" s="26"/>
      <c r="TM71" s="26"/>
      <c r="TN71" s="26"/>
      <c r="TO71" s="26"/>
      <c r="TP71" s="26"/>
      <c r="TQ71" s="26"/>
      <c r="TR71" s="26"/>
      <c r="TS71" s="26"/>
      <c r="TT71" s="26"/>
      <c r="TU71" s="26"/>
      <c r="TV71" s="26"/>
      <c r="TW71" s="26"/>
      <c r="TX71" s="26"/>
      <c r="TY71" s="26"/>
      <c r="TZ71" s="26"/>
      <c r="UA71" s="26"/>
      <c r="UB71" s="26"/>
      <c r="UC71" s="26"/>
      <c r="UD71" s="26"/>
      <c r="UE71" s="26"/>
      <c r="UF71" s="26"/>
      <c r="UG71" s="26"/>
      <c r="UH71" s="26"/>
      <c r="UI71" s="26"/>
      <c r="UJ71" s="26"/>
      <c r="UK71" s="26"/>
      <c r="UL71" s="26"/>
      <c r="UM71" s="26"/>
      <c r="UN71" s="26"/>
      <c r="UO71" s="26"/>
      <c r="UP71" s="26"/>
      <c r="UQ71" s="26"/>
      <c r="UR71" s="26"/>
      <c r="US71" s="26"/>
      <c r="UT71" s="26"/>
      <c r="UU71" s="26"/>
      <c r="UV71" s="26"/>
      <c r="UW71" s="26"/>
      <c r="UX71" s="26"/>
      <c r="UY71" s="26"/>
      <c r="UZ71" s="26"/>
      <c r="VA71" s="26"/>
      <c r="VB71" s="26"/>
      <c r="VC71" s="26"/>
      <c r="VD71" s="26"/>
      <c r="VE71" s="26"/>
      <c r="VF71" s="26"/>
      <c r="VG71" s="26"/>
      <c r="VH71" s="26"/>
      <c r="VI71" s="26"/>
      <c r="VJ71" s="26"/>
      <c r="VK71" s="26"/>
      <c r="VL71" s="26"/>
      <c r="VM71" s="26"/>
      <c r="VN71" s="26"/>
      <c r="VO71" s="26"/>
      <c r="VP71" s="26"/>
      <c r="VQ71" s="26"/>
      <c r="VR71" s="26"/>
      <c r="VS71" s="26"/>
      <c r="VT71" s="26"/>
      <c r="VU71" s="26"/>
      <c r="VV71" s="26"/>
      <c r="VW71" s="26"/>
      <c r="VX71" s="26"/>
      <c r="VY71" s="26"/>
      <c r="VZ71" s="26"/>
      <c r="WA71" s="26"/>
      <c r="WB71" s="26"/>
      <c r="WC71" s="26"/>
      <c r="WD71" s="26"/>
      <c r="WE71" s="26"/>
      <c r="WF71" s="26"/>
      <c r="WG71" s="26"/>
      <c r="WH71" s="26"/>
      <c r="WI71" s="26"/>
      <c r="WJ71" s="26"/>
      <c r="WK71" s="26"/>
      <c r="WL71" s="26"/>
      <c r="WM71" s="26"/>
      <c r="WN71" s="26"/>
      <c r="WO71" s="26"/>
      <c r="WP71" s="26"/>
      <c r="WQ71" s="26"/>
      <c r="WR71" s="26"/>
      <c r="WS71" s="26"/>
      <c r="WT71" s="26"/>
      <c r="WU71" s="26"/>
      <c r="WV71" s="26"/>
      <c r="WW71" s="26"/>
      <c r="WX71" s="26"/>
      <c r="WY71" s="26"/>
      <c r="WZ71" s="26"/>
      <c r="XA71" s="26"/>
      <c r="XB71" s="26"/>
      <c r="XC71" s="26"/>
      <c r="XD71" s="26"/>
      <c r="XE71" s="26"/>
      <c r="XF71" s="26"/>
      <c r="XG71" s="26"/>
      <c r="XH71" s="26"/>
      <c r="XI71" s="26"/>
      <c r="XJ71" s="26"/>
      <c r="XK71" s="26"/>
      <c r="XL71" s="26"/>
      <c r="XM71" s="26"/>
      <c r="XN71" s="26"/>
      <c r="XO71" s="26"/>
      <c r="XP71" s="26"/>
      <c r="XQ71" s="26"/>
      <c r="XR71" s="26"/>
      <c r="XS71" s="26"/>
      <c r="XT71" s="26"/>
      <c r="XU71" s="26"/>
      <c r="XV71" s="26"/>
      <c r="XW71" s="26"/>
      <c r="XX71" s="26"/>
      <c r="XY71" s="26"/>
      <c r="XZ71" s="26"/>
      <c r="YA71" s="26"/>
      <c r="YB71" s="26"/>
      <c r="YC71" s="26"/>
      <c r="YD71" s="26"/>
      <c r="YE71" s="26"/>
      <c r="YF71" s="26"/>
      <c r="YG71" s="26"/>
      <c r="YH71" s="26"/>
      <c r="YI71" s="26"/>
      <c r="YJ71" s="26"/>
      <c r="YK71" s="26"/>
      <c r="YL71" s="26"/>
      <c r="YM71" s="26"/>
      <c r="YN71" s="26"/>
      <c r="YO71" s="26"/>
      <c r="YP71" s="26"/>
      <c r="YQ71" s="26"/>
      <c r="YR71" s="26"/>
      <c r="YS71" s="26"/>
      <c r="YT71" s="26"/>
      <c r="YU71" s="26"/>
      <c r="YV71" s="26"/>
      <c r="YW71" s="26"/>
      <c r="YX71" s="26"/>
      <c r="YY71" s="26"/>
      <c r="YZ71" s="26"/>
      <c r="ZA71" s="26"/>
      <c r="ZB71" s="26"/>
      <c r="ZC71" s="26"/>
      <c r="ZD71" s="26"/>
      <c r="ZE71" s="26"/>
      <c r="ZF71" s="26"/>
      <c r="ZG71" s="26"/>
      <c r="ZH71" s="26"/>
      <c r="ZI71" s="26"/>
      <c r="ZJ71" s="26"/>
      <c r="ZK71" s="26"/>
      <c r="ZL71" s="26"/>
      <c r="ZM71" s="26"/>
      <c r="ZN71" s="26"/>
      <c r="ZO71" s="26"/>
      <c r="ZP71" s="26"/>
      <c r="ZQ71" s="26"/>
      <c r="ZR71" s="26"/>
      <c r="ZS71" s="26"/>
      <c r="ZT71" s="26"/>
      <c r="ZU71" s="26"/>
      <c r="ZV71" s="26"/>
      <c r="ZW71" s="26"/>
      <c r="ZX71" s="26"/>
      <c r="ZY71" s="26"/>
      <c r="ZZ71" s="26"/>
      <c r="AAA71" s="26"/>
      <c r="AAB71" s="26"/>
      <c r="AAC71" s="26"/>
      <c r="AAD71" s="26"/>
      <c r="AAE71" s="26"/>
      <c r="AAF71" s="26"/>
      <c r="AAG71" s="26"/>
      <c r="AAH71" s="26"/>
      <c r="AAI71" s="26"/>
      <c r="AAJ71" s="26"/>
      <c r="AAK71" s="26"/>
      <c r="AAL71" s="26"/>
      <c r="AAM71" s="26"/>
      <c r="AAN71" s="26"/>
      <c r="AAO71" s="26"/>
      <c r="AAP71" s="26"/>
      <c r="AAQ71" s="26"/>
      <c r="AAR71" s="26"/>
      <c r="AAS71" s="26"/>
      <c r="AAT71" s="26"/>
      <c r="AAU71" s="26"/>
      <c r="AAV71" s="26"/>
      <c r="AAW71" s="26"/>
      <c r="AAX71" s="26"/>
      <c r="AAY71" s="26"/>
      <c r="AAZ71" s="26"/>
      <c r="ABA71" s="26"/>
      <c r="ABB71" s="26"/>
      <c r="ABC71" s="26"/>
      <c r="ABD71" s="26"/>
      <c r="ABE71" s="26"/>
      <c r="ABF71" s="26"/>
      <c r="ABG71" s="26"/>
      <c r="ABH71" s="26"/>
      <c r="ABI71" s="26"/>
      <c r="ABJ71" s="26"/>
      <c r="ABK71" s="26"/>
      <c r="ABL71" s="26"/>
      <c r="ABM71" s="26"/>
      <c r="ABN71" s="26"/>
      <c r="ABO71" s="26"/>
      <c r="ABP71" s="26"/>
      <c r="ABQ71" s="26"/>
      <c r="ABR71" s="26"/>
      <c r="ABS71" s="26"/>
      <c r="ABT71" s="26"/>
      <c r="ABU71" s="26"/>
      <c r="ABV71" s="26"/>
      <c r="ABW71" s="26"/>
      <c r="ABX71" s="26"/>
      <c r="ABY71" s="26"/>
      <c r="ABZ71" s="26"/>
      <c r="ACA71" s="26"/>
      <c r="ACB71" s="26"/>
      <c r="ACC71" s="26"/>
      <c r="ACD71" s="26"/>
      <c r="ACE71" s="26"/>
      <c r="ACF71" s="26"/>
      <c r="ACG71" s="26"/>
      <c r="ACH71" s="26"/>
      <c r="ACI71" s="26"/>
      <c r="ACJ71" s="26"/>
      <c r="ACK71" s="26"/>
      <c r="ACL71" s="26"/>
      <c r="ACM71" s="26"/>
      <c r="ACN71" s="26"/>
      <c r="ACO71" s="26"/>
      <c r="ACP71" s="26"/>
      <c r="ACQ71" s="26"/>
      <c r="ACR71" s="26"/>
      <c r="ACS71" s="26"/>
      <c r="ACT71" s="26"/>
      <c r="ACU71" s="26"/>
      <c r="ACV71" s="26"/>
      <c r="ACW71" s="26"/>
      <c r="ACX71" s="26"/>
      <c r="ACY71" s="26"/>
      <c r="ACZ71" s="26"/>
      <c r="ADA71" s="26"/>
      <c r="ADB71" s="26"/>
      <c r="ADC71" s="26"/>
      <c r="ADD71" s="26"/>
      <c r="ADE71" s="26"/>
      <c r="ADF71" s="26"/>
      <c r="ADG71" s="26"/>
      <c r="ADH71" s="26"/>
      <c r="ADI71" s="26"/>
      <c r="ADJ71" s="26"/>
      <c r="ADK71" s="26"/>
      <c r="ADL71" s="26"/>
      <c r="ADM71" s="26"/>
      <c r="ADN71" s="26"/>
      <c r="ADO71" s="26"/>
      <c r="ADP71" s="26"/>
      <c r="ADQ71" s="26"/>
      <c r="ADR71" s="26"/>
      <c r="ADS71" s="26"/>
      <c r="ADT71" s="26"/>
      <c r="ADU71" s="26"/>
      <c r="ADV71" s="26"/>
      <c r="ADW71" s="26"/>
      <c r="ADX71" s="26"/>
      <c r="ADY71" s="26"/>
      <c r="ADZ71" s="26"/>
      <c r="AEA71" s="26"/>
      <c r="AEB71" s="26"/>
      <c r="AEC71" s="26"/>
      <c r="AED71" s="26"/>
      <c r="AEE71" s="26"/>
      <c r="AEF71" s="26"/>
      <c r="AEG71" s="26"/>
      <c r="AEH71" s="26"/>
      <c r="AEI71" s="26"/>
      <c r="AEJ71" s="26"/>
      <c r="AEK71" s="26"/>
      <c r="AEL71" s="26"/>
      <c r="AEM71" s="26"/>
      <c r="AEN71" s="26"/>
      <c r="AEO71" s="26"/>
      <c r="AEP71" s="26"/>
      <c r="AEQ71" s="26"/>
      <c r="AER71" s="26"/>
      <c r="AES71" s="26"/>
      <c r="AET71" s="26"/>
      <c r="AEU71" s="26"/>
      <c r="AEV71" s="26"/>
      <c r="AEW71" s="26"/>
      <c r="AEX71" s="26"/>
      <c r="AEY71" s="26"/>
      <c r="AEZ71" s="26"/>
      <c r="AFA71" s="26"/>
      <c r="AFB71" s="26"/>
      <c r="AFC71" s="26"/>
      <c r="AFD71" s="26"/>
      <c r="AFE71" s="26"/>
      <c r="AFF71" s="26"/>
      <c r="AFG71" s="26"/>
      <c r="AFH71" s="26"/>
      <c r="AFI71" s="26"/>
      <c r="AFJ71" s="26"/>
      <c r="AFK71" s="26"/>
      <c r="AFL71" s="26"/>
      <c r="AFM71" s="26"/>
      <c r="AFN71" s="26"/>
      <c r="AFO71" s="26"/>
      <c r="AFP71" s="26"/>
      <c r="AFQ71" s="26"/>
      <c r="AFR71" s="26"/>
      <c r="AFS71" s="26"/>
      <c r="AFT71" s="26"/>
      <c r="AFU71" s="26"/>
      <c r="AFV71" s="26"/>
      <c r="AFW71" s="26"/>
      <c r="AFX71" s="26"/>
      <c r="AFY71" s="26"/>
      <c r="AFZ71" s="26"/>
      <c r="AGA71" s="26"/>
      <c r="AGB71" s="26"/>
      <c r="AGC71" s="26"/>
      <c r="AGD71" s="26"/>
      <c r="AGE71" s="26"/>
      <c r="AGF71" s="26"/>
      <c r="AGG71" s="26"/>
      <c r="AGH71" s="26"/>
      <c r="AGI71" s="26"/>
      <c r="AGJ71" s="26"/>
      <c r="AGK71" s="26"/>
      <c r="AGL71" s="26"/>
      <c r="AGM71" s="26"/>
      <c r="AGN71" s="26"/>
      <c r="AGO71" s="26"/>
      <c r="AGP71" s="26"/>
      <c r="AGQ71" s="26"/>
      <c r="AGR71" s="26"/>
      <c r="AGS71" s="26"/>
      <c r="AGT71" s="26"/>
      <c r="AGU71" s="26"/>
      <c r="AGV71" s="26"/>
      <c r="AGW71" s="26"/>
      <c r="AGX71" s="26"/>
      <c r="AGY71" s="26"/>
      <c r="AGZ71" s="26"/>
      <c r="AHA71" s="26"/>
      <c r="AHB71" s="26"/>
      <c r="AHC71" s="26"/>
      <c r="AHD71" s="26"/>
      <c r="AHE71" s="26"/>
      <c r="AHF71" s="26"/>
      <c r="AHG71" s="26"/>
      <c r="AHH71" s="26"/>
      <c r="AHI71" s="26"/>
      <c r="AHJ71" s="26"/>
      <c r="AHK71" s="26"/>
      <c r="AHL71" s="26"/>
      <c r="AHM71" s="26"/>
      <c r="AHN71" s="26"/>
      <c r="AHO71" s="26"/>
      <c r="AHP71" s="26"/>
      <c r="AHQ71" s="26"/>
      <c r="AHR71" s="26"/>
      <c r="AHS71" s="26"/>
      <c r="AHT71" s="26"/>
      <c r="AHU71" s="26"/>
      <c r="AHV71" s="26"/>
      <c r="AHW71" s="26"/>
      <c r="AHX71" s="26"/>
      <c r="AHY71" s="26"/>
      <c r="AHZ71" s="26"/>
      <c r="AIA71" s="26"/>
      <c r="AIB71" s="26"/>
      <c r="AIC71" s="26"/>
      <c r="AID71" s="26"/>
      <c r="AIE71" s="26"/>
      <c r="AIF71" s="26"/>
      <c r="AIG71" s="26"/>
      <c r="AIH71" s="26"/>
      <c r="AII71" s="26"/>
      <c r="AIJ71" s="26"/>
      <c r="AIK71" s="26"/>
      <c r="AIL71" s="26"/>
      <c r="AIM71" s="26"/>
      <c r="AIN71" s="26"/>
      <c r="AIO71" s="26"/>
      <c r="AIP71" s="26"/>
      <c r="AIQ71" s="26"/>
      <c r="AIR71" s="26"/>
      <c r="AIS71" s="26"/>
      <c r="AIT71" s="26"/>
      <c r="AIU71" s="26"/>
      <c r="AIV71" s="26"/>
      <c r="AIW71" s="26"/>
      <c r="AIX71" s="26"/>
      <c r="AIY71" s="26"/>
      <c r="AIZ71" s="26"/>
      <c r="AJA71" s="26"/>
      <c r="AJB71" s="26"/>
      <c r="AJC71" s="26"/>
      <c r="AJD71" s="26"/>
      <c r="AJE71" s="26"/>
      <c r="AJF71" s="26"/>
      <c r="AJG71" s="26"/>
      <c r="AJH71" s="26"/>
      <c r="AJI71" s="26"/>
      <c r="AJJ71" s="26"/>
      <c r="AJK71" s="26"/>
      <c r="AJL71" s="26"/>
      <c r="AJM71" s="26"/>
      <c r="AJN71" s="26"/>
      <c r="AJO71" s="26"/>
      <c r="AJP71" s="26"/>
      <c r="AJQ71" s="26"/>
      <c r="AJR71" s="26"/>
      <c r="AJS71" s="26"/>
      <c r="AJT71" s="26"/>
      <c r="AJU71" s="26"/>
      <c r="AJV71" s="26"/>
      <c r="AJW71" s="26"/>
      <c r="AJX71" s="26"/>
      <c r="AJY71" s="26"/>
      <c r="AJZ71" s="26"/>
      <c r="AKA71" s="26"/>
      <c r="AKB71" s="26"/>
      <c r="AKC71" s="26"/>
      <c r="AKD71" s="26"/>
      <c r="AKE71" s="26"/>
      <c r="AKF71" s="26"/>
      <c r="AKG71" s="26"/>
      <c r="AKH71" s="26"/>
      <c r="AKI71" s="26"/>
      <c r="AKJ71" s="26"/>
      <c r="AKK71" s="26"/>
      <c r="AKL71" s="26"/>
      <c r="AKM71" s="26"/>
      <c r="AKN71" s="26"/>
      <c r="AKO71" s="26"/>
      <c r="AKP71" s="26"/>
      <c r="AKQ71" s="26"/>
      <c r="AKR71" s="26"/>
      <c r="AKS71" s="26"/>
      <c r="AKT71" s="26"/>
      <c r="AKU71" s="26"/>
      <c r="AKV71" s="26"/>
      <c r="AKW71" s="26"/>
      <c r="AKX71" s="26"/>
      <c r="AKY71" s="26"/>
      <c r="AKZ71" s="26"/>
      <c r="ALA71" s="26"/>
      <c r="ALB71" s="26"/>
      <c r="ALC71" s="26"/>
      <c r="ALD71" s="26"/>
      <c r="ALE71" s="26"/>
      <c r="ALF71" s="26"/>
      <c r="ALG71" s="26"/>
      <c r="ALH71" s="26"/>
      <c r="ALI71" s="26"/>
      <c r="ALJ71" s="26"/>
      <c r="ALK71" s="26"/>
      <c r="ALL71" s="26"/>
      <c r="ALM71" s="26"/>
      <c r="ALN71" s="26"/>
      <c r="ALO71" s="26"/>
      <c r="ALP71" s="26"/>
      <c r="ALQ71" s="26"/>
      <c r="ALR71" s="26"/>
      <c r="ALS71" s="26"/>
      <c r="ALT71" s="26"/>
      <c r="ALU71" s="26"/>
      <c r="ALV71" s="26"/>
      <c r="ALW71" s="26"/>
      <c r="ALX71" s="26"/>
      <c r="ALY71" s="26"/>
      <c r="ALZ71" s="26"/>
      <c r="AMA71" s="26"/>
      <c r="AMB71" s="26"/>
      <c r="AMC71" s="26"/>
      <c r="AMD71" s="26"/>
      <c r="AME71" s="26"/>
      <c r="AMF71" s="26"/>
      <c r="AMG71" s="26"/>
      <c r="AMH71" s="26"/>
      <c r="AMI71" s="26"/>
      <c r="AMJ71" s="26"/>
      <c r="AMK71" s="26"/>
    </row>
    <row r="72" spans="1:1025" s="37" customFormat="1" x14ac:dyDescent="0.25">
      <c r="A72" s="624"/>
      <c r="B72" s="647"/>
      <c r="C72" s="645"/>
      <c r="D72" s="646"/>
      <c r="E72" s="234"/>
      <c r="F72" s="234"/>
      <c r="G72" s="51"/>
      <c r="H72" s="52"/>
      <c r="I72" s="53"/>
      <c r="J72" s="53"/>
      <c r="K72" s="53"/>
      <c r="L72" s="53"/>
      <c r="M72" s="53"/>
      <c r="N72" s="53"/>
      <c r="O72" s="53"/>
      <c r="P72" s="53"/>
      <c r="Q72" s="53"/>
      <c r="R72" s="53"/>
      <c r="S72" s="53"/>
      <c r="T72" s="53"/>
      <c r="U72" s="53"/>
      <c r="V72" s="53"/>
      <c r="W72" s="53"/>
      <c r="X72" s="53"/>
      <c r="Y72" s="53"/>
      <c r="Z72" s="53"/>
      <c r="AA72" s="26"/>
      <c r="AB72" s="26"/>
      <c r="AC72" s="26"/>
      <c r="AD72" s="26"/>
      <c r="AE72" s="26"/>
      <c r="AF72" s="26"/>
      <c r="AG72" s="26"/>
      <c r="AH72" s="26"/>
      <c r="AI72" s="26"/>
      <c r="AJ72" s="26"/>
      <c r="AK72" s="26"/>
      <c r="AL72" s="26"/>
      <c r="AM72" s="26"/>
      <c r="AN72" s="26"/>
      <c r="AO72" s="26"/>
      <c r="AP72" s="26"/>
      <c r="AQ72" s="26"/>
      <c r="AR72" s="26"/>
      <c r="AS72" s="26"/>
      <c r="AT72" s="26"/>
      <c r="AU72" s="26"/>
      <c r="AV72" s="26"/>
      <c r="AW72" s="26"/>
      <c r="AX72" s="26"/>
      <c r="AY72" s="26"/>
      <c r="AZ72" s="26"/>
      <c r="BA72" s="26"/>
      <c r="BB72" s="26"/>
      <c r="BC72" s="26"/>
      <c r="BD72" s="26"/>
      <c r="BE72" s="26"/>
      <c r="BF72" s="26"/>
      <c r="BG72" s="26"/>
      <c r="BH72" s="26"/>
      <c r="BI72" s="26"/>
      <c r="BJ72" s="26"/>
      <c r="BK72" s="26"/>
      <c r="BL72" s="26"/>
      <c r="BM72" s="26"/>
      <c r="BN72" s="26"/>
      <c r="BO72" s="26"/>
      <c r="BP72" s="26"/>
      <c r="BQ72" s="26"/>
      <c r="BR72" s="26"/>
      <c r="BS72" s="26"/>
      <c r="BT72" s="26"/>
      <c r="BU72" s="26"/>
      <c r="BV72" s="26"/>
      <c r="BW72" s="26"/>
      <c r="BX72" s="26"/>
      <c r="BY72" s="26"/>
      <c r="BZ72" s="26"/>
      <c r="CA72" s="26"/>
      <c r="CB72" s="26"/>
      <c r="CC72" s="26"/>
      <c r="CD72" s="26"/>
      <c r="CE72" s="26"/>
      <c r="CF72" s="26"/>
      <c r="CG72" s="26"/>
      <c r="CH72" s="26"/>
      <c r="CI72" s="26"/>
      <c r="CJ72" s="26"/>
      <c r="CK72" s="26"/>
      <c r="CL72" s="26"/>
      <c r="CM72" s="26"/>
      <c r="CN72" s="26"/>
      <c r="CO72" s="26"/>
      <c r="CP72" s="26"/>
      <c r="CQ72" s="26"/>
      <c r="CR72" s="26"/>
      <c r="CS72" s="26"/>
      <c r="CT72" s="26"/>
      <c r="CU72" s="26"/>
      <c r="CV72" s="26"/>
      <c r="CW72" s="26"/>
      <c r="CX72" s="26"/>
      <c r="CY72" s="26"/>
      <c r="CZ72" s="26"/>
      <c r="DA72" s="26"/>
      <c r="DB72" s="26"/>
      <c r="DC72" s="26"/>
      <c r="DD72" s="26"/>
      <c r="DE72" s="26"/>
      <c r="DF72" s="26"/>
      <c r="DG72" s="26"/>
      <c r="DH72" s="26"/>
      <c r="DI72" s="26"/>
      <c r="DJ72" s="26"/>
      <c r="DK72" s="26"/>
      <c r="DL72" s="26"/>
      <c r="DM72" s="26"/>
      <c r="DN72" s="26"/>
      <c r="DO72" s="26"/>
      <c r="DP72" s="26"/>
      <c r="DQ72" s="26"/>
      <c r="DR72" s="26"/>
      <c r="DS72" s="26"/>
      <c r="DT72" s="26"/>
      <c r="DU72" s="26"/>
      <c r="DV72" s="26"/>
      <c r="DW72" s="26"/>
      <c r="DX72" s="26"/>
      <c r="DY72" s="26"/>
      <c r="DZ72" s="26"/>
      <c r="EA72" s="26"/>
      <c r="EB72" s="26"/>
      <c r="EC72" s="26"/>
      <c r="ED72" s="26"/>
      <c r="EE72" s="26"/>
      <c r="EF72" s="26"/>
      <c r="EG72" s="26"/>
      <c r="EH72" s="26"/>
      <c r="EI72" s="26"/>
      <c r="EJ72" s="26"/>
      <c r="EK72" s="26"/>
      <c r="EL72" s="26"/>
      <c r="EM72" s="26"/>
      <c r="EN72" s="26"/>
      <c r="EO72" s="26"/>
      <c r="EP72" s="26"/>
      <c r="EQ72" s="26"/>
      <c r="ER72" s="26"/>
      <c r="ES72" s="26"/>
      <c r="ET72" s="26"/>
      <c r="EU72" s="26"/>
      <c r="EV72" s="26"/>
      <c r="EW72" s="26"/>
      <c r="EX72" s="26"/>
      <c r="EY72" s="26"/>
      <c r="EZ72" s="26"/>
      <c r="FA72" s="26"/>
      <c r="FB72" s="26"/>
      <c r="FC72" s="26"/>
      <c r="FD72" s="26"/>
      <c r="FE72" s="26"/>
      <c r="FF72" s="26"/>
      <c r="FG72" s="26"/>
      <c r="FH72" s="26"/>
      <c r="FI72" s="26"/>
      <c r="FJ72" s="26"/>
      <c r="FK72" s="26"/>
      <c r="FL72" s="26"/>
      <c r="FM72" s="26"/>
      <c r="FN72" s="26"/>
      <c r="FO72" s="26"/>
      <c r="FP72" s="26"/>
      <c r="FQ72" s="26"/>
      <c r="FR72" s="26"/>
      <c r="FS72" s="26"/>
      <c r="FT72" s="26"/>
      <c r="FU72" s="26"/>
      <c r="FV72" s="26"/>
      <c r="FW72" s="26"/>
      <c r="FX72" s="26"/>
      <c r="FY72" s="26"/>
      <c r="FZ72" s="26"/>
      <c r="GA72" s="26"/>
      <c r="GB72" s="26"/>
      <c r="GC72" s="26"/>
      <c r="GD72" s="26"/>
      <c r="GE72" s="26"/>
      <c r="GF72" s="26"/>
      <c r="GG72" s="26"/>
      <c r="GH72" s="26"/>
      <c r="GI72" s="26"/>
      <c r="GJ72" s="26"/>
      <c r="GK72" s="26"/>
      <c r="GL72" s="26"/>
      <c r="GM72" s="26"/>
      <c r="GN72" s="26"/>
      <c r="GO72" s="26"/>
      <c r="GP72" s="26"/>
      <c r="GQ72" s="26"/>
      <c r="GR72" s="26"/>
      <c r="GS72" s="26"/>
      <c r="GT72" s="26"/>
      <c r="GU72" s="26"/>
      <c r="GV72" s="26"/>
      <c r="GW72" s="26"/>
      <c r="GX72" s="26"/>
      <c r="GY72" s="26"/>
      <c r="GZ72" s="26"/>
      <c r="HA72" s="26"/>
      <c r="HB72" s="26"/>
      <c r="HC72" s="26"/>
      <c r="HD72" s="26"/>
      <c r="HE72" s="26"/>
      <c r="HF72" s="26"/>
      <c r="HG72" s="26"/>
      <c r="HH72" s="26"/>
      <c r="HI72" s="26"/>
      <c r="HJ72" s="26"/>
      <c r="HK72" s="26"/>
      <c r="HL72" s="26"/>
      <c r="HM72" s="26"/>
      <c r="HN72" s="26"/>
      <c r="HO72" s="26"/>
      <c r="HP72" s="26"/>
      <c r="HQ72" s="26"/>
      <c r="HR72" s="26"/>
      <c r="HS72" s="26"/>
      <c r="HT72" s="26"/>
      <c r="HU72" s="26"/>
      <c r="HV72" s="26"/>
      <c r="HW72" s="26"/>
      <c r="HX72" s="26"/>
      <c r="HY72" s="26"/>
      <c r="HZ72" s="26"/>
      <c r="IA72" s="26"/>
      <c r="IB72" s="26"/>
      <c r="IC72" s="26"/>
      <c r="ID72" s="26"/>
      <c r="IE72" s="26"/>
      <c r="IF72" s="26"/>
      <c r="IG72" s="26"/>
      <c r="IH72" s="26"/>
      <c r="II72" s="26"/>
      <c r="IJ72" s="26"/>
      <c r="IK72" s="26"/>
      <c r="IL72" s="26"/>
      <c r="IM72" s="26"/>
      <c r="IN72" s="26"/>
      <c r="IO72" s="26"/>
      <c r="IP72" s="26"/>
      <c r="IQ72" s="26"/>
      <c r="IR72" s="26"/>
      <c r="IS72" s="26"/>
      <c r="IT72" s="26"/>
      <c r="IU72" s="26"/>
      <c r="IV72" s="26"/>
      <c r="IW72" s="26"/>
      <c r="IX72" s="26"/>
      <c r="IY72" s="26"/>
      <c r="IZ72" s="26"/>
      <c r="JA72" s="26"/>
      <c r="JB72" s="26"/>
      <c r="JC72" s="26"/>
      <c r="JD72" s="26"/>
      <c r="JE72" s="26"/>
      <c r="JF72" s="26"/>
      <c r="JG72" s="26"/>
      <c r="JH72" s="26"/>
      <c r="JI72" s="26"/>
      <c r="JJ72" s="26"/>
      <c r="JK72" s="26"/>
      <c r="JL72" s="26"/>
      <c r="JM72" s="26"/>
      <c r="JN72" s="26"/>
      <c r="JO72" s="26"/>
      <c r="JP72" s="26"/>
      <c r="JQ72" s="26"/>
      <c r="JR72" s="26"/>
      <c r="JS72" s="26"/>
      <c r="JT72" s="26"/>
      <c r="JU72" s="26"/>
      <c r="JV72" s="26"/>
      <c r="JW72" s="26"/>
      <c r="JX72" s="26"/>
      <c r="JY72" s="26"/>
      <c r="JZ72" s="26"/>
      <c r="KA72" s="26"/>
      <c r="KB72" s="26"/>
      <c r="KC72" s="26"/>
      <c r="KD72" s="26"/>
      <c r="KE72" s="26"/>
      <c r="KF72" s="26"/>
      <c r="KG72" s="26"/>
      <c r="KH72" s="26"/>
      <c r="KI72" s="26"/>
      <c r="KJ72" s="26"/>
      <c r="KK72" s="26"/>
      <c r="KL72" s="26"/>
      <c r="KM72" s="26"/>
      <c r="KN72" s="26"/>
      <c r="KO72" s="26"/>
      <c r="KP72" s="26"/>
      <c r="KQ72" s="26"/>
      <c r="KR72" s="26"/>
      <c r="KS72" s="26"/>
      <c r="KT72" s="26"/>
      <c r="KU72" s="26"/>
      <c r="KV72" s="26"/>
      <c r="KW72" s="26"/>
      <c r="KX72" s="26"/>
      <c r="KY72" s="26"/>
      <c r="KZ72" s="26"/>
      <c r="LA72" s="26"/>
      <c r="LB72" s="26"/>
      <c r="LC72" s="26"/>
      <c r="LD72" s="26"/>
      <c r="LE72" s="26"/>
      <c r="LF72" s="26"/>
      <c r="LG72" s="26"/>
      <c r="LH72" s="26"/>
      <c r="LI72" s="26"/>
      <c r="LJ72" s="26"/>
      <c r="LK72" s="26"/>
      <c r="LL72" s="26"/>
      <c r="LM72" s="26"/>
      <c r="LN72" s="26"/>
      <c r="LO72" s="26"/>
      <c r="LP72" s="26"/>
      <c r="LQ72" s="26"/>
      <c r="LR72" s="26"/>
      <c r="LS72" s="26"/>
      <c r="LT72" s="26"/>
      <c r="LU72" s="26"/>
      <c r="LV72" s="26"/>
      <c r="LW72" s="26"/>
      <c r="LX72" s="26"/>
      <c r="LY72" s="26"/>
      <c r="LZ72" s="26"/>
      <c r="MA72" s="26"/>
      <c r="MB72" s="26"/>
      <c r="MC72" s="26"/>
      <c r="MD72" s="26"/>
      <c r="ME72" s="26"/>
      <c r="MF72" s="26"/>
      <c r="MG72" s="26"/>
      <c r="MH72" s="26"/>
      <c r="MI72" s="26"/>
      <c r="MJ72" s="26"/>
      <c r="MK72" s="26"/>
      <c r="ML72" s="26"/>
      <c r="MM72" s="26"/>
      <c r="MN72" s="26"/>
      <c r="MO72" s="26"/>
      <c r="MP72" s="26"/>
      <c r="MQ72" s="26"/>
      <c r="MR72" s="26"/>
      <c r="MS72" s="26"/>
      <c r="MT72" s="26"/>
      <c r="MU72" s="26"/>
      <c r="MV72" s="26"/>
      <c r="MW72" s="26"/>
      <c r="MX72" s="26"/>
      <c r="MY72" s="26"/>
      <c r="MZ72" s="26"/>
      <c r="NA72" s="26"/>
      <c r="NB72" s="26"/>
      <c r="NC72" s="26"/>
      <c r="ND72" s="26"/>
      <c r="NE72" s="26"/>
      <c r="NF72" s="26"/>
      <c r="NG72" s="26"/>
      <c r="NH72" s="26"/>
      <c r="NI72" s="26"/>
      <c r="NJ72" s="26"/>
      <c r="NK72" s="26"/>
      <c r="NL72" s="26"/>
      <c r="NM72" s="26"/>
      <c r="NN72" s="26"/>
      <c r="NO72" s="26"/>
      <c r="NP72" s="26"/>
      <c r="NQ72" s="26"/>
      <c r="NR72" s="26"/>
      <c r="NS72" s="26"/>
      <c r="NT72" s="26"/>
      <c r="NU72" s="26"/>
      <c r="NV72" s="26"/>
      <c r="NW72" s="26"/>
      <c r="NX72" s="26"/>
      <c r="NY72" s="26"/>
      <c r="NZ72" s="26"/>
      <c r="OA72" s="26"/>
      <c r="OB72" s="26"/>
      <c r="OC72" s="26"/>
      <c r="OD72" s="26"/>
      <c r="OE72" s="26"/>
      <c r="OF72" s="26"/>
      <c r="OG72" s="26"/>
      <c r="OH72" s="26"/>
      <c r="OI72" s="26"/>
      <c r="OJ72" s="26"/>
      <c r="OK72" s="26"/>
      <c r="OL72" s="26"/>
      <c r="OM72" s="26"/>
      <c r="ON72" s="26"/>
      <c r="OO72" s="26"/>
      <c r="OP72" s="26"/>
      <c r="OQ72" s="26"/>
      <c r="OR72" s="26"/>
      <c r="OS72" s="26"/>
      <c r="OT72" s="26"/>
      <c r="OU72" s="26"/>
      <c r="OV72" s="26"/>
      <c r="OW72" s="26"/>
      <c r="OX72" s="26"/>
      <c r="OY72" s="26"/>
      <c r="OZ72" s="26"/>
      <c r="PA72" s="26"/>
      <c r="PB72" s="26"/>
      <c r="PC72" s="26"/>
      <c r="PD72" s="26"/>
      <c r="PE72" s="26"/>
      <c r="PF72" s="26"/>
      <c r="PG72" s="26"/>
      <c r="PH72" s="26"/>
      <c r="PI72" s="26"/>
      <c r="PJ72" s="26"/>
      <c r="PK72" s="26"/>
      <c r="PL72" s="26"/>
      <c r="PM72" s="26"/>
      <c r="PN72" s="26"/>
      <c r="PO72" s="26"/>
      <c r="PP72" s="26"/>
      <c r="PQ72" s="26"/>
      <c r="PR72" s="26"/>
      <c r="PS72" s="26"/>
      <c r="PT72" s="26"/>
      <c r="PU72" s="26"/>
      <c r="PV72" s="26"/>
      <c r="PW72" s="26"/>
      <c r="PX72" s="26"/>
      <c r="PY72" s="26"/>
      <c r="PZ72" s="26"/>
      <c r="QA72" s="26"/>
      <c r="QB72" s="26"/>
      <c r="QC72" s="26"/>
      <c r="QD72" s="26"/>
      <c r="QE72" s="26"/>
      <c r="QF72" s="26"/>
      <c r="QG72" s="26"/>
      <c r="QH72" s="26"/>
      <c r="QI72" s="26"/>
      <c r="QJ72" s="26"/>
      <c r="QK72" s="26"/>
      <c r="QL72" s="26"/>
      <c r="QM72" s="26"/>
      <c r="QN72" s="26"/>
      <c r="QO72" s="26"/>
      <c r="QP72" s="26"/>
      <c r="QQ72" s="26"/>
      <c r="QR72" s="26"/>
      <c r="QS72" s="26"/>
      <c r="QT72" s="26"/>
      <c r="QU72" s="26"/>
      <c r="QV72" s="26"/>
      <c r="QW72" s="26"/>
      <c r="QX72" s="26"/>
      <c r="QY72" s="26"/>
      <c r="QZ72" s="26"/>
      <c r="RA72" s="26"/>
      <c r="RB72" s="26"/>
      <c r="RC72" s="26"/>
      <c r="RD72" s="26"/>
      <c r="RE72" s="26"/>
      <c r="RF72" s="26"/>
      <c r="RG72" s="26"/>
      <c r="RH72" s="26"/>
      <c r="RI72" s="26"/>
      <c r="RJ72" s="26"/>
      <c r="RK72" s="26"/>
      <c r="RL72" s="26"/>
      <c r="RM72" s="26"/>
      <c r="RN72" s="26"/>
      <c r="RO72" s="26"/>
      <c r="RP72" s="26"/>
      <c r="RQ72" s="26"/>
      <c r="RR72" s="26"/>
      <c r="RS72" s="26"/>
      <c r="RT72" s="26"/>
      <c r="RU72" s="26"/>
      <c r="RV72" s="26"/>
      <c r="RW72" s="26"/>
      <c r="RX72" s="26"/>
      <c r="RY72" s="26"/>
      <c r="RZ72" s="26"/>
      <c r="SA72" s="26"/>
      <c r="SB72" s="26"/>
      <c r="SC72" s="26"/>
      <c r="SD72" s="26"/>
      <c r="SE72" s="26"/>
      <c r="SF72" s="26"/>
      <c r="SG72" s="26"/>
      <c r="SH72" s="26"/>
      <c r="SI72" s="26"/>
      <c r="SJ72" s="26"/>
      <c r="SK72" s="26"/>
      <c r="SL72" s="26"/>
      <c r="SM72" s="26"/>
      <c r="SN72" s="26"/>
      <c r="SO72" s="26"/>
      <c r="SP72" s="26"/>
      <c r="SQ72" s="26"/>
      <c r="SR72" s="26"/>
      <c r="SS72" s="26"/>
      <c r="ST72" s="26"/>
      <c r="SU72" s="26"/>
      <c r="SV72" s="26"/>
      <c r="SW72" s="26"/>
      <c r="SX72" s="26"/>
      <c r="SY72" s="26"/>
      <c r="SZ72" s="26"/>
      <c r="TA72" s="26"/>
      <c r="TB72" s="26"/>
      <c r="TC72" s="26"/>
      <c r="TD72" s="26"/>
      <c r="TE72" s="26"/>
      <c r="TF72" s="26"/>
      <c r="TG72" s="26"/>
      <c r="TH72" s="26"/>
      <c r="TI72" s="26"/>
      <c r="TJ72" s="26"/>
      <c r="TK72" s="26"/>
      <c r="TL72" s="26"/>
      <c r="TM72" s="26"/>
      <c r="TN72" s="26"/>
      <c r="TO72" s="26"/>
      <c r="TP72" s="26"/>
      <c r="TQ72" s="26"/>
      <c r="TR72" s="26"/>
      <c r="TS72" s="26"/>
      <c r="TT72" s="26"/>
      <c r="TU72" s="26"/>
      <c r="TV72" s="26"/>
      <c r="TW72" s="26"/>
      <c r="TX72" s="26"/>
      <c r="TY72" s="26"/>
      <c r="TZ72" s="26"/>
      <c r="UA72" s="26"/>
      <c r="UB72" s="26"/>
      <c r="UC72" s="26"/>
      <c r="UD72" s="26"/>
      <c r="UE72" s="26"/>
      <c r="UF72" s="26"/>
      <c r="UG72" s="26"/>
      <c r="UH72" s="26"/>
      <c r="UI72" s="26"/>
      <c r="UJ72" s="26"/>
      <c r="UK72" s="26"/>
      <c r="UL72" s="26"/>
      <c r="UM72" s="26"/>
      <c r="UN72" s="26"/>
      <c r="UO72" s="26"/>
      <c r="UP72" s="26"/>
      <c r="UQ72" s="26"/>
      <c r="UR72" s="26"/>
      <c r="US72" s="26"/>
      <c r="UT72" s="26"/>
      <c r="UU72" s="26"/>
      <c r="UV72" s="26"/>
      <c r="UW72" s="26"/>
      <c r="UX72" s="26"/>
      <c r="UY72" s="26"/>
      <c r="UZ72" s="26"/>
      <c r="VA72" s="26"/>
      <c r="VB72" s="26"/>
      <c r="VC72" s="26"/>
      <c r="VD72" s="26"/>
      <c r="VE72" s="26"/>
      <c r="VF72" s="26"/>
      <c r="VG72" s="26"/>
      <c r="VH72" s="26"/>
      <c r="VI72" s="26"/>
      <c r="VJ72" s="26"/>
      <c r="VK72" s="26"/>
      <c r="VL72" s="26"/>
      <c r="VM72" s="26"/>
      <c r="VN72" s="26"/>
      <c r="VO72" s="26"/>
      <c r="VP72" s="26"/>
      <c r="VQ72" s="26"/>
      <c r="VR72" s="26"/>
      <c r="VS72" s="26"/>
      <c r="VT72" s="26"/>
      <c r="VU72" s="26"/>
      <c r="VV72" s="26"/>
      <c r="VW72" s="26"/>
      <c r="VX72" s="26"/>
      <c r="VY72" s="26"/>
      <c r="VZ72" s="26"/>
      <c r="WA72" s="26"/>
      <c r="WB72" s="26"/>
      <c r="WC72" s="26"/>
      <c r="WD72" s="26"/>
      <c r="WE72" s="26"/>
      <c r="WF72" s="26"/>
      <c r="WG72" s="26"/>
      <c r="WH72" s="26"/>
      <c r="WI72" s="26"/>
      <c r="WJ72" s="26"/>
      <c r="WK72" s="26"/>
      <c r="WL72" s="26"/>
      <c r="WM72" s="26"/>
      <c r="WN72" s="26"/>
      <c r="WO72" s="26"/>
      <c r="WP72" s="26"/>
      <c r="WQ72" s="26"/>
      <c r="WR72" s="26"/>
      <c r="WS72" s="26"/>
      <c r="WT72" s="26"/>
      <c r="WU72" s="26"/>
      <c r="WV72" s="26"/>
      <c r="WW72" s="26"/>
      <c r="WX72" s="26"/>
      <c r="WY72" s="26"/>
      <c r="WZ72" s="26"/>
      <c r="XA72" s="26"/>
      <c r="XB72" s="26"/>
      <c r="XC72" s="26"/>
      <c r="XD72" s="26"/>
      <c r="XE72" s="26"/>
      <c r="XF72" s="26"/>
      <c r="XG72" s="26"/>
      <c r="XH72" s="26"/>
      <c r="XI72" s="26"/>
      <c r="XJ72" s="26"/>
      <c r="XK72" s="26"/>
      <c r="XL72" s="26"/>
      <c r="XM72" s="26"/>
      <c r="XN72" s="26"/>
      <c r="XO72" s="26"/>
      <c r="XP72" s="26"/>
      <c r="XQ72" s="26"/>
      <c r="XR72" s="26"/>
      <c r="XS72" s="26"/>
      <c r="XT72" s="26"/>
      <c r="XU72" s="26"/>
      <c r="XV72" s="26"/>
      <c r="XW72" s="26"/>
      <c r="XX72" s="26"/>
      <c r="XY72" s="26"/>
      <c r="XZ72" s="26"/>
      <c r="YA72" s="26"/>
      <c r="YB72" s="26"/>
      <c r="YC72" s="26"/>
      <c r="YD72" s="26"/>
      <c r="YE72" s="26"/>
      <c r="YF72" s="26"/>
      <c r="YG72" s="26"/>
      <c r="YH72" s="26"/>
      <c r="YI72" s="26"/>
      <c r="YJ72" s="26"/>
      <c r="YK72" s="26"/>
      <c r="YL72" s="26"/>
      <c r="YM72" s="26"/>
      <c r="YN72" s="26"/>
      <c r="YO72" s="26"/>
      <c r="YP72" s="26"/>
      <c r="YQ72" s="26"/>
      <c r="YR72" s="26"/>
      <c r="YS72" s="26"/>
      <c r="YT72" s="26"/>
      <c r="YU72" s="26"/>
      <c r="YV72" s="26"/>
      <c r="YW72" s="26"/>
      <c r="YX72" s="26"/>
      <c r="YY72" s="26"/>
      <c r="YZ72" s="26"/>
      <c r="ZA72" s="26"/>
      <c r="ZB72" s="26"/>
      <c r="ZC72" s="26"/>
      <c r="ZD72" s="26"/>
      <c r="ZE72" s="26"/>
      <c r="ZF72" s="26"/>
      <c r="ZG72" s="26"/>
      <c r="ZH72" s="26"/>
      <c r="ZI72" s="26"/>
      <c r="ZJ72" s="26"/>
      <c r="ZK72" s="26"/>
      <c r="ZL72" s="26"/>
      <c r="ZM72" s="26"/>
      <c r="ZN72" s="26"/>
      <c r="ZO72" s="26"/>
      <c r="ZP72" s="26"/>
      <c r="ZQ72" s="26"/>
      <c r="ZR72" s="26"/>
      <c r="ZS72" s="26"/>
      <c r="ZT72" s="26"/>
      <c r="ZU72" s="26"/>
      <c r="ZV72" s="26"/>
      <c r="ZW72" s="26"/>
      <c r="ZX72" s="26"/>
      <c r="ZY72" s="26"/>
      <c r="ZZ72" s="26"/>
      <c r="AAA72" s="26"/>
      <c r="AAB72" s="26"/>
      <c r="AAC72" s="26"/>
      <c r="AAD72" s="26"/>
      <c r="AAE72" s="26"/>
      <c r="AAF72" s="26"/>
      <c r="AAG72" s="26"/>
      <c r="AAH72" s="26"/>
      <c r="AAI72" s="26"/>
      <c r="AAJ72" s="26"/>
      <c r="AAK72" s="26"/>
      <c r="AAL72" s="26"/>
      <c r="AAM72" s="26"/>
      <c r="AAN72" s="26"/>
      <c r="AAO72" s="26"/>
      <c r="AAP72" s="26"/>
      <c r="AAQ72" s="26"/>
      <c r="AAR72" s="26"/>
      <c r="AAS72" s="26"/>
      <c r="AAT72" s="26"/>
      <c r="AAU72" s="26"/>
      <c r="AAV72" s="26"/>
      <c r="AAW72" s="26"/>
      <c r="AAX72" s="26"/>
      <c r="AAY72" s="26"/>
      <c r="AAZ72" s="26"/>
      <c r="ABA72" s="26"/>
      <c r="ABB72" s="26"/>
      <c r="ABC72" s="26"/>
      <c r="ABD72" s="26"/>
      <c r="ABE72" s="26"/>
      <c r="ABF72" s="26"/>
      <c r="ABG72" s="26"/>
      <c r="ABH72" s="26"/>
      <c r="ABI72" s="26"/>
      <c r="ABJ72" s="26"/>
      <c r="ABK72" s="26"/>
      <c r="ABL72" s="26"/>
      <c r="ABM72" s="26"/>
      <c r="ABN72" s="26"/>
      <c r="ABO72" s="26"/>
      <c r="ABP72" s="26"/>
      <c r="ABQ72" s="26"/>
      <c r="ABR72" s="26"/>
      <c r="ABS72" s="26"/>
      <c r="ABT72" s="26"/>
      <c r="ABU72" s="26"/>
      <c r="ABV72" s="26"/>
      <c r="ABW72" s="26"/>
      <c r="ABX72" s="26"/>
      <c r="ABY72" s="26"/>
      <c r="ABZ72" s="26"/>
      <c r="ACA72" s="26"/>
      <c r="ACB72" s="26"/>
      <c r="ACC72" s="26"/>
      <c r="ACD72" s="26"/>
      <c r="ACE72" s="26"/>
      <c r="ACF72" s="26"/>
      <c r="ACG72" s="26"/>
      <c r="ACH72" s="26"/>
      <c r="ACI72" s="26"/>
      <c r="ACJ72" s="26"/>
      <c r="ACK72" s="26"/>
      <c r="ACL72" s="26"/>
      <c r="ACM72" s="26"/>
      <c r="ACN72" s="26"/>
      <c r="ACO72" s="26"/>
      <c r="ACP72" s="26"/>
      <c r="ACQ72" s="26"/>
      <c r="ACR72" s="26"/>
      <c r="ACS72" s="26"/>
      <c r="ACT72" s="26"/>
      <c r="ACU72" s="26"/>
      <c r="ACV72" s="26"/>
      <c r="ACW72" s="26"/>
      <c r="ACX72" s="26"/>
      <c r="ACY72" s="26"/>
      <c r="ACZ72" s="26"/>
      <c r="ADA72" s="26"/>
      <c r="ADB72" s="26"/>
      <c r="ADC72" s="26"/>
      <c r="ADD72" s="26"/>
      <c r="ADE72" s="26"/>
      <c r="ADF72" s="26"/>
      <c r="ADG72" s="26"/>
      <c r="ADH72" s="26"/>
      <c r="ADI72" s="26"/>
      <c r="ADJ72" s="26"/>
      <c r="ADK72" s="26"/>
      <c r="ADL72" s="26"/>
      <c r="ADM72" s="26"/>
      <c r="ADN72" s="26"/>
      <c r="ADO72" s="26"/>
      <c r="ADP72" s="26"/>
      <c r="ADQ72" s="26"/>
      <c r="ADR72" s="26"/>
      <c r="ADS72" s="26"/>
      <c r="ADT72" s="26"/>
      <c r="ADU72" s="26"/>
      <c r="ADV72" s="26"/>
      <c r="ADW72" s="26"/>
      <c r="ADX72" s="26"/>
      <c r="ADY72" s="26"/>
      <c r="ADZ72" s="26"/>
      <c r="AEA72" s="26"/>
      <c r="AEB72" s="26"/>
      <c r="AEC72" s="26"/>
      <c r="AED72" s="26"/>
      <c r="AEE72" s="26"/>
      <c r="AEF72" s="26"/>
      <c r="AEG72" s="26"/>
      <c r="AEH72" s="26"/>
      <c r="AEI72" s="26"/>
      <c r="AEJ72" s="26"/>
      <c r="AEK72" s="26"/>
      <c r="AEL72" s="26"/>
      <c r="AEM72" s="26"/>
      <c r="AEN72" s="26"/>
      <c r="AEO72" s="26"/>
      <c r="AEP72" s="26"/>
      <c r="AEQ72" s="26"/>
      <c r="AER72" s="26"/>
      <c r="AES72" s="26"/>
      <c r="AET72" s="26"/>
      <c r="AEU72" s="26"/>
      <c r="AEV72" s="26"/>
      <c r="AEW72" s="26"/>
      <c r="AEX72" s="26"/>
      <c r="AEY72" s="26"/>
      <c r="AEZ72" s="26"/>
      <c r="AFA72" s="26"/>
      <c r="AFB72" s="26"/>
      <c r="AFC72" s="26"/>
      <c r="AFD72" s="26"/>
      <c r="AFE72" s="26"/>
      <c r="AFF72" s="26"/>
      <c r="AFG72" s="26"/>
      <c r="AFH72" s="26"/>
      <c r="AFI72" s="26"/>
      <c r="AFJ72" s="26"/>
      <c r="AFK72" s="26"/>
      <c r="AFL72" s="26"/>
      <c r="AFM72" s="26"/>
      <c r="AFN72" s="26"/>
      <c r="AFO72" s="26"/>
      <c r="AFP72" s="26"/>
      <c r="AFQ72" s="26"/>
      <c r="AFR72" s="26"/>
      <c r="AFS72" s="26"/>
      <c r="AFT72" s="26"/>
      <c r="AFU72" s="26"/>
      <c r="AFV72" s="26"/>
      <c r="AFW72" s="26"/>
      <c r="AFX72" s="26"/>
      <c r="AFY72" s="26"/>
      <c r="AFZ72" s="26"/>
      <c r="AGA72" s="26"/>
      <c r="AGB72" s="26"/>
      <c r="AGC72" s="26"/>
      <c r="AGD72" s="26"/>
      <c r="AGE72" s="26"/>
      <c r="AGF72" s="26"/>
      <c r="AGG72" s="26"/>
      <c r="AGH72" s="26"/>
      <c r="AGI72" s="26"/>
      <c r="AGJ72" s="26"/>
      <c r="AGK72" s="26"/>
      <c r="AGL72" s="26"/>
      <c r="AGM72" s="26"/>
      <c r="AGN72" s="26"/>
      <c r="AGO72" s="26"/>
      <c r="AGP72" s="26"/>
      <c r="AGQ72" s="26"/>
      <c r="AGR72" s="26"/>
      <c r="AGS72" s="26"/>
      <c r="AGT72" s="26"/>
      <c r="AGU72" s="26"/>
      <c r="AGV72" s="26"/>
      <c r="AGW72" s="26"/>
      <c r="AGX72" s="26"/>
      <c r="AGY72" s="26"/>
      <c r="AGZ72" s="26"/>
      <c r="AHA72" s="26"/>
      <c r="AHB72" s="26"/>
      <c r="AHC72" s="26"/>
      <c r="AHD72" s="26"/>
      <c r="AHE72" s="26"/>
      <c r="AHF72" s="26"/>
      <c r="AHG72" s="26"/>
      <c r="AHH72" s="26"/>
      <c r="AHI72" s="26"/>
      <c r="AHJ72" s="26"/>
      <c r="AHK72" s="26"/>
      <c r="AHL72" s="26"/>
      <c r="AHM72" s="26"/>
      <c r="AHN72" s="26"/>
      <c r="AHO72" s="26"/>
      <c r="AHP72" s="26"/>
      <c r="AHQ72" s="26"/>
      <c r="AHR72" s="26"/>
      <c r="AHS72" s="26"/>
      <c r="AHT72" s="26"/>
      <c r="AHU72" s="26"/>
      <c r="AHV72" s="26"/>
      <c r="AHW72" s="26"/>
      <c r="AHX72" s="26"/>
      <c r="AHY72" s="26"/>
      <c r="AHZ72" s="26"/>
      <c r="AIA72" s="26"/>
      <c r="AIB72" s="26"/>
      <c r="AIC72" s="26"/>
      <c r="AID72" s="26"/>
      <c r="AIE72" s="26"/>
      <c r="AIF72" s="26"/>
      <c r="AIG72" s="26"/>
      <c r="AIH72" s="26"/>
      <c r="AII72" s="26"/>
      <c r="AIJ72" s="26"/>
      <c r="AIK72" s="26"/>
      <c r="AIL72" s="26"/>
      <c r="AIM72" s="26"/>
      <c r="AIN72" s="26"/>
      <c r="AIO72" s="26"/>
      <c r="AIP72" s="26"/>
      <c r="AIQ72" s="26"/>
      <c r="AIR72" s="26"/>
      <c r="AIS72" s="26"/>
      <c r="AIT72" s="26"/>
      <c r="AIU72" s="26"/>
      <c r="AIV72" s="26"/>
      <c r="AIW72" s="26"/>
      <c r="AIX72" s="26"/>
      <c r="AIY72" s="26"/>
      <c r="AIZ72" s="26"/>
      <c r="AJA72" s="26"/>
      <c r="AJB72" s="26"/>
      <c r="AJC72" s="26"/>
      <c r="AJD72" s="26"/>
      <c r="AJE72" s="26"/>
      <c r="AJF72" s="26"/>
      <c r="AJG72" s="26"/>
      <c r="AJH72" s="26"/>
      <c r="AJI72" s="26"/>
      <c r="AJJ72" s="26"/>
      <c r="AJK72" s="26"/>
      <c r="AJL72" s="26"/>
      <c r="AJM72" s="26"/>
      <c r="AJN72" s="26"/>
      <c r="AJO72" s="26"/>
      <c r="AJP72" s="26"/>
      <c r="AJQ72" s="26"/>
      <c r="AJR72" s="26"/>
      <c r="AJS72" s="26"/>
      <c r="AJT72" s="26"/>
      <c r="AJU72" s="26"/>
      <c r="AJV72" s="26"/>
      <c r="AJW72" s="26"/>
      <c r="AJX72" s="26"/>
      <c r="AJY72" s="26"/>
      <c r="AJZ72" s="26"/>
      <c r="AKA72" s="26"/>
      <c r="AKB72" s="26"/>
      <c r="AKC72" s="26"/>
      <c r="AKD72" s="26"/>
      <c r="AKE72" s="26"/>
      <c r="AKF72" s="26"/>
      <c r="AKG72" s="26"/>
      <c r="AKH72" s="26"/>
      <c r="AKI72" s="26"/>
      <c r="AKJ72" s="26"/>
      <c r="AKK72" s="26"/>
      <c r="AKL72" s="26"/>
      <c r="AKM72" s="26"/>
      <c r="AKN72" s="26"/>
      <c r="AKO72" s="26"/>
      <c r="AKP72" s="26"/>
      <c r="AKQ72" s="26"/>
      <c r="AKR72" s="26"/>
      <c r="AKS72" s="26"/>
      <c r="AKT72" s="26"/>
      <c r="AKU72" s="26"/>
      <c r="AKV72" s="26"/>
      <c r="AKW72" s="26"/>
      <c r="AKX72" s="26"/>
      <c r="AKY72" s="26"/>
      <c r="AKZ72" s="26"/>
      <c r="ALA72" s="26"/>
      <c r="ALB72" s="26"/>
      <c r="ALC72" s="26"/>
      <c r="ALD72" s="26"/>
      <c r="ALE72" s="26"/>
      <c r="ALF72" s="26"/>
      <c r="ALG72" s="26"/>
      <c r="ALH72" s="26"/>
      <c r="ALI72" s="26"/>
      <c r="ALJ72" s="26"/>
      <c r="ALK72" s="26"/>
      <c r="ALL72" s="26"/>
      <c r="ALM72" s="26"/>
      <c r="ALN72" s="26"/>
      <c r="ALO72" s="26"/>
      <c r="ALP72" s="26"/>
      <c r="ALQ72" s="26"/>
      <c r="ALR72" s="26"/>
      <c r="ALS72" s="26"/>
      <c r="ALT72" s="26"/>
      <c r="ALU72" s="26"/>
      <c r="ALV72" s="26"/>
      <c r="ALW72" s="26"/>
      <c r="ALX72" s="26"/>
      <c r="ALY72" s="26"/>
      <c r="ALZ72" s="26"/>
      <c r="AMA72" s="26"/>
      <c r="AMB72" s="26"/>
      <c r="AMC72" s="26"/>
      <c r="AMD72" s="26"/>
      <c r="AME72" s="26"/>
      <c r="AMF72" s="26"/>
      <c r="AMG72" s="26"/>
      <c r="AMH72" s="26"/>
      <c r="AMI72" s="26"/>
      <c r="AMJ72" s="26"/>
      <c r="AMK72" s="26"/>
    </row>
    <row r="73" spans="1:1025" s="50" customFormat="1" ht="28.35" customHeight="1" x14ac:dyDescent="0.25">
      <c r="A73" s="628" t="s">
        <v>79</v>
      </c>
      <c r="B73" s="648" t="s">
        <v>628</v>
      </c>
      <c r="C73" s="649">
        <v>4893</v>
      </c>
      <c r="D73" s="650" t="s">
        <v>34</v>
      </c>
      <c r="E73" s="595">
        <v>0</v>
      </c>
      <c r="F73" s="596">
        <f>C73*E73</f>
        <v>0</v>
      </c>
      <c r="G73" s="54"/>
      <c r="H73" s="55"/>
      <c r="I73" s="26"/>
      <c r="J73" s="26"/>
      <c r="K73" s="26"/>
      <c r="L73" s="26"/>
      <c r="M73" s="26"/>
      <c r="N73" s="26"/>
      <c r="O73" s="56"/>
      <c r="P73" s="35"/>
      <c r="Q73" s="57"/>
      <c r="R73" s="37"/>
      <c r="S73" s="58"/>
      <c r="T73" s="37"/>
      <c r="U73" s="37"/>
      <c r="V73" s="37"/>
      <c r="W73" s="37"/>
      <c r="X73" s="37"/>
      <c r="Y73" s="59"/>
      <c r="Z73" s="26"/>
      <c r="AA73" s="26"/>
      <c r="AB73" s="26"/>
      <c r="AC73" s="26"/>
      <c r="AD73" s="26"/>
      <c r="AE73" s="26"/>
      <c r="AF73" s="26"/>
      <c r="AG73" s="26"/>
      <c r="AH73" s="26"/>
      <c r="AI73" s="26"/>
      <c r="AJ73" s="26"/>
      <c r="AK73" s="26"/>
      <c r="AL73" s="26"/>
      <c r="AM73" s="26"/>
      <c r="AN73" s="26"/>
      <c r="AO73" s="26"/>
      <c r="AP73" s="26"/>
      <c r="AQ73" s="26"/>
      <c r="AR73" s="26"/>
      <c r="AS73" s="26"/>
      <c r="AT73" s="26"/>
      <c r="AU73" s="26"/>
      <c r="AV73" s="26"/>
      <c r="AW73" s="26"/>
      <c r="AX73" s="26"/>
      <c r="AY73" s="26"/>
      <c r="AZ73" s="26"/>
      <c r="BA73" s="26"/>
      <c r="BB73" s="26"/>
      <c r="BC73" s="26"/>
      <c r="BD73" s="26"/>
      <c r="BE73" s="26"/>
      <c r="BF73" s="26"/>
      <c r="BG73" s="26"/>
      <c r="BH73" s="26"/>
      <c r="BI73" s="26"/>
      <c r="BJ73" s="26"/>
      <c r="BK73" s="26"/>
      <c r="BL73" s="26"/>
      <c r="BM73" s="26"/>
      <c r="BN73" s="26"/>
      <c r="BO73" s="26"/>
      <c r="BP73" s="26"/>
      <c r="BQ73" s="26"/>
      <c r="BR73" s="26"/>
      <c r="BS73" s="26"/>
      <c r="BT73" s="26"/>
      <c r="BU73" s="26"/>
      <c r="BV73" s="26"/>
      <c r="BW73" s="26"/>
      <c r="BX73" s="26"/>
      <c r="BY73" s="26"/>
      <c r="BZ73" s="26"/>
      <c r="CA73" s="26"/>
      <c r="CB73" s="26"/>
      <c r="CC73" s="26"/>
      <c r="CD73" s="26"/>
      <c r="CE73" s="26"/>
      <c r="CF73" s="26"/>
      <c r="CG73" s="26"/>
      <c r="CH73" s="26"/>
      <c r="CI73" s="26"/>
      <c r="CJ73" s="26"/>
      <c r="CK73" s="26"/>
      <c r="CL73" s="26"/>
      <c r="CM73" s="26"/>
      <c r="CN73" s="26"/>
      <c r="CO73" s="26"/>
      <c r="CP73" s="26"/>
      <c r="CQ73" s="26"/>
      <c r="CR73" s="26"/>
      <c r="CS73" s="26"/>
      <c r="CT73" s="26"/>
      <c r="CU73" s="26"/>
      <c r="CV73" s="26"/>
      <c r="CW73" s="26"/>
      <c r="CX73" s="26"/>
      <c r="CY73" s="26"/>
      <c r="CZ73" s="26"/>
      <c r="DA73" s="26"/>
      <c r="DB73" s="26"/>
      <c r="DC73" s="26"/>
      <c r="DD73" s="26"/>
      <c r="DE73" s="26"/>
      <c r="DF73" s="26"/>
      <c r="DG73" s="26"/>
      <c r="DH73" s="26"/>
      <c r="DI73" s="26"/>
      <c r="DJ73" s="26"/>
      <c r="DK73" s="26"/>
      <c r="DL73" s="26"/>
      <c r="DM73" s="26"/>
      <c r="DN73" s="26"/>
      <c r="DO73" s="26"/>
      <c r="DP73" s="26"/>
      <c r="DQ73" s="26"/>
      <c r="DR73" s="26"/>
      <c r="DS73" s="26"/>
      <c r="DT73" s="26"/>
      <c r="DU73" s="26"/>
      <c r="DV73" s="26"/>
      <c r="DW73" s="26"/>
      <c r="DX73" s="26"/>
      <c r="DY73" s="26"/>
      <c r="DZ73" s="26"/>
      <c r="EA73" s="26"/>
      <c r="EB73" s="26"/>
      <c r="EC73" s="26"/>
      <c r="ED73" s="26"/>
      <c r="EE73" s="26"/>
      <c r="EF73" s="26"/>
      <c r="EG73" s="26"/>
      <c r="EH73" s="26"/>
      <c r="EI73" s="26"/>
      <c r="EJ73" s="26"/>
      <c r="EK73" s="26"/>
      <c r="EL73" s="26"/>
      <c r="EM73" s="26"/>
      <c r="EN73" s="26"/>
      <c r="EO73" s="26"/>
      <c r="EP73" s="26"/>
      <c r="EQ73" s="26"/>
      <c r="ER73" s="26"/>
      <c r="ES73" s="26"/>
      <c r="ET73" s="26"/>
      <c r="EU73" s="26"/>
      <c r="EV73" s="26"/>
      <c r="EW73" s="26"/>
      <c r="EX73" s="26"/>
      <c r="EY73" s="26"/>
      <c r="EZ73" s="26"/>
      <c r="FA73" s="26"/>
      <c r="FB73" s="26"/>
      <c r="FC73" s="26"/>
      <c r="FD73" s="26"/>
      <c r="FE73" s="26"/>
      <c r="FF73" s="26"/>
      <c r="FG73" s="26"/>
      <c r="FH73" s="26"/>
      <c r="FI73" s="26"/>
      <c r="FJ73" s="26"/>
      <c r="FK73" s="26"/>
      <c r="FL73" s="26"/>
      <c r="FM73" s="26"/>
      <c r="FN73" s="26"/>
      <c r="FO73" s="26"/>
      <c r="FP73" s="26"/>
      <c r="FQ73" s="26"/>
      <c r="FR73" s="26"/>
      <c r="FS73" s="26"/>
      <c r="FT73" s="26"/>
      <c r="FU73" s="26"/>
      <c r="FV73" s="26"/>
      <c r="FW73" s="26"/>
      <c r="FX73" s="26"/>
      <c r="FY73" s="26"/>
      <c r="FZ73" s="26"/>
      <c r="GA73" s="26"/>
      <c r="GB73" s="26"/>
      <c r="GC73" s="26"/>
      <c r="GD73" s="26"/>
      <c r="GE73" s="26"/>
      <c r="GF73" s="26"/>
      <c r="GG73" s="26"/>
      <c r="GH73" s="26"/>
      <c r="GI73" s="26"/>
      <c r="GJ73" s="26"/>
      <c r="GK73" s="26"/>
      <c r="GL73" s="26"/>
      <c r="GM73" s="26"/>
      <c r="GN73" s="26"/>
      <c r="GO73" s="26"/>
      <c r="GP73" s="26"/>
      <c r="GQ73" s="26"/>
      <c r="GR73" s="26"/>
      <c r="GS73" s="26"/>
      <c r="GT73" s="26"/>
      <c r="GU73" s="26"/>
      <c r="GV73" s="26"/>
      <c r="GW73" s="26"/>
      <c r="GX73" s="26"/>
      <c r="GY73" s="26"/>
      <c r="GZ73" s="26"/>
      <c r="HA73" s="26"/>
      <c r="HB73" s="26"/>
      <c r="HC73" s="26"/>
      <c r="HD73" s="26"/>
      <c r="HE73" s="26"/>
      <c r="HF73" s="26"/>
      <c r="HG73" s="26"/>
      <c r="HH73" s="26"/>
      <c r="HI73" s="26"/>
      <c r="HJ73" s="26"/>
      <c r="HK73" s="26"/>
      <c r="HL73" s="26"/>
      <c r="HM73" s="26"/>
      <c r="HN73" s="26"/>
      <c r="HO73" s="26"/>
      <c r="HP73" s="26"/>
      <c r="HQ73" s="26"/>
      <c r="HR73" s="26"/>
      <c r="HS73" s="26"/>
      <c r="HT73" s="26"/>
      <c r="HU73" s="26"/>
      <c r="HV73" s="26"/>
      <c r="HW73" s="26"/>
      <c r="HX73" s="26"/>
      <c r="HY73" s="26"/>
      <c r="HZ73" s="26"/>
      <c r="IA73" s="26"/>
      <c r="IB73" s="26"/>
      <c r="IC73" s="26"/>
      <c r="ID73" s="26"/>
      <c r="IE73" s="26"/>
      <c r="IF73" s="26"/>
      <c r="IG73" s="26"/>
      <c r="IH73" s="26"/>
      <c r="II73" s="26"/>
      <c r="IJ73" s="26"/>
      <c r="IK73" s="26"/>
      <c r="IL73" s="26"/>
      <c r="IM73" s="26"/>
      <c r="IN73" s="26"/>
      <c r="IO73" s="26"/>
      <c r="IP73" s="26"/>
      <c r="IQ73" s="26"/>
      <c r="IR73" s="26"/>
      <c r="IS73" s="26"/>
      <c r="IT73" s="26"/>
      <c r="IU73" s="26"/>
      <c r="IV73" s="26"/>
      <c r="IW73" s="26"/>
      <c r="IX73" s="26"/>
      <c r="IY73" s="26"/>
      <c r="IZ73" s="26"/>
      <c r="JA73" s="26"/>
      <c r="JB73" s="26"/>
      <c r="JC73" s="26"/>
      <c r="JD73" s="26"/>
      <c r="JE73" s="26"/>
      <c r="JF73" s="26"/>
      <c r="JG73" s="26"/>
      <c r="JH73" s="26"/>
      <c r="JI73" s="26"/>
      <c r="JJ73" s="26"/>
      <c r="JK73" s="26"/>
      <c r="JL73" s="26"/>
      <c r="JM73" s="26"/>
      <c r="JN73" s="26"/>
      <c r="JO73" s="26"/>
      <c r="JP73" s="26"/>
      <c r="JQ73" s="26"/>
      <c r="JR73" s="26"/>
      <c r="JS73" s="26"/>
      <c r="JT73" s="26"/>
      <c r="JU73" s="26"/>
      <c r="JV73" s="26"/>
      <c r="JW73" s="26"/>
      <c r="JX73" s="26"/>
      <c r="JY73" s="26"/>
      <c r="JZ73" s="26"/>
      <c r="KA73" s="26"/>
      <c r="KB73" s="26"/>
      <c r="KC73" s="26"/>
      <c r="KD73" s="26"/>
      <c r="KE73" s="26"/>
      <c r="KF73" s="26"/>
      <c r="KG73" s="26"/>
      <c r="KH73" s="26"/>
      <c r="KI73" s="26"/>
      <c r="KJ73" s="26"/>
      <c r="KK73" s="26"/>
      <c r="KL73" s="26"/>
      <c r="KM73" s="26"/>
      <c r="KN73" s="26"/>
      <c r="KO73" s="26"/>
      <c r="KP73" s="26"/>
      <c r="KQ73" s="26"/>
      <c r="KR73" s="26"/>
      <c r="KS73" s="26"/>
      <c r="KT73" s="26"/>
      <c r="KU73" s="26"/>
      <c r="KV73" s="26"/>
      <c r="KW73" s="26"/>
      <c r="KX73" s="26"/>
      <c r="KY73" s="26"/>
      <c r="KZ73" s="26"/>
      <c r="LA73" s="26"/>
      <c r="LB73" s="26"/>
      <c r="LC73" s="26"/>
      <c r="LD73" s="26"/>
      <c r="LE73" s="26"/>
      <c r="LF73" s="26"/>
      <c r="LG73" s="26"/>
      <c r="LH73" s="26"/>
      <c r="LI73" s="26"/>
      <c r="LJ73" s="26"/>
      <c r="LK73" s="26"/>
      <c r="LL73" s="26"/>
      <c r="LM73" s="26"/>
      <c r="LN73" s="26"/>
      <c r="LO73" s="26"/>
      <c r="LP73" s="26"/>
      <c r="LQ73" s="26"/>
      <c r="LR73" s="26"/>
      <c r="LS73" s="26"/>
      <c r="LT73" s="26"/>
      <c r="LU73" s="26"/>
      <c r="LV73" s="26"/>
      <c r="LW73" s="26"/>
      <c r="LX73" s="26"/>
      <c r="LY73" s="26"/>
      <c r="LZ73" s="26"/>
      <c r="MA73" s="26"/>
      <c r="MB73" s="26"/>
      <c r="MC73" s="26"/>
      <c r="MD73" s="26"/>
      <c r="ME73" s="26"/>
      <c r="MF73" s="26"/>
      <c r="MG73" s="26"/>
      <c r="MH73" s="26"/>
      <c r="MI73" s="26"/>
      <c r="MJ73" s="26"/>
      <c r="MK73" s="26"/>
      <c r="ML73" s="26"/>
      <c r="MM73" s="26"/>
      <c r="MN73" s="26"/>
      <c r="MO73" s="26"/>
      <c r="MP73" s="26"/>
      <c r="MQ73" s="26"/>
      <c r="MR73" s="26"/>
      <c r="MS73" s="26"/>
      <c r="MT73" s="26"/>
      <c r="MU73" s="26"/>
      <c r="MV73" s="26"/>
      <c r="MW73" s="26"/>
      <c r="MX73" s="26"/>
      <c r="MY73" s="26"/>
      <c r="MZ73" s="26"/>
      <c r="NA73" s="26"/>
      <c r="NB73" s="26"/>
      <c r="NC73" s="26"/>
      <c r="ND73" s="26"/>
      <c r="NE73" s="26"/>
      <c r="NF73" s="26"/>
      <c r="NG73" s="26"/>
      <c r="NH73" s="26"/>
      <c r="NI73" s="26"/>
      <c r="NJ73" s="26"/>
      <c r="NK73" s="26"/>
      <c r="NL73" s="26"/>
      <c r="NM73" s="26"/>
      <c r="NN73" s="26"/>
      <c r="NO73" s="26"/>
      <c r="NP73" s="26"/>
      <c r="NQ73" s="26"/>
      <c r="NR73" s="26"/>
      <c r="NS73" s="26"/>
      <c r="NT73" s="26"/>
      <c r="NU73" s="26"/>
      <c r="NV73" s="26"/>
      <c r="NW73" s="26"/>
      <c r="NX73" s="26"/>
      <c r="NY73" s="26"/>
      <c r="NZ73" s="26"/>
      <c r="OA73" s="26"/>
      <c r="OB73" s="26"/>
      <c r="OC73" s="26"/>
      <c r="OD73" s="26"/>
      <c r="OE73" s="26"/>
      <c r="OF73" s="26"/>
      <c r="OG73" s="26"/>
      <c r="OH73" s="26"/>
      <c r="OI73" s="26"/>
      <c r="OJ73" s="26"/>
      <c r="OK73" s="26"/>
      <c r="OL73" s="26"/>
      <c r="OM73" s="26"/>
      <c r="ON73" s="26"/>
      <c r="OO73" s="26"/>
      <c r="OP73" s="26"/>
      <c r="OQ73" s="26"/>
      <c r="OR73" s="26"/>
      <c r="OS73" s="26"/>
      <c r="OT73" s="26"/>
      <c r="OU73" s="26"/>
      <c r="OV73" s="26"/>
      <c r="OW73" s="26"/>
      <c r="OX73" s="26"/>
      <c r="OY73" s="26"/>
      <c r="OZ73" s="26"/>
      <c r="PA73" s="26"/>
      <c r="PB73" s="26"/>
      <c r="PC73" s="26"/>
      <c r="PD73" s="26"/>
      <c r="PE73" s="26"/>
      <c r="PF73" s="26"/>
      <c r="PG73" s="26"/>
      <c r="PH73" s="26"/>
      <c r="PI73" s="26"/>
      <c r="PJ73" s="26"/>
      <c r="PK73" s="26"/>
      <c r="PL73" s="26"/>
      <c r="PM73" s="26"/>
      <c r="PN73" s="26"/>
      <c r="PO73" s="26"/>
      <c r="PP73" s="26"/>
      <c r="PQ73" s="26"/>
      <c r="PR73" s="26"/>
      <c r="PS73" s="26"/>
      <c r="PT73" s="26"/>
      <c r="PU73" s="26"/>
      <c r="PV73" s="26"/>
      <c r="PW73" s="26"/>
      <c r="PX73" s="26"/>
      <c r="PY73" s="26"/>
      <c r="PZ73" s="26"/>
      <c r="QA73" s="26"/>
      <c r="QB73" s="26"/>
      <c r="QC73" s="26"/>
      <c r="QD73" s="26"/>
      <c r="QE73" s="26"/>
      <c r="QF73" s="26"/>
      <c r="QG73" s="26"/>
      <c r="QH73" s="26"/>
      <c r="QI73" s="26"/>
      <c r="QJ73" s="26"/>
      <c r="QK73" s="26"/>
      <c r="QL73" s="26"/>
      <c r="QM73" s="26"/>
      <c r="QN73" s="26"/>
      <c r="QO73" s="26"/>
      <c r="QP73" s="26"/>
      <c r="QQ73" s="26"/>
      <c r="QR73" s="26"/>
      <c r="QS73" s="26"/>
      <c r="QT73" s="26"/>
      <c r="QU73" s="26"/>
      <c r="QV73" s="26"/>
      <c r="QW73" s="26"/>
      <c r="QX73" s="26"/>
      <c r="QY73" s="26"/>
      <c r="QZ73" s="26"/>
      <c r="RA73" s="26"/>
      <c r="RB73" s="26"/>
      <c r="RC73" s="26"/>
      <c r="RD73" s="26"/>
      <c r="RE73" s="26"/>
      <c r="RF73" s="26"/>
      <c r="RG73" s="26"/>
      <c r="RH73" s="26"/>
      <c r="RI73" s="26"/>
      <c r="RJ73" s="26"/>
      <c r="RK73" s="26"/>
      <c r="RL73" s="26"/>
      <c r="RM73" s="26"/>
      <c r="RN73" s="26"/>
      <c r="RO73" s="26"/>
      <c r="RP73" s="26"/>
      <c r="RQ73" s="26"/>
      <c r="RR73" s="26"/>
      <c r="RS73" s="26"/>
      <c r="RT73" s="26"/>
      <c r="RU73" s="26"/>
      <c r="RV73" s="26"/>
      <c r="RW73" s="26"/>
      <c r="RX73" s="26"/>
      <c r="RY73" s="26"/>
      <c r="RZ73" s="26"/>
      <c r="SA73" s="26"/>
      <c r="SB73" s="26"/>
      <c r="SC73" s="26"/>
      <c r="SD73" s="26"/>
      <c r="SE73" s="26"/>
      <c r="SF73" s="26"/>
      <c r="SG73" s="26"/>
      <c r="SH73" s="26"/>
      <c r="SI73" s="26"/>
      <c r="SJ73" s="26"/>
      <c r="SK73" s="26"/>
      <c r="SL73" s="26"/>
      <c r="SM73" s="26"/>
      <c r="SN73" s="26"/>
      <c r="SO73" s="26"/>
      <c r="SP73" s="26"/>
      <c r="SQ73" s="26"/>
      <c r="SR73" s="26"/>
      <c r="SS73" s="26"/>
      <c r="ST73" s="26"/>
      <c r="SU73" s="26"/>
      <c r="SV73" s="26"/>
      <c r="SW73" s="26"/>
      <c r="SX73" s="26"/>
      <c r="SY73" s="26"/>
      <c r="SZ73" s="26"/>
      <c r="TA73" s="26"/>
      <c r="TB73" s="26"/>
      <c r="TC73" s="26"/>
      <c r="TD73" s="26"/>
      <c r="TE73" s="26"/>
      <c r="TF73" s="26"/>
      <c r="TG73" s="26"/>
      <c r="TH73" s="26"/>
      <c r="TI73" s="26"/>
      <c r="TJ73" s="26"/>
      <c r="TK73" s="26"/>
      <c r="TL73" s="26"/>
      <c r="TM73" s="26"/>
      <c r="TN73" s="26"/>
      <c r="TO73" s="26"/>
      <c r="TP73" s="26"/>
      <c r="TQ73" s="26"/>
      <c r="TR73" s="26"/>
      <c r="TS73" s="26"/>
      <c r="TT73" s="26"/>
      <c r="TU73" s="26"/>
      <c r="TV73" s="26"/>
      <c r="TW73" s="26"/>
      <c r="TX73" s="26"/>
      <c r="TY73" s="26"/>
      <c r="TZ73" s="26"/>
      <c r="UA73" s="26"/>
      <c r="UB73" s="26"/>
      <c r="UC73" s="26"/>
      <c r="UD73" s="26"/>
      <c r="UE73" s="26"/>
      <c r="UF73" s="26"/>
      <c r="UG73" s="26"/>
      <c r="UH73" s="26"/>
      <c r="UI73" s="26"/>
      <c r="UJ73" s="26"/>
      <c r="UK73" s="26"/>
      <c r="UL73" s="26"/>
      <c r="UM73" s="26"/>
      <c r="UN73" s="26"/>
      <c r="UO73" s="26"/>
      <c r="UP73" s="26"/>
      <c r="UQ73" s="26"/>
      <c r="UR73" s="26"/>
      <c r="US73" s="26"/>
      <c r="UT73" s="26"/>
      <c r="UU73" s="26"/>
      <c r="UV73" s="26"/>
      <c r="UW73" s="26"/>
      <c r="UX73" s="26"/>
      <c r="UY73" s="26"/>
      <c r="UZ73" s="26"/>
      <c r="VA73" s="26"/>
      <c r="VB73" s="26"/>
      <c r="VC73" s="26"/>
      <c r="VD73" s="26"/>
      <c r="VE73" s="26"/>
      <c r="VF73" s="26"/>
      <c r="VG73" s="26"/>
      <c r="VH73" s="26"/>
      <c r="VI73" s="26"/>
      <c r="VJ73" s="26"/>
      <c r="VK73" s="26"/>
      <c r="VL73" s="26"/>
      <c r="VM73" s="26"/>
      <c r="VN73" s="26"/>
      <c r="VO73" s="26"/>
      <c r="VP73" s="26"/>
      <c r="VQ73" s="26"/>
      <c r="VR73" s="26"/>
      <c r="VS73" s="26"/>
      <c r="VT73" s="26"/>
      <c r="VU73" s="26"/>
      <c r="VV73" s="26"/>
      <c r="VW73" s="26"/>
      <c r="VX73" s="26"/>
      <c r="VY73" s="26"/>
      <c r="VZ73" s="26"/>
      <c r="WA73" s="26"/>
      <c r="WB73" s="26"/>
      <c r="WC73" s="26"/>
      <c r="WD73" s="26"/>
      <c r="WE73" s="26"/>
      <c r="WF73" s="26"/>
      <c r="WG73" s="26"/>
      <c r="WH73" s="26"/>
      <c r="WI73" s="26"/>
      <c r="WJ73" s="26"/>
      <c r="WK73" s="26"/>
      <c r="WL73" s="26"/>
      <c r="WM73" s="26"/>
      <c r="WN73" s="26"/>
      <c r="WO73" s="26"/>
      <c r="WP73" s="26"/>
      <c r="WQ73" s="26"/>
      <c r="WR73" s="26"/>
      <c r="WS73" s="26"/>
      <c r="WT73" s="26"/>
      <c r="WU73" s="26"/>
      <c r="WV73" s="26"/>
      <c r="WW73" s="26"/>
      <c r="WX73" s="26"/>
      <c r="WY73" s="26"/>
      <c r="WZ73" s="26"/>
      <c r="XA73" s="26"/>
      <c r="XB73" s="26"/>
      <c r="XC73" s="26"/>
      <c r="XD73" s="26"/>
      <c r="XE73" s="26"/>
      <c r="XF73" s="26"/>
      <c r="XG73" s="26"/>
      <c r="XH73" s="26"/>
      <c r="XI73" s="26"/>
      <c r="XJ73" s="26"/>
      <c r="XK73" s="26"/>
      <c r="XL73" s="26"/>
      <c r="XM73" s="26"/>
      <c r="XN73" s="26"/>
      <c r="XO73" s="26"/>
      <c r="XP73" s="26"/>
      <c r="XQ73" s="26"/>
      <c r="XR73" s="26"/>
      <c r="XS73" s="26"/>
      <c r="XT73" s="26"/>
      <c r="XU73" s="26"/>
      <c r="XV73" s="26"/>
      <c r="XW73" s="26"/>
      <c r="XX73" s="26"/>
      <c r="XY73" s="26"/>
      <c r="XZ73" s="26"/>
      <c r="YA73" s="26"/>
      <c r="YB73" s="26"/>
      <c r="YC73" s="26"/>
      <c r="YD73" s="26"/>
      <c r="YE73" s="26"/>
      <c r="YF73" s="26"/>
      <c r="YG73" s="26"/>
      <c r="YH73" s="26"/>
      <c r="YI73" s="26"/>
      <c r="YJ73" s="26"/>
      <c r="YK73" s="26"/>
      <c r="YL73" s="26"/>
      <c r="YM73" s="26"/>
      <c r="YN73" s="26"/>
      <c r="YO73" s="26"/>
      <c r="YP73" s="26"/>
      <c r="YQ73" s="26"/>
      <c r="YR73" s="26"/>
      <c r="YS73" s="26"/>
      <c r="YT73" s="26"/>
      <c r="YU73" s="26"/>
      <c r="YV73" s="26"/>
      <c r="YW73" s="26"/>
      <c r="YX73" s="26"/>
      <c r="YY73" s="26"/>
      <c r="YZ73" s="26"/>
      <c r="ZA73" s="26"/>
      <c r="ZB73" s="26"/>
      <c r="ZC73" s="26"/>
      <c r="ZD73" s="26"/>
      <c r="ZE73" s="26"/>
      <c r="ZF73" s="26"/>
      <c r="ZG73" s="26"/>
      <c r="ZH73" s="26"/>
      <c r="ZI73" s="26"/>
      <c r="ZJ73" s="26"/>
      <c r="ZK73" s="26"/>
      <c r="ZL73" s="26"/>
      <c r="ZM73" s="26"/>
      <c r="ZN73" s="26"/>
      <c r="ZO73" s="26"/>
      <c r="ZP73" s="26"/>
      <c r="ZQ73" s="26"/>
      <c r="ZR73" s="26"/>
      <c r="ZS73" s="26"/>
      <c r="ZT73" s="26"/>
      <c r="ZU73" s="26"/>
      <c r="ZV73" s="26"/>
      <c r="ZW73" s="26"/>
      <c r="ZX73" s="26"/>
      <c r="ZY73" s="26"/>
      <c r="ZZ73" s="26"/>
      <c r="AAA73" s="26"/>
      <c r="AAB73" s="26"/>
      <c r="AAC73" s="26"/>
      <c r="AAD73" s="26"/>
      <c r="AAE73" s="26"/>
      <c r="AAF73" s="26"/>
      <c r="AAG73" s="26"/>
      <c r="AAH73" s="26"/>
      <c r="AAI73" s="26"/>
      <c r="AAJ73" s="26"/>
      <c r="AAK73" s="26"/>
      <c r="AAL73" s="26"/>
      <c r="AAM73" s="26"/>
      <c r="AAN73" s="26"/>
      <c r="AAO73" s="26"/>
      <c r="AAP73" s="26"/>
      <c r="AAQ73" s="26"/>
      <c r="AAR73" s="26"/>
      <c r="AAS73" s="26"/>
      <c r="AAT73" s="26"/>
      <c r="AAU73" s="26"/>
      <c r="AAV73" s="26"/>
      <c r="AAW73" s="26"/>
      <c r="AAX73" s="26"/>
      <c r="AAY73" s="26"/>
      <c r="AAZ73" s="26"/>
      <c r="ABA73" s="26"/>
      <c r="ABB73" s="26"/>
      <c r="ABC73" s="26"/>
      <c r="ABD73" s="26"/>
      <c r="ABE73" s="26"/>
      <c r="ABF73" s="26"/>
      <c r="ABG73" s="26"/>
      <c r="ABH73" s="26"/>
      <c r="ABI73" s="26"/>
      <c r="ABJ73" s="26"/>
      <c r="ABK73" s="26"/>
      <c r="ABL73" s="26"/>
      <c r="ABM73" s="26"/>
      <c r="ABN73" s="26"/>
      <c r="ABO73" s="26"/>
      <c r="ABP73" s="26"/>
      <c r="ABQ73" s="26"/>
      <c r="ABR73" s="26"/>
      <c r="ABS73" s="26"/>
      <c r="ABT73" s="26"/>
      <c r="ABU73" s="26"/>
      <c r="ABV73" s="26"/>
      <c r="ABW73" s="26"/>
      <c r="ABX73" s="26"/>
      <c r="ABY73" s="26"/>
      <c r="ABZ73" s="26"/>
      <c r="ACA73" s="26"/>
      <c r="ACB73" s="26"/>
      <c r="ACC73" s="26"/>
      <c r="ACD73" s="26"/>
      <c r="ACE73" s="26"/>
      <c r="ACF73" s="26"/>
      <c r="ACG73" s="26"/>
      <c r="ACH73" s="26"/>
      <c r="ACI73" s="26"/>
      <c r="ACJ73" s="26"/>
      <c r="ACK73" s="26"/>
      <c r="ACL73" s="26"/>
      <c r="ACM73" s="26"/>
      <c r="ACN73" s="26"/>
      <c r="ACO73" s="26"/>
      <c r="ACP73" s="26"/>
      <c r="ACQ73" s="26"/>
      <c r="ACR73" s="26"/>
      <c r="ACS73" s="26"/>
      <c r="ACT73" s="26"/>
      <c r="ACU73" s="26"/>
      <c r="ACV73" s="26"/>
      <c r="ACW73" s="26"/>
      <c r="ACX73" s="26"/>
      <c r="ACY73" s="26"/>
      <c r="ACZ73" s="26"/>
      <c r="ADA73" s="26"/>
      <c r="ADB73" s="26"/>
      <c r="ADC73" s="26"/>
      <c r="ADD73" s="26"/>
      <c r="ADE73" s="26"/>
      <c r="ADF73" s="26"/>
      <c r="ADG73" s="26"/>
      <c r="ADH73" s="26"/>
      <c r="ADI73" s="26"/>
      <c r="ADJ73" s="26"/>
      <c r="ADK73" s="26"/>
      <c r="ADL73" s="26"/>
      <c r="ADM73" s="26"/>
      <c r="ADN73" s="26"/>
      <c r="ADO73" s="26"/>
      <c r="ADP73" s="26"/>
      <c r="ADQ73" s="26"/>
      <c r="ADR73" s="26"/>
      <c r="ADS73" s="26"/>
      <c r="ADT73" s="26"/>
      <c r="ADU73" s="26"/>
      <c r="ADV73" s="26"/>
      <c r="ADW73" s="26"/>
      <c r="ADX73" s="26"/>
      <c r="ADY73" s="26"/>
      <c r="ADZ73" s="26"/>
      <c r="AEA73" s="26"/>
      <c r="AEB73" s="26"/>
      <c r="AEC73" s="26"/>
      <c r="AED73" s="26"/>
      <c r="AEE73" s="26"/>
      <c r="AEF73" s="26"/>
      <c r="AEG73" s="26"/>
      <c r="AEH73" s="26"/>
      <c r="AEI73" s="26"/>
      <c r="AEJ73" s="26"/>
      <c r="AEK73" s="26"/>
      <c r="AEL73" s="26"/>
      <c r="AEM73" s="26"/>
      <c r="AEN73" s="26"/>
      <c r="AEO73" s="26"/>
      <c r="AEP73" s="26"/>
      <c r="AEQ73" s="26"/>
      <c r="AER73" s="26"/>
      <c r="AES73" s="26"/>
      <c r="AET73" s="26"/>
      <c r="AEU73" s="26"/>
      <c r="AEV73" s="26"/>
      <c r="AEW73" s="26"/>
      <c r="AEX73" s="26"/>
      <c r="AEY73" s="26"/>
      <c r="AEZ73" s="26"/>
      <c r="AFA73" s="26"/>
      <c r="AFB73" s="26"/>
      <c r="AFC73" s="26"/>
      <c r="AFD73" s="26"/>
      <c r="AFE73" s="26"/>
      <c r="AFF73" s="26"/>
      <c r="AFG73" s="26"/>
      <c r="AFH73" s="26"/>
      <c r="AFI73" s="26"/>
      <c r="AFJ73" s="26"/>
      <c r="AFK73" s="26"/>
      <c r="AFL73" s="26"/>
      <c r="AFM73" s="26"/>
      <c r="AFN73" s="26"/>
      <c r="AFO73" s="26"/>
      <c r="AFP73" s="26"/>
      <c r="AFQ73" s="26"/>
      <c r="AFR73" s="26"/>
      <c r="AFS73" s="26"/>
      <c r="AFT73" s="26"/>
      <c r="AFU73" s="26"/>
      <c r="AFV73" s="26"/>
      <c r="AFW73" s="26"/>
      <c r="AFX73" s="26"/>
      <c r="AFY73" s="26"/>
      <c r="AFZ73" s="26"/>
      <c r="AGA73" s="26"/>
      <c r="AGB73" s="26"/>
      <c r="AGC73" s="26"/>
      <c r="AGD73" s="26"/>
      <c r="AGE73" s="26"/>
      <c r="AGF73" s="26"/>
      <c r="AGG73" s="26"/>
      <c r="AGH73" s="26"/>
      <c r="AGI73" s="26"/>
      <c r="AGJ73" s="26"/>
      <c r="AGK73" s="26"/>
      <c r="AGL73" s="26"/>
      <c r="AGM73" s="26"/>
      <c r="AGN73" s="26"/>
      <c r="AGO73" s="26"/>
      <c r="AGP73" s="26"/>
      <c r="AGQ73" s="26"/>
      <c r="AGR73" s="26"/>
      <c r="AGS73" s="26"/>
      <c r="AGT73" s="26"/>
      <c r="AGU73" s="26"/>
      <c r="AGV73" s="26"/>
      <c r="AGW73" s="26"/>
      <c r="AGX73" s="26"/>
      <c r="AGY73" s="26"/>
      <c r="AGZ73" s="26"/>
      <c r="AHA73" s="26"/>
      <c r="AHB73" s="26"/>
      <c r="AHC73" s="26"/>
      <c r="AHD73" s="26"/>
      <c r="AHE73" s="26"/>
      <c r="AHF73" s="26"/>
      <c r="AHG73" s="26"/>
      <c r="AHH73" s="26"/>
      <c r="AHI73" s="26"/>
      <c r="AHJ73" s="26"/>
      <c r="AHK73" s="26"/>
      <c r="AHL73" s="26"/>
      <c r="AHM73" s="26"/>
      <c r="AHN73" s="26"/>
      <c r="AHO73" s="26"/>
      <c r="AHP73" s="26"/>
      <c r="AHQ73" s="26"/>
      <c r="AHR73" s="26"/>
      <c r="AHS73" s="26"/>
      <c r="AHT73" s="26"/>
      <c r="AHU73" s="26"/>
      <c r="AHV73" s="26"/>
      <c r="AHW73" s="26"/>
      <c r="AHX73" s="26"/>
      <c r="AHY73" s="26"/>
      <c r="AHZ73" s="26"/>
      <c r="AIA73" s="26"/>
      <c r="AIB73" s="26"/>
      <c r="AIC73" s="26"/>
      <c r="AID73" s="26"/>
      <c r="AIE73" s="26"/>
      <c r="AIF73" s="26"/>
      <c r="AIG73" s="26"/>
      <c r="AIH73" s="26"/>
      <c r="AII73" s="26"/>
      <c r="AIJ73" s="26"/>
      <c r="AIK73" s="26"/>
      <c r="AIL73" s="26"/>
      <c r="AIM73" s="26"/>
      <c r="AIN73" s="26"/>
      <c r="AIO73" s="26"/>
      <c r="AIP73" s="26"/>
      <c r="AIQ73" s="26"/>
      <c r="AIR73" s="26"/>
      <c r="AIS73" s="26"/>
      <c r="AIT73" s="26"/>
      <c r="AIU73" s="26"/>
      <c r="AIV73" s="26"/>
      <c r="AIW73" s="26"/>
      <c r="AIX73" s="26"/>
      <c r="AIY73" s="26"/>
      <c r="AIZ73" s="26"/>
      <c r="AJA73" s="26"/>
      <c r="AJB73" s="26"/>
      <c r="AJC73" s="26"/>
      <c r="AJD73" s="26"/>
      <c r="AJE73" s="26"/>
      <c r="AJF73" s="26"/>
      <c r="AJG73" s="26"/>
      <c r="AJH73" s="26"/>
      <c r="AJI73" s="26"/>
      <c r="AJJ73" s="26"/>
      <c r="AJK73" s="26"/>
      <c r="AJL73" s="26"/>
      <c r="AJM73" s="26"/>
      <c r="AJN73" s="26"/>
      <c r="AJO73" s="26"/>
      <c r="AJP73" s="26"/>
      <c r="AJQ73" s="26"/>
      <c r="AJR73" s="26"/>
      <c r="AJS73" s="26"/>
      <c r="AJT73" s="26"/>
      <c r="AJU73" s="26"/>
      <c r="AJV73" s="26"/>
      <c r="AJW73" s="26"/>
      <c r="AJX73" s="26"/>
      <c r="AJY73" s="26"/>
      <c r="AJZ73" s="26"/>
      <c r="AKA73" s="26"/>
      <c r="AKB73" s="26"/>
      <c r="AKC73" s="26"/>
      <c r="AKD73" s="26"/>
      <c r="AKE73" s="26"/>
      <c r="AKF73" s="26"/>
      <c r="AKG73" s="26"/>
      <c r="AKH73" s="26"/>
      <c r="AKI73" s="26"/>
      <c r="AKJ73" s="26"/>
      <c r="AKK73" s="26"/>
      <c r="AKL73" s="26"/>
      <c r="AKM73" s="26"/>
      <c r="AKN73" s="26"/>
      <c r="AKO73" s="26"/>
      <c r="AKP73" s="26"/>
      <c r="AKQ73" s="26"/>
      <c r="AKR73" s="26"/>
      <c r="AKS73" s="26"/>
      <c r="AKT73" s="26"/>
      <c r="AKU73" s="26"/>
      <c r="AKV73" s="26"/>
      <c r="AKW73" s="26"/>
      <c r="AKX73" s="26"/>
      <c r="AKY73" s="26"/>
      <c r="AKZ73" s="26"/>
      <c r="ALA73" s="26"/>
      <c r="ALB73" s="26"/>
      <c r="ALC73" s="26"/>
      <c r="ALD73" s="26"/>
      <c r="ALE73" s="26"/>
      <c r="ALF73" s="26"/>
      <c r="ALG73" s="26"/>
      <c r="ALH73" s="26"/>
      <c r="ALI73" s="26"/>
      <c r="ALJ73" s="26"/>
      <c r="ALK73" s="26"/>
      <c r="ALL73" s="26"/>
      <c r="ALM73" s="26"/>
      <c r="ALN73" s="26"/>
      <c r="ALO73" s="26"/>
      <c r="ALP73" s="26"/>
      <c r="ALQ73" s="26"/>
      <c r="ALR73" s="26"/>
      <c r="ALS73" s="26"/>
      <c r="ALT73" s="26"/>
      <c r="ALU73" s="26"/>
      <c r="ALV73" s="26"/>
      <c r="ALW73" s="26"/>
      <c r="ALX73" s="26"/>
      <c r="ALY73" s="26"/>
      <c r="ALZ73" s="26"/>
      <c r="AMA73" s="26"/>
      <c r="AMB73" s="26"/>
      <c r="AMC73" s="26"/>
      <c r="AMD73" s="37"/>
      <c r="AME73" s="37"/>
      <c r="AMF73" s="37"/>
      <c r="AMG73" s="37"/>
      <c r="AMH73" s="37"/>
      <c r="AMI73" s="37"/>
      <c r="AMJ73" s="37"/>
      <c r="AMK73" s="26"/>
    </row>
    <row r="74" spans="1:1025" s="37" customFormat="1" x14ac:dyDescent="0.25">
      <c r="A74" s="624"/>
      <c r="B74" s="647"/>
      <c r="C74" s="645"/>
      <c r="D74" s="646"/>
      <c r="E74" s="597"/>
      <c r="F74" s="598"/>
      <c r="G74" s="51"/>
      <c r="H74" s="52"/>
      <c r="I74" s="53"/>
      <c r="J74" s="53"/>
      <c r="K74" s="53"/>
      <c r="L74" s="53"/>
      <c r="M74" s="53"/>
      <c r="N74" s="53"/>
      <c r="O74" s="53"/>
      <c r="P74" s="53"/>
      <c r="Q74" s="53"/>
      <c r="R74" s="53"/>
      <c r="S74" s="53"/>
      <c r="T74" s="53"/>
      <c r="U74" s="53"/>
      <c r="V74" s="53"/>
      <c r="W74" s="53"/>
      <c r="X74" s="53"/>
      <c r="Y74" s="53"/>
      <c r="Z74" s="53"/>
      <c r="AA74" s="26"/>
      <c r="AB74" s="26"/>
      <c r="AC74" s="26"/>
      <c r="AD74" s="26"/>
      <c r="AE74" s="26"/>
      <c r="AF74" s="26"/>
      <c r="AG74" s="26"/>
      <c r="AH74" s="26"/>
      <c r="AI74" s="26"/>
      <c r="AJ74" s="26"/>
      <c r="AK74" s="26"/>
      <c r="AL74" s="26"/>
      <c r="AM74" s="26"/>
      <c r="AN74" s="26"/>
      <c r="AO74" s="26"/>
      <c r="AP74" s="26"/>
      <c r="AQ74" s="26"/>
      <c r="AR74" s="26"/>
      <c r="AS74" s="26"/>
      <c r="AT74" s="26"/>
      <c r="AU74" s="26"/>
      <c r="AV74" s="26"/>
      <c r="AW74" s="26"/>
      <c r="AX74" s="26"/>
      <c r="AY74" s="26"/>
      <c r="AZ74" s="26"/>
      <c r="BA74" s="26"/>
      <c r="BB74" s="26"/>
      <c r="BC74" s="26"/>
      <c r="BD74" s="26"/>
      <c r="BE74" s="26"/>
      <c r="BF74" s="26"/>
      <c r="BG74" s="26"/>
      <c r="BH74" s="26"/>
      <c r="BI74" s="26"/>
      <c r="BJ74" s="26"/>
      <c r="BK74" s="26"/>
      <c r="BL74" s="26"/>
      <c r="BM74" s="26"/>
      <c r="BN74" s="26"/>
      <c r="BO74" s="26"/>
      <c r="BP74" s="26"/>
      <c r="BQ74" s="26"/>
      <c r="BR74" s="26"/>
      <c r="BS74" s="26"/>
      <c r="BT74" s="26"/>
      <c r="BU74" s="26"/>
      <c r="BV74" s="26"/>
      <c r="BW74" s="26"/>
      <c r="BX74" s="26"/>
      <c r="BY74" s="26"/>
      <c r="BZ74" s="26"/>
      <c r="CA74" s="26"/>
      <c r="CB74" s="26"/>
      <c r="CC74" s="26"/>
      <c r="CD74" s="26"/>
      <c r="CE74" s="26"/>
      <c r="CF74" s="26"/>
      <c r="CG74" s="26"/>
      <c r="CH74" s="26"/>
      <c r="CI74" s="26"/>
      <c r="CJ74" s="26"/>
      <c r="CK74" s="26"/>
      <c r="CL74" s="26"/>
      <c r="CM74" s="26"/>
      <c r="CN74" s="26"/>
      <c r="CO74" s="26"/>
      <c r="CP74" s="26"/>
      <c r="CQ74" s="26"/>
      <c r="CR74" s="26"/>
      <c r="CS74" s="26"/>
      <c r="CT74" s="26"/>
      <c r="CU74" s="26"/>
      <c r="CV74" s="26"/>
      <c r="CW74" s="26"/>
      <c r="CX74" s="26"/>
      <c r="CY74" s="26"/>
      <c r="CZ74" s="26"/>
      <c r="DA74" s="26"/>
      <c r="DB74" s="26"/>
      <c r="DC74" s="26"/>
      <c r="DD74" s="26"/>
      <c r="DE74" s="26"/>
      <c r="DF74" s="26"/>
      <c r="DG74" s="26"/>
      <c r="DH74" s="26"/>
      <c r="DI74" s="26"/>
      <c r="DJ74" s="26"/>
      <c r="DK74" s="26"/>
      <c r="DL74" s="26"/>
      <c r="DM74" s="26"/>
      <c r="DN74" s="26"/>
      <c r="DO74" s="26"/>
      <c r="DP74" s="26"/>
      <c r="DQ74" s="26"/>
      <c r="DR74" s="26"/>
      <c r="DS74" s="26"/>
      <c r="DT74" s="26"/>
      <c r="DU74" s="26"/>
      <c r="DV74" s="26"/>
      <c r="DW74" s="26"/>
      <c r="DX74" s="26"/>
      <c r="DY74" s="26"/>
      <c r="DZ74" s="26"/>
      <c r="EA74" s="26"/>
      <c r="EB74" s="26"/>
      <c r="EC74" s="26"/>
      <c r="ED74" s="26"/>
      <c r="EE74" s="26"/>
      <c r="EF74" s="26"/>
      <c r="EG74" s="26"/>
      <c r="EH74" s="26"/>
      <c r="EI74" s="26"/>
      <c r="EJ74" s="26"/>
      <c r="EK74" s="26"/>
      <c r="EL74" s="26"/>
      <c r="EM74" s="26"/>
      <c r="EN74" s="26"/>
      <c r="EO74" s="26"/>
      <c r="EP74" s="26"/>
      <c r="EQ74" s="26"/>
      <c r="ER74" s="26"/>
      <c r="ES74" s="26"/>
      <c r="ET74" s="26"/>
      <c r="EU74" s="26"/>
      <c r="EV74" s="26"/>
      <c r="EW74" s="26"/>
      <c r="EX74" s="26"/>
      <c r="EY74" s="26"/>
      <c r="EZ74" s="26"/>
      <c r="FA74" s="26"/>
      <c r="FB74" s="26"/>
      <c r="FC74" s="26"/>
      <c r="FD74" s="26"/>
      <c r="FE74" s="26"/>
      <c r="FF74" s="26"/>
      <c r="FG74" s="26"/>
      <c r="FH74" s="26"/>
      <c r="FI74" s="26"/>
      <c r="FJ74" s="26"/>
      <c r="FK74" s="26"/>
      <c r="FL74" s="26"/>
      <c r="FM74" s="26"/>
      <c r="FN74" s="26"/>
      <c r="FO74" s="26"/>
      <c r="FP74" s="26"/>
      <c r="FQ74" s="26"/>
      <c r="FR74" s="26"/>
      <c r="FS74" s="26"/>
      <c r="FT74" s="26"/>
      <c r="FU74" s="26"/>
      <c r="FV74" s="26"/>
      <c r="FW74" s="26"/>
      <c r="FX74" s="26"/>
      <c r="FY74" s="26"/>
      <c r="FZ74" s="26"/>
      <c r="GA74" s="26"/>
      <c r="GB74" s="26"/>
      <c r="GC74" s="26"/>
      <c r="GD74" s="26"/>
      <c r="GE74" s="26"/>
      <c r="GF74" s="26"/>
      <c r="GG74" s="26"/>
      <c r="GH74" s="26"/>
      <c r="GI74" s="26"/>
      <c r="GJ74" s="26"/>
      <c r="GK74" s="26"/>
      <c r="GL74" s="26"/>
      <c r="GM74" s="26"/>
      <c r="GN74" s="26"/>
      <c r="GO74" s="26"/>
      <c r="GP74" s="26"/>
      <c r="GQ74" s="26"/>
      <c r="GR74" s="26"/>
      <c r="GS74" s="26"/>
      <c r="GT74" s="26"/>
      <c r="GU74" s="26"/>
      <c r="GV74" s="26"/>
      <c r="GW74" s="26"/>
      <c r="GX74" s="26"/>
      <c r="GY74" s="26"/>
      <c r="GZ74" s="26"/>
      <c r="HA74" s="26"/>
      <c r="HB74" s="26"/>
      <c r="HC74" s="26"/>
      <c r="HD74" s="26"/>
      <c r="HE74" s="26"/>
      <c r="HF74" s="26"/>
      <c r="HG74" s="26"/>
      <c r="HH74" s="26"/>
      <c r="HI74" s="26"/>
      <c r="HJ74" s="26"/>
      <c r="HK74" s="26"/>
      <c r="HL74" s="26"/>
      <c r="HM74" s="26"/>
      <c r="HN74" s="26"/>
      <c r="HO74" s="26"/>
      <c r="HP74" s="26"/>
      <c r="HQ74" s="26"/>
      <c r="HR74" s="26"/>
      <c r="HS74" s="26"/>
      <c r="HT74" s="26"/>
      <c r="HU74" s="26"/>
      <c r="HV74" s="26"/>
      <c r="HW74" s="26"/>
      <c r="HX74" s="26"/>
      <c r="HY74" s="26"/>
      <c r="HZ74" s="26"/>
      <c r="IA74" s="26"/>
      <c r="IB74" s="26"/>
      <c r="IC74" s="26"/>
      <c r="ID74" s="26"/>
      <c r="IE74" s="26"/>
      <c r="IF74" s="26"/>
      <c r="IG74" s="26"/>
      <c r="IH74" s="26"/>
      <c r="II74" s="26"/>
      <c r="IJ74" s="26"/>
      <c r="IK74" s="26"/>
      <c r="IL74" s="26"/>
      <c r="IM74" s="26"/>
      <c r="IN74" s="26"/>
      <c r="IO74" s="26"/>
      <c r="IP74" s="26"/>
      <c r="IQ74" s="26"/>
      <c r="IR74" s="26"/>
      <c r="IS74" s="26"/>
      <c r="IT74" s="26"/>
      <c r="IU74" s="26"/>
      <c r="IV74" s="26"/>
      <c r="IW74" s="26"/>
      <c r="IX74" s="26"/>
      <c r="IY74" s="26"/>
      <c r="IZ74" s="26"/>
      <c r="JA74" s="26"/>
      <c r="JB74" s="26"/>
      <c r="JC74" s="26"/>
      <c r="JD74" s="26"/>
      <c r="JE74" s="26"/>
      <c r="JF74" s="26"/>
      <c r="JG74" s="26"/>
      <c r="JH74" s="26"/>
      <c r="JI74" s="26"/>
      <c r="JJ74" s="26"/>
      <c r="JK74" s="26"/>
      <c r="JL74" s="26"/>
      <c r="JM74" s="26"/>
      <c r="JN74" s="26"/>
      <c r="JO74" s="26"/>
      <c r="JP74" s="26"/>
      <c r="JQ74" s="26"/>
      <c r="JR74" s="26"/>
      <c r="JS74" s="26"/>
      <c r="JT74" s="26"/>
      <c r="JU74" s="26"/>
      <c r="JV74" s="26"/>
      <c r="JW74" s="26"/>
      <c r="JX74" s="26"/>
      <c r="JY74" s="26"/>
      <c r="JZ74" s="26"/>
      <c r="KA74" s="26"/>
      <c r="KB74" s="26"/>
      <c r="KC74" s="26"/>
      <c r="KD74" s="26"/>
      <c r="KE74" s="26"/>
      <c r="KF74" s="26"/>
      <c r="KG74" s="26"/>
      <c r="KH74" s="26"/>
      <c r="KI74" s="26"/>
      <c r="KJ74" s="26"/>
      <c r="KK74" s="26"/>
      <c r="KL74" s="26"/>
      <c r="KM74" s="26"/>
      <c r="KN74" s="26"/>
      <c r="KO74" s="26"/>
      <c r="KP74" s="26"/>
      <c r="KQ74" s="26"/>
      <c r="KR74" s="26"/>
      <c r="KS74" s="26"/>
      <c r="KT74" s="26"/>
      <c r="KU74" s="26"/>
      <c r="KV74" s="26"/>
      <c r="KW74" s="26"/>
      <c r="KX74" s="26"/>
      <c r="KY74" s="26"/>
      <c r="KZ74" s="26"/>
      <c r="LA74" s="26"/>
      <c r="LB74" s="26"/>
      <c r="LC74" s="26"/>
      <c r="LD74" s="26"/>
      <c r="LE74" s="26"/>
      <c r="LF74" s="26"/>
      <c r="LG74" s="26"/>
      <c r="LH74" s="26"/>
      <c r="LI74" s="26"/>
      <c r="LJ74" s="26"/>
      <c r="LK74" s="26"/>
      <c r="LL74" s="26"/>
      <c r="LM74" s="26"/>
      <c r="LN74" s="26"/>
      <c r="LO74" s="26"/>
      <c r="LP74" s="26"/>
      <c r="LQ74" s="26"/>
      <c r="LR74" s="26"/>
      <c r="LS74" s="26"/>
      <c r="LT74" s="26"/>
      <c r="LU74" s="26"/>
      <c r="LV74" s="26"/>
      <c r="LW74" s="26"/>
      <c r="LX74" s="26"/>
      <c r="LY74" s="26"/>
      <c r="LZ74" s="26"/>
      <c r="MA74" s="26"/>
      <c r="MB74" s="26"/>
      <c r="MC74" s="26"/>
      <c r="MD74" s="26"/>
      <c r="ME74" s="26"/>
      <c r="MF74" s="26"/>
      <c r="MG74" s="26"/>
      <c r="MH74" s="26"/>
      <c r="MI74" s="26"/>
      <c r="MJ74" s="26"/>
      <c r="MK74" s="26"/>
      <c r="ML74" s="26"/>
      <c r="MM74" s="26"/>
      <c r="MN74" s="26"/>
      <c r="MO74" s="26"/>
      <c r="MP74" s="26"/>
      <c r="MQ74" s="26"/>
      <c r="MR74" s="26"/>
      <c r="MS74" s="26"/>
      <c r="MT74" s="26"/>
      <c r="MU74" s="26"/>
      <c r="MV74" s="26"/>
      <c r="MW74" s="26"/>
      <c r="MX74" s="26"/>
      <c r="MY74" s="26"/>
      <c r="MZ74" s="26"/>
      <c r="NA74" s="26"/>
      <c r="NB74" s="26"/>
      <c r="NC74" s="26"/>
      <c r="ND74" s="26"/>
      <c r="NE74" s="26"/>
      <c r="NF74" s="26"/>
      <c r="NG74" s="26"/>
      <c r="NH74" s="26"/>
      <c r="NI74" s="26"/>
      <c r="NJ74" s="26"/>
      <c r="NK74" s="26"/>
      <c r="NL74" s="26"/>
      <c r="NM74" s="26"/>
      <c r="NN74" s="26"/>
      <c r="NO74" s="26"/>
      <c r="NP74" s="26"/>
      <c r="NQ74" s="26"/>
      <c r="NR74" s="26"/>
      <c r="NS74" s="26"/>
      <c r="NT74" s="26"/>
      <c r="NU74" s="26"/>
      <c r="NV74" s="26"/>
      <c r="NW74" s="26"/>
      <c r="NX74" s="26"/>
      <c r="NY74" s="26"/>
      <c r="NZ74" s="26"/>
      <c r="OA74" s="26"/>
      <c r="OB74" s="26"/>
      <c r="OC74" s="26"/>
      <c r="OD74" s="26"/>
      <c r="OE74" s="26"/>
      <c r="OF74" s="26"/>
      <c r="OG74" s="26"/>
      <c r="OH74" s="26"/>
      <c r="OI74" s="26"/>
      <c r="OJ74" s="26"/>
      <c r="OK74" s="26"/>
      <c r="OL74" s="26"/>
      <c r="OM74" s="26"/>
      <c r="ON74" s="26"/>
      <c r="OO74" s="26"/>
      <c r="OP74" s="26"/>
      <c r="OQ74" s="26"/>
      <c r="OR74" s="26"/>
      <c r="OS74" s="26"/>
      <c r="OT74" s="26"/>
      <c r="OU74" s="26"/>
      <c r="OV74" s="26"/>
      <c r="OW74" s="26"/>
      <c r="OX74" s="26"/>
      <c r="OY74" s="26"/>
      <c r="OZ74" s="26"/>
      <c r="PA74" s="26"/>
      <c r="PB74" s="26"/>
      <c r="PC74" s="26"/>
      <c r="PD74" s="26"/>
      <c r="PE74" s="26"/>
      <c r="PF74" s="26"/>
      <c r="PG74" s="26"/>
      <c r="PH74" s="26"/>
      <c r="PI74" s="26"/>
      <c r="PJ74" s="26"/>
      <c r="PK74" s="26"/>
      <c r="PL74" s="26"/>
      <c r="PM74" s="26"/>
      <c r="PN74" s="26"/>
      <c r="PO74" s="26"/>
      <c r="PP74" s="26"/>
      <c r="PQ74" s="26"/>
      <c r="PR74" s="26"/>
      <c r="PS74" s="26"/>
      <c r="PT74" s="26"/>
      <c r="PU74" s="26"/>
      <c r="PV74" s="26"/>
      <c r="PW74" s="26"/>
      <c r="PX74" s="26"/>
      <c r="PY74" s="26"/>
      <c r="PZ74" s="26"/>
      <c r="QA74" s="26"/>
      <c r="QB74" s="26"/>
      <c r="QC74" s="26"/>
      <c r="QD74" s="26"/>
      <c r="QE74" s="26"/>
      <c r="QF74" s="26"/>
      <c r="QG74" s="26"/>
      <c r="QH74" s="26"/>
      <c r="QI74" s="26"/>
      <c r="QJ74" s="26"/>
      <c r="QK74" s="26"/>
      <c r="QL74" s="26"/>
      <c r="QM74" s="26"/>
      <c r="QN74" s="26"/>
      <c r="QO74" s="26"/>
      <c r="QP74" s="26"/>
      <c r="QQ74" s="26"/>
      <c r="QR74" s="26"/>
      <c r="QS74" s="26"/>
      <c r="QT74" s="26"/>
      <c r="QU74" s="26"/>
      <c r="QV74" s="26"/>
      <c r="QW74" s="26"/>
      <c r="QX74" s="26"/>
      <c r="QY74" s="26"/>
      <c r="QZ74" s="26"/>
      <c r="RA74" s="26"/>
      <c r="RB74" s="26"/>
      <c r="RC74" s="26"/>
      <c r="RD74" s="26"/>
      <c r="RE74" s="26"/>
      <c r="RF74" s="26"/>
      <c r="RG74" s="26"/>
      <c r="RH74" s="26"/>
      <c r="RI74" s="26"/>
      <c r="RJ74" s="26"/>
      <c r="RK74" s="26"/>
      <c r="RL74" s="26"/>
      <c r="RM74" s="26"/>
      <c r="RN74" s="26"/>
      <c r="RO74" s="26"/>
      <c r="RP74" s="26"/>
      <c r="RQ74" s="26"/>
      <c r="RR74" s="26"/>
      <c r="RS74" s="26"/>
      <c r="RT74" s="26"/>
      <c r="RU74" s="26"/>
      <c r="RV74" s="26"/>
      <c r="RW74" s="26"/>
      <c r="RX74" s="26"/>
      <c r="RY74" s="26"/>
      <c r="RZ74" s="26"/>
      <c r="SA74" s="26"/>
      <c r="SB74" s="26"/>
      <c r="SC74" s="26"/>
      <c r="SD74" s="26"/>
      <c r="SE74" s="26"/>
      <c r="SF74" s="26"/>
      <c r="SG74" s="26"/>
      <c r="SH74" s="26"/>
      <c r="SI74" s="26"/>
      <c r="SJ74" s="26"/>
      <c r="SK74" s="26"/>
      <c r="SL74" s="26"/>
      <c r="SM74" s="26"/>
      <c r="SN74" s="26"/>
      <c r="SO74" s="26"/>
      <c r="SP74" s="26"/>
      <c r="SQ74" s="26"/>
      <c r="SR74" s="26"/>
      <c r="SS74" s="26"/>
      <c r="ST74" s="26"/>
      <c r="SU74" s="26"/>
      <c r="SV74" s="26"/>
      <c r="SW74" s="26"/>
      <c r="SX74" s="26"/>
      <c r="SY74" s="26"/>
      <c r="SZ74" s="26"/>
      <c r="TA74" s="26"/>
      <c r="TB74" s="26"/>
      <c r="TC74" s="26"/>
      <c r="TD74" s="26"/>
      <c r="TE74" s="26"/>
      <c r="TF74" s="26"/>
      <c r="TG74" s="26"/>
      <c r="TH74" s="26"/>
      <c r="TI74" s="26"/>
      <c r="TJ74" s="26"/>
      <c r="TK74" s="26"/>
      <c r="TL74" s="26"/>
      <c r="TM74" s="26"/>
      <c r="TN74" s="26"/>
      <c r="TO74" s="26"/>
      <c r="TP74" s="26"/>
      <c r="TQ74" s="26"/>
      <c r="TR74" s="26"/>
      <c r="TS74" s="26"/>
      <c r="TT74" s="26"/>
      <c r="TU74" s="26"/>
      <c r="TV74" s="26"/>
      <c r="TW74" s="26"/>
      <c r="TX74" s="26"/>
      <c r="TY74" s="26"/>
      <c r="TZ74" s="26"/>
      <c r="UA74" s="26"/>
      <c r="UB74" s="26"/>
      <c r="UC74" s="26"/>
      <c r="UD74" s="26"/>
      <c r="UE74" s="26"/>
      <c r="UF74" s="26"/>
      <c r="UG74" s="26"/>
      <c r="UH74" s="26"/>
      <c r="UI74" s="26"/>
      <c r="UJ74" s="26"/>
      <c r="UK74" s="26"/>
      <c r="UL74" s="26"/>
      <c r="UM74" s="26"/>
      <c r="UN74" s="26"/>
      <c r="UO74" s="26"/>
      <c r="UP74" s="26"/>
      <c r="UQ74" s="26"/>
      <c r="UR74" s="26"/>
      <c r="US74" s="26"/>
      <c r="UT74" s="26"/>
      <c r="UU74" s="26"/>
      <c r="UV74" s="26"/>
      <c r="UW74" s="26"/>
      <c r="UX74" s="26"/>
      <c r="UY74" s="26"/>
      <c r="UZ74" s="26"/>
      <c r="VA74" s="26"/>
      <c r="VB74" s="26"/>
      <c r="VC74" s="26"/>
      <c r="VD74" s="26"/>
      <c r="VE74" s="26"/>
      <c r="VF74" s="26"/>
      <c r="VG74" s="26"/>
      <c r="VH74" s="26"/>
      <c r="VI74" s="26"/>
      <c r="VJ74" s="26"/>
      <c r="VK74" s="26"/>
      <c r="VL74" s="26"/>
      <c r="VM74" s="26"/>
      <c r="VN74" s="26"/>
      <c r="VO74" s="26"/>
      <c r="VP74" s="26"/>
      <c r="VQ74" s="26"/>
      <c r="VR74" s="26"/>
      <c r="VS74" s="26"/>
      <c r="VT74" s="26"/>
      <c r="VU74" s="26"/>
      <c r="VV74" s="26"/>
      <c r="VW74" s="26"/>
      <c r="VX74" s="26"/>
      <c r="VY74" s="26"/>
      <c r="VZ74" s="26"/>
      <c r="WA74" s="26"/>
      <c r="WB74" s="26"/>
      <c r="WC74" s="26"/>
      <c r="WD74" s="26"/>
      <c r="WE74" s="26"/>
      <c r="WF74" s="26"/>
      <c r="WG74" s="26"/>
      <c r="WH74" s="26"/>
      <c r="WI74" s="26"/>
      <c r="WJ74" s="26"/>
      <c r="WK74" s="26"/>
      <c r="WL74" s="26"/>
      <c r="WM74" s="26"/>
      <c r="WN74" s="26"/>
      <c r="WO74" s="26"/>
      <c r="WP74" s="26"/>
      <c r="WQ74" s="26"/>
      <c r="WR74" s="26"/>
      <c r="WS74" s="26"/>
      <c r="WT74" s="26"/>
      <c r="WU74" s="26"/>
      <c r="WV74" s="26"/>
      <c r="WW74" s="26"/>
      <c r="WX74" s="26"/>
      <c r="WY74" s="26"/>
      <c r="WZ74" s="26"/>
      <c r="XA74" s="26"/>
      <c r="XB74" s="26"/>
      <c r="XC74" s="26"/>
      <c r="XD74" s="26"/>
      <c r="XE74" s="26"/>
      <c r="XF74" s="26"/>
      <c r="XG74" s="26"/>
      <c r="XH74" s="26"/>
      <c r="XI74" s="26"/>
      <c r="XJ74" s="26"/>
      <c r="XK74" s="26"/>
      <c r="XL74" s="26"/>
      <c r="XM74" s="26"/>
      <c r="XN74" s="26"/>
      <c r="XO74" s="26"/>
      <c r="XP74" s="26"/>
      <c r="XQ74" s="26"/>
      <c r="XR74" s="26"/>
      <c r="XS74" s="26"/>
      <c r="XT74" s="26"/>
      <c r="XU74" s="26"/>
      <c r="XV74" s="26"/>
      <c r="XW74" s="26"/>
      <c r="XX74" s="26"/>
      <c r="XY74" s="26"/>
      <c r="XZ74" s="26"/>
      <c r="YA74" s="26"/>
      <c r="YB74" s="26"/>
      <c r="YC74" s="26"/>
      <c r="YD74" s="26"/>
      <c r="YE74" s="26"/>
      <c r="YF74" s="26"/>
      <c r="YG74" s="26"/>
      <c r="YH74" s="26"/>
      <c r="YI74" s="26"/>
      <c r="YJ74" s="26"/>
      <c r="YK74" s="26"/>
      <c r="YL74" s="26"/>
      <c r="YM74" s="26"/>
      <c r="YN74" s="26"/>
      <c r="YO74" s="26"/>
      <c r="YP74" s="26"/>
      <c r="YQ74" s="26"/>
      <c r="YR74" s="26"/>
      <c r="YS74" s="26"/>
      <c r="YT74" s="26"/>
      <c r="YU74" s="26"/>
      <c r="YV74" s="26"/>
      <c r="YW74" s="26"/>
      <c r="YX74" s="26"/>
      <c r="YY74" s="26"/>
      <c r="YZ74" s="26"/>
      <c r="ZA74" s="26"/>
      <c r="ZB74" s="26"/>
      <c r="ZC74" s="26"/>
      <c r="ZD74" s="26"/>
      <c r="ZE74" s="26"/>
      <c r="ZF74" s="26"/>
      <c r="ZG74" s="26"/>
      <c r="ZH74" s="26"/>
      <c r="ZI74" s="26"/>
      <c r="ZJ74" s="26"/>
      <c r="ZK74" s="26"/>
      <c r="ZL74" s="26"/>
      <c r="ZM74" s="26"/>
      <c r="ZN74" s="26"/>
      <c r="ZO74" s="26"/>
      <c r="ZP74" s="26"/>
      <c r="ZQ74" s="26"/>
      <c r="ZR74" s="26"/>
      <c r="ZS74" s="26"/>
      <c r="ZT74" s="26"/>
      <c r="ZU74" s="26"/>
      <c r="ZV74" s="26"/>
      <c r="ZW74" s="26"/>
      <c r="ZX74" s="26"/>
      <c r="ZY74" s="26"/>
      <c r="ZZ74" s="26"/>
      <c r="AAA74" s="26"/>
      <c r="AAB74" s="26"/>
      <c r="AAC74" s="26"/>
      <c r="AAD74" s="26"/>
      <c r="AAE74" s="26"/>
      <c r="AAF74" s="26"/>
      <c r="AAG74" s="26"/>
      <c r="AAH74" s="26"/>
      <c r="AAI74" s="26"/>
      <c r="AAJ74" s="26"/>
      <c r="AAK74" s="26"/>
      <c r="AAL74" s="26"/>
      <c r="AAM74" s="26"/>
      <c r="AAN74" s="26"/>
      <c r="AAO74" s="26"/>
      <c r="AAP74" s="26"/>
      <c r="AAQ74" s="26"/>
      <c r="AAR74" s="26"/>
      <c r="AAS74" s="26"/>
      <c r="AAT74" s="26"/>
      <c r="AAU74" s="26"/>
      <c r="AAV74" s="26"/>
      <c r="AAW74" s="26"/>
      <c r="AAX74" s="26"/>
      <c r="AAY74" s="26"/>
      <c r="AAZ74" s="26"/>
      <c r="ABA74" s="26"/>
      <c r="ABB74" s="26"/>
      <c r="ABC74" s="26"/>
      <c r="ABD74" s="26"/>
      <c r="ABE74" s="26"/>
      <c r="ABF74" s="26"/>
      <c r="ABG74" s="26"/>
      <c r="ABH74" s="26"/>
      <c r="ABI74" s="26"/>
      <c r="ABJ74" s="26"/>
      <c r="ABK74" s="26"/>
      <c r="ABL74" s="26"/>
      <c r="ABM74" s="26"/>
      <c r="ABN74" s="26"/>
      <c r="ABO74" s="26"/>
      <c r="ABP74" s="26"/>
      <c r="ABQ74" s="26"/>
      <c r="ABR74" s="26"/>
      <c r="ABS74" s="26"/>
      <c r="ABT74" s="26"/>
      <c r="ABU74" s="26"/>
      <c r="ABV74" s="26"/>
      <c r="ABW74" s="26"/>
      <c r="ABX74" s="26"/>
      <c r="ABY74" s="26"/>
      <c r="ABZ74" s="26"/>
      <c r="ACA74" s="26"/>
      <c r="ACB74" s="26"/>
      <c r="ACC74" s="26"/>
      <c r="ACD74" s="26"/>
      <c r="ACE74" s="26"/>
      <c r="ACF74" s="26"/>
      <c r="ACG74" s="26"/>
      <c r="ACH74" s="26"/>
      <c r="ACI74" s="26"/>
      <c r="ACJ74" s="26"/>
      <c r="ACK74" s="26"/>
      <c r="ACL74" s="26"/>
      <c r="ACM74" s="26"/>
      <c r="ACN74" s="26"/>
      <c r="ACO74" s="26"/>
      <c r="ACP74" s="26"/>
      <c r="ACQ74" s="26"/>
      <c r="ACR74" s="26"/>
      <c r="ACS74" s="26"/>
      <c r="ACT74" s="26"/>
      <c r="ACU74" s="26"/>
      <c r="ACV74" s="26"/>
      <c r="ACW74" s="26"/>
      <c r="ACX74" s="26"/>
      <c r="ACY74" s="26"/>
      <c r="ACZ74" s="26"/>
      <c r="ADA74" s="26"/>
      <c r="ADB74" s="26"/>
      <c r="ADC74" s="26"/>
      <c r="ADD74" s="26"/>
      <c r="ADE74" s="26"/>
      <c r="ADF74" s="26"/>
      <c r="ADG74" s="26"/>
      <c r="ADH74" s="26"/>
      <c r="ADI74" s="26"/>
      <c r="ADJ74" s="26"/>
      <c r="ADK74" s="26"/>
      <c r="ADL74" s="26"/>
      <c r="ADM74" s="26"/>
      <c r="ADN74" s="26"/>
      <c r="ADO74" s="26"/>
      <c r="ADP74" s="26"/>
      <c r="ADQ74" s="26"/>
      <c r="ADR74" s="26"/>
      <c r="ADS74" s="26"/>
      <c r="ADT74" s="26"/>
      <c r="ADU74" s="26"/>
      <c r="ADV74" s="26"/>
      <c r="ADW74" s="26"/>
      <c r="ADX74" s="26"/>
      <c r="ADY74" s="26"/>
      <c r="ADZ74" s="26"/>
      <c r="AEA74" s="26"/>
      <c r="AEB74" s="26"/>
      <c r="AEC74" s="26"/>
      <c r="AED74" s="26"/>
      <c r="AEE74" s="26"/>
      <c r="AEF74" s="26"/>
      <c r="AEG74" s="26"/>
      <c r="AEH74" s="26"/>
      <c r="AEI74" s="26"/>
      <c r="AEJ74" s="26"/>
      <c r="AEK74" s="26"/>
      <c r="AEL74" s="26"/>
      <c r="AEM74" s="26"/>
      <c r="AEN74" s="26"/>
      <c r="AEO74" s="26"/>
      <c r="AEP74" s="26"/>
      <c r="AEQ74" s="26"/>
      <c r="AER74" s="26"/>
      <c r="AES74" s="26"/>
      <c r="AET74" s="26"/>
      <c r="AEU74" s="26"/>
      <c r="AEV74" s="26"/>
      <c r="AEW74" s="26"/>
      <c r="AEX74" s="26"/>
      <c r="AEY74" s="26"/>
      <c r="AEZ74" s="26"/>
      <c r="AFA74" s="26"/>
      <c r="AFB74" s="26"/>
      <c r="AFC74" s="26"/>
      <c r="AFD74" s="26"/>
      <c r="AFE74" s="26"/>
      <c r="AFF74" s="26"/>
      <c r="AFG74" s="26"/>
      <c r="AFH74" s="26"/>
      <c r="AFI74" s="26"/>
      <c r="AFJ74" s="26"/>
      <c r="AFK74" s="26"/>
      <c r="AFL74" s="26"/>
      <c r="AFM74" s="26"/>
      <c r="AFN74" s="26"/>
      <c r="AFO74" s="26"/>
      <c r="AFP74" s="26"/>
      <c r="AFQ74" s="26"/>
      <c r="AFR74" s="26"/>
      <c r="AFS74" s="26"/>
      <c r="AFT74" s="26"/>
      <c r="AFU74" s="26"/>
      <c r="AFV74" s="26"/>
      <c r="AFW74" s="26"/>
      <c r="AFX74" s="26"/>
      <c r="AFY74" s="26"/>
      <c r="AFZ74" s="26"/>
      <c r="AGA74" s="26"/>
      <c r="AGB74" s="26"/>
      <c r="AGC74" s="26"/>
      <c r="AGD74" s="26"/>
      <c r="AGE74" s="26"/>
      <c r="AGF74" s="26"/>
      <c r="AGG74" s="26"/>
      <c r="AGH74" s="26"/>
      <c r="AGI74" s="26"/>
      <c r="AGJ74" s="26"/>
      <c r="AGK74" s="26"/>
      <c r="AGL74" s="26"/>
      <c r="AGM74" s="26"/>
      <c r="AGN74" s="26"/>
      <c r="AGO74" s="26"/>
      <c r="AGP74" s="26"/>
      <c r="AGQ74" s="26"/>
      <c r="AGR74" s="26"/>
      <c r="AGS74" s="26"/>
      <c r="AGT74" s="26"/>
      <c r="AGU74" s="26"/>
      <c r="AGV74" s="26"/>
      <c r="AGW74" s="26"/>
      <c r="AGX74" s="26"/>
      <c r="AGY74" s="26"/>
      <c r="AGZ74" s="26"/>
      <c r="AHA74" s="26"/>
      <c r="AHB74" s="26"/>
      <c r="AHC74" s="26"/>
      <c r="AHD74" s="26"/>
      <c r="AHE74" s="26"/>
      <c r="AHF74" s="26"/>
      <c r="AHG74" s="26"/>
      <c r="AHH74" s="26"/>
      <c r="AHI74" s="26"/>
      <c r="AHJ74" s="26"/>
      <c r="AHK74" s="26"/>
      <c r="AHL74" s="26"/>
      <c r="AHM74" s="26"/>
      <c r="AHN74" s="26"/>
      <c r="AHO74" s="26"/>
      <c r="AHP74" s="26"/>
      <c r="AHQ74" s="26"/>
      <c r="AHR74" s="26"/>
      <c r="AHS74" s="26"/>
      <c r="AHT74" s="26"/>
      <c r="AHU74" s="26"/>
      <c r="AHV74" s="26"/>
      <c r="AHW74" s="26"/>
      <c r="AHX74" s="26"/>
      <c r="AHY74" s="26"/>
      <c r="AHZ74" s="26"/>
      <c r="AIA74" s="26"/>
      <c r="AIB74" s="26"/>
      <c r="AIC74" s="26"/>
      <c r="AID74" s="26"/>
      <c r="AIE74" s="26"/>
      <c r="AIF74" s="26"/>
      <c r="AIG74" s="26"/>
      <c r="AIH74" s="26"/>
      <c r="AII74" s="26"/>
      <c r="AIJ74" s="26"/>
      <c r="AIK74" s="26"/>
      <c r="AIL74" s="26"/>
      <c r="AIM74" s="26"/>
      <c r="AIN74" s="26"/>
      <c r="AIO74" s="26"/>
      <c r="AIP74" s="26"/>
      <c r="AIQ74" s="26"/>
      <c r="AIR74" s="26"/>
      <c r="AIS74" s="26"/>
      <c r="AIT74" s="26"/>
      <c r="AIU74" s="26"/>
      <c r="AIV74" s="26"/>
      <c r="AIW74" s="26"/>
      <c r="AIX74" s="26"/>
      <c r="AIY74" s="26"/>
      <c r="AIZ74" s="26"/>
      <c r="AJA74" s="26"/>
      <c r="AJB74" s="26"/>
      <c r="AJC74" s="26"/>
      <c r="AJD74" s="26"/>
      <c r="AJE74" s="26"/>
      <c r="AJF74" s="26"/>
      <c r="AJG74" s="26"/>
      <c r="AJH74" s="26"/>
      <c r="AJI74" s="26"/>
      <c r="AJJ74" s="26"/>
      <c r="AJK74" s="26"/>
      <c r="AJL74" s="26"/>
      <c r="AJM74" s="26"/>
      <c r="AJN74" s="26"/>
      <c r="AJO74" s="26"/>
      <c r="AJP74" s="26"/>
      <c r="AJQ74" s="26"/>
      <c r="AJR74" s="26"/>
      <c r="AJS74" s="26"/>
      <c r="AJT74" s="26"/>
      <c r="AJU74" s="26"/>
      <c r="AJV74" s="26"/>
      <c r="AJW74" s="26"/>
      <c r="AJX74" s="26"/>
      <c r="AJY74" s="26"/>
      <c r="AJZ74" s="26"/>
      <c r="AKA74" s="26"/>
      <c r="AKB74" s="26"/>
      <c r="AKC74" s="26"/>
      <c r="AKD74" s="26"/>
      <c r="AKE74" s="26"/>
      <c r="AKF74" s="26"/>
      <c r="AKG74" s="26"/>
      <c r="AKH74" s="26"/>
      <c r="AKI74" s="26"/>
      <c r="AKJ74" s="26"/>
      <c r="AKK74" s="26"/>
      <c r="AKL74" s="26"/>
      <c r="AKM74" s="26"/>
      <c r="AKN74" s="26"/>
      <c r="AKO74" s="26"/>
      <c r="AKP74" s="26"/>
      <c r="AKQ74" s="26"/>
      <c r="AKR74" s="26"/>
      <c r="AKS74" s="26"/>
      <c r="AKT74" s="26"/>
      <c r="AKU74" s="26"/>
      <c r="AKV74" s="26"/>
      <c r="AKW74" s="26"/>
      <c r="AKX74" s="26"/>
      <c r="AKY74" s="26"/>
      <c r="AKZ74" s="26"/>
      <c r="ALA74" s="26"/>
      <c r="ALB74" s="26"/>
      <c r="ALC74" s="26"/>
      <c r="ALD74" s="26"/>
      <c r="ALE74" s="26"/>
      <c r="ALF74" s="26"/>
      <c r="ALG74" s="26"/>
      <c r="ALH74" s="26"/>
      <c r="ALI74" s="26"/>
      <c r="ALJ74" s="26"/>
      <c r="ALK74" s="26"/>
      <c r="ALL74" s="26"/>
      <c r="ALM74" s="26"/>
      <c r="ALN74" s="26"/>
      <c r="ALO74" s="26"/>
      <c r="ALP74" s="26"/>
      <c r="ALQ74" s="26"/>
      <c r="ALR74" s="26"/>
      <c r="ALS74" s="26"/>
      <c r="ALT74" s="26"/>
      <c r="ALU74" s="26"/>
      <c r="ALV74" s="26"/>
      <c r="ALW74" s="26"/>
      <c r="ALX74" s="26"/>
      <c r="ALY74" s="26"/>
      <c r="ALZ74" s="26"/>
      <c r="AMA74" s="26"/>
      <c r="AMB74" s="26"/>
      <c r="AMC74" s="26"/>
      <c r="AMD74" s="26"/>
      <c r="AME74" s="26"/>
      <c r="AMF74" s="26"/>
      <c r="AMG74" s="26"/>
      <c r="AMH74" s="26"/>
      <c r="AMI74" s="26"/>
      <c r="AMJ74" s="26"/>
      <c r="AMK74" s="26"/>
    </row>
    <row r="75" spans="1:1025" ht="41.85" customHeight="1" x14ac:dyDescent="0.25">
      <c r="A75" s="628" t="s">
        <v>88</v>
      </c>
      <c r="B75" s="639" t="s">
        <v>629</v>
      </c>
      <c r="C75" s="649">
        <v>147</v>
      </c>
      <c r="D75" s="650" t="s">
        <v>34</v>
      </c>
      <c r="E75" s="595">
        <v>0</v>
      </c>
      <c r="F75" s="596">
        <f>C75*E75</f>
        <v>0</v>
      </c>
      <c r="G75" s="54"/>
      <c r="H75" s="55"/>
      <c r="O75" s="56"/>
      <c r="P75" s="35"/>
      <c r="Q75" s="57"/>
      <c r="R75" s="37"/>
      <c r="S75" s="58"/>
      <c r="T75" s="37"/>
      <c r="U75" s="37"/>
      <c r="V75" s="37"/>
      <c r="W75" s="37"/>
      <c r="X75" s="37"/>
      <c r="Y75" s="59"/>
      <c r="AMD75" s="37"/>
      <c r="AME75" s="37"/>
      <c r="AMF75" s="37"/>
      <c r="AMG75" s="37"/>
      <c r="AMH75" s="37"/>
      <c r="AMI75" s="37"/>
      <c r="AMJ75" s="37"/>
    </row>
    <row r="76" spans="1:1025" s="26" customFormat="1" x14ac:dyDescent="0.25">
      <c r="A76" s="624"/>
      <c r="B76" s="647"/>
      <c r="C76" s="645"/>
      <c r="D76" s="646"/>
      <c r="E76" s="234"/>
      <c r="F76" s="234"/>
      <c r="G76" s="51"/>
      <c r="H76" s="52"/>
      <c r="I76" s="53"/>
      <c r="J76" s="53"/>
      <c r="K76" s="53"/>
      <c r="L76" s="53"/>
      <c r="M76" s="53"/>
      <c r="N76" s="53"/>
      <c r="O76" s="53"/>
      <c r="P76" s="53"/>
      <c r="Q76" s="53"/>
      <c r="R76" s="53"/>
      <c r="S76" s="53"/>
      <c r="T76" s="53"/>
      <c r="U76" s="53"/>
      <c r="V76" s="53"/>
      <c r="W76" s="53"/>
      <c r="X76" s="53"/>
      <c r="Y76" s="53"/>
      <c r="Z76" s="53"/>
    </row>
    <row r="77" spans="1:1025" ht="126.95" customHeight="1" x14ac:dyDescent="0.25">
      <c r="A77" s="651" t="s">
        <v>630</v>
      </c>
      <c r="B77" s="639" t="s">
        <v>631</v>
      </c>
      <c r="C77" s="35">
        <v>4893</v>
      </c>
      <c r="D77" s="630" t="s">
        <v>34</v>
      </c>
      <c r="E77" s="207">
        <v>0</v>
      </c>
      <c r="F77" s="209">
        <f>C77*E77</f>
        <v>0</v>
      </c>
      <c r="G77" s="37"/>
      <c r="H77" s="33"/>
      <c r="I77" s="33"/>
      <c r="J77" s="33"/>
      <c r="K77" s="37"/>
      <c r="L77" s="37"/>
      <c r="M77" s="37"/>
      <c r="N77" s="37"/>
      <c r="O77" s="37"/>
      <c r="P77" s="37"/>
      <c r="Q77" s="37"/>
      <c r="R77" s="37"/>
      <c r="S77" s="37"/>
      <c r="T77" s="37"/>
      <c r="U77" s="37"/>
      <c r="V77" s="37"/>
      <c r="W77" s="37"/>
      <c r="X77" s="37"/>
      <c r="Y77" s="37"/>
      <c r="Z77" s="37"/>
      <c r="AA77" s="37"/>
      <c r="AB77" s="37"/>
      <c r="AC77" s="37"/>
      <c r="AD77" s="37"/>
      <c r="AE77" s="37"/>
      <c r="AF77" s="37"/>
      <c r="AG77" s="37"/>
      <c r="AH77" s="37"/>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7"/>
      <c r="CN77" s="37"/>
      <c r="CO77" s="37"/>
      <c r="CP77" s="37"/>
      <c r="CQ77" s="37"/>
      <c r="CR77" s="37"/>
      <c r="CS77" s="37"/>
      <c r="CT77" s="37"/>
      <c r="CU77" s="37"/>
      <c r="CV77" s="37"/>
      <c r="CW77" s="37"/>
      <c r="CX77" s="37"/>
      <c r="CY77" s="37"/>
      <c r="CZ77" s="37"/>
      <c r="DA77" s="37"/>
      <c r="DB77" s="37"/>
      <c r="DC77" s="37"/>
      <c r="DD77" s="37"/>
      <c r="DE77" s="37"/>
      <c r="DF77" s="37"/>
      <c r="DG77" s="37"/>
      <c r="DH77" s="37"/>
      <c r="DI77" s="37"/>
      <c r="DJ77" s="37"/>
      <c r="DK77" s="37"/>
      <c r="DL77" s="37"/>
      <c r="DM77" s="37"/>
      <c r="DN77" s="37"/>
      <c r="DO77" s="37"/>
      <c r="DP77" s="37"/>
      <c r="DQ77" s="37"/>
      <c r="DR77" s="37"/>
      <c r="DS77" s="37"/>
      <c r="DT77" s="37"/>
      <c r="DU77" s="37"/>
      <c r="DV77" s="37"/>
      <c r="DW77" s="37"/>
      <c r="DX77" s="37"/>
      <c r="DY77" s="37"/>
      <c r="DZ77" s="37"/>
      <c r="EA77" s="37"/>
      <c r="EB77" s="37"/>
      <c r="EC77" s="37"/>
      <c r="ED77" s="37"/>
      <c r="EE77" s="37"/>
      <c r="EF77" s="37"/>
      <c r="EG77" s="37"/>
      <c r="EH77" s="37"/>
      <c r="EI77" s="37"/>
      <c r="EJ77" s="37"/>
      <c r="EK77" s="37"/>
      <c r="EL77" s="37"/>
      <c r="EM77" s="37"/>
      <c r="EN77" s="37"/>
      <c r="EO77" s="37"/>
      <c r="EP77" s="37"/>
      <c r="EQ77" s="37"/>
      <c r="ER77" s="37"/>
      <c r="ES77" s="37"/>
      <c r="ET77" s="37"/>
      <c r="EU77" s="37"/>
      <c r="EV77" s="37"/>
      <c r="EW77" s="37"/>
      <c r="EX77" s="37"/>
      <c r="EY77" s="37"/>
      <c r="EZ77" s="37"/>
      <c r="FA77" s="37"/>
      <c r="FB77" s="37"/>
      <c r="FC77" s="37"/>
      <c r="FD77" s="37"/>
      <c r="FE77" s="37"/>
      <c r="FF77" s="37"/>
      <c r="FG77" s="37"/>
      <c r="FH77" s="37"/>
      <c r="FI77" s="37"/>
      <c r="FJ77" s="37"/>
      <c r="FK77" s="37"/>
      <c r="FL77" s="37"/>
      <c r="FM77" s="37"/>
      <c r="FN77" s="37"/>
      <c r="FO77" s="37"/>
      <c r="FP77" s="37"/>
      <c r="FQ77" s="37"/>
      <c r="FR77" s="37"/>
      <c r="FS77" s="37"/>
      <c r="FT77" s="37"/>
      <c r="FU77" s="37"/>
      <c r="FV77" s="37"/>
      <c r="FW77" s="37"/>
      <c r="FX77" s="37"/>
      <c r="FY77" s="37"/>
      <c r="FZ77" s="37"/>
      <c r="GA77" s="37"/>
      <c r="GB77" s="37"/>
      <c r="GC77" s="37"/>
      <c r="GD77" s="37"/>
      <c r="GE77" s="37"/>
      <c r="GF77" s="37"/>
      <c r="GG77" s="37"/>
      <c r="GH77" s="37"/>
      <c r="GI77" s="37"/>
      <c r="GJ77" s="37"/>
      <c r="GK77" s="37"/>
      <c r="GL77" s="37"/>
      <c r="GM77" s="37"/>
      <c r="GN77" s="37"/>
      <c r="GO77" s="37"/>
      <c r="GP77" s="37"/>
      <c r="GQ77" s="37"/>
      <c r="GR77" s="37"/>
      <c r="GS77" s="37"/>
      <c r="GT77" s="37"/>
      <c r="GU77" s="37"/>
      <c r="GV77" s="37"/>
      <c r="GW77" s="37"/>
      <c r="GX77" s="37"/>
      <c r="GY77" s="37"/>
      <c r="GZ77" s="37"/>
      <c r="HA77" s="37"/>
      <c r="HB77" s="37"/>
      <c r="HC77" s="37"/>
      <c r="HD77" s="37"/>
      <c r="HE77" s="37"/>
      <c r="HF77" s="37"/>
      <c r="HG77" s="37"/>
      <c r="HH77" s="37"/>
      <c r="HI77" s="37"/>
      <c r="HJ77" s="37"/>
      <c r="HK77" s="37"/>
      <c r="HL77" s="37"/>
      <c r="HM77" s="37"/>
      <c r="HN77" s="37"/>
      <c r="HO77" s="37"/>
      <c r="HP77" s="37"/>
      <c r="HQ77" s="37"/>
      <c r="HR77" s="37"/>
      <c r="HS77" s="37"/>
      <c r="HT77" s="37"/>
      <c r="HU77" s="37"/>
      <c r="HV77" s="37"/>
      <c r="HW77" s="37"/>
      <c r="HX77" s="37"/>
      <c r="HY77" s="37"/>
      <c r="HZ77" s="37"/>
      <c r="IA77" s="37"/>
      <c r="IB77" s="37"/>
      <c r="IC77" s="37"/>
      <c r="ID77" s="37"/>
      <c r="IE77" s="37"/>
      <c r="IF77" s="37"/>
      <c r="IG77" s="37"/>
      <c r="IH77" s="37"/>
      <c r="II77" s="37"/>
      <c r="IJ77" s="37"/>
      <c r="IK77" s="37"/>
      <c r="IL77" s="37"/>
      <c r="IM77" s="37"/>
      <c r="IN77" s="37"/>
      <c r="IO77" s="37"/>
      <c r="IP77" s="37"/>
      <c r="IQ77" s="37"/>
      <c r="IR77" s="37"/>
      <c r="IS77" s="37"/>
      <c r="IT77" s="37"/>
      <c r="IU77" s="37"/>
      <c r="IV77" s="37"/>
      <c r="IW77" s="37"/>
      <c r="IX77" s="37"/>
      <c r="IY77" s="37"/>
      <c r="IZ77" s="37"/>
      <c r="JA77" s="37"/>
      <c r="JB77" s="37"/>
      <c r="JC77" s="37"/>
      <c r="JD77" s="37"/>
      <c r="JE77" s="37"/>
      <c r="JF77" s="37"/>
      <c r="JG77" s="37"/>
      <c r="JH77" s="37"/>
      <c r="JI77" s="37"/>
      <c r="JJ77" s="37"/>
      <c r="JK77" s="37"/>
      <c r="JL77" s="37"/>
      <c r="JM77" s="37"/>
      <c r="JN77" s="37"/>
      <c r="JO77" s="37"/>
      <c r="JP77" s="37"/>
      <c r="JQ77" s="37"/>
      <c r="JR77" s="37"/>
      <c r="JS77" s="37"/>
      <c r="JT77" s="37"/>
      <c r="JU77" s="37"/>
      <c r="JV77" s="37"/>
      <c r="JW77" s="37"/>
      <c r="JX77" s="37"/>
      <c r="JY77" s="37"/>
      <c r="JZ77" s="37"/>
      <c r="KA77" s="37"/>
      <c r="KB77" s="37"/>
      <c r="KC77" s="37"/>
      <c r="KD77" s="37"/>
      <c r="KE77" s="37"/>
      <c r="KF77" s="37"/>
      <c r="KG77" s="37"/>
      <c r="KH77" s="37"/>
      <c r="KI77" s="37"/>
      <c r="KJ77" s="37"/>
      <c r="KK77" s="37"/>
      <c r="KL77" s="37"/>
      <c r="KM77" s="37"/>
      <c r="KN77" s="37"/>
      <c r="KO77" s="37"/>
      <c r="KP77" s="37"/>
      <c r="KQ77" s="37"/>
      <c r="KR77" s="37"/>
      <c r="KS77" s="37"/>
      <c r="KT77" s="37"/>
      <c r="KU77" s="37"/>
      <c r="KV77" s="37"/>
      <c r="KW77" s="37"/>
      <c r="KX77" s="37"/>
      <c r="KY77" s="37"/>
      <c r="KZ77" s="37"/>
      <c r="LA77" s="37"/>
      <c r="LB77" s="37"/>
      <c r="LC77" s="37"/>
      <c r="LD77" s="37"/>
      <c r="LE77" s="37"/>
      <c r="LF77" s="37"/>
      <c r="LG77" s="37"/>
      <c r="LH77" s="37"/>
      <c r="LI77" s="37"/>
      <c r="LJ77" s="37"/>
      <c r="LK77" s="37"/>
      <c r="LL77" s="37"/>
      <c r="LM77" s="37"/>
      <c r="LN77" s="37"/>
      <c r="LO77" s="37"/>
      <c r="LP77" s="37"/>
      <c r="LQ77" s="37"/>
      <c r="LR77" s="37"/>
      <c r="LS77" s="37"/>
      <c r="LT77" s="37"/>
      <c r="LU77" s="37"/>
      <c r="LV77" s="37"/>
      <c r="LW77" s="37"/>
      <c r="LX77" s="37"/>
      <c r="LY77" s="37"/>
      <c r="LZ77" s="37"/>
      <c r="MA77" s="37"/>
      <c r="MB77" s="37"/>
      <c r="MC77" s="37"/>
      <c r="MD77" s="37"/>
      <c r="ME77" s="37"/>
      <c r="MF77" s="37"/>
      <c r="MG77" s="37"/>
      <c r="MH77" s="37"/>
      <c r="MI77" s="37"/>
      <c r="MJ77" s="37"/>
      <c r="MK77" s="37"/>
      <c r="ML77" s="37"/>
      <c r="MM77" s="37"/>
      <c r="MN77" s="37"/>
      <c r="MO77" s="37"/>
      <c r="MP77" s="37"/>
      <c r="MQ77" s="37"/>
      <c r="MR77" s="37"/>
      <c r="MS77" s="37"/>
      <c r="MT77" s="37"/>
      <c r="MU77" s="37"/>
      <c r="MV77" s="37"/>
      <c r="MW77" s="37"/>
      <c r="MX77" s="37"/>
      <c r="MY77" s="37"/>
      <c r="MZ77" s="37"/>
      <c r="NA77" s="37"/>
      <c r="NB77" s="37"/>
      <c r="NC77" s="37"/>
      <c r="ND77" s="37"/>
      <c r="NE77" s="37"/>
      <c r="NF77" s="37"/>
      <c r="NG77" s="37"/>
      <c r="NH77" s="37"/>
      <c r="NI77" s="37"/>
      <c r="NJ77" s="37"/>
      <c r="NK77" s="37"/>
      <c r="NL77" s="37"/>
      <c r="NM77" s="37"/>
      <c r="NN77" s="37"/>
      <c r="NO77" s="37"/>
      <c r="NP77" s="37"/>
      <c r="NQ77" s="37"/>
      <c r="NR77" s="37"/>
      <c r="NS77" s="37"/>
      <c r="NT77" s="37"/>
      <c r="NU77" s="37"/>
      <c r="NV77" s="37"/>
      <c r="NW77" s="37"/>
      <c r="NX77" s="37"/>
      <c r="NY77" s="37"/>
      <c r="NZ77" s="37"/>
      <c r="OA77" s="37"/>
      <c r="OB77" s="37"/>
      <c r="OC77" s="37"/>
      <c r="OD77" s="37"/>
      <c r="OE77" s="37"/>
      <c r="OF77" s="37"/>
      <c r="OG77" s="37"/>
      <c r="OH77" s="37"/>
      <c r="OI77" s="37"/>
      <c r="OJ77" s="37"/>
      <c r="OK77" s="37"/>
      <c r="OL77" s="37"/>
      <c r="OM77" s="37"/>
      <c r="ON77" s="37"/>
      <c r="OO77" s="37"/>
      <c r="OP77" s="37"/>
      <c r="OQ77" s="37"/>
      <c r="OR77" s="37"/>
      <c r="OS77" s="37"/>
      <c r="OT77" s="37"/>
      <c r="OU77" s="37"/>
      <c r="OV77" s="37"/>
      <c r="OW77" s="37"/>
      <c r="OX77" s="37"/>
      <c r="OY77" s="37"/>
      <c r="OZ77" s="37"/>
      <c r="PA77" s="37"/>
      <c r="PB77" s="37"/>
      <c r="PC77" s="37"/>
      <c r="PD77" s="37"/>
      <c r="PE77" s="37"/>
      <c r="PF77" s="37"/>
      <c r="PG77" s="37"/>
      <c r="PH77" s="37"/>
      <c r="PI77" s="37"/>
      <c r="PJ77" s="37"/>
      <c r="PK77" s="37"/>
      <c r="PL77" s="37"/>
      <c r="PM77" s="37"/>
      <c r="PN77" s="37"/>
      <c r="PO77" s="37"/>
      <c r="PP77" s="37"/>
      <c r="PQ77" s="37"/>
      <c r="PR77" s="37"/>
      <c r="PS77" s="37"/>
      <c r="PT77" s="37"/>
      <c r="PU77" s="37"/>
      <c r="PV77" s="37"/>
      <c r="PW77" s="37"/>
      <c r="PX77" s="37"/>
      <c r="PY77" s="37"/>
      <c r="PZ77" s="37"/>
      <c r="QA77" s="37"/>
      <c r="QB77" s="37"/>
      <c r="QC77" s="37"/>
      <c r="QD77" s="37"/>
      <c r="QE77" s="37"/>
      <c r="QF77" s="37"/>
      <c r="QG77" s="37"/>
      <c r="QH77" s="37"/>
      <c r="QI77" s="37"/>
      <c r="QJ77" s="37"/>
      <c r="QK77" s="37"/>
      <c r="QL77" s="37"/>
      <c r="QM77" s="37"/>
      <c r="QN77" s="37"/>
      <c r="QO77" s="37"/>
      <c r="QP77" s="37"/>
      <c r="QQ77" s="37"/>
      <c r="QR77" s="37"/>
      <c r="QS77" s="37"/>
      <c r="QT77" s="37"/>
      <c r="QU77" s="37"/>
      <c r="QV77" s="37"/>
      <c r="QW77" s="37"/>
      <c r="QX77" s="37"/>
      <c r="QY77" s="37"/>
      <c r="QZ77" s="37"/>
      <c r="RA77" s="37"/>
      <c r="RB77" s="37"/>
      <c r="RC77" s="37"/>
      <c r="RD77" s="37"/>
      <c r="RE77" s="37"/>
      <c r="RF77" s="37"/>
      <c r="RG77" s="37"/>
      <c r="RH77" s="37"/>
      <c r="RI77" s="37"/>
      <c r="RJ77" s="37"/>
      <c r="RK77" s="37"/>
      <c r="RL77" s="37"/>
      <c r="RM77" s="37"/>
      <c r="RN77" s="37"/>
      <c r="RO77" s="37"/>
      <c r="RP77" s="37"/>
      <c r="RQ77" s="37"/>
      <c r="RR77" s="37"/>
      <c r="RS77" s="37"/>
      <c r="RT77" s="37"/>
      <c r="RU77" s="37"/>
      <c r="RV77" s="37"/>
      <c r="RW77" s="37"/>
      <c r="RX77" s="37"/>
      <c r="RY77" s="37"/>
      <c r="RZ77" s="37"/>
      <c r="SA77" s="37"/>
      <c r="SB77" s="37"/>
      <c r="SC77" s="37"/>
      <c r="SD77" s="37"/>
      <c r="SE77" s="37"/>
      <c r="SF77" s="37"/>
      <c r="SG77" s="37"/>
      <c r="SH77" s="37"/>
      <c r="SI77" s="37"/>
      <c r="SJ77" s="37"/>
      <c r="SK77" s="37"/>
      <c r="SL77" s="37"/>
      <c r="SM77" s="37"/>
      <c r="SN77" s="37"/>
      <c r="SO77" s="37"/>
      <c r="SP77" s="37"/>
      <c r="SQ77" s="37"/>
      <c r="SR77" s="37"/>
      <c r="SS77" s="37"/>
      <c r="ST77" s="37"/>
      <c r="SU77" s="37"/>
      <c r="SV77" s="37"/>
      <c r="SW77" s="37"/>
      <c r="SX77" s="37"/>
      <c r="SY77" s="37"/>
      <c r="SZ77" s="37"/>
      <c r="TA77" s="37"/>
      <c r="TB77" s="37"/>
      <c r="TC77" s="37"/>
      <c r="TD77" s="37"/>
      <c r="TE77" s="37"/>
      <c r="TF77" s="37"/>
      <c r="TG77" s="37"/>
      <c r="TH77" s="37"/>
      <c r="TI77" s="37"/>
      <c r="TJ77" s="37"/>
      <c r="TK77" s="37"/>
      <c r="TL77" s="37"/>
      <c r="TM77" s="37"/>
      <c r="TN77" s="37"/>
      <c r="TO77" s="37"/>
      <c r="TP77" s="37"/>
      <c r="TQ77" s="37"/>
      <c r="TR77" s="37"/>
      <c r="TS77" s="37"/>
      <c r="TT77" s="37"/>
      <c r="TU77" s="37"/>
      <c r="TV77" s="37"/>
      <c r="TW77" s="37"/>
      <c r="TX77" s="37"/>
      <c r="TY77" s="37"/>
      <c r="TZ77" s="37"/>
      <c r="UA77" s="37"/>
      <c r="UB77" s="37"/>
      <c r="UC77" s="37"/>
      <c r="UD77" s="37"/>
      <c r="UE77" s="37"/>
      <c r="UF77" s="37"/>
      <c r="UG77" s="37"/>
      <c r="UH77" s="37"/>
      <c r="UI77" s="37"/>
      <c r="UJ77" s="37"/>
      <c r="UK77" s="37"/>
      <c r="UL77" s="37"/>
      <c r="UM77" s="37"/>
      <c r="UN77" s="37"/>
      <c r="UO77" s="37"/>
      <c r="UP77" s="37"/>
      <c r="UQ77" s="37"/>
      <c r="UR77" s="37"/>
      <c r="US77" s="37"/>
      <c r="UT77" s="37"/>
      <c r="UU77" s="37"/>
      <c r="UV77" s="37"/>
      <c r="UW77" s="37"/>
      <c r="UX77" s="37"/>
      <c r="UY77" s="37"/>
      <c r="UZ77" s="37"/>
      <c r="VA77" s="37"/>
      <c r="VB77" s="37"/>
      <c r="VC77" s="37"/>
      <c r="VD77" s="37"/>
      <c r="VE77" s="37"/>
      <c r="VF77" s="37"/>
      <c r="VG77" s="37"/>
      <c r="VH77" s="37"/>
      <c r="VI77" s="37"/>
      <c r="VJ77" s="37"/>
      <c r="VK77" s="37"/>
      <c r="VL77" s="37"/>
      <c r="VM77" s="37"/>
      <c r="VN77" s="37"/>
      <c r="VO77" s="37"/>
      <c r="VP77" s="37"/>
      <c r="VQ77" s="37"/>
      <c r="VR77" s="37"/>
      <c r="VS77" s="37"/>
      <c r="VT77" s="37"/>
      <c r="VU77" s="37"/>
      <c r="VV77" s="37"/>
      <c r="VW77" s="37"/>
      <c r="VX77" s="37"/>
      <c r="VY77" s="37"/>
      <c r="VZ77" s="37"/>
      <c r="WA77" s="37"/>
      <c r="WB77" s="37"/>
      <c r="WC77" s="37"/>
      <c r="WD77" s="37"/>
      <c r="WE77" s="37"/>
      <c r="WF77" s="37"/>
      <c r="WG77" s="37"/>
      <c r="WH77" s="37"/>
      <c r="WI77" s="37"/>
      <c r="WJ77" s="37"/>
      <c r="WK77" s="37"/>
      <c r="WL77" s="37"/>
      <c r="WM77" s="37"/>
      <c r="WN77" s="37"/>
      <c r="WO77" s="37"/>
      <c r="WP77" s="37"/>
      <c r="WQ77" s="37"/>
      <c r="WR77" s="37"/>
      <c r="WS77" s="37"/>
      <c r="WT77" s="37"/>
      <c r="WU77" s="37"/>
      <c r="WV77" s="37"/>
      <c r="WW77" s="37"/>
      <c r="WX77" s="37"/>
      <c r="WY77" s="37"/>
      <c r="WZ77" s="37"/>
      <c r="XA77" s="37"/>
      <c r="XB77" s="37"/>
      <c r="XC77" s="37"/>
      <c r="XD77" s="37"/>
      <c r="XE77" s="37"/>
      <c r="XF77" s="37"/>
      <c r="XG77" s="37"/>
      <c r="XH77" s="37"/>
      <c r="XI77" s="37"/>
      <c r="XJ77" s="37"/>
      <c r="XK77" s="37"/>
      <c r="XL77" s="37"/>
      <c r="XM77" s="37"/>
      <c r="XN77" s="37"/>
      <c r="XO77" s="37"/>
      <c r="XP77" s="37"/>
      <c r="XQ77" s="37"/>
      <c r="XR77" s="37"/>
      <c r="XS77" s="37"/>
      <c r="XT77" s="37"/>
      <c r="XU77" s="37"/>
      <c r="XV77" s="37"/>
      <c r="XW77" s="37"/>
      <c r="XX77" s="37"/>
      <c r="XY77" s="37"/>
      <c r="XZ77" s="37"/>
      <c r="YA77" s="37"/>
      <c r="YB77" s="37"/>
      <c r="YC77" s="37"/>
      <c r="YD77" s="37"/>
      <c r="YE77" s="37"/>
      <c r="YF77" s="37"/>
      <c r="YG77" s="37"/>
      <c r="YH77" s="37"/>
      <c r="YI77" s="37"/>
      <c r="YJ77" s="37"/>
      <c r="YK77" s="37"/>
      <c r="YL77" s="37"/>
      <c r="YM77" s="37"/>
      <c r="YN77" s="37"/>
      <c r="YO77" s="37"/>
      <c r="YP77" s="37"/>
      <c r="YQ77" s="37"/>
      <c r="YR77" s="37"/>
      <c r="YS77" s="37"/>
      <c r="YT77" s="37"/>
      <c r="YU77" s="37"/>
      <c r="YV77" s="37"/>
      <c r="YW77" s="37"/>
      <c r="YX77" s="37"/>
      <c r="YY77" s="37"/>
      <c r="YZ77" s="37"/>
      <c r="ZA77" s="37"/>
      <c r="ZB77" s="37"/>
      <c r="ZC77" s="37"/>
      <c r="ZD77" s="37"/>
      <c r="ZE77" s="37"/>
      <c r="ZF77" s="37"/>
      <c r="ZG77" s="37"/>
      <c r="ZH77" s="37"/>
      <c r="ZI77" s="37"/>
      <c r="ZJ77" s="37"/>
      <c r="ZK77" s="37"/>
      <c r="ZL77" s="37"/>
      <c r="ZM77" s="37"/>
      <c r="ZN77" s="37"/>
      <c r="ZO77" s="37"/>
      <c r="ZP77" s="37"/>
      <c r="ZQ77" s="37"/>
      <c r="ZR77" s="37"/>
      <c r="ZS77" s="37"/>
      <c r="ZT77" s="37"/>
      <c r="ZU77" s="37"/>
      <c r="ZV77" s="37"/>
      <c r="ZW77" s="37"/>
      <c r="ZX77" s="37"/>
      <c r="ZY77" s="37"/>
      <c r="ZZ77" s="37"/>
      <c r="AAA77" s="37"/>
      <c r="AAB77" s="37"/>
      <c r="AAC77" s="37"/>
      <c r="AAD77" s="37"/>
      <c r="AAE77" s="37"/>
      <c r="AAF77" s="37"/>
      <c r="AAG77" s="37"/>
      <c r="AAH77" s="37"/>
      <c r="AAI77" s="37"/>
      <c r="AAJ77" s="37"/>
      <c r="AAK77" s="37"/>
      <c r="AAL77" s="37"/>
      <c r="AAM77" s="37"/>
      <c r="AAN77" s="37"/>
      <c r="AAO77" s="37"/>
      <c r="AAP77" s="37"/>
      <c r="AAQ77" s="37"/>
      <c r="AAR77" s="37"/>
      <c r="AAS77" s="37"/>
      <c r="AAT77" s="37"/>
      <c r="AAU77" s="37"/>
      <c r="AAV77" s="37"/>
      <c r="AAW77" s="37"/>
      <c r="AAX77" s="37"/>
      <c r="AAY77" s="37"/>
      <c r="AAZ77" s="37"/>
      <c r="ABA77" s="37"/>
      <c r="ABB77" s="37"/>
      <c r="ABC77" s="37"/>
      <c r="ABD77" s="37"/>
      <c r="ABE77" s="37"/>
      <c r="ABF77" s="37"/>
      <c r="ABG77" s="37"/>
      <c r="ABH77" s="37"/>
      <c r="ABI77" s="37"/>
      <c r="ABJ77" s="37"/>
      <c r="ABK77" s="37"/>
      <c r="ABL77" s="37"/>
      <c r="ABM77" s="37"/>
      <c r="ABN77" s="37"/>
      <c r="ABO77" s="37"/>
      <c r="ABP77" s="37"/>
      <c r="ABQ77" s="37"/>
      <c r="ABR77" s="37"/>
      <c r="ABS77" s="37"/>
      <c r="ABT77" s="37"/>
      <c r="ABU77" s="37"/>
      <c r="ABV77" s="37"/>
      <c r="ABW77" s="37"/>
      <c r="ABX77" s="37"/>
      <c r="ABY77" s="37"/>
      <c r="ABZ77" s="37"/>
      <c r="ACA77" s="37"/>
      <c r="ACB77" s="37"/>
      <c r="ACC77" s="37"/>
      <c r="ACD77" s="37"/>
      <c r="ACE77" s="37"/>
      <c r="ACF77" s="37"/>
      <c r="ACG77" s="37"/>
      <c r="ACH77" s="37"/>
      <c r="ACI77" s="37"/>
      <c r="ACJ77" s="37"/>
      <c r="ACK77" s="37"/>
      <c r="ACL77" s="37"/>
      <c r="ACM77" s="37"/>
      <c r="ACN77" s="37"/>
      <c r="ACO77" s="37"/>
      <c r="ACP77" s="37"/>
      <c r="ACQ77" s="37"/>
      <c r="ACR77" s="37"/>
      <c r="ACS77" s="37"/>
      <c r="ACT77" s="37"/>
      <c r="ACU77" s="37"/>
      <c r="ACV77" s="37"/>
      <c r="ACW77" s="37"/>
      <c r="ACX77" s="37"/>
      <c r="ACY77" s="37"/>
      <c r="ACZ77" s="37"/>
      <c r="ADA77" s="37"/>
      <c r="ADB77" s="37"/>
      <c r="ADC77" s="37"/>
      <c r="ADD77" s="37"/>
      <c r="ADE77" s="37"/>
      <c r="ADF77" s="37"/>
      <c r="ADG77" s="37"/>
      <c r="ADH77" s="37"/>
      <c r="ADI77" s="37"/>
      <c r="ADJ77" s="37"/>
      <c r="ADK77" s="37"/>
      <c r="ADL77" s="37"/>
      <c r="ADM77" s="37"/>
      <c r="ADN77" s="37"/>
      <c r="ADO77" s="37"/>
      <c r="ADP77" s="37"/>
      <c r="ADQ77" s="37"/>
      <c r="ADR77" s="37"/>
      <c r="ADS77" s="37"/>
      <c r="ADT77" s="37"/>
      <c r="ADU77" s="37"/>
      <c r="ADV77" s="37"/>
      <c r="ADW77" s="37"/>
      <c r="ADX77" s="37"/>
      <c r="ADY77" s="37"/>
      <c r="ADZ77" s="37"/>
      <c r="AEA77" s="37"/>
      <c r="AEB77" s="37"/>
      <c r="AEC77" s="37"/>
      <c r="AED77" s="37"/>
      <c r="AEE77" s="37"/>
      <c r="AEF77" s="37"/>
      <c r="AEG77" s="37"/>
      <c r="AEH77" s="37"/>
      <c r="AEI77" s="37"/>
      <c r="AEJ77" s="37"/>
      <c r="AEK77" s="37"/>
      <c r="AEL77" s="37"/>
      <c r="AEM77" s="37"/>
      <c r="AEN77" s="37"/>
      <c r="AEO77" s="37"/>
      <c r="AEP77" s="37"/>
      <c r="AEQ77" s="37"/>
      <c r="AER77" s="37"/>
      <c r="AES77" s="37"/>
      <c r="AET77" s="37"/>
      <c r="AEU77" s="37"/>
      <c r="AEV77" s="37"/>
      <c r="AEW77" s="37"/>
      <c r="AEX77" s="37"/>
      <c r="AEY77" s="37"/>
      <c r="AEZ77" s="37"/>
      <c r="AFA77" s="37"/>
      <c r="AFB77" s="37"/>
      <c r="AFC77" s="37"/>
      <c r="AFD77" s="37"/>
      <c r="AFE77" s="37"/>
      <c r="AFF77" s="37"/>
      <c r="AFG77" s="37"/>
      <c r="AFH77" s="37"/>
      <c r="AFI77" s="37"/>
      <c r="AFJ77" s="37"/>
      <c r="AFK77" s="37"/>
      <c r="AFL77" s="37"/>
      <c r="AFM77" s="37"/>
      <c r="AFN77" s="37"/>
      <c r="AFO77" s="37"/>
      <c r="AFP77" s="37"/>
      <c r="AFQ77" s="37"/>
      <c r="AFR77" s="37"/>
      <c r="AFS77" s="37"/>
      <c r="AFT77" s="37"/>
      <c r="AFU77" s="37"/>
      <c r="AFV77" s="37"/>
      <c r="AFW77" s="37"/>
      <c r="AFX77" s="37"/>
      <c r="AFY77" s="37"/>
      <c r="AFZ77" s="37"/>
      <c r="AGA77" s="37"/>
      <c r="AGB77" s="37"/>
      <c r="AGC77" s="37"/>
      <c r="AGD77" s="37"/>
      <c r="AGE77" s="37"/>
      <c r="AGF77" s="37"/>
      <c r="AGG77" s="37"/>
      <c r="AGH77" s="37"/>
      <c r="AGI77" s="37"/>
      <c r="AGJ77" s="37"/>
      <c r="AGK77" s="37"/>
      <c r="AGL77" s="37"/>
      <c r="AGM77" s="37"/>
      <c r="AGN77" s="37"/>
      <c r="AGO77" s="37"/>
      <c r="AGP77" s="37"/>
      <c r="AGQ77" s="37"/>
      <c r="AGR77" s="37"/>
      <c r="AGS77" s="37"/>
      <c r="AGT77" s="37"/>
      <c r="AGU77" s="37"/>
      <c r="AGV77" s="37"/>
      <c r="AGW77" s="37"/>
      <c r="AGX77" s="37"/>
      <c r="AGY77" s="37"/>
      <c r="AGZ77" s="37"/>
      <c r="AHA77" s="37"/>
      <c r="AHB77" s="37"/>
      <c r="AHC77" s="37"/>
      <c r="AHD77" s="37"/>
      <c r="AHE77" s="37"/>
      <c r="AHF77" s="37"/>
      <c r="AHG77" s="37"/>
      <c r="AHH77" s="37"/>
      <c r="AHI77" s="37"/>
      <c r="AHJ77" s="37"/>
      <c r="AHK77" s="37"/>
      <c r="AHL77" s="37"/>
      <c r="AHM77" s="37"/>
      <c r="AHN77" s="37"/>
      <c r="AHO77" s="37"/>
      <c r="AHP77" s="37"/>
      <c r="AHQ77" s="37"/>
      <c r="AHR77" s="37"/>
      <c r="AHS77" s="37"/>
      <c r="AHT77" s="37"/>
      <c r="AHU77" s="37"/>
      <c r="AHV77" s="37"/>
      <c r="AHW77" s="37"/>
      <c r="AHX77" s="37"/>
      <c r="AHY77" s="37"/>
      <c r="AHZ77" s="37"/>
      <c r="AIA77" s="37"/>
      <c r="AIB77" s="37"/>
      <c r="AIC77" s="37"/>
      <c r="AID77" s="37"/>
      <c r="AIE77" s="37"/>
      <c r="AIF77" s="37"/>
      <c r="AIG77" s="37"/>
      <c r="AIH77" s="37"/>
      <c r="AII77" s="37"/>
      <c r="AIJ77" s="37"/>
      <c r="AIK77" s="37"/>
      <c r="AIL77" s="37"/>
      <c r="AIM77" s="37"/>
      <c r="AIN77" s="37"/>
      <c r="AIO77" s="37"/>
      <c r="AIP77" s="37"/>
      <c r="AIQ77" s="37"/>
      <c r="AIR77" s="37"/>
      <c r="AIS77" s="37"/>
      <c r="AIT77" s="37"/>
      <c r="AIU77" s="37"/>
      <c r="AIV77" s="37"/>
      <c r="AIW77" s="37"/>
      <c r="AIX77" s="37"/>
      <c r="AIY77" s="37"/>
      <c r="AIZ77" s="37"/>
      <c r="AJA77" s="37"/>
      <c r="AJB77" s="37"/>
      <c r="AJC77" s="37"/>
      <c r="AJD77" s="37"/>
      <c r="AJE77" s="37"/>
      <c r="AJF77" s="37"/>
      <c r="AJG77" s="37"/>
      <c r="AJH77" s="37"/>
      <c r="AJI77" s="37"/>
      <c r="AJJ77" s="37"/>
      <c r="AJK77" s="37"/>
      <c r="AJL77" s="37"/>
      <c r="AJM77" s="37"/>
      <c r="AJN77" s="37"/>
      <c r="AJO77" s="37"/>
      <c r="AJP77" s="37"/>
      <c r="AJQ77" s="37"/>
      <c r="AJR77" s="37"/>
      <c r="AJS77" s="37"/>
      <c r="AJT77" s="37"/>
      <c r="AJU77" s="37"/>
      <c r="AJV77" s="37"/>
      <c r="AJW77" s="37"/>
      <c r="AJX77" s="37"/>
      <c r="AJY77" s="37"/>
      <c r="AJZ77" s="37"/>
      <c r="AKA77" s="37"/>
      <c r="AKB77" s="37"/>
      <c r="AKC77" s="37"/>
      <c r="AKD77" s="37"/>
      <c r="AKE77" s="37"/>
      <c r="AKF77" s="37"/>
      <c r="AKG77" s="37"/>
      <c r="AKH77" s="37"/>
      <c r="AKI77" s="37"/>
      <c r="AKJ77" s="37"/>
      <c r="AKK77" s="37"/>
      <c r="AKL77" s="37"/>
      <c r="AKM77" s="37"/>
      <c r="AKN77" s="37"/>
      <c r="AKO77" s="37"/>
      <c r="AKP77" s="37"/>
      <c r="AKQ77" s="37"/>
      <c r="AKR77" s="37"/>
      <c r="AKS77" s="37"/>
      <c r="AKT77" s="37"/>
      <c r="AKU77" s="37"/>
      <c r="AKV77" s="37"/>
      <c r="AKW77" s="37"/>
      <c r="AKX77" s="37"/>
      <c r="AKY77" s="37"/>
      <c r="AKZ77" s="37"/>
      <c r="ALA77" s="37"/>
      <c r="ALB77" s="37"/>
      <c r="ALC77" s="37"/>
      <c r="ALD77" s="37"/>
      <c r="ALE77" s="37"/>
      <c r="ALF77" s="37"/>
      <c r="ALG77" s="37"/>
      <c r="ALH77" s="37"/>
      <c r="ALI77" s="37"/>
      <c r="ALJ77" s="37"/>
      <c r="ALK77" s="37"/>
      <c r="ALL77" s="37"/>
      <c r="ALM77" s="37"/>
      <c r="ALN77" s="37"/>
      <c r="ALO77" s="37"/>
      <c r="ALP77" s="37"/>
      <c r="ALQ77" s="37"/>
      <c r="ALR77" s="37"/>
      <c r="ALS77" s="37"/>
      <c r="ALT77" s="37"/>
      <c r="ALU77" s="37"/>
      <c r="ALV77" s="37"/>
      <c r="ALW77" s="37"/>
      <c r="ALX77" s="37"/>
      <c r="ALY77" s="37"/>
      <c r="ALZ77" s="37"/>
      <c r="AMA77" s="37"/>
      <c r="AMB77" s="37"/>
      <c r="AMC77" s="37"/>
      <c r="AMD77" s="37"/>
      <c r="AME77" s="37"/>
      <c r="AMF77" s="37"/>
      <c r="AMG77" s="37"/>
      <c r="AMH77" s="37"/>
      <c r="AMI77" s="37"/>
      <c r="AMJ77" s="37"/>
      <c r="AMK77" s="37"/>
    </row>
    <row r="78" spans="1:1025" s="26" customFormat="1" ht="14.1" customHeight="1" x14ac:dyDescent="0.25">
      <c r="A78" s="643"/>
      <c r="B78" s="652"/>
      <c r="C78" s="35"/>
      <c r="D78" s="630"/>
      <c r="E78" s="207"/>
      <c r="F78" s="209"/>
      <c r="G78" s="33"/>
      <c r="H78" s="33"/>
      <c r="I78" s="33"/>
      <c r="J78" s="33"/>
      <c r="K78" s="37"/>
      <c r="L78" s="37"/>
      <c r="M78" s="37"/>
      <c r="N78" s="37"/>
      <c r="O78" s="37"/>
      <c r="P78" s="37"/>
      <c r="Q78" s="37"/>
      <c r="R78" s="37"/>
      <c r="S78" s="37"/>
      <c r="T78" s="37"/>
      <c r="U78" s="37"/>
      <c r="V78" s="37"/>
      <c r="W78" s="37"/>
      <c r="X78" s="37"/>
      <c r="Y78" s="37"/>
      <c r="Z78" s="37"/>
      <c r="AA78" s="37"/>
      <c r="AB78" s="37"/>
      <c r="AC78" s="37"/>
      <c r="AD78" s="37"/>
      <c r="AE78" s="37"/>
      <c r="AF78" s="37"/>
      <c r="AG78" s="37"/>
      <c r="AH78" s="37"/>
      <c r="AI78" s="37"/>
      <c r="AJ78" s="37"/>
      <c r="AK78" s="37"/>
      <c r="AL78" s="37"/>
      <c r="AM78" s="37"/>
      <c r="AN78" s="37"/>
      <c r="AO78" s="37"/>
      <c r="AP78" s="37"/>
      <c r="AQ78" s="37"/>
      <c r="AR78" s="37"/>
      <c r="AS78" s="37"/>
      <c r="AT78" s="37"/>
      <c r="AU78" s="37"/>
      <c r="AV78" s="37"/>
      <c r="AW78" s="37"/>
      <c r="AX78" s="37"/>
      <c r="AY78" s="37"/>
      <c r="AZ78" s="37"/>
      <c r="BA78" s="37"/>
      <c r="BB78" s="37"/>
      <c r="BC78" s="37"/>
      <c r="BD78" s="37"/>
      <c r="BE78" s="37"/>
      <c r="BF78" s="37"/>
      <c r="BG78" s="37"/>
      <c r="BH78" s="37"/>
      <c r="BI78" s="37"/>
      <c r="BJ78" s="37"/>
      <c r="BK78" s="37"/>
      <c r="BL78" s="37"/>
      <c r="BM78" s="37"/>
      <c r="BN78" s="37"/>
      <c r="BO78" s="37"/>
      <c r="BP78" s="37"/>
      <c r="BQ78" s="37"/>
      <c r="BR78" s="37"/>
      <c r="BS78" s="37"/>
      <c r="BT78" s="37"/>
      <c r="BU78" s="37"/>
      <c r="BV78" s="37"/>
      <c r="BW78" s="37"/>
      <c r="BX78" s="37"/>
      <c r="BY78" s="37"/>
      <c r="BZ78" s="37"/>
      <c r="CA78" s="37"/>
      <c r="CB78" s="37"/>
      <c r="CC78" s="37"/>
      <c r="CD78" s="37"/>
      <c r="CE78" s="37"/>
      <c r="CF78" s="37"/>
      <c r="CG78" s="37"/>
      <c r="CH78" s="37"/>
      <c r="CI78" s="37"/>
      <c r="CJ78" s="37"/>
      <c r="CK78" s="37"/>
      <c r="CL78" s="37"/>
      <c r="CM78" s="37"/>
      <c r="CN78" s="37"/>
      <c r="CO78" s="37"/>
      <c r="CP78" s="37"/>
      <c r="CQ78" s="37"/>
      <c r="CR78" s="37"/>
      <c r="CS78" s="37"/>
      <c r="CT78" s="37"/>
      <c r="CU78" s="37"/>
      <c r="CV78" s="37"/>
      <c r="CW78" s="37"/>
      <c r="CX78" s="37"/>
      <c r="CY78" s="37"/>
      <c r="CZ78" s="37"/>
      <c r="DA78" s="37"/>
      <c r="DB78" s="37"/>
      <c r="DC78" s="37"/>
      <c r="DD78" s="37"/>
      <c r="DE78" s="37"/>
      <c r="DF78" s="37"/>
      <c r="DG78" s="37"/>
      <c r="DH78" s="37"/>
      <c r="DI78" s="37"/>
      <c r="DJ78" s="37"/>
      <c r="DK78" s="37"/>
      <c r="DL78" s="37"/>
      <c r="DM78" s="37"/>
      <c r="DN78" s="37"/>
      <c r="DO78" s="37"/>
      <c r="DP78" s="37"/>
      <c r="DQ78" s="37"/>
      <c r="DR78" s="37"/>
      <c r="DS78" s="37"/>
      <c r="DT78" s="37"/>
      <c r="DU78" s="37"/>
      <c r="DV78" s="37"/>
      <c r="DW78" s="37"/>
      <c r="DX78" s="37"/>
      <c r="DY78" s="37"/>
      <c r="DZ78" s="37"/>
      <c r="EA78" s="37"/>
      <c r="EB78" s="37"/>
      <c r="EC78" s="37"/>
      <c r="ED78" s="37"/>
      <c r="EE78" s="37"/>
      <c r="EF78" s="37"/>
      <c r="EG78" s="37"/>
      <c r="EH78" s="37"/>
      <c r="EI78" s="37"/>
      <c r="EJ78" s="37"/>
      <c r="EK78" s="37"/>
      <c r="EL78" s="37"/>
      <c r="EM78" s="37"/>
      <c r="EN78" s="37"/>
      <c r="EO78" s="37"/>
      <c r="EP78" s="37"/>
      <c r="EQ78" s="37"/>
      <c r="ER78" s="37"/>
      <c r="ES78" s="37"/>
      <c r="ET78" s="37"/>
      <c r="EU78" s="37"/>
      <c r="EV78" s="37"/>
      <c r="EW78" s="37"/>
      <c r="EX78" s="37"/>
      <c r="EY78" s="37"/>
      <c r="EZ78" s="37"/>
      <c r="FA78" s="37"/>
      <c r="FB78" s="37"/>
      <c r="FC78" s="37"/>
      <c r="FD78" s="37"/>
      <c r="FE78" s="37"/>
      <c r="FF78" s="37"/>
      <c r="FG78" s="37"/>
      <c r="FH78" s="37"/>
      <c r="FI78" s="37"/>
      <c r="FJ78" s="37"/>
      <c r="FK78" s="37"/>
      <c r="FL78" s="37"/>
      <c r="FM78" s="37"/>
      <c r="FN78" s="37"/>
      <c r="FO78" s="37"/>
      <c r="FP78" s="37"/>
      <c r="FQ78" s="37"/>
      <c r="FR78" s="37"/>
      <c r="FS78" s="37"/>
      <c r="FT78" s="37"/>
      <c r="FU78" s="37"/>
      <c r="FV78" s="37"/>
      <c r="FW78" s="37"/>
      <c r="FX78" s="37"/>
      <c r="FY78" s="37"/>
      <c r="FZ78" s="37"/>
      <c r="GA78" s="37"/>
      <c r="GB78" s="37"/>
      <c r="GC78" s="37"/>
      <c r="GD78" s="37"/>
      <c r="GE78" s="37"/>
      <c r="GF78" s="37"/>
      <c r="GG78" s="37"/>
      <c r="GH78" s="37"/>
      <c r="GI78" s="37"/>
      <c r="GJ78" s="37"/>
      <c r="GK78" s="37"/>
      <c r="GL78" s="37"/>
      <c r="GM78" s="37"/>
      <c r="GN78" s="37"/>
      <c r="GO78" s="37"/>
      <c r="GP78" s="37"/>
      <c r="GQ78" s="37"/>
      <c r="GR78" s="37"/>
      <c r="GS78" s="37"/>
      <c r="GT78" s="37"/>
      <c r="GU78" s="37"/>
      <c r="GV78" s="37"/>
      <c r="GW78" s="37"/>
      <c r="GX78" s="37"/>
      <c r="GY78" s="37"/>
      <c r="GZ78" s="37"/>
      <c r="HA78" s="37"/>
      <c r="HB78" s="37"/>
      <c r="HC78" s="37"/>
      <c r="HD78" s="37"/>
      <c r="HE78" s="37"/>
      <c r="HF78" s="37"/>
      <c r="HG78" s="37"/>
      <c r="HH78" s="37"/>
      <c r="HI78" s="37"/>
      <c r="HJ78" s="37"/>
      <c r="HK78" s="37"/>
      <c r="HL78" s="37"/>
      <c r="HM78" s="37"/>
      <c r="HN78" s="37"/>
      <c r="HO78" s="37"/>
      <c r="HP78" s="37"/>
      <c r="HQ78" s="37"/>
      <c r="HR78" s="37"/>
      <c r="HS78" s="37"/>
      <c r="HT78" s="37"/>
      <c r="HU78" s="37"/>
      <c r="HV78" s="37"/>
      <c r="HW78" s="37"/>
      <c r="HX78" s="37"/>
      <c r="HY78" s="37"/>
      <c r="HZ78" s="37"/>
      <c r="IA78" s="37"/>
      <c r="IB78" s="37"/>
      <c r="IC78" s="37"/>
      <c r="ID78" s="37"/>
      <c r="IE78" s="37"/>
      <c r="IF78" s="37"/>
      <c r="IG78" s="37"/>
      <c r="IH78" s="37"/>
      <c r="II78" s="37"/>
      <c r="IJ78" s="37"/>
      <c r="IK78" s="37"/>
      <c r="IL78" s="37"/>
      <c r="IM78" s="37"/>
      <c r="IN78" s="37"/>
      <c r="IO78" s="37"/>
      <c r="IP78" s="37"/>
      <c r="IQ78" s="37"/>
      <c r="IR78" s="37"/>
      <c r="IS78" s="37"/>
      <c r="IT78" s="37"/>
      <c r="IU78" s="37"/>
      <c r="IV78" s="37"/>
      <c r="IW78" s="37"/>
      <c r="IX78" s="37"/>
      <c r="IY78" s="37"/>
      <c r="IZ78" s="37"/>
      <c r="JA78" s="37"/>
      <c r="JB78" s="37"/>
      <c r="JC78" s="37"/>
      <c r="JD78" s="37"/>
      <c r="JE78" s="37"/>
      <c r="JF78" s="37"/>
      <c r="JG78" s="37"/>
      <c r="JH78" s="37"/>
      <c r="JI78" s="37"/>
      <c r="JJ78" s="37"/>
      <c r="JK78" s="37"/>
      <c r="JL78" s="37"/>
      <c r="JM78" s="37"/>
      <c r="JN78" s="37"/>
      <c r="JO78" s="37"/>
      <c r="JP78" s="37"/>
      <c r="JQ78" s="37"/>
      <c r="JR78" s="37"/>
      <c r="JS78" s="37"/>
      <c r="JT78" s="37"/>
      <c r="JU78" s="37"/>
      <c r="JV78" s="37"/>
      <c r="JW78" s="37"/>
      <c r="JX78" s="37"/>
      <c r="JY78" s="37"/>
      <c r="JZ78" s="37"/>
      <c r="KA78" s="37"/>
      <c r="KB78" s="37"/>
      <c r="KC78" s="37"/>
      <c r="KD78" s="37"/>
      <c r="KE78" s="37"/>
      <c r="KF78" s="37"/>
      <c r="KG78" s="37"/>
      <c r="KH78" s="37"/>
      <c r="KI78" s="37"/>
      <c r="KJ78" s="37"/>
      <c r="KK78" s="37"/>
      <c r="KL78" s="37"/>
      <c r="KM78" s="37"/>
      <c r="KN78" s="37"/>
      <c r="KO78" s="37"/>
      <c r="KP78" s="37"/>
      <c r="KQ78" s="37"/>
      <c r="KR78" s="37"/>
      <c r="KS78" s="37"/>
      <c r="KT78" s="37"/>
      <c r="KU78" s="37"/>
      <c r="KV78" s="37"/>
      <c r="KW78" s="37"/>
      <c r="KX78" s="37"/>
      <c r="KY78" s="37"/>
      <c r="KZ78" s="37"/>
      <c r="LA78" s="37"/>
      <c r="LB78" s="37"/>
      <c r="LC78" s="37"/>
      <c r="LD78" s="37"/>
      <c r="LE78" s="37"/>
      <c r="LF78" s="37"/>
      <c r="LG78" s="37"/>
      <c r="LH78" s="37"/>
      <c r="LI78" s="37"/>
      <c r="LJ78" s="37"/>
      <c r="LK78" s="37"/>
      <c r="LL78" s="37"/>
      <c r="LM78" s="37"/>
      <c r="LN78" s="37"/>
      <c r="LO78" s="37"/>
      <c r="LP78" s="37"/>
      <c r="LQ78" s="37"/>
      <c r="LR78" s="37"/>
      <c r="LS78" s="37"/>
      <c r="LT78" s="37"/>
      <c r="LU78" s="37"/>
      <c r="LV78" s="37"/>
      <c r="LW78" s="37"/>
      <c r="LX78" s="37"/>
      <c r="LY78" s="37"/>
      <c r="LZ78" s="37"/>
      <c r="MA78" s="37"/>
      <c r="MB78" s="37"/>
      <c r="MC78" s="37"/>
      <c r="MD78" s="37"/>
      <c r="ME78" s="37"/>
      <c r="MF78" s="37"/>
      <c r="MG78" s="37"/>
      <c r="MH78" s="37"/>
      <c r="MI78" s="37"/>
      <c r="MJ78" s="37"/>
      <c r="MK78" s="37"/>
      <c r="ML78" s="37"/>
      <c r="MM78" s="37"/>
      <c r="MN78" s="37"/>
      <c r="MO78" s="37"/>
      <c r="MP78" s="37"/>
      <c r="MQ78" s="37"/>
      <c r="MR78" s="37"/>
      <c r="MS78" s="37"/>
      <c r="MT78" s="37"/>
      <c r="MU78" s="37"/>
      <c r="MV78" s="37"/>
      <c r="MW78" s="37"/>
      <c r="MX78" s="37"/>
      <c r="MY78" s="37"/>
      <c r="MZ78" s="37"/>
      <c r="NA78" s="37"/>
      <c r="NB78" s="37"/>
      <c r="NC78" s="37"/>
      <c r="ND78" s="37"/>
      <c r="NE78" s="37"/>
      <c r="NF78" s="37"/>
      <c r="NG78" s="37"/>
      <c r="NH78" s="37"/>
      <c r="NI78" s="37"/>
      <c r="NJ78" s="37"/>
      <c r="NK78" s="37"/>
      <c r="NL78" s="37"/>
      <c r="NM78" s="37"/>
      <c r="NN78" s="37"/>
      <c r="NO78" s="37"/>
      <c r="NP78" s="37"/>
      <c r="NQ78" s="37"/>
      <c r="NR78" s="37"/>
      <c r="NS78" s="37"/>
      <c r="NT78" s="37"/>
      <c r="NU78" s="37"/>
      <c r="NV78" s="37"/>
      <c r="NW78" s="37"/>
      <c r="NX78" s="37"/>
      <c r="NY78" s="37"/>
      <c r="NZ78" s="37"/>
      <c r="OA78" s="37"/>
      <c r="OB78" s="37"/>
      <c r="OC78" s="37"/>
      <c r="OD78" s="37"/>
      <c r="OE78" s="37"/>
      <c r="OF78" s="37"/>
      <c r="OG78" s="37"/>
      <c r="OH78" s="37"/>
      <c r="OI78" s="37"/>
      <c r="OJ78" s="37"/>
      <c r="OK78" s="37"/>
      <c r="OL78" s="37"/>
      <c r="OM78" s="37"/>
      <c r="ON78" s="37"/>
      <c r="OO78" s="37"/>
      <c r="OP78" s="37"/>
      <c r="OQ78" s="37"/>
      <c r="OR78" s="37"/>
      <c r="OS78" s="37"/>
      <c r="OT78" s="37"/>
      <c r="OU78" s="37"/>
      <c r="OV78" s="37"/>
      <c r="OW78" s="37"/>
      <c r="OX78" s="37"/>
      <c r="OY78" s="37"/>
      <c r="OZ78" s="37"/>
      <c r="PA78" s="37"/>
      <c r="PB78" s="37"/>
      <c r="PC78" s="37"/>
      <c r="PD78" s="37"/>
      <c r="PE78" s="37"/>
      <c r="PF78" s="37"/>
      <c r="PG78" s="37"/>
      <c r="PH78" s="37"/>
      <c r="PI78" s="37"/>
      <c r="PJ78" s="37"/>
      <c r="PK78" s="37"/>
      <c r="PL78" s="37"/>
      <c r="PM78" s="37"/>
      <c r="PN78" s="37"/>
      <c r="PO78" s="37"/>
      <c r="PP78" s="37"/>
      <c r="PQ78" s="37"/>
      <c r="PR78" s="37"/>
      <c r="PS78" s="37"/>
      <c r="PT78" s="37"/>
      <c r="PU78" s="37"/>
      <c r="PV78" s="37"/>
      <c r="PW78" s="37"/>
      <c r="PX78" s="37"/>
      <c r="PY78" s="37"/>
      <c r="PZ78" s="37"/>
      <c r="QA78" s="37"/>
      <c r="QB78" s="37"/>
      <c r="QC78" s="37"/>
      <c r="QD78" s="37"/>
      <c r="QE78" s="37"/>
      <c r="QF78" s="37"/>
      <c r="QG78" s="37"/>
      <c r="QH78" s="37"/>
      <c r="QI78" s="37"/>
      <c r="QJ78" s="37"/>
      <c r="QK78" s="37"/>
      <c r="QL78" s="37"/>
      <c r="QM78" s="37"/>
      <c r="QN78" s="37"/>
      <c r="QO78" s="37"/>
      <c r="QP78" s="37"/>
      <c r="QQ78" s="37"/>
      <c r="QR78" s="37"/>
      <c r="QS78" s="37"/>
      <c r="QT78" s="37"/>
      <c r="QU78" s="37"/>
      <c r="QV78" s="37"/>
      <c r="QW78" s="37"/>
      <c r="QX78" s="37"/>
      <c r="QY78" s="37"/>
      <c r="QZ78" s="37"/>
      <c r="RA78" s="37"/>
      <c r="RB78" s="37"/>
      <c r="RC78" s="37"/>
      <c r="RD78" s="37"/>
      <c r="RE78" s="37"/>
      <c r="RF78" s="37"/>
      <c r="RG78" s="37"/>
      <c r="RH78" s="37"/>
      <c r="RI78" s="37"/>
      <c r="RJ78" s="37"/>
      <c r="RK78" s="37"/>
      <c r="RL78" s="37"/>
      <c r="RM78" s="37"/>
      <c r="RN78" s="37"/>
      <c r="RO78" s="37"/>
      <c r="RP78" s="37"/>
      <c r="RQ78" s="37"/>
      <c r="RR78" s="37"/>
      <c r="RS78" s="37"/>
      <c r="RT78" s="37"/>
      <c r="RU78" s="37"/>
      <c r="RV78" s="37"/>
      <c r="RW78" s="37"/>
      <c r="RX78" s="37"/>
      <c r="RY78" s="37"/>
      <c r="RZ78" s="37"/>
      <c r="SA78" s="37"/>
      <c r="SB78" s="37"/>
      <c r="SC78" s="37"/>
      <c r="SD78" s="37"/>
      <c r="SE78" s="37"/>
      <c r="SF78" s="37"/>
      <c r="SG78" s="37"/>
      <c r="SH78" s="37"/>
      <c r="SI78" s="37"/>
      <c r="SJ78" s="37"/>
      <c r="SK78" s="37"/>
      <c r="SL78" s="37"/>
      <c r="SM78" s="37"/>
      <c r="SN78" s="37"/>
      <c r="SO78" s="37"/>
      <c r="SP78" s="37"/>
      <c r="SQ78" s="37"/>
      <c r="SR78" s="37"/>
      <c r="SS78" s="37"/>
      <c r="ST78" s="37"/>
      <c r="SU78" s="37"/>
      <c r="SV78" s="37"/>
      <c r="SW78" s="37"/>
      <c r="SX78" s="37"/>
      <c r="SY78" s="37"/>
      <c r="SZ78" s="37"/>
      <c r="TA78" s="37"/>
      <c r="TB78" s="37"/>
      <c r="TC78" s="37"/>
      <c r="TD78" s="37"/>
      <c r="TE78" s="37"/>
      <c r="TF78" s="37"/>
      <c r="TG78" s="37"/>
      <c r="TH78" s="37"/>
      <c r="TI78" s="37"/>
      <c r="TJ78" s="37"/>
      <c r="TK78" s="37"/>
      <c r="TL78" s="37"/>
      <c r="TM78" s="37"/>
      <c r="TN78" s="37"/>
      <c r="TO78" s="37"/>
      <c r="TP78" s="37"/>
      <c r="TQ78" s="37"/>
      <c r="TR78" s="37"/>
      <c r="TS78" s="37"/>
      <c r="TT78" s="37"/>
      <c r="TU78" s="37"/>
      <c r="TV78" s="37"/>
      <c r="TW78" s="37"/>
      <c r="TX78" s="37"/>
      <c r="TY78" s="37"/>
      <c r="TZ78" s="37"/>
      <c r="UA78" s="37"/>
      <c r="UB78" s="37"/>
      <c r="UC78" s="37"/>
      <c r="UD78" s="37"/>
      <c r="UE78" s="37"/>
      <c r="UF78" s="37"/>
      <c r="UG78" s="37"/>
      <c r="UH78" s="37"/>
      <c r="UI78" s="37"/>
      <c r="UJ78" s="37"/>
      <c r="UK78" s="37"/>
      <c r="UL78" s="37"/>
      <c r="UM78" s="37"/>
      <c r="UN78" s="37"/>
      <c r="UO78" s="37"/>
      <c r="UP78" s="37"/>
      <c r="UQ78" s="37"/>
      <c r="UR78" s="37"/>
      <c r="US78" s="37"/>
      <c r="UT78" s="37"/>
      <c r="UU78" s="37"/>
      <c r="UV78" s="37"/>
      <c r="UW78" s="37"/>
      <c r="UX78" s="37"/>
      <c r="UY78" s="37"/>
      <c r="UZ78" s="37"/>
      <c r="VA78" s="37"/>
      <c r="VB78" s="37"/>
      <c r="VC78" s="37"/>
      <c r="VD78" s="37"/>
      <c r="VE78" s="37"/>
      <c r="VF78" s="37"/>
      <c r="VG78" s="37"/>
      <c r="VH78" s="37"/>
      <c r="VI78" s="37"/>
      <c r="VJ78" s="37"/>
      <c r="VK78" s="37"/>
      <c r="VL78" s="37"/>
      <c r="VM78" s="37"/>
      <c r="VN78" s="37"/>
      <c r="VO78" s="37"/>
      <c r="VP78" s="37"/>
      <c r="VQ78" s="37"/>
      <c r="VR78" s="37"/>
      <c r="VS78" s="37"/>
      <c r="VT78" s="37"/>
      <c r="VU78" s="37"/>
      <c r="VV78" s="37"/>
      <c r="VW78" s="37"/>
      <c r="VX78" s="37"/>
      <c r="VY78" s="37"/>
      <c r="VZ78" s="37"/>
      <c r="WA78" s="37"/>
      <c r="WB78" s="37"/>
      <c r="WC78" s="37"/>
      <c r="WD78" s="37"/>
      <c r="WE78" s="37"/>
      <c r="WF78" s="37"/>
      <c r="WG78" s="37"/>
      <c r="WH78" s="37"/>
      <c r="WI78" s="37"/>
      <c r="WJ78" s="37"/>
      <c r="WK78" s="37"/>
      <c r="WL78" s="37"/>
      <c r="WM78" s="37"/>
      <c r="WN78" s="37"/>
      <c r="WO78" s="37"/>
      <c r="WP78" s="37"/>
      <c r="WQ78" s="37"/>
      <c r="WR78" s="37"/>
      <c r="WS78" s="37"/>
      <c r="WT78" s="37"/>
      <c r="WU78" s="37"/>
      <c r="WV78" s="37"/>
      <c r="WW78" s="37"/>
      <c r="WX78" s="37"/>
      <c r="WY78" s="37"/>
      <c r="WZ78" s="37"/>
      <c r="XA78" s="37"/>
      <c r="XB78" s="37"/>
      <c r="XC78" s="37"/>
      <c r="XD78" s="37"/>
      <c r="XE78" s="37"/>
      <c r="XF78" s="37"/>
      <c r="XG78" s="37"/>
      <c r="XH78" s="37"/>
      <c r="XI78" s="37"/>
      <c r="XJ78" s="37"/>
      <c r="XK78" s="37"/>
      <c r="XL78" s="37"/>
      <c r="XM78" s="37"/>
      <c r="XN78" s="37"/>
      <c r="XO78" s="37"/>
      <c r="XP78" s="37"/>
      <c r="XQ78" s="37"/>
      <c r="XR78" s="37"/>
      <c r="XS78" s="37"/>
      <c r="XT78" s="37"/>
      <c r="XU78" s="37"/>
      <c r="XV78" s="37"/>
      <c r="XW78" s="37"/>
      <c r="XX78" s="37"/>
      <c r="XY78" s="37"/>
      <c r="XZ78" s="37"/>
      <c r="YA78" s="37"/>
      <c r="YB78" s="37"/>
      <c r="YC78" s="37"/>
      <c r="YD78" s="37"/>
      <c r="YE78" s="37"/>
      <c r="YF78" s="37"/>
      <c r="YG78" s="37"/>
      <c r="YH78" s="37"/>
      <c r="YI78" s="37"/>
      <c r="YJ78" s="37"/>
      <c r="YK78" s="37"/>
      <c r="YL78" s="37"/>
      <c r="YM78" s="37"/>
      <c r="YN78" s="37"/>
      <c r="YO78" s="37"/>
      <c r="YP78" s="37"/>
      <c r="YQ78" s="37"/>
      <c r="YR78" s="37"/>
      <c r="YS78" s="37"/>
      <c r="YT78" s="37"/>
      <c r="YU78" s="37"/>
      <c r="YV78" s="37"/>
      <c r="YW78" s="37"/>
      <c r="YX78" s="37"/>
      <c r="YY78" s="37"/>
      <c r="YZ78" s="37"/>
      <c r="ZA78" s="37"/>
      <c r="ZB78" s="37"/>
      <c r="ZC78" s="37"/>
      <c r="ZD78" s="37"/>
      <c r="ZE78" s="37"/>
      <c r="ZF78" s="37"/>
      <c r="ZG78" s="37"/>
      <c r="ZH78" s="37"/>
      <c r="ZI78" s="37"/>
      <c r="ZJ78" s="37"/>
      <c r="ZK78" s="37"/>
      <c r="ZL78" s="37"/>
      <c r="ZM78" s="37"/>
      <c r="ZN78" s="37"/>
      <c r="ZO78" s="37"/>
      <c r="ZP78" s="37"/>
      <c r="ZQ78" s="37"/>
      <c r="ZR78" s="37"/>
      <c r="ZS78" s="37"/>
      <c r="ZT78" s="37"/>
      <c r="ZU78" s="37"/>
      <c r="ZV78" s="37"/>
      <c r="ZW78" s="37"/>
      <c r="ZX78" s="37"/>
      <c r="ZY78" s="37"/>
      <c r="ZZ78" s="37"/>
      <c r="AAA78" s="37"/>
      <c r="AAB78" s="37"/>
      <c r="AAC78" s="37"/>
      <c r="AAD78" s="37"/>
      <c r="AAE78" s="37"/>
      <c r="AAF78" s="37"/>
      <c r="AAG78" s="37"/>
      <c r="AAH78" s="37"/>
      <c r="AAI78" s="37"/>
      <c r="AAJ78" s="37"/>
      <c r="AAK78" s="37"/>
      <c r="AAL78" s="37"/>
      <c r="AAM78" s="37"/>
      <c r="AAN78" s="37"/>
      <c r="AAO78" s="37"/>
      <c r="AAP78" s="37"/>
      <c r="AAQ78" s="37"/>
      <c r="AAR78" s="37"/>
      <c r="AAS78" s="37"/>
      <c r="AAT78" s="37"/>
      <c r="AAU78" s="37"/>
      <c r="AAV78" s="37"/>
      <c r="AAW78" s="37"/>
      <c r="AAX78" s="37"/>
      <c r="AAY78" s="37"/>
      <c r="AAZ78" s="37"/>
      <c r="ABA78" s="37"/>
      <c r="ABB78" s="37"/>
      <c r="ABC78" s="37"/>
      <c r="ABD78" s="37"/>
      <c r="ABE78" s="37"/>
      <c r="ABF78" s="37"/>
      <c r="ABG78" s="37"/>
      <c r="ABH78" s="37"/>
      <c r="ABI78" s="37"/>
      <c r="ABJ78" s="37"/>
      <c r="ABK78" s="37"/>
      <c r="ABL78" s="37"/>
      <c r="ABM78" s="37"/>
      <c r="ABN78" s="37"/>
      <c r="ABO78" s="37"/>
      <c r="ABP78" s="37"/>
      <c r="ABQ78" s="37"/>
      <c r="ABR78" s="37"/>
      <c r="ABS78" s="37"/>
      <c r="ABT78" s="37"/>
      <c r="ABU78" s="37"/>
      <c r="ABV78" s="37"/>
      <c r="ABW78" s="37"/>
      <c r="ABX78" s="37"/>
      <c r="ABY78" s="37"/>
      <c r="ABZ78" s="37"/>
      <c r="ACA78" s="37"/>
      <c r="ACB78" s="37"/>
      <c r="ACC78" s="37"/>
      <c r="ACD78" s="37"/>
      <c r="ACE78" s="37"/>
      <c r="ACF78" s="37"/>
      <c r="ACG78" s="37"/>
      <c r="ACH78" s="37"/>
      <c r="ACI78" s="37"/>
      <c r="ACJ78" s="37"/>
      <c r="ACK78" s="37"/>
      <c r="ACL78" s="37"/>
      <c r="ACM78" s="37"/>
      <c r="ACN78" s="37"/>
      <c r="ACO78" s="37"/>
      <c r="ACP78" s="37"/>
      <c r="ACQ78" s="37"/>
      <c r="ACR78" s="37"/>
      <c r="ACS78" s="37"/>
      <c r="ACT78" s="37"/>
      <c r="ACU78" s="37"/>
      <c r="ACV78" s="37"/>
      <c r="ACW78" s="37"/>
      <c r="ACX78" s="37"/>
      <c r="ACY78" s="37"/>
      <c r="ACZ78" s="37"/>
      <c r="ADA78" s="37"/>
      <c r="ADB78" s="37"/>
      <c r="ADC78" s="37"/>
      <c r="ADD78" s="37"/>
      <c r="ADE78" s="37"/>
      <c r="ADF78" s="37"/>
      <c r="ADG78" s="37"/>
      <c r="ADH78" s="37"/>
      <c r="ADI78" s="37"/>
      <c r="ADJ78" s="37"/>
      <c r="ADK78" s="37"/>
      <c r="ADL78" s="37"/>
      <c r="ADM78" s="37"/>
      <c r="ADN78" s="37"/>
      <c r="ADO78" s="37"/>
      <c r="ADP78" s="37"/>
      <c r="ADQ78" s="37"/>
      <c r="ADR78" s="37"/>
      <c r="ADS78" s="37"/>
      <c r="ADT78" s="37"/>
      <c r="ADU78" s="37"/>
      <c r="ADV78" s="37"/>
      <c r="ADW78" s="37"/>
      <c r="ADX78" s="37"/>
      <c r="ADY78" s="37"/>
      <c r="ADZ78" s="37"/>
      <c r="AEA78" s="37"/>
      <c r="AEB78" s="37"/>
      <c r="AEC78" s="37"/>
      <c r="AED78" s="37"/>
      <c r="AEE78" s="37"/>
      <c r="AEF78" s="37"/>
      <c r="AEG78" s="37"/>
      <c r="AEH78" s="37"/>
      <c r="AEI78" s="37"/>
      <c r="AEJ78" s="37"/>
      <c r="AEK78" s="37"/>
      <c r="AEL78" s="37"/>
      <c r="AEM78" s="37"/>
      <c r="AEN78" s="37"/>
      <c r="AEO78" s="37"/>
      <c r="AEP78" s="37"/>
      <c r="AEQ78" s="37"/>
      <c r="AER78" s="37"/>
      <c r="AES78" s="37"/>
      <c r="AET78" s="37"/>
      <c r="AEU78" s="37"/>
      <c r="AEV78" s="37"/>
      <c r="AEW78" s="37"/>
      <c r="AEX78" s="37"/>
      <c r="AEY78" s="37"/>
      <c r="AEZ78" s="37"/>
      <c r="AFA78" s="37"/>
      <c r="AFB78" s="37"/>
      <c r="AFC78" s="37"/>
      <c r="AFD78" s="37"/>
      <c r="AFE78" s="37"/>
      <c r="AFF78" s="37"/>
      <c r="AFG78" s="37"/>
      <c r="AFH78" s="37"/>
      <c r="AFI78" s="37"/>
      <c r="AFJ78" s="37"/>
      <c r="AFK78" s="37"/>
      <c r="AFL78" s="37"/>
      <c r="AFM78" s="37"/>
      <c r="AFN78" s="37"/>
      <c r="AFO78" s="37"/>
      <c r="AFP78" s="37"/>
      <c r="AFQ78" s="37"/>
      <c r="AFR78" s="37"/>
      <c r="AFS78" s="37"/>
      <c r="AFT78" s="37"/>
      <c r="AFU78" s="37"/>
      <c r="AFV78" s="37"/>
      <c r="AFW78" s="37"/>
      <c r="AFX78" s="37"/>
      <c r="AFY78" s="37"/>
      <c r="AFZ78" s="37"/>
      <c r="AGA78" s="37"/>
      <c r="AGB78" s="37"/>
      <c r="AGC78" s="37"/>
      <c r="AGD78" s="37"/>
      <c r="AGE78" s="37"/>
      <c r="AGF78" s="37"/>
      <c r="AGG78" s="37"/>
      <c r="AGH78" s="37"/>
      <c r="AGI78" s="37"/>
      <c r="AGJ78" s="37"/>
      <c r="AGK78" s="37"/>
      <c r="AGL78" s="37"/>
      <c r="AGM78" s="37"/>
      <c r="AGN78" s="37"/>
      <c r="AGO78" s="37"/>
      <c r="AGP78" s="37"/>
      <c r="AGQ78" s="37"/>
      <c r="AGR78" s="37"/>
      <c r="AGS78" s="37"/>
      <c r="AGT78" s="37"/>
      <c r="AGU78" s="37"/>
      <c r="AGV78" s="37"/>
      <c r="AGW78" s="37"/>
      <c r="AGX78" s="37"/>
      <c r="AGY78" s="37"/>
      <c r="AGZ78" s="37"/>
      <c r="AHA78" s="37"/>
      <c r="AHB78" s="37"/>
      <c r="AHC78" s="37"/>
      <c r="AHD78" s="37"/>
      <c r="AHE78" s="37"/>
      <c r="AHF78" s="37"/>
      <c r="AHG78" s="37"/>
      <c r="AHH78" s="37"/>
      <c r="AHI78" s="37"/>
      <c r="AHJ78" s="37"/>
      <c r="AHK78" s="37"/>
      <c r="AHL78" s="37"/>
      <c r="AHM78" s="37"/>
      <c r="AHN78" s="37"/>
      <c r="AHO78" s="37"/>
      <c r="AHP78" s="37"/>
      <c r="AHQ78" s="37"/>
      <c r="AHR78" s="37"/>
      <c r="AHS78" s="37"/>
      <c r="AHT78" s="37"/>
      <c r="AHU78" s="37"/>
      <c r="AHV78" s="37"/>
      <c r="AHW78" s="37"/>
      <c r="AHX78" s="37"/>
      <c r="AHY78" s="37"/>
      <c r="AHZ78" s="37"/>
      <c r="AIA78" s="37"/>
      <c r="AIB78" s="37"/>
      <c r="AIC78" s="37"/>
      <c r="AID78" s="37"/>
      <c r="AIE78" s="37"/>
      <c r="AIF78" s="37"/>
      <c r="AIG78" s="37"/>
      <c r="AIH78" s="37"/>
      <c r="AII78" s="37"/>
      <c r="AIJ78" s="37"/>
      <c r="AIK78" s="37"/>
      <c r="AIL78" s="37"/>
      <c r="AIM78" s="37"/>
      <c r="AIN78" s="37"/>
      <c r="AIO78" s="37"/>
      <c r="AIP78" s="37"/>
      <c r="AIQ78" s="37"/>
      <c r="AIR78" s="37"/>
      <c r="AIS78" s="37"/>
      <c r="AIT78" s="37"/>
      <c r="AIU78" s="37"/>
      <c r="AIV78" s="37"/>
      <c r="AIW78" s="37"/>
      <c r="AIX78" s="37"/>
      <c r="AIY78" s="37"/>
      <c r="AIZ78" s="37"/>
      <c r="AJA78" s="37"/>
      <c r="AJB78" s="37"/>
      <c r="AJC78" s="37"/>
      <c r="AJD78" s="37"/>
      <c r="AJE78" s="37"/>
      <c r="AJF78" s="37"/>
      <c r="AJG78" s="37"/>
      <c r="AJH78" s="37"/>
      <c r="AJI78" s="37"/>
      <c r="AJJ78" s="37"/>
      <c r="AJK78" s="37"/>
      <c r="AJL78" s="37"/>
      <c r="AJM78" s="37"/>
      <c r="AJN78" s="37"/>
      <c r="AJO78" s="37"/>
      <c r="AJP78" s="37"/>
      <c r="AJQ78" s="37"/>
      <c r="AJR78" s="37"/>
      <c r="AJS78" s="37"/>
      <c r="AJT78" s="37"/>
      <c r="AJU78" s="37"/>
      <c r="AJV78" s="37"/>
      <c r="AJW78" s="37"/>
      <c r="AJX78" s="37"/>
      <c r="AJY78" s="37"/>
      <c r="AJZ78" s="37"/>
      <c r="AKA78" s="37"/>
      <c r="AKB78" s="37"/>
      <c r="AKC78" s="37"/>
      <c r="AKD78" s="37"/>
      <c r="AKE78" s="37"/>
      <c r="AKF78" s="37"/>
      <c r="AKG78" s="37"/>
      <c r="AKH78" s="37"/>
      <c r="AKI78" s="37"/>
      <c r="AKJ78" s="37"/>
      <c r="AKK78" s="37"/>
      <c r="AKL78" s="37"/>
      <c r="AKM78" s="37"/>
      <c r="AKN78" s="37"/>
      <c r="AKO78" s="37"/>
      <c r="AKP78" s="37"/>
      <c r="AKQ78" s="37"/>
      <c r="AKR78" s="37"/>
      <c r="AKS78" s="37"/>
      <c r="AKT78" s="37"/>
      <c r="AKU78" s="37"/>
      <c r="AKV78" s="37"/>
      <c r="AKW78" s="37"/>
      <c r="AKX78" s="37"/>
      <c r="AKY78" s="37"/>
      <c r="AKZ78" s="37"/>
      <c r="ALA78" s="37"/>
      <c r="ALB78" s="37"/>
      <c r="ALC78" s="37"/>
      <c r="ALD78" s="37"/>
      <c r="ALE78" s="37"/>
      <c r="ALF78" s="37"/>
      <c r="ALG78" s="37"/>
      <c r="ALH78" s="37"/>
      <c r="ALI78" s="37"/>
      <c r="ALJ78" s="37"/>
      <c r="ALK78" s="37"/>
      <c r="ALL78" s="37"/>
      <c r="ALM78" s="37"/>
      <c r="ALN78" s="37"/>
      <c r="ALO78" s="37"/>
      <c r="ALP78" s="37"/>
      <c r="ALQ78" s="37"/>
      <c r="ALR78" s="37"/>
      <c r="ALS78" s="37"/>
      <c r="ALT78" s="37"/>
      <c r="ALU78" s="37"/>
      <c r="ALV78" s="37"/>
      <c r="ALW78" s="37"/>
      <c r="ALX78" s="37"/>
      <c r="ALY78" s="37"/>
      <c r="ALZ78" s="37"/>
      <c r="AMA78" s="37"/>
      <c r="AMB78" s="37"/>
      <c r="AMC78" s="37"/>
      <c r="AMD78" s="37"/>
      <c r="AME78" s="37"/>
      <c r="AMF78" s="37"/>
      <c r="AMG78" s="37"/>
      <c r="AMH78" s="37"/>
      <c r="AMI78" s="37"/>
      <c r="AMJ78" s="37"/>
      <c r="AMK78" s="37"/>
    </row>
    <row r="79" spans="1:1025" ht="26.85" customHeight="1" x14ac:dyDescent="0.25">
      <c r="A79" s="651" t="s">
        <v>100</v>
      </c>
      <c r="B79" s="639" t="s">
        <v>632</v>
      </c>
      <c r="C79" s="653">
        <v>4663</v>
      </c>
      <c r="D79" s="654" t="s">
        <v>26</v>
      </c>
      <c r="E79" s="64">
        <v>0</v>
      </c>
      <c r="F79" s="599">
        <f>C79*E79</f>
        <v>0</v>
      </c>
      <c r="G79" s="37"/>
      <c r="H79" s="33"/>
      <c r="I79" s="33"/>
      <c r="J79" s="33"/>
      <c r="K79" s="37"/>
      <c r="L79" s="37"/>
      <c r="M79" s="37"/>
      <c r="N79" s="37"/>
      <c r="O79" s="37"/>
      <c r="P79" s="37"/>
      <c r="Q79" s="37"/>
      <c r="R79" s="37"/>
      <c r="S79" s="37"/>
      <c r="T79" s="37"/>
      <c r="U79" s="37"/>
      <c r="V79" s="37"/>
      <c r="W79" s="37"/>
      <c r="X79" s="37"/>
      <c r="Y79" s="37"/>
      <c r="Z79" s="37"/>
      <c r="AA79" s="37"/>
      <c r="AB79" s="37"/>
      <c r="AC79" s="37"/>
      <c r="AD79" s="37"/>
      <c r="AE79" s="37"/>
      <c r="AF79" s="37"/>
      <c r="AG79" s="37"/>
      <c r="AH79" s="37"/>
      <c r="AI79" s="37"/>
      <c r="AJ79" s="37"/>
      <c r="AK79" s="37"/>
      <c r="AL79" s="37"/>
      <c r="AM79" s="37"/>
      <c r="AN79" s="37"/>
      <c r="AO79" s="37"/>
      <c r="AP79" s="37"/>
      <c r="AQ79" s="37"/>
      <c r="AR79" s="37"/>
      <c r="AS79" s="37"/>
      <c r="AT79" s="37"/>
      <c r="AU79" s="37"/>
      <c r="AV79" s="37"/>
      <c r="AW79" s="37"/>
      <c r="AX79" s="37"/>
      <c r="AY79" s="37"/>
      <c r="AZ79" s="37"/>
      <c r="BA79" s="37"/>
      <c r="BB79" s="37"/>
      <c r="BC79" s="37"/>
      <c r="BD79" s="37"/>
      <c r="BE79" s="37"/>
      <c r="BF79" s="37"/>
      <c r="BG79" s="37"/>
      <c r="BH79" s="37"/>
      <c r="BI79" s="37"/>
      <c r="BJ79" s="37"/>
      <c r="BK79" s="37"/>
      <c r="BL79" s="37"/>
      <c r="BM79" s="37"/>
      <c r="BN79" s="37"/>
      <c r="BO79" s="37"/>
      <c r="BP79" s="37"/>
      <c r="BQ79" s="37"/>
      <c r="BR79" s="37"/>
      <c r="BS79" s="37"/>
      <c r="BT79" s="37"/>
      <c r="BU79" s="37"/>
      <c r="BV79" s="37"/>
      <c r="BW79" s="37"/>
      <c r="BX79" s="37"/>
      <c r="BY79" s="37"/>
      <c r="BZ79" s="37"/>
      <c r="CA79" s="37"/>
      <c r="CB79" s="37"/>
      <c r="CC79" s="37"/>
      <c r="CD79" s="37"/>
      <c r="CE79" s="37"/>
      <c r="CF79" s="37"/>
      <c r="CG79" s="37"/>
      <c r="CH79" s="37"/>
      <c r="CI79" s="37"/>
      <c r="CJ79" s="37"/>
      <c r="CK79" s="37"/>
      <c r="CL79" s="37"/>
      <c r="CM79" s="37"/>
      <c r="CN79" s="37"/>
      <c r="CO79" s="37"/>
      <c r="CP79" s="37"/>
      <c r="CQ79" s="37"/>
      <c r="CR79" s="37"/>
      <c r="CS79" s="37"/>
      <c r="CT79" s="37"/>
      <c r="CU79" s="37"/>
      <c r="CV79" s="37"/>
      <c r="CW79" s="37"/>
      <c r="CX79" s="37"/>
      <c r="CY79" s="37"/>
      <c r="CZ79" s="37"/>
      <c r="DA79" s="37"/>
      <c r="DB79" s="37"/>
      <c r="DC79" s="37"/>
      <c r="DD79" s="37"/>
      <c r="DE79" s="37"/>
      <c r="DF79" s="37"/>
      <c r="DG79" s="37"/>
      <c r="DH79" s="37"/>
      <c r="DI79" s="37"/>
      <c r="DJ79" s="37"/>
      <c r="DK79" s="37"/>
      <c r="DL79" s="37"/>
      <c r="DM79" s="37"/>
      <c r="DN79" s="37"/>
      <c r="DO79" s="37"/>
      <c r="DP79" s="37"/>
      <c r="DQ79" s="37"/>
      <c r="DR79" s="37"/>
      <c r="DS79" s="37"/>
      <c r="DT79" s="37"/>
      <c r="DU79" s="37"/>
      <c r="DV79" s="37"/>
      <c r="DW79" s="37"/>
      <c r="DX79" s="37"/>
      <c r="DY79" s="37"/>
      <c r="DZ79" s="37"/>
      <c r="EA79" s="37"/>
      <c r="EB79" s="37"/>
      <c r="EC79" s="37"/>
      <c r="ED79" s="37"/>
      <c r="EE79" s="37"/>
      <c r="EF79" s="37"/>
      <c r="EG79" s="37"/>
      <c r="EH79" s="37"/>
      <c r="EI79" s="37"/>
      <c r="EJ79" s="37"/>
      <c r="EK79" s="37"/>
      <c r="EL79" s="37"/>
      <c r="EM79" s="37"/>
      <c r="EN79" s="37"/>
      <c r="EO79" s="37"/>
      <c r="EP79" s="37"/>
      <c r="EQ79" s="37"/>
      <c r="ER79" s="37"/>
      <c r="ES79" s="37"/>
      <c r="ET79" s="37"/>
      <c r="EU79" s="37"/>
      <c r="EV79" s="37"/>
      <c r="EW79" s="37"/>
      <c r="EX79" s="37"/>
      <c r="EY79" s="37"/>
      <c r="EZ79" s="37"/>
      <c r="FA79" s="37"/>
      <c r="FB79" s="37"/>
      <c r="FC79" s="37"/>
      <c r="FD79" s="37"/>
      <c r="FE79" s="37"/>
      <c r="FF79" s="37"/>
      <c r="FG79" s="37"/>
      <c r="FH79" s="37"/>
      <c r="FI79" s="37"/>
      <c r="FJ79" s="37"/>
      <c r="FK79" s="37"/>
      <c r="FL79" s="37"/>
      <c r="FM79" s="37"/>
      <c r="FN79" s="37"/>
      <c r="FO79" s="37"/>
      <c r="FP79" s="37"/>
      <c r="FQ79" s="37"/>
      <c r="FR79" s="37"/>
      <c r="FS79" s="37"/>
      <c r="FT79" s="37"/>
      <c r="FU79" s="37"/>
      <c r="FV79" s="37"/>
      <c r="FW79" s="37"/>
      <c r="FX79" s="37"/>
      <c r="FY79" s="37"/>
      <c r="FZ79" s="37"/>
      <c r="GA79" s="37"/>
      <c r="GB79" s="37"/>
      <c r="GC79" s="37"/>
      <c r="GD79" s="37"/>
      <c r="GE79" s="37"/>
      <c r="GF79" s="37"/>
      <c r="GG79" s="37"/>
      <c r="GH79" s="37"/>
      <c r="GI79" s="37"/>
      <c r="GJ79" s="37"/>
      <c r="GK79" s="37"/>
      <c r="GL79" s="37"/>
      <c r="GM79" s="37"/>
      <c r="GN79" s="37"/>
      <c r="GO79" s="37"/>
      <c r="GP79" s="37"/>
      <c r="GQ79" s="37"/>
      <c r="GR79" s="37"/>
      <c r="GS79" s="37"/>
      <c r="GT79" s="37"/>
      <c r="GU79" s="37"/>
      <c r="GV79" s="37"/>
      <c r="GW79" s="37"/>
      <c r="GX79" s="37"/>
      <c r="GY79" s="37"/>
      <c r="GZ79" s="37"/>
      <c r="HA79" s="37"/>
      <c r="HB79" s="37"/>
      <c r="HC79" s="37"/>
      <c r="HD79" s="37"/>
      <c r="HE79" s="37"/>
      <c r="HF79" s="37"/>
      <c r="HG79" s="37"/>
      <c r="HH79" s="37"/>
      <c r="HI79" s="37"/>
      <c r="HJ79" s="37"/>
      <c r="HK79" s="37"/>
      <c r="HL79" s="37"/>
      <c r="HM79" s="37"/>
      <c r="HN79" s="37"/>
      <c r="HO79" s="37"/>
      <c r="HP79" s="37"/>
      <c r="HQ79" s="37"/>
      <c r="HR79" s="37"/>
      <c r="HS79" s="37"/>
      <c r="HT79" s="37"/>
      <c r="HU79" s="37"/>
      <c r="HV79" s="37"/>
      <c r="HW79" s="37"/>
      <c r="HX79" s="37"/>
      <c r="HY79" s="37"/>
      <c r="HZ79" s="37"/>
      <c r="IA79" s="37"/>
      <c r="IB79" s="37"/>
      <c r="IC79" s="37"/>
      <c r="ID79" s="37"/>
      <c r="IE79" s="37"/>
      <c r="IF79" s="37"/>
      <c r="IG79" s="37"/>
      <c r="IH79" s="37"/>
      <c r="II79" s="37"/>
      <c r="IJ79" s="37"/>
      <c r="IK79" s="37"/>
      <c r="IL79" s="37"/>
      <c r="IM79" s="37"/>
      <c r="IN79" s="37"/>
      <c r="IO79" s="37"/>
      <c r="IP79" s="37"/>
      <c r="IQ79" s="37"/>
      <c r="IR79" s="37"/>
      <c r="IS79" s="37"/>
      <c r="IT79" s="37"/>
      <c r="IU79" s="37"/>
      <c r="IV79" s="37"/>
      <c r="IW79" s="37"/>
      <c r="IX79" s="37"/>
      <c r="IY79" s="37"/>
      <c r="IZ79" s="37"/>
      <c r="JA79" s="37"/>
      <c r="JB79" s="37"/>
      <c r="JC79" s="37"/>
      <c r="JD79" s="37"/>
      <c r="JE79" s="37"/>
      <c r="JF79" s="37"/>
      <c r="JG79" s="37"/>
      <c r="JH79" s="37"/>
      <c r="JI79" s="37"/>
      <c r="JJ79" s="37"/>
      <c r="JK79" s="37"/>
      <c r="JL79" s="37"/>
      <c r="JM79" s="37"/>
      <c r="JN79" s="37"/>
      <c r="JO79" s="37"/>
      <c r="JP79" s="37"/>
      <c r="JQ79" s="37"/>
      <c r="JR79" s="37"/>
      <c r="JS79" s="37"/>
      <c r="JT79" s="37"/>
      <c r="JU79" s="37"/>
      <c r="JV79" s="37"/>
      <c r="JW79" s="37"/>
      <c r="JX79" s="37"/>
      <c r="JY79" s="37"/>
      <c r="JZ79" s="37"/>
      <c r="KA79" s="37"/>
      <c r="KB79" s="37"/>
      <c r="KC79" s="37"/>
      <c r="KD79" s="37"/>
      <c r="KE79" s="37"/>
      <c r="KF79" s="37"/>
      <c r="KG79" s="37"/>
      <c r="KH79" s="37"/>
      <c r="KI79" s="37"/>
      <c r="KJ79" s="37"/>
      <c r="KK79" s="37"/>
      <c r="KL79" s="37"/>
      <c r="KM79" s="37"/>
      <c r="KN79" s="37"/>
      <c r="KO79" s="37"/>
      <c r="KP79" s="37"/>
      <c r="KQ79" s="37"/>
      <c r="KR79" s="37"/>
      <c r="KS79" s="37"/>
      <c r="KT79" s="37"/>
      <c r="KU79" s="37"/>
      <c r="KV79" s="37"/>
      <c r="KW79" s="37"/>
      <c r="KX79" s="37"/>
      <c r="KY79" s="37"/>
      <c r="KZ79" s="37"/>
      <c r="LA79" s="37"/>
      <c r="LB79" s="37"/>
      <c r="LC79" s="37"/>
      <c r="LD79" s="37"/>
      <c r="LE79" s="37"/>
      <c r="LF79" s="37"/>
      <c r="LG79" s="37"/>
      <c r="LH79" s="37"/>
      <c r="LI79" s="37"/>
      <c r="LJ79" s="37"/>
      <c r="LK79" s="37"/>
      <c r="LL79" s="37"/>
      <c r="LM79" s="37"/>
      <c r="LN79" s="37"/>
      <c r="LO79" s="37"/>
      <c r="LP79" s="37"/>
      <c r="LQ79" s="37"/>
      <c r="LR79" s="37"/>
      <c r="LS79" s="37"/>
      <c r="LT79" s="37"/>
      <c r="LU79" s="37"/>
      <c r="LV79" s="37"/>
      <c r="LW79" s="37"/>
      <c r="LX79" s="37"/>
      <c r="LY79" s="37"/>
      <c r="LZ79" s="37"/>
      <c r="MA79" s="37"/>
      <c r="MB79" s="37"/>
      <c r="MC79" s="37"/>
      <c r="MD79" s="37"/>
      <c r="ME79" s="37"/>
      <c r="MF79" s="37"/>
      <c r="MG79" s="37"/>
      <c r="MH79" s="37"/>
      <c r="MI79" s="37"/>
      <c r="MJ79" s="37"/>
      <c r="MK79" s="37"/>
      <c r="ML79" s="37"/>
      <c r="MM79" s="37"/>
      <c r="MN79" s="37"/>
      <c r="MO79" s="37"/>
      <c r="MP79" s="37"/>
      <c r="MQ79" s="37"/>
      <c r="MR79" s="37"/>
      <c r="MS79" s="37"/>
      <c r="MT79" s="37"/>
      <c r="MU79" s="37"/>
      <c r="MV79" s="37"/>
      <c r="MW79" s="37"/>
      <c r="MX79" s="37"/>
      <c r="MY79" s="37"/>
      <c r="MZ79" s="37"/>
      <c r="NA79" s="37"/>
      <c r="NB79" s="37"/>
      <c r="NC79" s="37"/>
      <c r="ND79" s="37"/>
      <c r="NE79" s="37"/>
      <c r="NF79" s="37"/>
      <c r="NG79" s="37"/>
      <c r="NH79" s="37"/>
      <c r="NI79" s="37"/>
      <c r="NJ79" s="37"/>
      <c r="NK79" s="37"/>
      <c r="NL79" s="37"/>
      <c r="NM79" s="37"/>
      <c r="NN79" s="37"/>
      <c r="NO79" s="37"/>
      <c r="NP79" s="37"/>
      <c r="NQ79" s="37"/>
      <c r="NR79" s="37"/>
      <c r="NS79" s="37"/>
      <c r="NT79" s="37"/>
      <c r="NU79" s="37"/>
      <c r="NV79" s="37"/>
      <c r="NW79" s="37"/>
      <c r="NX79" s="37"/>
      <c r="NY79" s="37"/>
      <c r="NZ79" s="37"/>
      <c r="OA79" s="37"/>
      <c r="OB79" s="37"/>
      <c r="OC79" s="37"/>
      <c r="OD79" s="37"/>
      <c r="OE79" s="37"/>
      <c r="OF79" s="37"/>
      <c r="OG79" s="37"/>
      <c r="OH79" s="37"/>
      <c r="OI79" s="37"/>
      <c r="OJ79" s="37"/>
      <c r="OK79" s="37"/>
      <c r="OL79" s="37"/>
      <c r="OM79" s="37"/>
      <c r="ON79" s="37"/>
      <c r="OO79" s="37"/>
      <c r="OP79" s="37"/>
      <c r="OQ79" s="37"/>
      <c r="OR79" s="37"/>
      <c r="OS79" s="37"/>
      <c r="OT79" s="37"/>
      <c r="OU79" s="37"/>
      <c r="OV79" s="37"/>
      <c r="OW79" s="37"/>
      <c r="OX79" s="37"/>
      <c r="OY79" s="37"/>
      <c r="OZ79" s="37"/>
      <c r="PA79" s="37"/>
      <c r="PB79" s="37"/>
      <c r="PC79" s="37"/>
      <c r="PD79" s="37"/>
      <c r="PE79" s="37"/>
      <c r="PF79" s="37"/>
      <c r="PG79" s="37"/>
      <c r="PH79" s="37"/>
      <c r="PI79" s="37"/>
      <c r="PJ79" s="37"/>
      <c r="PK79" s="37"/>
      <c r="PL79" s="37"/>
      <c r="PM79" s="37"/>
      <c r="PN79" s="37"/>
      <c r="PO79" s="37"/>
      <c r="PP79" s="37"/>
      <c r="PQ79" s="37"/>
      <c r="PR79" s="37"/>
      <c r="PS79" s="37"/>
      <c r="PT79" s="37"/>
      <c r="PU79" s="37"/>
      <c r="PV79" s="37"/>
      <c r="PW79" s="37"/>
      <c r="PX79" s="37"/>
      <c r="PY79" s="37"/>
      <c r="PZ79" s="37"/>
      <c r="QA79" s="37"/>
      <c r="QB79" s="37"/>
      <c r="QC79" s="37"/>
      <c r="QD79" s="37"/>
      <c r="QE79" s="37"/>
      <c r="QF79" s="37"/>
      <c r="QG79" s="37"/>
      <c r="QH79" s="37"/>
      <c r="QI79" s="37"/>
      <c r="QJ79" s="37"/>
      <c r="QK79" s="37"/>
      <c r="QL79" s="37"/>
      <c r="QM79" s="37"/>
      <c r="QN79" s="37"/>
      <c r="QO79" s="37"/>
      <c r="QP79" s="37"/>
      <c r="QQ79" s="37"/>
      <c r="QR79" s="37"/>
      <c r="QS79" s="37"/>
      <c r="QT79" s="37"/>
      <c r="QU79" s="37"/>
      <c r="QV79" s="37"/>
      <c r="QW79" s="37"/>
      <c r="QX79" s="37"/>
      <c r="QY79" s="37"/>
      <c r="QZ79" s="37"/>
      <c r="RA79" s="37"/>
      <c r="RB79" s="37"/>
      <c r="RC79" s="37"/>
      <c r="RD79" s="37"/>
      <c r="RE79" s="37"/>
      <c r="RF79" s="37"/>
      <c r="RG79" s="37"/>
      <c r="RH79" s="37"/>
      <c r="RI79" s="37"/>
      <c r="RJ79" s="37"/>
      <c r="RK79" s="37"/>
      <c r="RL79" s="37"/>
      <c r="RM79" s="37"/>
      <c r="RN79" s="37"/>
      <c r="RO79" s="37"/>
      <c r="RP79" s="37"/>
      <c r="RQ79" s="37"/>
      <c r="RR79" s="37"/>
      <c r="RS79" s="37"/>
      <c r="RT79" s="37"/>
      <c r="RU79" s="37"/>
      <c r="RV79" s="37"/>
      <c r="RW79" s="37"/>
      <c r="RX79" s="37"/>
      <c r="RY79" s="37"/>
      <c r="RZ79" s="37"/>
      <c r="SA79" s="37"/>
      <c r="SB79" s="37"/>
      <c r="SC79" s="37"/>
      <c r="SD79" s="37"/>
      <c r="SE79" s="37"/>
      <c r="SF79" s="37"/>
      <c r="SG79" s="37"/>
      <c r="SH79" s="37"/>
      <c r="SI79" s="37"/>
      <c r="SJ79" s="37"/>
      <c r="SK79" s="37"/>
      <c r="SL79" s="37"/>
      <c r="SM79" s="37"/>
      <c r="SN79" s="37"/>
      <c r="SO79" s="37"/>
      <c r="SP79" s="37"/>
      <c r="SQ79" s="37"/>
      <c r="SR79" s="37"/>
      <c r="SS79" s="37"/>
      <c r="ST79" s="37"/>
      <c r="SU79" s="37"/>
      <c r="SV79" s="37"/>
      <c r="SW79" s="37"/>
      <c r="SX79" s="37"/>
      <c r="SY79" s="37"/>
      <c r="SZ79" s="37"/>
      <c r="TA79" s="37"/>
      <c r="TB79" s="37"/>
      <c r="TC79" s="37"/>
      <c r="TD79" s="37"/>
      <c r="TE79" s="37"/>
      <c r="TF79" s="37"/>
      <c r="TG79" s="37"/>
      <c r="TH79" s="37"/>
      <c r="TI79" s="37"/>
      <c r="TJ79" s="37"/>
      <c r="TK79" s="37"/>
      <c r="TL79" s="37"/>
      <c r="TM79" s="37"/>
      <c r="TN79" s="37"/>
      <c r="TO79" s="37"/>
      <c r="TP79" s="37"/>
      <c r="TQ79" s="37"/>
      <c r="TR79" s="37"/>
      <c r="TS79" s="37"/>
      <c r="TT79" s="37"/>
      <c r="TU79" s="37"/>
      <c r="TV79" s="37"/>
      <c r="TW79" s="37"/>
      <c r="TX79" s="37"/>
      <c r="TY79" s="37"/>
      <c r="TZ79" s="37"/>
      <c r="UA79" s="37"/>
      <c r="UB79" s="37"/>
      <c r="UC79" s="37"/>
      <c r="UD79" s="37"/>
      <c r="UE79" s="37"/>
      <c r="UF79" s="37"/>
      <c r="UG79" s="37"/>
      <c r="UH79" s="37"/>
      <c r="UI79" s="37"/>
      <c r="UJ79" s="37"/>
      <c r="UK79" s="37"/>
      <c r="UL79" s="37"/>
      <c r="UM79" s="37"/>
      <c r="UN79" s="37"/>
      <c r="UO79" s="37"/>
      <c r="UP79" s="37"/>
      <c r="UQ79" s="37"/>
      <c r="UR79" s="37"/>
      <c r="US79" s="37"/>
      <c r="UT79" s="37"/>
      <c r="UU79" s="37"/>
      <c r="UV79" s="37"/>
      <c r="UW79" s="37"/>
      <c r="UX79" s="37"/>
      <c r="UY79" s="37"/>
      <c r="UZ79" s="37"/>
      <c r="VA79" s="37"/>
      <c r="VB79" s="37"/>
      <c r="VC79" s="37"/>
      <c r="VD79" s="37"/>
      <c r="VE79" s="37"/>
      <c r="VF79" s="37"/>
      <c r="VG79" s="37"/>
      <c r="VH79" s="37"/>
      <c r="VI79" s="37"/>
      <c r="VJ79" s="37"/>
      <c r="VK79" s="37"/>
      <c r="VL79" s="37"/>
      <c r="VM79" s="37"/>
      <c r="VN79" s="37"/>
      <c r="VO79" s="37"/>
      <c r="VP79" s="37"/>
      <c r="VQ79" s="37"/>
      <c r="VR79" s="37"/>
      <c r="VS79" s="37"/>
      <c r="VT79" s="37"/>
      <c r="VU79" s="37"/>
      <c r="VV79" s="37"/>
      <c r="VW79" s="37"/>
      <c r="VX79" s="37"/>
      <c r="VY79" s="37"/>
      <c r="VZ79" s="37"/>
      <c r="WA79" s="37"/>
      <c r="WB79" s="37"/>
      <c r="WC79" s="37"/>
      <c r="WD79" s="37"/>
      <c r="WE79" s="37"/>
      <c r="WF79" s="37"/>
      <c r="WG79" s="37"/>
      <c r="WH79" s="37"/>
      <c r="WI79" s="37"/>
      <c r="WJ79" s="37"/>
      <c r="WK79" s="37"/>
      <c r="WL79" s="37"/>
      <c r="WM79" s="37"/>
      <c r="WN79" s="37"/>
      <c r="WO79" s="37"/>
      <c r="WP79" s="37"/>
      <c r="WQ79" s="37"/>
      <c r="WR79" s="37"/>
      <c r="WS79" s="37"/>
      <c r="WT79" s="37"/>
      <c r="WU79" s="37"/>
      <c r="WV79" s="37"/>
      <c r="WW79" s="37"/>
      <c r="WX79" s="37"/>
      <c r="WY79" s="37"/>
      <c r="WZ79" s="37"/>
      <c r="XA79" s="37"/>
      <c r="XB79" s="37"/>
      <c r="XC79" s="37"/>
      <c r="XD79" s="37"/>
      <c r="XE79" s="37"/>
      <c r="XF79" s="37"/>
      <c r="XG79" s="37"/>
      <c r="XH79" s="37"/>
      <c r="XI79" s="37"/>
      <c r="XJ79" s="37"/>
      <c r="XK79" s="37"/>
      <c r="XL79" s="37"/>
      <c r="XM79" s="37"/>
      <c r="XN79" s="37"/>
      <c r="XO79" s="37"/>
      <c r="XP79" s="37"/>
      <c r="XQ79" s="37"/>
      <c r="XR79" s="37"/>
      <c r="XS79" s="37"/>
      <c r="XT79" s="37"/>
      <c r="XU79" s="37"/>
      <c r="XV79" s="37"/>
      <c r="XW79" s="37"/>
      <c r="XX79" s="37"/>
      <c r="XY79" s="37"/>
      <c r="XZ79" s="37"/>
      <c r="YA79" s="37"/>
      <c r="YB79" s="37"/>
      <c r="YC79" s="37"/>
      <c r="YD79" s="37"/>
      <c r="YE79" s="37"/>
      <c r="YF79" s="37"/>
      <c r="YG79" s="37"/>
      <c r="YH79" s="37"/>
      <c r="YI79" s="37"/>
      <c r="YJ79" s="37"/>
      <c r="YK79" s="37"/>
      <c r="YL79" s="37"/>
      <c r="YM79" s="37"/>
      <c r="YN79" s="37"/>
      <c r="YO79" s="37"/>
      <c r="YP79" s="37"/>
      <c r="YQ79" s="37"/>
      <c r="YR79" s="37"/>
      <c r="YS79" s="37"/>
      <c r="YT79" s="37"/>
      <c r="YU79" s="37"/>
      <c r="YV79" s="37"/>
      <c r="YW79" s="37"/>
      <c r="YX79" s="37"/>
      <c r="YY79" s="37"/>
      <c r="YZ79" s="37"/>
      <c r="ZA79" s="37"/>
      <c r="ZB79" s="37"/>
      <c r="ZC79" s="37"/>
      <c r="ZD79" s="37"/>
      <c r="ZE79" s="37"/>
      <c r="ZF79" s="37"/>
      <c r="ZG79" s="37"/>
      <c r="ZH79" s="37"/>
      <c r="ZI79" s="37"/>
      <c r="ZJ79" s="37"/>
      <c r="ZK79" s="37"/>
      <c r="ZL79" s="37"/>
      <c r="ZM79" s="37"/>
      <c r="ZN79" s="37"/>
      <c r="ZO79" s="37"/>
      <c r="ZP79" s="37"/>
      <c r="ZQ79" s="37"/>
      <c r="ZR79" s="37"/>
      <c r="ZS79" s="37"/>
      <c r="ZT79" s="37"/>
      <c r="ZU79" s="37"/>
      <c r="ZV79" s="37"/>
      <c r="ZW79" s="37"/>
      <c r="ZX79" s="37"/>
      <c r="ZY79" s="37"/>
      <c r="ZZ79" s="37"/>
      <c r="AAA79" s="37"/>
      <c r="AAB79" s="37"/>
      <c r="AAC79" s="37"/>
      <c r="AAD79" s="37"/>
      <c r="AAE79" s="37"/>
      <c r="AAF79" s="37"/>
      <c r="AAG79" s="37"/>
      <c r="AAH79" s="37"/>
      <c r="AAI79" s="37"/>
      <c r="AAJ79" s="37"/>
      <c r="AAK79" s="37"/>
      <c r="AAL79" s="37"/>
      <c r="AAM79" s="37"/>
      <c r="AAN79" s="37"/>
      <c r="AAO79" s="37"/>
      <c r="AAP79" s="37"/>
      <c r="AAQ79" s="37"/>
      <c r="AAR79" s="37"/>
      <c r="AAS79" s="37"/>
      <c r="AAT79" s="37"/>
      <c r="AAU79" s="37"/>
      <c r="AAV79" s="37"/>
      <c r="AAW79" s="37"/>
      <c r="AAX79" s="37"/>
      <c r="AAY79" s="37"/>
      <c r="AAZ79" s="37"/>
      <c r="ABA79" s="37"/>
      <c r="ABB79" s="37"/>
      <c r="ABC79" s="37"/>
      <c r="ABD79" s="37"/>
      <c r="ABE79" s="37"/>
      <c r="ABF79" s="37"/>
      <c r="ABG79" s="37"/>
      <c r="ABH79" s="37"/>
      <c r="ABI79" s="37"/>
      <c r="ABJ79" s="37"/>
      <c r="ABK79" s="37"/>
      <c r="ABL79" s="37"/>
      <c r="ABM79" s="37"/>
      <c r="ABN79" s="37"/>
      <c r="ABO79" s="37"/>
      <c r="ABP79" s="37"/>
      <c r="ABQ79" s="37"/>
      <c r="ABR79" s="37"/>
      <c r="ABS79" s="37"/>
      <c r="ABT79" s="37"/>
      <c r="ABU79" s="37"/>
      <c r="ABV79" s="37"/>
      <c r="ABW79" s="37"/>
      <c r="ABX79" s="37"/>
      <c r="ABY79" s="37"/>
      <c r="ABZ79" s="37"/>
      <c r="ACA79" s="37"/>
      <c r="ACB79" s="37"/>
      <c r="ACC79" s="37"/>
      <c r="ACD79" s="37"/>
      <c r="ACE79" s="37"/>
      <c r="ACF79" s="37"/>
      <c r="ACG79" s="37"/>
      <c r="ACH79" s="37"/>
      <c r="ACI79" s="37"/>
      <c r="ACJ79" s="37"/>
      <c r="ACK79" s="37"/>
      <c r="ACL79" s="37"/>
      <c r="ACM79" s="37"/>
      <c r="ACN79" s="37"/>
      <c r="ACO79" s="37"/>
      <c r="ACP79" s="37"/>
      <c r="ACQ79" s="37"/>
      <c r="ACR79" s="37"/>
      <c r="ACS79" s="37"/>
      <c r="ACT79" s="37"/>
      <c r="ACU79" s="37"/>
      <c r="ACV79" s="37"/>
      <c r="ACW79" s="37"/>
      <c r="ACX79" s="37"/>
      <c r="ACY79" s="37"/>
      <c r="ACZ79" s="37"/>
      <c r="ADA79" s="37"/>
      <c r="ADB79" s="37"/>
      <c r="ADC79" s="37"/>
      <c r="ADD79" s="37"/>
      <c r="ADE79" s="37"/>
      <c r="ADF79" s="37"/>
      <c r="ADG79" s="37"/>
      <c r="ADH79" s="37"/>
      <c r="ADI79" s="37"/>
      <c r="ADJ79" s="37"/>
      <c r="ADK79" s="37"/>
      <c r="ADL79" s="37"/>
      <c r="ADM79" s="37"/>
      <c r="ADN79" s="37"/>
      <c r="ADO79" s="37"/>
      <c r="ADP79" s="37"/>
      <c r="ADQ79" s="37"/>
      <c r="ADR79" s="37"/>
      <c r="ADS79" s="37"/>
      <c r="ADT79" s="37"/>
      <c r="ADU79" s="37"/>
      <c r="ADV79" s="37"/>
      <c r="ADW79" s="37"/>
      <c r="ADX79" s="37"/>
      <c r="ADY79" s="37"/>
      <c r="ADZ79" s="37"/>
      <c r="AEA79" s="37"/>
      <c r="AEB79" s="37"/>
      <c r="AEC79" s="37"/>
      <c r="AED79" s="37"/>
      <c r="AEE79" s="37"/>
      <c r="AEF79" s="37"/>
      <c r="AEG79" s="37"/>
      <c r="AEH79" s="37"/>
      <c r="AEI79" s="37"/>
      <c r="AEJ79" s="37"/>
      <c r="AEK79" s="37"/>
      <c r="AEL79" s="37"/>
      <c r="AEM79" s="37"/>
      <c r="AEN79" s="37"/>
      <c r="AEO79" s="37"/>
      <c r="AEP79" s="37"/>
      <c r="AEQ79" s="37"/>
      <c r="AER79" s="37"/>
      <c r="AES79" s="37"/>
      <c r="AET79" s="37"/>
      <c r="AEU79" s="37"/>
      <c r="AEV79" s="37"/>
      <c r="AEW79" s="37"/>
      <c r="AEX79" s="37"/>
      <c r="AEY79" s="37"/>
      <c r="AEZ79" s="37"/>
      <c r="AFA79" s="37"/>
      <c r="AFB79" s="37"/>
      <c r="AFC79" s="37"/>
      <c r="AFD79" s="37"/>
      <c r="AFE79" s="37"/>
      <c r="AFF79" s="37"/>
      <c r="AFG79" s="37"/>
      <c r="AFH79" s="37"/>
      <c r="AFI79" s="37"/>
      <c r="AFJ79" s="37"/>
      <c r="AFK79" s="37"/>
      <c r="AFL79" s="37"/>
      <c r="AFM79" s="37"/>
      <c r="AFN79" s="37"/>
      <c r="AFO79" s="37"/>
      <c r="AFP79" s="37"/>
      <c r="AFQ79" s="37"/>
      <c r="AFR79" s="37"/>
      <c r="AFS79" s="37"/>
      <c r="AFT79" s="37"/>
      <c r="AFU79" s="37"/>
      <c r="AFV79" s="37"/>
      <c r="AFW79" s="37"/>
      <c r="AFX79" s="37"/>
      <c r="AFY79" s="37"/>
      <c r="AFZ79" s="37"/>
      <c r="AGA79" s="37"/>
      <c r="AGB79" s="37"/>
      <c r="AGC79" s="37"/>
      <c r="AGD79" s="37"/>
      <c r="AGE79" s="37"/>
      <c r="AGF79" s="37"/>
      <c r="AGG79" s="37"/>
      <c r="AGH79" s="37"/>
      <c r="AGI79" s="37"/>
      <c r="AGJ79" s="37"/>
      <c r="AGK79" s="37"/>
      <c r="AGL79" s="37"/>
      <c r="AGM79" s="37"/>
      <c r="AGN79" s="37"/>
      <c r="AGO79" s="37"/>
      <c r="AGP79" s="37"/>
      <c r="AGQ79" s="37"/>
      <c r="AGR79" s="37"/>
      <c r="AGS79" s="37"/>
      <c r="AGT79" s="37"/>
      <c r="AGU79" s="37"/>
      <c r="AGV79" s="37"/>
      <c r="AGW79" s="37"/>
      <c r="AGX79" s="37"/>
      <c r="AGY79" s="37"/>
      <c r="AGZ79" s="37"/>
      <c r="AHA79" s="37"/>
      <c r="AHB79" s="37"/>
      <c r="AHC79" s="37"/>
      <c r="AHD79" s="37"/>
      <c r="AHE79" s="37"/>
      <c r="AHF79" s="37"/>
      <c r="AHG79" s="37"/>
      <c r="AHH79" s="37"/>
      <c r="AHI79" s="37"/>
      <c r="AHJ79" s="37"/>
      <c r="AHK79" s="37"/>
      <c r="AHL79" s="37"/>
      <c r="AHM79" s="37"/>
      <c r="AHN79" s="37"/>
      <c r="AHO79" s="37"/>
      <c r="AHP79" s="37"/>
      <c r="AHQ79" s="37"/>
      <c r="AHR79" s="37"/>
      <c r="AHS79" s="37"/>
      <c r="AHT79" s="37"/>
      <c r="AHU79" s="37"/>
      <c r="AHV79" s="37"/>
      <c r="AHW79" s="37"/>
      <c r="AHX79" s="37"/>
      <c r="AHY79" s="37"/>
      <c r="AHZ79" s="37"/>
      <c r="AIA79" s="37"/>
      <c r="AIB79" s="37"/>
      <c r="AIC79" s="37"/>
      <c r="AID79" s="37"/>
      <c r="AIE79" s="37"/>
      <c r="AIF79" s="37"/>
      <c r="AIG79" s="37"/>
      <c r="AIH79" s="37"/>
      <c r="AII79" s="37"/>
      <c r="AIJ79" s="37"/>
      <c r="AIK79" s="37"/>
      <c r="AIL79" s="37"/>
      <c r="AIM79" s="37"/>
      <c r="AIN79" s="37"/>
      <c r="AIO79" s="37"/>
      <c r="AIP79" s="37"/>
      <c r="AIQ79" s="37"/>
      <c r="AIR79" s="37"/>
      <c r="AIS79" s="37"/>
      <c r="AIT79" s="37"/>
      <c r="AIU79" s="37"/>
      <c r="AIV79" s="37"/>
      <c r="AIW79" s="37"/>
      <c r="AIX79" s="37"/>
      <c r="AIY79" s="37"/>
      <c r="AIZ79" s="37"/>
      <c r="AJA79" s="37"/>
      <c r="AJB79" s="37"/>
      <c r="AJC79" s="37"/>
      <c r="AJD79" s="37"/>
      <c r="AJE79" s="37"/>
      <c r="AJF79" s="37"/>
      <c r="AJG79" s="37"/>
      <c r="AJH79" s="37"/>
      <c r="AJI79" s="37"/>
      <c r="AJJ79" s="37"/>
      <c r="AJK79" s="37"/>
      <c r="AJL79" s="37"/>
      <c r="AJM79" s="37"/>
      <c r="AJN79" s="37"/>
      <c r="AJO79" s="37"/>
      <c r="AJP79" s="37"/>
      <c r="AJQ79" s="37"/>
      <c r="AJR79" s="37"/>
      <c r="AJS79" s="37"/>
      <c r="AJT79" s="37"/>
      <c r="AJU79" s="37"/>
      <c r="AJV79" s="37"/>
      <c r="AJW79" s="37"/>
      <c r="AJX79" s="37"/>
      <c r="AJY79" s="37"/>
      <c r="AJZ79" s="37"/>
      <c r="AKA79" s="37"/>
      <c r="AKB79" s="37"/>
      <c r="AKC79" s="37"/>
      <c r="AKD79" s="37"/>
      <c r="AKE79" s="37"/>
      <c r="AKF79" s="37"/>
      <c r="AKG79" s="37"/>
      <c r="AKH79" s="37"/>
      <c r="AKI79" s="37"/>
      <c r="AKJ79" s="37"/>
      <c r="AKK79" s="37"/>
      <c r="AKL79" s="37"/>
      <c r="AKM79" s="37"/>
      <c r="AKN79" s="37"/>
      <c r="AKO79" s="37"/>
      <c r="AKP79" s="37"/>
      <c r="AKQ79" s="37"/>
      <c r="AKR79" s="37"/>
      <c r="AKS79" s="37"/>
      <c r="AKT79" s="37"/>
      <c r="AKU79" s="37"/>
      <c r="AKV79" s="37"/>
      <c r="AKW79" s="37"/>
      <c r="AKX79" s="37"/>
      <c r="AKY79" s="37"/>
      <c r="AKZ79" s="37"/>
      <c r="ALA79" s="37"/>
      <c r="ALB79" s="37"/>
      <c r="ALC79" s="37"/>
      <c r="ALD79" s="37"/>
      <c r="ALE79" s="37"/>
      <c r="ALF79" s="37"/>
      <c r="ALG79" s="37"/>
      <c r="ALH79" s="37"/>
      <c r="ALI79" s="37"/>
      <c r="ALJ79" s="37"/>
      <c r="ALK79" s="37"/>
      <c r="ALL79" s="37"/>
      <c r="ALM79" s="37"/>
      <c r="ALN79" s="37"/>
      <c r="ALO79" s="37"/>
      <c r="ALP79" s="37"/>
      <c r="ALQ79" s="37"/>
      <c r="ALR79" s="37"/>
      <c r="ALS79" s="37"/>
      <c r="ALT79" s="37"/>
      <c r="ALU79" s="37"/>
      <c r="ALV79" s="37"/>
      <c r="ALW79" s="37"/>
      <c r="ALX79" s="37"/>
      <c r="ALY79" s="37"/>
      <c r="ALZ79" s="37"/>
      <c r="AMA79" s="37"/>
      <c r="AMB79" s="37"/>
      <c r="AMC79" s="37"/>
      <c r="AMD79" s="37"/>
      <c r="AME79" s="37"/>
      <c r="AMF79" s="37"/>
      <c r="AMG79" s="37"/>
      <c r="AMH79" s="37"/>
      <c r="AMI79" s="37"/>
      <c r="AMJ79" s="37"/>
      <c r="AMK79" s="37"/>
    </row>
    <row r="80" spans="1:1025" s="37" customFormat="1" ht="20.85" customHeight="1" x14ac:dyDescent="0.25">
      <c r="A80" s="651"/>
      <c r="B80" s="639" t="s">
        <v>626</v>
      </c>
      <c r="C80" s="33"/>
      <c r="D80" s="630"/>
      <c r="E80" s="231"/>
      <c r="F80" s="600"/>
      <c r="G80" s="33"/>
      <c r="H80" s="33"/>
      <c r="I80" s="33"/>
      <c r="J80" s="33"/>
      <c r="K80" s="38"/>
      <c r="L80" s="38"/>
      <c r="M80" s="38"/>
      <c r="N80" s="38"/>
      <c r="O80" s="38"/>
      <c r="P80" s="38"/>
      <c r="Q80" s="38"/>
      <c r="R80" s="38"/>
      <c r="S80" s="38"/>
      <c r="T80" s="38"/>
      <c r="U80" s="38"/>
      <c r="V80" s="38"/>
      <c r="W80" s="38"/>
      <c r="X80" s="38"/>
      <c r="Y80" s="38"/>
      <c r="Z80" s="38"/>
      <c r="AA80" s="38"/>
      <c r="AB80" s="38"/>
      <c r="AC80" s="38"/>
      <c r="AD80" s="38"/>
      <c r="AE80" s="38"/>
      <c r="AF80" s="38"/>
      <c r="AG80" s="38"/>
      <c r="AH80" s="38"/>
    </row>
    <row r="81" spans="1:1025" s="37" customFormat="1" x14ac:dyDescent="0.25">
      <c r="A81" s="651"/>
      <c r="B81" s="639" t="s">
        <v>627</v>
      </c>
      <c r="C81" s="35"/>
      <c r="D81" s="630"/>
      <c r="E81" s="231"/>
      <c r="F81" s="600"/>
      <c r="G81" s="33"/>
      <c r="H81" s="33"/>
      <c r="I81" s="33"/>
      <c r="J81" s="33"/>
      <c r="K81" s="33"/>
      <c r="L81" s="33"/>
      <c r="M81" s="33"/>
      <c r="N81" s="33"/>
      <c r="O81" s="33"/>
      <c r="P81" s="33"/>
      <c r="Q81" s="33"/>
      <c r="R81" s="33"/>
      <c r="S81" s="33"/>
      <c r="T81" s="33"/>
      <c r="U81" s="33"/>
      <c r="V81" s="33"/>
      <c r="W81" s="33"/>
      <c r="X81" s="33"/>
      <c r="Y81" s="33"/>
      <c r="Z81" s="33"/>
      <c r="AA81" s="33"/>
    </row>
    <row r="82" spans="1:1025" s="37" customFormat="1" ht="12.75" customHeight="1" x14ac:dyDescent="0.25">
      <c r="A82" s="624"/>
      <c r="B82" s="647"/>
      <c r="C82" s="645"/>
      <c r="D82" s="646"/>
      <c r="E82" s="234"/>
      <c r="F82" s="601"/>
      <c r="G82" s="51"/>
      <c r="H82" s="52"/>
      <c r="I82" s="53"/>
      <c r="J82" s="53"/>
      <c r="K82" s="38"/>
      <c r="L82" s="38"/>
      <c r="M82" s="38"/>
      <c r="N82" s="38"/>
      <c r="O82" s="38"/>
      <c r="P82" s="38"/>
      <c r="Q82" s="38"/>
      <c r="R82" s="38"/>
      <c r="S82" s="38"/>
      <c r="T82" s="38"/>
      <c r="U82" s="38"/>
      <c r="V82" s="38"/>
      <c r="W82" s="38"/>
      <c r="X82" s="38"/>
      <c r="Y82" s="38"/>
      <c r="Z82" s="38"/>
      <c r="AA82" s="38"/>
      <c r="AB82" s="38"/>
      <c r="AC82" s="38"/>
      <c r="AD82" s="38"/>
      <c r="AE82" s="38"/>
      <c r="AF82" s="38"/>
      <c r="AG82" s="38"/>
      <c r="AH82" s="38"/>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26"/>
      <c r="DZ82" s="26"/>
      <c r="EA82" s="26"/>
      <c r="EB82" s="26"/>
      <c r="EC82" s="26"/>
      <c r="ED82" s="26"/>
      <c r="EE82" s="26"/>
      <c r="EF82" s="26"/>
      <c r="EG82" s="26"/>
      <c r="EH82" s="26"/>
      <c r="EI82" s="26"/>
      <c r="EJ82" s="26"/>
      <c r="EK82" s="26"/>
      <c r="EL82" s="26"/>
      <c r="EM82" s="26"/>
      <c r="EN82" s="26"/>
      <c r="EO82" s="26"/>
      <c r="EP82" s="26"/>
      <c r="EQ82" s="26"/>
      <c r="ER82" s="26"/>
      <c r="ES82" s="26"/>
      <c r="ET82" s="26"/>
      <c r="EU82" s="26"/>
      <c r="EV82" s="26"/>
      <c r="EW82" s="26"/>
      <c r="EX82" s="26"/>
      <c r="EY82" s="26"/>
      <c r="EZ82" s="26"/>
      <c r="FA82" s="26"/>
      <c r="FB82" s="26"/>
      <c r="FC82" s="26"/>
      <c r="FD82" s="26"/>
      <c r="FE82" s="26"/>
      <c r="FF82" s="26"/>
      <c r="FG82" s="26"/>
      <c r="FH82" s="26"/>
      <c r="FI82" s="26"/>
      <c r="FJ82" s="26"/>
      <c r="FK82" s="26"/>
      <c r="FL82" s="26"/>
      <c r="FM82" s="26"/>
      <c r="FN82" s="26"/>
      <c r="FO82" s="26"/>
      <c r="FP82" s="26"/>
      <c r="FQ82" s="26"/>
      <c r="FR82" s="26"/>
      <c r="FS82" s="26"/>
      <c r="FT82" s="26"/>
      <c r="FU82" s="26"/>
      <c r="FV82" s="26"/>
      <c r="FW82" s="26"/>
      <c r="FX82" s="26"/>
      <c r="FY82" s="26"/>
      <c r="FZ82" s="26"/>
      <c r="GA82" s="26"/>
      <c r="GB82" s="26"/>
      <c r="GC82" s="26"/>
      <c r="GD82" s="26"/>
      <c r="GE82" s="26"/>
      <c r="GF82" s="26"/>
      <c r="GG82" s="26"/>
      <c r="GH82" s="26"/>
      <c r="GI82" s="26"/>
      <c r="GJ82" s="26"/>
      <c r="GK82" s="26"/>
      <c r="GL82" s="26"/>
      <c r="GM82" s="26"/>
      <c r="GN82" s="26"/>
      <c r="GO82" s="26"/>
      <c r="GP82" s="26"/>
      <c r="GQ82" s="26"/>
      <c r="GR82" s="26"/>
      <c r="GS82" s="26"/>
      <c r="GT82" s="26"/>
      <c r="GU82" s="26"/>
      <c r="GV82" s="26"/>
      <c r="GW82" s="26"/>
      <c r="GX82" s="26"/>
      <c r="GY82" s="26"/>
      <c r="GZ82" s="26"/>
      <c r="HA82" s="26"/>
      <c r="HB82" s="26"/>
      <c r="HC82" s="26"/>
      <c r="HD82" s="26"/>
      <c r="HE82" s="26"/>
      <c r="HF82" s="26"/>
      <c r="HG82" s="26"/>
      <c r="HH82" s="26"/>
      <c r="HI82" s="26"/>
      <c r="HJ82" s="26"/>
      <c r="HK82" s="26"/>
      <c r="HL82" s="26"/>
      <c r="HM82" s="26"/>
      <c r="HN82" s="26"/>
      <c r="HO82" s="26"/>
      <c r="HP82" s="26"/>
      <c r="HQ82" s="26"/>
      <c r="HR82" s="26"/>
      <c r="HS82" s="26"/>
      <c r="HT82" s="26"/>
      <c r="HU82" s="26"/>
      <c r="HV82" s="26"/>
      <c r="HW82" s="26"/>
      <c r="HX82" s="26"/>
      <c r="HY82" s="26"/>
      <c r="HZ82" s="26"/>
      <c r="IA82" s="26"/>
      <c r="IB82" s="26"/>
      <c r="IC82" s="26"/>
      <c r="ID82" s="26"/>
      <c r="IE82" s="26"/>
      <c r="IF82" s="26"/>
      <c r="IG82" s="26"/>
      <c r="IH82" s="26"/>
      <c r="II82" s="26"/>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6"/>
      <c r="NI82" s="26"/>
      <c r="NJ82" s="26"/>
      <c r="NK82" s="26"/>
      <c r="NL82" s="26"/>
      <c r="NM82" s="26"/>
      <c r="NN82" s="26"/>
      <c r="NO82" s="26"/>
      <c r="NP82" s="26"/>
      <c r="NQ82" s="26"/>
      <c r="NR82" s="26"/>
      <c r="NS82" s="26"/>
      <c r="NT82" s="26"/>
      <c r="NU82" s="26"/>
      <c r="NV82" s="26"/>
      <c r="NW82" s="26"/>
      <c r="NX82" s="26"/>
      <c r="NY82" s="26"/>
      <c r="NZ82" s="26"/>
      <c r="OA82" s="26"/>
      <c r="OB82" s="26"/>
      <c r="OC82" s="26"/>
      <c r="OD82" s="26"/>
      <c r="OE82" s="26"/>
      <c r="OF82" s="26"/>
      <c r="OG82" s="26"/>
      <c r="OH82" s="26"/>
      <c r="OI82" s="26"/>
      <c r="OJ82" s="26"/>
      <c r="OK82" s="26"/>
      <c r="OL82" s="26"/>
      <c r="OM82" s="26"/>
      <c r="ON82" s="26"/>
      <c r="OO82" s="26"/>
      <c r="OP82" s="26"/>
      <c r="OQ82" s="26"/>
      <c r="OR82" s="26"/>
      <c r="OS82" s="26"/>
      <c r="OT82" s="26"/>
      <c r="OU82" s="26"/>
      <c r="OV82" s="26"/>
      <c r="OW82" s="26"/>
      <c r="OX82" s="26"/>
      <c r="OY82" s="26"/>
      <c r="OZ82" s="26"/>
      <c r="PA82" s="26"/>
      <c r="PB82" s="26"/>
      <c r="PC82" s="26"/>
      <c r="PD82" s="26"/>
      <c r="PE82" s="26"/>
      <c r="PF82" s="26"/>
      <c r="PG82" s="26"/>
      <c r="PH82" s="26"/>
      <c r="PI82" s="26"/>
      <c r="PJ82" s="26"/>
      <c r="PK82" s="26"/>
      <c r="PL82" s="26"/>
      <c r="PM82" s="26"/>
      <c r="PN82" s="26"/>
      <c r="PO82" s="26"/>
      <c r="PP82" s="26"/>
      <c r="PQ82" s="26"/>
      <c r="PR82" s="26"/>
      <c r="PS82" s="26"/>
      <c r="PT82" s="26"/>
      <c r="PU82" s="26"/>
      <c r="PV82" s="26"/>
      <c r="PW82" s="26"/>
      <c r="PX82" s="26"/>
      <c r="PY82" s="26"/>
      <c r="PZ82" s="26"/>
      <c r="QA82" s="26"/>
      <c r="QB82" s="26"/>
      <c r="QC82" s="26"/>
      <c r="QD82" s="26"/>
      <c r="QE82" s="26"/>
      <c r="QF82" s="26"/>
      <c r="QG82" s="26"/>
      <c r="QH82" s="26"/>
      <c r="QI82" s="26"/>
      <c r="QJ82" s="26"/>
      <c r="QK82" s="26"/>
      <c r="QL82" s="26"/>
      <c r="QM82" s="26"/>
      <c r="QN82" s="26"/>
      <c r="QO82" s="26"/>
      <c r="QP82" s="26"/>
      <c r="QQ82" s="26"/>
      <c r="QR82" s="26"/>
      <c r="QS82" s="26"/>
      <c r="QT82" s="26"/>
      <c r="QU82" s="26"/>
      <c r="QV82" s="26"/>
      <c r="QW82" s="26"/>
      <c r="QX82" s="26"/>
      <c r="QY82" s="26"/>
      <c r="QZ82" s="26"/>
      <c r="RA82" s="26"/>
      <c r="RB82" s="26"/>
      <c r="RC82" s="26"/>
      <c r="RD82" s="26"/>
      <c r="RE82" s="26"/>
      <c r="RF82" s="26"/>
      <c r="RG82" s="26"/>
      <c r="RH82" s="26"/>
      <c r="RI82" s="26"/>
      <c r="RJ82" s="26"/>
      <c r="RK82" s="26"/>
      <c r="RL82" s="26"/>
      <c r="RM82" s="26"/>
      <c r="RN82" s="26"/>
      <c r="RO82" s="26"/>
      <c r="RP82" s="26"/>
      <c r="RQ82" s="26"/>
      <c r="RR82" s="26"/>
      <c r="RS82" s="26"/>
      <c r="RT82" s="26"/>
      <c r="RU82" s="26"/>
      <c r="RV82" s="26"/>
      <c r="RW82" s="26"/>
      <c r="RX82" s="26"/>
      <c r="RY82" s="26"/>
      <c r="RZ82" s="26"/>
      <c r="SA82" s="26"/>
      <c r="SB82" s="26"/>
      <c r="SC82" s="26"/>
      <c r="SD82" s="26"/>
      <c r="SE82" s="26"/>
      <c r="SF82" s="26"/>
      <c r="SG82" s="26"/>
      <c r="SH82" s="26"/>
      <c r="SI82" s="26"/>
      <c r="SJ82" s="26"/>
      <c r="SK82" s="26"/>
      <c r="SL82" s="26"/>
      <c r="SM82" s="26"/>
      <c r="SN82" s="26"/>
      <c r="SO82" s="26"/>
      <c r="SP82" s="26"/>
      <c r="SQ82" s="26"/>
      <c r="SR82" s="26"/>
      <c r="SS82" s="26"/>
      <c r="ST82" s="26"/>
      <c r="SU82" s="26"/>
      <c r="SV82" s="26"/>
      <c r="SW82" s="26"/>
      <c r="SX82" s="26"/>
      <c r="SY82" s="26"/>
      <c r="SZ82" s="26"/>
      <c r="TA82" s="26"/>
      <c r="TB82" s="26"/>
      <c r="TC82" s="26"/>
      <c r="TD82" s="26"/>
      <c r="TE82" s="26"/>
      <c r="TF82" s="26"/>
      <c r="TG82" s="26"/>
      <c r="TH82" s="26"/>
      <c r="TI82" s="26"/>
      <c r="TJ82" s="26"/>
      <c r="TK82" s="26"/>
      <c r="TL82" s="26"/>
      <c r="TM82" s="26"/>
      <c r="TN82" s="26"/>
      <c r="TO82" s="26"/>
      <c r="TP82" s="26"/>
      <c r="TQ82" s="26"/>
      <c r="TR82" s="26"/>
      <c r="TS82" s="26"/>
      <c r="TT82" s="26"/>
      <c r="TU82" s="26"/>
      <c r="TV82" s="26"/>
      <c r="TW82" s="26"/>
      <c r="TX82" s="26"/>
      <c r="TY82" s="26"/>
      <c r="TZ82" s="26"/>
      <c r="UA82" s="26"/>
      <c r="UB82" s="26"/>
      <c r="UC82" s="26"/>
      <c r="UD82" s="26"/>
      <c r="UE82" s="26"/>
      <c r="UF82" s="26"/>
      <c r="UG82" s="26"/>
      <c r="UH82" s="26"/>
      <c r="UI82" s="26"/>
      <c r="UJ82" s="26"/>
      <c r="UK82" s="26"/>
      <c r="UL82" s="26"/>
      <c r="UM82" s="26"/>
      <c r="UN82" s="26"/>
      <c r="UO82" s="26"/>
      <c r="UP82" s="26"/>
      <c r="UQ82" s="26"/>
      <c r="UR82" s="26"/>
      <c r="US82" s="26"/>
      <c r="UT82" s="26"/>
      <c r="UU82" s="26"/>
      <c r="UV82" s="26"/>
      <c r="UW82" s="26"/>
      <c r="UX82" s="26"/>
      <c r="UY82" s="26"/>
      <c r="UZ82" s="26"/>
      <c r="VA82" s="26"/>
      <c r="VB82" s="26"/>
      <c r="VC82" s="26"/>
      <c r="VD82" s="26"/>
      <c r="VE82" s="26"/>
      <c r="VF82" s="26"/>
      <c r="VG82" s="26"/>
      <c r="VH82" s="26"/>
      <c r="VI82" s="26"/>
      <c r="VJ82" s="26"/>
      <c r="VK82" s="26"/>
      <c r="VL82" s="26"/>
      <c r="VM82" s="26"/>
      <c r="VN82" s="26"/>
      <c r="VO82" s="26"/>
      <c r="VP82" s="26"/>
      <c r="VQ82" s="26"/>
      <c r="VR82" s="26"/>
      <c r="VS82" s="26"/>
      <c r="VT82" s="26"/>
      <c r="VU82" s="26"/>
      <c r="VV82" s="26"/>
      <c r="VW82" s="26"/>
      <c r="VX82" s="26"/>
      <c r="VY82" s="26"/>
      <c r="VZ82" s="26"/>
      <c r="WA82" s="26"/>
      <c r="WB82" s="26"/>
      <c r="WC82" s="26"/>
      <c r="WD82" s="26"/>
      <c r="WE82" s="26"/>
      <c r="WF82" s="26"/>
      <c r="WG82" s="26"/>
      <c r="WH82" s="26"/>
      <c r="WI82" s="26"/>
      <c r="WJ82" s="26"/>
      <c r="WK82" s="26"/>
      <c r="WL82" s="26"/>
      <c r="WM82" s="26"/>
      <c r="WN82" s="26"/>
      <c r="WO82" s="26"/>
      <c r="WP82" s="26"/>
      <c r="WQ82" s="26"/>
      <c r="WR82" s="26"/>
      <c r="WS82" s="26"/>
      <c r="WT82" s="26"/>
      <c r="WU82" s="26"/>
      <c r="WV82" s="26"/>
      <c r="WW82" s="26"/>
      <c r="WX82" s="26"/>
      <c r="WY82" s="26"/>
      <c r="WZ82" s="26"/>
      <c r="XA82" s="26"/>
      <c r="XB82" s="26"/>
      <c r="XC82" s="26"/>
      <c r="XD82" s="26"/>
      <c r="XE82" s="26"/>
      <c r="XF82" s="26"/>
      <c r="XG82" s="26"/>
      <c r="XH82" s="26"/>
      <c r="XI82" s="26"/>
      <c r="XJ82" s="26"/>
      <c r="XK82" s="26"/>
      <c r="XL82" s="26"/>
      <c r="XM82" s="26"/>
      <c r="XN82" s="26"/>
      <c r="XO82" s="26"/>
      <c r="XP82" s="26"/>
      <c r="XQ82" s="26"/>
      <c r="XR82" s="26"/>
      <c r="XS82" s="26"/>
      <c r="XT82" s="26"/>
      <c r="XU82" s="26"/>
      <c r="XV82" s="26"/>
      <c r="XW82" s="26"/>
      <c r="XX82" s="26"/>
      <c r="XY82" s="26"/>
      <c r="XZ82" s="26"/>
      <c r="YA82" s="26"/>
      <c r="YB82" s="26"/>
      <c r="YC82" s="26"/>
      <c r="YD82" s="26"/>
      <c r="YE82" s="26"/>
      <c r="YF82" s="26"/>
      <c r="YG82" s="26"/>
      <c r="YH82" s="26"/>
      <c r="YI82" s="26"/>
      <c r="YJ82" s="26"/>
      <c r="YK82" s="26"/>
      <c r="YL82" s="26"/>
      <c r="YM82" s="26"/>
      <c r="YN82" s="26"/>
      <c r="YO82" s="26"/>
      <c r="YP82" s="26"/>
      <c r="YQ82" s="26"/>
      <c r="YR82" s="26"/>
      <c r="YS82" s="26"/>
      <c r="YT82" s="26"/>
      <c r="YU82" s="26"/>
      <c r="YV82" s="26"/>
      <c r="YW82" s="26"/>
      <c r="YX82" s="26"/>
      <c r="YY82" s="26"/>
      <c r="YZ82" s="26"/>
      <c r="ZA82" s="26"/>
      <c r="ZB82" s="26"/>
      <c r="ZC82" s="26"/>
      <c r="ZD82" s="26"/>
      <c r="ZE82" s="26"/>
      <c r="ZF82" s="26"/>
      <c r="ZG82" s="26"/>
      <c r="ZH82" s="26"/>
      <c r="ZI82" s="26"/>
      <c r="ZJ82" s="26"/>
      <c r="ZK82" s="26"/>
      <c r="ZL82" s="26"/>
      <c r="ZM82" s="26"/>
      <c r="ZN82" s="26"/>
      <c r="ZO82" s="26"/>
      <c r="ZP82" s="26"/>
      <c r="ZQ82" s="26"/>
      <c r="ZR82" s="26"/>
      <c r="ZS82" s="26"/>
      <c r="ZT82" s="26"/>
      <c r="ZU82" s="26"/>
      <c r="ZV82" s="26"/>
      <c r="ZW82" s="26"/>
      <c r="ZX82" s="26"/>
      <c r="ZY82" s="26"/>
      <c r="ZZ82" s="26"/>
      <c r="AAA82" s="26"/>
      <c r="AAB82" s="26"/>
      <c r="AAC82" s="26"/>
      <c r="AAD82" s="26"/>
      <c r="AAE82" s="26"/>
      <c r="AAF82" s="26"/>
      <c r="AAG82" s="26"/>
      <c r="AAH82" s="26"/>
      <c r="AAI82" s="26"/>
      <c r="AAJ82" s="26"/>
      <c r="AAK82" s="26"/>
      <c r="AAL82" s="26"/>
      <c r="AAM82" s="26"/>
      <c r="AAN82" s="26"/>
      <c r="AAO82" s="26"/>
      <c r="AAP82" s="26"/>
      <c r="AAQ82" s="26"/>
      <c r="AAR82" s="26"/>
      <c r="AAS82" s="26"/>
      <c r="AAT82" s="26"/>
      <c r="AAU82" s="26"/>
      <c r="AAV82" s="26"/>
      <c r="AAW82" s="26"/>
      <c r="AAX82" s="26"/>
      <c r="AAY82" s="26"/>
      <c r="AAZ82" s="26"/>
      <c r="ABA82" s="26"/>
      <c r="ABB82" s="26"/>
      <c r="ABC82" s="26"/>
      <c r="ABD82" s="26"/>
      <c r="ABE82" s="26"/>
      <c r="ABF82" s="26"/>
      <c r="ABG82" s="26"/>
      <c r="ABH82" s="26"/>
      <c r="ABI82" s="26"/>
      <c r="ABJ82" s="26"/>
      <c r="ABK82" s="26"/>
      <c r="ABL82" s="26"/>
      <c r="ABM82" s="26"/>
      <c r="ABN82" s="26"/>
      <c r="ABO82" s="26"/>
      <c r="ABP82" s="26"/>
      <c r="ABQ82" s="26"/>
      <c r="ABR82" s="26"/>
      <c r="ABS82" s="26"/>
      <c r="ABT82" s="26"/>
      <c r="ABU82" s="26"/>
      <c r="ABV82" s="26"/>
      <c r="ABW82" s="26"/>
      <c r="ABX82" s="26"/>
      <c r="ABY82" s="26"/>
      <c r="ABZ82" s="26"/>
      <c r="ACA82" s="26"/>
      <c r="ACB82" s="26"/>
      <c r="ACC82" s="26"/>
      <c r="ACD82" s="26"/>
      <c r="ACE82" s="26"/>
      <c r="ACF82" s="26"/>
      <c r="ACG82" s="26"/>
      <c r="ACH82" s="26"/>
      <c r="ACI82" s="26"/>
      <c r="ACJ82" s="26"/>
      <c r="ACK82" s="26"/>
      <c r="ACL82" s="26"/>
      <c r="ACM82" s="26"/>
      <c r="ACN82" s="26"/>
      <c r="ACO82" s="26"/>
      <c r="ACP82" s="26"/>
      <c r="ACQ82" s="26"/>
      <c r="ACR82" s="26"/>
      <c r="ACS82" s="26"/>
      <c r="ACT82" s="26"/>
      <c r="ACU82" s="26"/>
      <c r="ACV82" s="26"/>
      <c r="ACW82" s="26"/>
      <c r="ACX82" s="26"/>
      <c r="ACY82" s="26"/>
      <c r="ACZ82" s="26"/>
      <c r="ADA82" s="26"/>
      <c r="ADB82" s="26"/>
      <c r="ADC82" s="26"/>
      <c r="ADD82" s="26"/>
      <c r="ADE82" s="26"/>
      <c r="ADF82" s="26"/>
      <c r="ADG82" s="26"/>
      <c r="ADH82" s="26"/>
      <c r="ADI82" s="26"/>
      <c r="ADJ82" s="26"/>
      <c r="ADK82" s="26"/>
      <c r="ADL82" s="26"/>
      <c r="ADM82" s="26"/>
      <c r="ADN82" s="26"/>
      <c r="ADO82" s="26"/>
      <c r="ADP82" s="26"/>
      <c r="ADQ82" s="26"/>
      <c r="ADR82" s="26"/>
      <c r="ADS82" s="26"/>
      <c r="ADT82" s="26"/>
      <c r="ADU82" s="26"/>
      <c r="ADV82" s="26"/>
      <c r="ADW82" s="26"/>
      <c r="ADX82" s="26"/>
      <c r="ADY82" s="26"/>
      <c r="ADZ82" s="26"/>
      <c r="AEA82" s="26"/>
      <c r="AEB82" s="26"/>
      <c r="AEC82" s="26"/>
      <c r="AED82" s="26"/>
      <c r="AEE82" s="26"/>
      <c r="AEF82" s="26"/>
      <c r="AEG82" s="26"/>
      <c r="AEH82" s="26"/>
      <c r="AEI82" s="26"/>
      <c r="AEJ82" s="26"/>
      <c r="AEK82" s="26"/>
      <c r="AEL82" s="26"/>
      <c r="AEM82" s="26"/>
      <c r="AEN82" s="26"/>
      <c r="AEO82" s="26"/>
      <c r="AEP82" s="26"/>
      <c r="AEQ82" s="26"/>
      <c r="AER82" s="26"/>
      <c r="AES82" s="26"/>
      <c r="AET82" s="26"/>
      <c r="AEU82" s="26"/>
      <c r="AEV82" s="26"/>
      <c r="AEW82" s="26"/>
      <c r="AEX82" s="26"/>
      <c r="AEY82" s="26"/>
      <c r="AEZ82" s="26"/>
      <c r="AFA82" s="26"/>
      <c r="AFB82" s="26"/>
      <c r="AFC82" s="26"/>
      <c r="AFD82" s="26"/>
      <c r="AFE82" s="26"/>
      <c r="AFF82" s="26"/>
      <c r="AFG82" s="26"/>
      <c r="AFH82" s="26"/>
      <c r="AFI82" s="26"/>
      <c r="AFJ82" s="26"/>
      <c r="AFK82" s="26"/>
      <c r="AFL82" s="26"/>
      <c r="AFM82" s="26"/>
      <c r="AFN82" s="26"/>
      <c r="AFO82" s="26"/>
      <c r="AFP82" s="26"/>
      <c r="AFQ82" s="26"/>
      <c r="AFR82" s="26"/>
      <c r="AFS82" s="26"/>
      <c r="AFT82" s="26"/>
      <c r="AFU82" s="26"/>
      <c r="AFV82" s="26"/>
      <c r="AFW82" s="26"/>
      <c r="AFX82" s="26"/>
      <c r="AFY82" s="26"/>
      <c r="AFZ82" s="26"/>
      <c r="AGA82" s="26"/>
      <c r="AGB82" s="26"/>
      <c r="AGC82" s="26"/>
      <c r="AGD82" s="26"/>
      <c r="AGE82" s="26"/>
      <c r="AGF82" s="26"/>
      <c r="AGG82" s="26"/>
      <c r="AGH82" s="26"/>
      <c r="AGI82" s="26"/>
      <c r="AGJ82" s="26"/>
      <c r="AGK82" s="26"/>
      <c r="AGL82" s="26"/>
      <c r="AGM82" s="26"/>
      <c r="AGN82" s="26"/>
      <c r="AGO82" s="26"/>
      <c r="AGP82" s="26"/>
      <c r="AGQ82" s="26"/>
      <c r="AGR82" s="26"/>
      <c r="AGS82" s="26"/>
      <c r="AGT82" s="26"/>
      <c r="AGU82" s="26"/>
      <c r="AGV82" s="26"/>
      <c r="AGW82" s="26"/>
      <c r="AGX82" s="26"/>
      <c r="AGY82" s="26"/>
      <c r="AGZ82" s="26"/>
      <c r="AHA82" s="26"/>
      <c r="AHB82" s="26"/>
      <c r="AHC82" s="26"/>
      <c r="AHD82" s="26"/>
      <c r="AHE82" s="26"/>
      <c r="AHF82" s="26"/>
      <c r="AHG82" s="26"/>
      <c r="AHH82" s="26"/>
      <c r="AHI82" s="26"/>
      <c r="AHJ82" s="26"/>
      <c r="AHK82" s="26"/>
      <c r="AHL82" s="26"/>
      <c r="AHM82" s="26"/>
      <c r="AHN82" s="26"/>
      <c r="AHO82" s="26"/>
      <c r="AHP82" s="26"/>
      <c r="AHQ82" s="26"/>
      <c r="AHR82" s="26"/>
      <c r="AHS82" s="26"/>
      <c r="AHT82" s="26"/>
      <c r="AHU82" s="26"/>
      <c r="AHV82" s="26"/>
      <c r="AHW82" s="26"/>
      <c r="AHX82" s="26"/>
      <c r="AHY82" s="26"/>
      <c r="AHZ82" s="26"/>
      <c r="AIA82" s="26"/>
      <c r="AIB82" s="26"/>
      <c r="AIC82" s="26"/>
      <c r="AID82" s="26"/>
      <c r="AIE82" s="26"/>
      <c r="AIF82" s="26"/>
      <c r="AIG82" s="26"/>
      <c r="AIH82" s="26"/>
      <c r="AII82" s="26"/>
      <c r="AIJ82" s="26"/>
      <c r="AIK82" s="26"/>
      <c r="AIL82" s="26"/>
      <c r="AIM82" s="26"/>
      <c r="AIN82" s="26"/>
      <c r="AIO82" s="26"/>
      <c r="AIP82" s="26"/>
      <c r="AIQ82" s="26"/>
      <c r="AIR82" s="26"/>
      <c r="AIS82" s="26"/>
      <c r="AIT82" s="26"/>
      <c r="AIU82" s="26"/>
      <c r="AIV82" s="26"/>
      <c r="AIW82" s="26"/>
      <c r="AIX82" s="26"/>
      <c r="AIY82" s="26"/>
      <c r="AIZ82" s="26"/>
      <c r="AJA82" s="26"/>
      <c r="AJB82" s="26"/>
      <c r="AJC82" s="26"/>
      <c r="AJD82" s="26"/>
      <c r="AJE82" s="26"/>
      <c r="AJF82" s="26"/>
      <c r="AJG82" s="26"/>
      <c r="AJH82" s="26"/>
      <c r="AJI82" s="26"/>
      <c r="AJJ82" s="26"/>
      <c r="AJK82" s="26"/>
      <c r="AJL82" s="26"/>
      <c r="AJM82" s="26"/>
      <c r="AJN82" s="26"/>
      <c r="AJO82" s="26"/>
      <c r="AJP82" s="26"/>
      <c r="AJQ82" s="26"/>
      <c r="AJR82" s="26"/>
      <c r="AJS82" s="26"/>
      <c r="AJT82" s="26"/>
      <c r="AJU82" s="26"/>
      <c r="AJV82" s="26"/>
      <c r="AJW82" s="26"/>
      <c r="AJX82" s="26"/>
      <c r="AJY82" s="26"/>
      <c r="AJZ82" s="26"/>
      <c r="AKA82" s="26"/>
      <c r="AKB82" s="26"/>
      <c r="AKC82" s="26"/>
      <c r="AKD82" s="26"/>
      <c r="AKE82" s="26"/>
      <c r="AKF82" s="26"/>
      <c r="AKG82" s="26"/>
      <c r="AKH82" s="26"/>
      <c r="AKI82" s="26"/>
      <c r="AKJ82" s="26"/>
      <c r="AKK82" s="26"/>
      <c r="AKL82" s="26"/>
      <c r="AKM82" s="26"/>
      <c r="AKN82" s="26"/>
      <c r="AKO82" s="26"/>
      <c r="AKP82" s="26"/>
      <c r="AKQ82" s="26"/>
      <c r="AKR82" s="26"/>
      <c r="AKS82" s="26"/>
      <c r="AKT82" s="26"/>
      <c r="AKU82" s="26"/>
      <c r="AKV82" s="26"/>
      <c r="AKW82" s="26"/>
      <c r="AKX82" s="26"/>
      <c r="AKY82" s="26"/>
      <c r="AKZ82" s="26"/>
      <c r="ALA82" s="26"/>
      <c r="ALB82" s="26"/>
      <c r="ALC82" s="26"/>
      <c r="ALD82" s="26"/>
      <c r="ALE82" s="26"/>
      <c r="ALF82" s="26"/>
      <c r="ALG82" s="26"/>
      <c r="ALH82" s="26"/>
      <c r="ALI82" s="26"/>
      <c r="ALJ82" s="26"/>
      <c r="ALK82" s="26"/>
      <c r="ALL82" s="26"/>
      <c r="ALM82" s="26"/>
      <c r="ALN82" s="26"/>
      <c r="ALO82" s="26"/>
      <c r="ALP82" s="26"/>
      <c r="ALQ82" s="26"/>
      <c r="ALR82" s="26"/>
      <c r="ALS82" s="26"/>
      <c r="ALT82" s="26"/>
      <c r="ALU82" s="26"/>
      <c r="ALV82" s="26"/>
      <c r="ALW82" s="26"/>
      <c r="ALX82" s="26"/>
      <c r="ALY82" s="26"/>
      <c r="ALZ82" s="26"/>
      <c r="AMA82" s="26"/>
      <c r="AMB82" s="26"/>
      <c r="AMC82" s="26"/>
      <c r="AMD82" s="26"/>
      <c r="AME82" s="26"/>
      <c r="AMF82" s="26"/>
      <c r="AMG82" s="26"/>
      <c r="AMH82" s="26"/>
      <c r="AMI82" s="26"/>
      <c r="AMJ82" s="26"/>
      <c r="AMK82" s="26"/>
    </row>
    <row r="83" spans="1:1025" s="37" customFormat="1" ht="48.6" customHeight="1" x14ac:dyDescent="0.25">
      <c r="A83" s="651" t="s">
        <v>107</v>
      </c>
      <c r="B83" s="639" t="s">
        <v>633</v>
      </c>
      <c r="C83" s="35">
        <v>773</v>
      </c>
      <c r="D83" s="630" t="s">
        <v>34</v>
      </c>
      <c r="E83" s="64">
        <v>0</v>
      </c>
      <c r="F83" s="209">
        <f>C83*E83</f>
        <v>0</v>
      </c>
      <c r="G83" s="60"/>
      <c r="H83" s="33"/>
      <c r="I83" s="60"/>
      <c r="J83" s="33"/>
      <c r="K83" s="33"/>
      <c r="L83" s="33"/>
      <c r="M83" s="33"/>
      <c r="N83" s="33"/>
      <c r="O83" s="33"/>
      <c r="P83" s="33"/>
      <c r="Q83" s="33"/>
      <c r="R83" s="33"/>
      <c r="S83" s="33"/>
      <c r="T83" s="33"/>
      <c r="U83" s="33"/>
      <c r="V83" s="33"/>
      <c r="W83" s="33"/>
      <c r="X83" s="33"/>
      <c r="Y83" s="33"/>
      <c r="Z83" s="33"/>
      <c r="AA83" s="33"/>
    </row>
    <row r="84" spans="1:1025" s="37" customFormat="1" ht="12.75" customHeight="1" x14ac:dyDescent="0.25">
      <c r="A84" s="624"/>
      <c r="B84" s="647"/>
      <c r="C84" s="645"/>
      <c r="D84" s="646"/>
      <c r="E84" s="602"/>
      <c r="F84" s="601"/>
      <c r="G84" s="61"/>
      <c r="H84" s="52"/>
      <c r="I84" s="53"/>
      <c r="J84" s="53"/>
      <c r="K84" s="38"/>
      <c r="L84" s="38"/>
      <c r="M84" s="38"/>
      <c r="N84" s="38"/>
      <c r="O84" s="38"/>
      <c r="P84" s="38"/>
      <c r="Q84" s="38"/>
      <c r="R84" s="38"/>
      <c r="S84" s="38"/>
      <c r="T84" s="38"/>
      <c r="U84" s="38"/>
      <c r="V84" s="38"/>
      <c r="W84" s="38"/>
      <c r="X84" s="38"/>
      <c r="Y84" s="38"/>
      <c r="Z84" s="38"/>
      <c r="AA84" s="38"/>
      <c r="AB84" s="38"/>
      <c r="AC84" s="38"/>
      <c r="AD84" s="38"/>
      <c r="AE84" s="38"/>
      <c r="AF84" s="38"/>
      <c r="AG84" s="38"/>
      <c r="AH84" s="38"/>
      <c r="AI84" s="26"/>
      <c r="AJ84" s="26"/>
      <c r="AK84" s="26"/>
      <c r="AL84" s="26"/>
      <c r="AM84" s="26"/>
      <c r="AN84" s="26"/>
      <c r="AO84" s="26"/>
      <c r="AP84" s="26"/>
      <c r="AQ84" s="26"/>
      <c r="AR84" s="26"/>
      <c r="AS84" s="26"/>
      <c r="AT84" s="26"/>
      <c r="AU84" s="26"/>
      <c r="AV84" s="26"/>
      <c r="AW84" s="26"/>
      <c r="AX84" s="26"/>
      <c r="AY84" s="26"/>
      <c r="AZ84" s="26"/>
      <c r="BA84" s="26"/>
      <c r="BB84" s="26"/>
      <c r="BC84" s="26"/>
      <c r="BD84" s="26"/>
      <c r="BE84" s="26"/>
      <c r="BF84" s="26"/>
      <c r="BG84" s="26"/>
      <c r="BH84" s="26"/>
      <c r="BI84" s="26"/>
      <c r="BJ84" s="26"/>
      <c r="BK84" s="26"/>
      <c r="BL84" s="26"/>
      <c r="BM84" s="26"/>
      <c r="BN84" s="26"/>
      <c r="BO84" s="26"/>
      <c r="BP84" s="26"/>
      <c r="BQ84" s="26"/>
      <c r="BR84" s="26"/>
      <c r="BS84" s="26"/>
      <c r="BT84" s="26"/>
      <c r="BU84" s="26"/>
      <c r="BV84" s="26"/>
      <c r="BW84" s="26"/>
      <c r="BX84" s="26"/>
      <c r="BY84" s="26"/>
      <c r="BZ84" s="26"/>
      <c r="CA84" s="26"/>
      <c r="CB84" s="26"/>
      <c r="CC84" s="26"/>
      <c r="CD84" s="26"/>
      <c r="CE84" s="26"/>
      <c r="CF84" s="26"/>
      <c r="CG84" s="26"/>
      <c r="CH84" s="26"/>
      <c r="CI84" s="26"/>
      <c r="CJ84" s="26"/>
      <c r="CK84" s="26"/>
      <c r="CL84" s="26"/>
      <c r="CM84" s="26"/>
      <c r="CN84" s="26"/>
      <c r="CO84" s="26"/>
      <c r="CP84" s="26"/>
      <c r="CQ84" s="26"/>
      <c r="CR84" s="26"/>
      <c r="CS84" s="26"/>
      <c r="CT84" s="26"/>
      <c r="CU84" s="26"/>
      <c r="CV84" s="26"/>
      <c r="CW84" s="26"/>
      <c r="CX84" s="26"/>
      <c r="CY84" s="26"/>
      <c r="CZ84" s="26"/>
      <c r="DA84" s="26"/>
      <c r="DB84" s="26"/>
      <c r="DC84" s="26"/>
      <c r="DD84" s="26"/>
      <c r="DE84" s="26"/>
      <c r="DF84" s="26"/>
      <c r="DG84" s="26"/>
      <c r="DH84" s="26"/>
      <c r="DI84" s="26"/>
      <c r="DJ84" s="26"/>
      <c r="DK84" s="26"/>
      <c r="DL84" s="26"/>
      <c r="DM84" s="26"/>
      <c r="DN84" s="26"/>
      <c r="DO84" s="26"/>
      <c r="DP84" s="26"/>
      <c r="DQ84" s="26"/>
      <c r="DR84" s="26"/>
      <c r="DS84" s="26"/>
      <c r="DT84" s="26"/>
      <c r="DU84" s="26"/>
      <c r="DV84" s="26"/>
      <c r="DW84" s="26"/>
      <c r="DX84" s="26"/>
      <c r="DY84" s="26"/>
      <c r="DZ84" s="26"/>
      <c r="EA84" s="26"/>
      <c r="EB84" s="26"/>
      <c r="EC84" s="26"/>
      <c r="ED84" s="26"/>
      <c r="EE84" s="26"/>
      <c r="EF84" s="26"/>
      <c r="EG84" s="26"/>
      <c r="EH84" s="26"/>
      <c r="EI84" s="26"/>
      <c r="EJ84" s="26"/>
      <c r="EK84" s="26"/>
      <c r="EL84" s="26"/>
      <c r="EM84" s="26"/>
      <c r="EN84" s="26"/>
      <c r="EO84" s="26"/>
      <c r="EP84" s="26"/>
      <c r="EQ84" s="26"/>
      <c r="ER84" s="26"/>
      <c r="ES84" s="26"/>
      <c r="ET84" s="26"/>
      <c r="EU84" s="26"/>
      <c r="EV84" s="26"/>
      <c r="EW84" s="26"/>
      <c r="EX84" s="26"/>
      <c r="EY84" s="26"/>
      <c r="EZ84" s="26"/>
      <c r="FA84" s="26"/>
      <c r="FB84" s="26"/>
      <c r="FC84" s="26"/>
      <c r="FD84" s="26"/>
      <c r="FE84" s="26"/>
      <c r="FF84" s="26"/>
      <c r="FG84" s="26"/>
      <c r="FH84" s="26"/>
      <c r="FI84" s="26"/>
      <c r="FJ84" s="26"/>
      <c r="FK84" s="26"/>
      <c r="FL84" s="26"/>
      <c r="FM84" s="26"/>
      <c r="FN84" s="26"/>
      <c r="FO84" s="26"/>
      <c r="FP84" s="26"/>
      <c r="FQ84" s="26"/>
      <c r="FR84" s="26"/>
      <c r="FS84" s="26"/>
      <c r="FT84" s="26"/>
      <c r="FU84" s="26"/>
      <c r="FV84" s="26"/>
      <c r="FW84" s="26"/>
      <c r="FX84" s="26"/>
      <c r="FY84" s="26"/>
      <c r="FZ84" s="26"/>
      <c r="GA84" s="26"/>
      <c r="GB84" s="26"/>
      <c r="GC84" s="26"/>
      <c r="GD84" s="26"/>
      <c r="GE84" s="26"/>
      <c r="GF84" s="26"/>
      <c r="GG84" s="26"/>
      <c r="GH84" s="26"/>
      <c r="GI84" s="26"/>
      <c r="GJ84" s="26"/>
      <c r="GK84" s="26"/>
      <c r="GL84" s="26"/>
      <c r="GM84" s="26"/>
      <c r="GN84" s="26"/>
      <c r="GO84" s="26"/>
      <c r="GP84" s="26"/>
      <c r="GQ84" s="26"/>
      <c r="GR84" s="26"/>
      <c r="GS84" s="26"/>
      <c r="GT84" s="26"/>
      <c r="GU84" s="26"/>
      <c r="GV84" s="26"/>
      <c r="GW84" s="26"/>
      <c r="GX84" s="26"/>
      <c r="GY84" s="26"/>
      <c r="GZ84" s="26"/>
      <c r="HA84" s="26"/>
      <c r="HB84" s="26"/>
      <c r="HC84" s="26"/>
      <c r="HD84" s="26"/>
      <c r="HE84" s="26"/>
      <c r="HF84" s="26"/>
      <c r="HG84" s="26"/>
      <c r="HH84" s="26"/>
      <c r="HI84" s="26"/>
      <c r="HJ84" s="26"/>
      <c r="HK84" s="26"/>
      <c r="HL84" s="26"/>
      <c r="HM84" s="26"/>
      <c r="HN84" s="26"/>
      <c r="HO84" s="26"/>
      <c r="HP84" s="26"/>
      <c r="HQ84" s="26"/>
      <c r="HR84" s="26"/>
      <c r="HS84" s="26"/>
      <c r="HT84" s="26"/>
      <c r="HU84" s="26"/>
      <c r="HV84" s="26"/>
      <c r="HW84" s="26"/>
      <c r="HX84" s="26"/>
      <c r="HY84" s="26"/>
      <c r="HZ84" s="26"/>
      <c r="IA84" s="26"/>
      <c r="IB84" s="26"/>
      <c r="IC84" s="26"/>
      <c r="ID84" s="26"/>
      <c r="IE84" s="26"/>
      <c r="IF84" s="26"/>
      <c r="IG84" s="26"/>
      <c r="IH84" s="26"/>
      <c r="II84" s="26"/>
      <c r="IJ84" s="26"/>
      <c r="IK84" s="26"/>
      <c r="IL84" s="26"/>
      <c r="IM84" s="26"/>
      <c r="IN84" s="26"/>
      <c r="IO84" s="26"/>
      <c r="IP84" s="26"/>
      <c r="IQ84" s="26"/>
      <c r="IR84" s="26"/>
      <c r="IS84" s="26"/>
      <c r="IT84" s="26"/>
      <c r="IU84" s="26"/>
      <c r="IV84" s="26"/>
      <c r="IW84" s="26"/>
      <c r="IX84" s="26"/>
      <c r="IY84" s="26"/>
      <c r="IZ84" s="26"/>
      <c r="JA84" s="26"/>
      <c r="JB84" s="26"/>
      <c r="JC84" s="26"/>
      <c r="JD84" s="26"/>
      <c r="JE84" s="26"/>
      <c r="JF84" s="26"/>
      <c r="JG84" s="26"/>
      <c r="JH84" s="26"/>
      <c r="JI84" s="26"/>
      <c r="JJ84" s="26"/>
      <c r="JK84" s="26"/>
      <c r="JL84" s="26"/>
      <c r="JM84" s="26"/>
      <c r="JN84" s="26"/>
      <c r="JO84" s="26"/>
      <c r="JP84" s="26"/>
      <c r="JQ84" s="26"/>
      <c r="JR84" s="26"/>
      <c r="JS84" s="26"/>
      <c r="JT84" s="26"/>
      <c r="JU84" s="26"/>
      <c r="JV84" s="26"/>
      <c r="JW84" s="26"/>
      <c r="JX84" s="26"/>
      <c r="JY84" s="26"/>
      <c r="JZ84" s="26"/>
      <c r="KA84" s="26"/>
      <c r="KB84" s="26"/>
      <c r="KC84" s="26"/>
      <c r="KD84" s="26"/>
      <c r="KE84" s="26"/>
      <c r="KF84" s="26"/>
      <c r="KG84" s="26"/>
      <c r="KH84" s="26"/>
      <c r="KI84" s="26"/>
      <c r="KJ84" s="26"/>
      <c r="KK84" s="26"/>
      <c r="KL84" s="26"/>
      <c r="KM84" s="26"/>
      <c r="KN84" s="26"/>
      <c r="KO84" s="26"/>
      <c r="KP84" s="26"/>
      <c r="KQ84" s="26"/>
      <c r="KR84" s="26"/>
      <c r="KS84" s="26"/>
      <c r="KT84" s="26"/>
      <c r="KU84" s="26"/>
      <c r="KV84" s="26"/>
      <c r="KW84" s="26"/>
      <c r="KX84" s="26"/>
      <c r="KY84" s="26"/>
      <c r="KZ84" s="26"/>
      <c r="LA84" s="26"/>
      <c r="LB84" s="26"/>
      <c r="LC84" s="26"/>
      <c r="LD84" s="26"/>
      <c r="LE84" s="26"/>
      <c r="LF84" s="26"/>
      <c r="LG84" s="26"/>
      <c r="LH84" s="26"/>
      <c r="LI84" s="26"/>
      <c r="LJ84" s="26"/>
      <c r="LK84" s="26"/>
      <c r="LL84" s="26"/>
      <c r="LM84" s="26"/>
      <c r="LN84" s="26"/>
      <c r="LO84" s="26"/>
      <c r="LP84" s="26"/>
      <c r="LQ84" s="26"/>
      <c r="LR84" s="26"/>
      <c r="LS84" s="26"/>
      <c r="LT84" s="26"/>
      <c r="LU84" s="26"/>
      <c r="LV84" s="26"/>
      <c r="LW84" s="26"/>
      <c r="LX84" s="26"/>
      <c r="LY84" s="26"/>
      <c r="LZ84" s="26"/>
      <c r="MA84" s="26"/>
      <c r="MB84" s="26"/>
      <c r="MC84" s="26"/>
      <c r="MD84" s="26"/>
      <c r="ME84" s="26"/>
      <c r="MF84" s="26"/>
      <c r="MG84" s="26"/>
      <c r="MH84" s="26"/>
      <c r="MI84" s="26"/>
      <c r="MJ84" s="26"/>
      <c r="MK84" s="26"/>
      <c r="ML84" s="26"/>
      <c r="MM84" s="26"/>
      <c r="MN84" s="26"/>
      <c r="MO84" s="26"/>
      <c r="MP84" s="26"/>
      <c r="MQ84" s="26"/>
      <c r="MR84" s="26"/>
      <c r="MS84" s="26"/>
      <c r="MT84" s="26"/>
      <c r="MU84" s="26"/>
      <c r="MV84" s="26"/>
      <c r="MW84" s="26"/>
      <c r="MX84" s="26"/>
      <c r="MY84" s="26"/>
      <c r="MZ84" s="26"/>
      <c r="NA84" s="26"/>
      <c r="NB84" s="26"/>
      <c r="NC84" s="26"/>
      <c r="ND84" s="26"/>
      <c r="NE84" s="26"/>
      <c r="NF84" s="26"/>
      <c r="NG84" s="26"/>
      <c r="NH84" s="26"/>
      <c r="NI84" s="26"/>
      <c r="NJ84" s="26"/>
      <c r="NK84" s="26"/>
      <c r="NL84" s="26"/>
      <c r="NM84" s="26"/>
      <c r="NN84" s="26"/>
      <c r="NO84" s="26"/>
      <c r="NP84" s="26"/>
      <c r="NQ84" s="26"/>
      <c r="NR84" s="26"/>
      <c r="NS84" s="26"/>
      <c r="NT84" s="26"/>
      <c r="NU84" s="26"/>
      <c r="NV84" s="26"/>
      <c r="NW84" s="26"/>
      <c r="NX84" s="26"/>
      <c r="NY84" s="26"/>
      <c r="NZ84" s="26"/>
      <c r="OA84" s="26"/>
      <c r="OB84" s="26"/>
      <c r="OC84" s="26"/>
      <c r="OD84" s="26"/>
      <c r="OE84" s="26"/>
      <c r="OF84" s="26"/>
      <c r="OG84" s="26"/>
      <c r="OH84" s="26"/>
      <c r="OI84" s="26"/>
      <c r="OJ84" s="26"/>
      <c r="OK84" s="26"/>
      <c r="OL84" s="26"/>
      <c r="OM84" s="26"/>
      <c r="ON84" s="26"/>
      <c r="OO84" s="26"/>
      <c r="OP84" s="26"/>
      <c r="OQ84" s="26"/>
      <c r="OR84" s="26"/>
      <c r="OS84" s="26"/>
      <c r="OT84" s="26"/>
      <c r="OU84" s="26"/>
      <c r="OV84" s="26"/>
      <c r="OW84" s="26"/>
      <c r="OX84" s="26"/>
      <c r="OY84" s="26"/>
      <c r="OZ84" s="26"/>
      <c r="PA84" s="26"/>
      <c r="PB84" s="26"/>
      <c r="PC84" s="26"/>
      <c r="PD84" s="26"/>
      <c r="PE84" s="26"/>
      <c r="PF84" s="26"/>
      <c r="PG84" s="26"/>
      <c r="PH84" s="26"/>
      <c r="PI84" s="26"/>
      <c r="PJ84" s="26"/>
      <c r="PK84" s="26"/>
      <c r="PL84" s="26"/>
      <c r="PM84" s="26"/>
      <c r="PN84" s="26"/>
      <c r="PO84" s="26"/>
      <c r="PP84" s="26"/>
      <c r="PQ84" s="26"/>
      <c r="PR84" s="26"/>
      <c r="PS84" s="26"/>
      <c r="PT84" s="26"/>
      <c r="PU84" s="26"/>
      <c r="PV84" s="26"/>
      <c r="PW84" s="26"/>
      <c r="PX84" s="26"/>
      <c r="PY84" s="26"/>
      <c r="PZ84" s="26"/>
      <c r="QA84" s="26"/>
      <c r="QB84" s="26"/>
      <c r="QC84" s="26"/>
      <c r="QD84" s="26"/>
      <c r="QE84" s="26"/>
      <c r="QF84" s="26"/>
      <c r="QG84" s="26"/>
      <c r="QH84" s="26"/>
      <c r="QI84" s="26"/>
      <c r="QJ84" s="26"/>
      <c r="QK84" s="26"/>
      <c r="QL84" s="26"/>
      <c r="QM84" s="26"/>
      <c r="QN84" s="26"/>
      <c r="QO84" s="26"/>
      <c r="QP84" s="26"/>
      <c r="QQ84" s="26"/>
      <c r="QR84" s="26"/>
      <c r="QS84" s="26"/>
      <c r="QT84" s="26"/>
      <c r="QU84" s="26"/>
      <c r="QV84" s="26"/>
      <c r="QW84" s="26"/>
      <c r="QX84" s="26"/>
      <c r="QY84" s="26"/>
      <c r="QZ84" s="26"/>
      <c r="RA84" s="26"/>
      <c r="RB84" s="26"/>
      <c r="RC84" s="26"/>
      <c r="RD84" s="26"/>
      <c r="RE84" s="26"/>
      <c r="RF84" s="26"/>
      <c r="RG84" s="26"/>
      <c r="RH84" s="26"/>
      <c r="RI84" s="26"/>
      <c r="RJ84" s="26"/>
      <c r="RK84" s="26"/>
      <c r="RL84" s="26"/>
      <c r="RM84" s="26"/>
      <c r="RN84" s="26"/>
      <c r="RO84" s="26"/>
      <c r="RP84" s="26"/>
      <c r="RQ84" s="26"/>
      <c r="RR84" s="26"/>
      <c r="RS84" s="26"/>
      <c r="RT84" s="26"/>
      <c r="RU84" s="26"/>
      <c r="RV84" s="26"/>
      <c r="RW84" s="26"/>
      <c r="RX84" s="26"/>
      <c r="RY84" s="26"/>
      <c r="RZ84" s="26"/>
      <c r="SA84" s="26"/>
      <c r="SB84" s="26"/>
      <c r="SC84" s="26"/>
      <c r="SD84" s="26"/>
      <c r="SE84" s="26"/>
      <c r="SF84" s="26"/>
      <c r="SG84" s="26"/>
      <c r="SH84" s="26"/>
      <c r="SI84" s="26"/>
      <c r="SJ84" s="26"/>
      <c r="SK84" s="26"/>
      <c r="SL84" s="26"/>
      <c r="SM84" s="26"/>
      <c r="SN84" s="26"/>
      <c r="SO84" s="26"/>
      <c r="SP84" s="26"/>
      <c r="SQ84" s="26"/>
      <c r="SR84" s="26"/>
      <c r="SS84" s="26"/>
      <c r="ST84" s="26"/>
      <c r="SU84" s="26"/>
      <c r="SV84" s="26"/>
      <c r="SW84" s="26"/>
      <c r="SX84" s="26"/>
      <c r="SY84" s="26"/>
      <c r="SZ84" s="26"/>
      <c r="TA84" s="26"/>
      <c r="TB84" s="26"/>
      <c r="TC84" s="26"/>
      <c r="TD84" s="26"/>
      <c r="TE84" s="26"/>
      <c r="TF84" s="26"/>
      <c r="TG84" s="26"/>
      <c r="TH84" s="26"/>
      <c r="TI84" s="26"/>
      <c r="TJ84" s="26"/>
      <c r="TK84" s="26"/>
      <c r="TL84" s="26"/>
      <c r="TM84" s="26"/>
      <c r="TN84" s="26"/>
      <c r="TO84" s="26"/>
      <c r="TP84" s="26"/>
      <c r="TQ84" s="26"/>
      <c r="TR84" s="26"/>
      <c r="TS84" s="26"/>
      <c r="TT84" s="26"/>
      <c r="TU84" s="26"/>
      <c r="TV84" s="26"/>
      <c r="TW84" s="26"/>
      <c r="TX84" s="26"/>
      <c r="TY84" s="26"/>
      <c r="TZ84" s="26"/>
      <c r="UA84" s="26"/>
      <c r="UB84" s="26"/>
      <c r="UC84" s="26"/>
      <c r="UD84" s="26"/>
      <c r="UE84" s="26"/>
      <c r="UF84" s="26"/>
      <c r="UG84" s="26"/>
      <c r="UH84" s="26"/>
      <c r="UI84" s="26"/>
      <c r="UJ84" s="26"/>
      <c r="UK84" s="26"/>
      <c r="UL84" s="26"/>
      <c r="UM84" s="26"/>
      <c r="UN84" s="26"/>
      <c r="UO84" s="26"/>
      <c r="UP84" s="26"/>
      <c r="UQ84" s="26"/>
      <c r="UR84" s="26"/>
      <c r="US84" s="26"/>
      <c r="UT84" s="26"/>
      <c r="UU84" s="26"/>
      <c r="UV84" s="26"/>
      <c r="UW84" s="26"/>
      <c r="UX84" s="26"/>
      <c r="UY84" s="26"/>
      <c r="UZ84" s="26"/>
      <c r="VA84" s="26"/>
      <c r="VB84" s="26"/>
      <c r="VC84" s="26"/>
      <c r="VD84" s="26"/>
      <c r="VE84" s="26"/>
      <c r="VF84" s="26"/>
      <c r="VG84" s="26"/>
      <c r="VH84" s="26"/>
      <c r="VI84" s="26"/>
      <c r="VJ84" s="26"/>
      <c r="VK84" s="26"/>
      <c r="VL84" s="26"/>
      <c r="VM84" s="26"/>
      <c r="VN84" s="26"/>
      <c r="VO84" s="26"/>
      <c r="VP84" s="26"/>
      <c r="VQ84" s="26"/>
      <c r="VR84" s="26"/>
      <c r="VS84" s="26"/>
      <c r="VT84" s="26"/>
      <c r="VU84" s="26"/>
      <c r="VV84" s="26"/>
      <c r="VW84" s="26"/>
      <c r="VX84" s="26"/>
      <c r="VY84" s="26"/>
      <c r="VZ84" s="26"/>
      <c r="WA84" s="26"/>
      <c r="WB84" s="26"/>
      <c r="WC84" s="26"/>
      <c r="WD84" s="26"/>
      <c r="WE84" s="26"/>
      <c r="WF84" s="26"/>
      <c r="WG84" s="26"/>
      <c r="WH84" s="26"/>
      <c r="WI84" s="26"/>
      <c r="WJ84" s="26"/>
      <c r="WK84" s="26"/>
      <c r="WL84" s="26"/>
      <c r="WM84" s="26"/>
      <c r="WN84" s="26"/>
      <c r="WO84" s="26"/>
      <c r="WP84" s="26"/>
      <c r="WQ84" s="26"/>
      <c r="WR84" s="26"/>
      <c r="WS84" s="26"/>
      <c r="WT84" s="26"/>
      <c r="WU84" s="26"/>
      <c r="WV84" s="26"/>
      <c r="WW84" s="26"/>
      <c r="WX84" s="26"/>
      <c r="WY84" s="26"/>
      <c r="WZ84" s="26"/>
      <c r="XA84" s="26"/>
      <c r="XB84" s="26"/>
      <c r="XC84" s="26"/>
      <c r="XD84" s="26"/>
      <c r="XE84" s="26"/>
      <c r="XF84" s="26"/>
      <c r="XG84" s="26"/>
      <c r="XH84" s="26"/>
      <c r="XI84" s="26"/>
      <c r="XJ84" s="26"/>
      <c r="XK84" s="26"/>
      <c r="XL84" s="26"/>
      <c r="XM84" s="26"/>
      <c r="XN84" s="26"/>
      <c r="XO84" s="26"/>
      <c r="XP84" s="26"/>
      <c r="XQ84" s="26"/>
      <c r="XR84" s="26"/>
      <c r="XS84" s="26"/>
      <c r="XT84" s="26"/>
      <c r="XU84" s="26"/>
      <c r="XV84" s="26"/>
      <c r="XW84" s="26"/>
      <c r="XX84" s="26"/>
      <c r="XY84" s="26"/>
      <c r="XZ84" s="26"/>
      <c r="YA84" s="26"/>
      <c r="YB84" s="26"/>
      <c r="YC84" s="26"/>
      <c r="YD84" s="26"/>
      <c r="YE84" s="26"/>
      <c r="YF84" s="26"/>
      <c r="YG84" s="26"/>
      <c r="YH84" s="26"/>
      <c r="YI84" s="26"/>
      <c r="YJ84" s="26"/>
      <c r="YK84" s="26"/>
      <c r="YL84" s="26"/>
      <c r="YM84" s="26"/>
      <c r="YN84" s="26"/>
      <c r="YO84" s="26"/>
      <c r="YP84" s="26"/>
      <c r="YQ84" s="26"/>
      <c r="YR84" s="26"/>
      <c r="YS84" s="26"/>
      <c r="YT84" s="26"/>
      <c r="YU84" s="26"/>
      <c r="YV84" s="26"/>
      <c r="YW84" s="26"/>
      <c r="YX84" s="26"/>
      <c r="YY84" s="26"/>
      <c r="YZ84" s="26"/>
      <c r="ZA84" s="26"/>
      <c r="ZB84" s="26"/>
      <c r="ZC84" s="26"/>
      <c r="ZD84" s="26"/>
      <c r="ZE84" s="26"/>
      <c r="ZF84" s="26"/>
      <c r="ZG84" s="26"/>
      <c r="ZH84" s="26"/>
      <c r="ZI84" s="26"/>
      <c r="ZJ84" s="26"/>
      <c r="ZK84" s="26"/>
      <c r="ZL84" s="26"/>
      <c r="ZM84" s="26"/>
      <c r="ZN84" s="26"/>
      <c r="ZO84" s="26"/>
      <c r="ZP84" s="26"/>
      <c r="ZQ84" s="26"/>
      <c r="ZR84" s="26"/>
      <c r="ZS84" s="26"/>
      <c r="ZT84" s="26"/>
      <c r="ZU84" s="26"/>
      <c r="ZV84" s="26"/>
      <c r="ZW84" s="26"/>
      <c r="ZX84" s="26"/>
      <c r="ZY84" s="26"/>
      <c r="ZZ84" s="26"/>
      <c r="AAA84" s="26"/>
      <c r="AAB84" s="26"/>
      <c r="AAC84" s="26"/>
      <c r="AAD84" s="26"/>
      <c r="AAE84" s="26"/>
      <c r="AAF84" s="26"/>
      <c r="AAG84" s="26"/>
      <c r="AAH84" s="26"/>
      <c r="AAI84" s="26"/>
      <c r="AAJ84" s="26"/>
      <c r="AAK84" s="26"/>
      <c r="AAL84" s="26"/>
      <c r="AAM84" s="26"/>
      <c r="AAN84" s="26"/>
      <c r="AAO84" s="26"/>
      <c r="AAP84" s="26"/>
      <c r="AAQ84" s="26"/>
      <c r="AAR84" s="26"/>
      <c r="AAS84" s="26"/>
      <c r="AAT84" s="26"/>
      <c r="AAU84" s="26"/>
      <c r="AAV84" s="26"/>
      <c r="AAW84" s="26"/>
      <c r="AAX84" s="26"/>
      <c r="AAY84" s="26"/>
      <c r="AAZ84" s="26"/>
      <c r="ABA84" s="26"/>
      <c r="ABB84" s="26"/>
      <c r="ABC84" s="26"/>
      <c r="ABD84" s="26"/>
      <c r="ABE84" s="26"/>
      <c r="ABF84" s="26"/>
      <c r="ABG84" s="26"/>
      <c r="ABH84" s="26"/>
      <c r="ABI84" s="26"/>
      <c r="ABJ84" s="26"/>
      <c r="ABK84" s="26"/>
      <c r="ABL84" s="26"/>
      <c r="ABM84" s="26"/>
      <c r="ABN84" s="26"/>
      <c r="ABO84" s="26"/>
      <c r="ABP84" s="26"/>
      <c r="ABQ84" s="26"/>
      <c r="ABR84" s="26"/>
      <c r="ABS84" s="26"/>
      <c r="ABT84" s="26"/>
      <c r="ABU84" s="26"/>
      <c r="ABV84" s="26"/>
      <c r="ABW84" s="26"/>
      <c r="ABX84" s="26"/>
      <c r="ABY84" s="26"/>
      <c r="ABZ84" s="26"/>
      <c r="ACA84" s="26"/>
      <c r="ACB84" s="26"/>
      <c r="ACC84" s="26"/>
      <c r="ACD84" s="26"/>
      <c r="ACE84" s="26"/>
      <c r="ACF84" s="26"/>
      <c r="ACG84" s="26"/>
      <c r="ACH84" s="26"/>
      <c r="ACI84" s="26"/>
      <c r="ACJ84" s="26"/>
      <c r="ACK84" s="26"/>
      <c r="ACL84" s="26"/>
      <c r="ACM84" s="26"/>
      <c r="ACN84" s="26"/>
      <c r="ACO84" s="26"/>
      <c r="ACP84" s="26"/>
      <c r="ACQ84" s="26"/>
      <c r="ACR84" s="26"/>
      <c r="ACS84" s="26"/>
      <c r="ACT84" s="26"/>
      <c r="ACU84" s="26"/>
      <c r="ACV84" s="26"/>
      <c r="ACW84" s="26"/>
      <c r="ACX84" s="26"/>
      <c r="ACY84" s="26"/>
      <c r="ACZ84" s="26"/>
      <c r="ADA84" s="26"/>
      <c r="ADB84" s="26"/>
      <c r="ADC84" s="26"/>
      <c r="ADD84" s="26"/>
      <c r="ADE84" s="26"/>
      <c r="ADF84" s="26"/>
      <c r="ADG84" s="26"/>
      <c r="ADH84" s="26"/>
      <c r="ADI84" s="26"/>
      <c r="ADJ84" s="26"/>
      <c r="ADK84" s="26"/>
      <c r="ADL84" s="26"/>
      <c r="ADM84" s="26"/>
      <c r="ADN84" s="26"/>
      <c r="ADO84" s="26"/>
      <c r="ADP84" s="26"/>
      <c r="ADQ84" s="26"/>
      <c r="ADR84" s="26"/>
      <c r="ADS84" s="26"/>
      <c r="ADT84" s="26"/>
      <c r="ADU84" s="26"/>
      <c r="ADV84" s="26"/>
      <c r="ADW84" s="26"/>
      <c r="ADX84" s="26"/>
      <c r="ADY84" s="26"/>
      <c r="ADZ84" s="26"/>
      <c r="AEA84" s="26"/>
      <c r="AEB84" s="26"/>
      <c r="AEC84" s="26"/>
      <c r="AED84" s="26"/>
      <c r="AEE84" s="26"/>
      <c r="AEF84" s="26"/>
      <c r="AEG84" s="26"/>
      <c r="AEH84" s="26"/>
      <c r="AEI84" s="26"/>
      <c r="AEJ84" s="26"/>
      <c r="AEK84" s="26"/>
      <c r="AEL84" s="26"/>
      <c r="AEM84" s="26"/>
      <c r="AEN84" s="26"/>
      <c r="AEO84" s="26"/>
      <c r="AEP84" s="26"/>
      <c r="AEQ84" s="26"/>
      <c r="AER84" s="26"/>
      <c r="AES84" s="26"/>
      <c r="AET84" s="26"/>
      <c r="AEU84" s="26"/>
      <c r="AEV84" s="26"/>
      <c r="AEW84" s="26"/>
      <c r="AEX84" s="26"/>
      <c r="AEY84" s="26"/>
      <c r="AEZ84" s="26"/>
      <c r="AFA84" s="26"/>
      <c r="AFB84" s="26"/>
      <c r="AFC84" s="26"/>
      <c r="AFD84" s="26"/>
      <c r="AFE84" s="26"/>
      <c r="AFF84" s="26"/>
      <c r="AFG84" s="26"/>
      <c r="AFH84" s="26"/>
      <c r="AFI84" s="26"/>
      <c r="AFJ84" s="26"/>
      <c r="AFK84" s="26"/>
      <c r="AFL84" s="26"/>
      <c r="AFM84" s="26"/>
      <c r="AFN84" s="26"/>
      <c r="AFO84" s="26"/>
      <c r="AFP84" s="26"/>
      <c r="AFQ84" s="26"/>
      <c r="AFR84" s="26"/>
      <c r="AFS84" s="26"/>
      <c r="AFT84" s="26"/>
      <c r="AFU84" s="26"/>
      <c r="AFV84" s="26"/>
      <c r="AFW84" s="26"/>
      <c r="AFX84" s="26"/>
      <c r="AFY84" s="26"/>
      <c r="AFZ84" s="26"/>
      <c r="AGA84" s="26"/>
      <c r="AGB84" s="26"/>
      <c r="AGC84" s="26"/>
      <c r="AGD84" s="26"/>
      <c r="AGE84" s="26"/>
      <c r="AGF84" s="26"/>
      <c r="AGG84" s="26"/>
      <c r="AGH84" s="26"/>
      <c r="AGI84" s="26"/>
      <c r="AGJ84" s="26"/>
      <c r="AGK84" s="26"/>
      <c r="AGL84" s="26"/>
      <c r="AGM84" s="26"/>
      <c r="AGN84" s="26"/>
      <c r="AGO84" s="26"/>
      <c r="AGP84" s="26"/>
      <c r="AGQ84" s="26"/>
      <c r="AGR84" s="26"/>
      <c r="AGS84" s="26"/>
      <c r="AGT84" s="26"/>
      <c r="AGU84" s="26"/>
      <c r="AGV84" s="26"/>
      <c r="AGW84" s="26"/>
      <c r="AGX84" s="26"/>
      <c r="AGY84" s="26"/>
      <c r="AGZ84" s="26"/>
      <c r="AHA84" s="26"/>
      <c r="AHB84" s="26"/>
      <c r="AHC84" s="26"/>
      <c r="AHD84" s="26"/>
      <c r="AHE84" s="26"/>
      <c r="AHF84" s="26"/>
      <c r="AHG84" s="26"/>
      <c r="AHH84" s="26"/>
      <c r="AHI84" s="26"/>
      <c r="AHJ84" s="26"/>
      <c r="AHK84" s="26"/>
      <c r="AHL84" s="26"/>
      <c r="AHM84" s="26"/>
      <c r="AHN84" s="26"/>
      <c r="AHO84" s="26"/>
      <c r="AHP84" s="26"/>
      <c r="AHQ84" s="26"/>
      <c r="AHR84" s="26"/>
      <c r="AHS84" s="26"/>
      <c r="AHT84" s="26"/>
      <c r="AHU84" s="26"/>
      <c r="AHV84" s="26"/>
      <c r="AHW84" s="26"/>
      <c r="AHX84" s="26"/>
      <c r="AHY84" s="26"/>
      <c r="AHZ84" s="26"/>
      <c r="AIA84" s="26"/>
      <c r="AIB84" s="26"/>
      <c r="AIC84" s="26"/>
      <c r="AID84" s="26"/>
      <c r="AIE84" s="26"/>
      <c r="AIF84" s="26"/>
      <c r="AIG84" s="26"/>
      <c r="AIH84" s="26"/>
      <c r="AII84" s="26"/>
      <c r="AIJ84" s="26"/>
      <c r="AIK84" s="26"/>
      <c r="AIL84" s="26"/>
      <c r="AIM84" s="26"/>
      <c r="AIN84" s="26"/>
      <c r="AIO84" s="26"/>
      <c r="AIP84" s="26"/>
      <c r="AIQ84" s="26"/>
      <c r="AIR84" s="26"/>
      <c r="AIS84" s="26"/>
      <c r="AIT84" s="26"/>
      <c r="AIU84" s="26"/>
      <c r="AIV84" s="26"/>
      <c r="AIW84" s="26"/>
      <c r="AIX84" s="26"/>
      <c r="AIY84" s="26"/>
      <c r="AIZ84" s="26"/>
      <c r="AJA84" s="26"/>
      <c r="AJB84" s="26"/>
      <c r="AJC84" s="26"/>
      <c r="AJD84" s="26"/>
      <c r="AJE84" s="26"/>
      <c r="AJF84" s="26"/>
      <c r="AJG84" s="26"/>
      <c r="AJH84" s="26"/>
      <c r="AJI84" s="26"/>
      <c r="AJJ84" s="26"/>
      <c r="AJK84" s="26"/>
      <c r="AJL84" s="26"/>
      <c r="AJM84" s="26"/>
      <c r="AJN84" s="26"/>
      <c r="AJO84" s="26"/>
      <c r="AJP84" s="26"/>
      <c r="AJQ84" s="26"/>
      <c r="AJR84" s="26"/>
      <c r="AJS84" s="26"/>
      <c r="AJT84" s="26"/>
      <c r="AJU84" s="26"/>
      <c r="AJV84" s="26"/>
      <c r="AJW84" s="26"/>
      <c r="AJX84" s="26"/>
      <c r="AJY84" s="26"/>
      <c r="AJZ84" s="26"/>
      <c r="AKA84" s="26"/>
      <c r="AKB84" s="26"/>
      <c r="AKC84" s="26"/>
      <c r="AKD84" s="26"/>
      <c r="AKE84" s="26"/>
      <c r="AKF84" s="26"/>
      <c r="AKG84" s="26"/>
      <c r="AKH84" s="26"/>
      <c r="AKI84" s="26"/>
      <c r="AKJ84" s="26"/>
      <c r="AKK84" s="26"/>
      <c r="AKL84" s="26"/>
      <c r="AKM84" s="26"/>
      <c r="AKN84" s="26"/>
      <c r="AKO84" s="26"/>
      <c r="AKP84" s="26"/>
      <c r="AKQ84" s="26"/>
      <c r="AKR84" s="26"/>
      <c r="AKS84" s="26"/>
      <c r="AKT84" s="26"/>
      <c r="AKU84" s="26"/>
      <c r="AKV84" s="26"/>
      <c r="AKW84" s="26"/>
      <c r="AKX84" s="26"/>
      <c r="AKY84" s="26"/>
      <c r="AKZ84" s="26"/>
      <c r="ALA84" s="26"/>
      <c r="ALB84" s="26"/>
      <c r="ALC84" s="26"/>
      <c r="ALD84" s="26"/>
      <c r="ALE84" s="26"/>
      <c r="ALF84" s="26"/>
      <c r="ALG84" s="26"/>
      <c r="ALH84" s="26"/>
      <c r="ALI84" s="26"/>
      <c r="ALJ84" s="26"/>
      <c r="ALK84" s="26"/>
      <c r="ALL84" s="26"/>
      <c r="ALM84" s="26"/>
      <c r="ALN84" s="26"/>
      <c r="ALO84" s="26"/>
      <c r="ALP84" s="26"/>
      <c r="ALQ84" s="26"/>
      <c r="ALR84" s="26"/>
      <c r="ALS84" s="26"/>
      <c r="ALT84" s="26"/>
      <c r="ALU84" s="26"/>
      <c r="ALV84" s="26"/>
      <c r="ALW84" s="26"/>
      <c r="ALX84" s="26"/>
      <c r="ALY84" s="26"/>
      <c r="ALZ84" s="26"/>
      <c r="AMA84" s="26"/>
      <c r="AMB84" s="26"/>
      <c r="AMC84" s="26"/>
      <c r="AMD84" s="26"/>
      <c r="AME84" s="26"/>
      <c r="AMF84" s="26"/>
      <c r="AMG84" s="26"/>
      <c r="AMH84" s="26"/>
      <c r="AMI84" s="26"/>
      <c r="AMJ84" s="26"/>
      <c r="AMK84" s="26"/>
    </row>
    <row r="85" spans="1:1025" ht="60" x14ac:dyDescent="0.25">
      <c r="A85" s="655" t="s">
        <v>634</v>
      </c>
      <c r="B85" s="656" t="s">
        <v>635</v>
      </c>
      <c r="C85" s="653">
        <v>196.2</v>
      </c>
      <c r="D85" s="654" t="s">
        <v>34</v>
      </c>
      <c r="E85" s="64">
        <v>0</v>
      </c>
      <c r="F85" s="599">
        <f>C85*E85</f>
        <v>0</v>
      </c>
      <c r="G85" s="62"/>
      <c r="H85" s="62"/>
      <c r="I85" s="62"/>
      <c r="J85" s="62"/>
      <c r="K85" s="62"/>
      <c r="L85" s="62"/>
      <c r="M85" s="62"/>
      <c r="N85" s="62"/>
      <c r="O85" s="62"/>
      <c r="P85" s="62"/>
      <c r="Q85" s="62"/>
      <c r="R85" s="62"/>
      <c r="S85" s="62"/>
      <c r="T85" s="62"/>
      <c r="U85" s="62"/>
      <c r="V85" s="62"/>
      <c r="W85" s="62"/>
      <c r="X85" s="62"/>
      <c r="Y85" s="62"/>
      <c r="Z85" s="62"/>
      <c r="AA85" s="62"/>
      <c r="AB85" s="38"/>
      <c r="AC85" s="38"/>
      <c r="AD85" s="38"/>
      <c r="AE85" s="38"/>
      <c r="AF85" s="38"/>
      <c r="AG85" s="38"/>
      <c r="AH85" s="38"/>
      <c r="AI85" s="38"/>
      <c r="AJ85" s="38"/>
      <c r="AK85" s="38"/>
      <c r="AL85" s="38"/>
      <c r="AM85" s="38"/>
      <c r="AN85" s="38"/>
      <c r="AO85" s="38"/>
      <c r="AP85" s="38"/>
      <c r="AQ85" s="38"/>
      <c r="AR85" s="38"/>
      <c r="AS85" s="38"/>
      <c r="AT85" s="38"/>
      <c r="AU85" s="38"/>
      <c r="AV85" s="38"/>
      <c r="AW85" s="38"/>
      <c r="AX85" s="38"/>
      <c r="AY85" s="38"/>
      <c r="AZ85" s="38"/>
      <c r="BA85" s="38"/>
      <c r="BB85" s="38"/>
      <c r="BC85" s="38"/>
      <c r="BD85" s="38"/>
      <c r="BE85" s="38"/>
      <c r="BF85" s="38"/>
      <c r="BG85" s="38"/>
      <c r="BH85" s="38"/>
      <c r="BI85" s="38"/>
      <c r="BJ85" s="38"/>
      <c r="BK85" s="38"/>
      <c r="BL85" s="38"/>
      <c r="BM85" s="38"/>
      <c r="BN85" s="38"/>
      <c r="BO85" s="38"/>
      <c r="BP85" s="38"/>
      <c r="BQ85" s="38"/>
      <c r="BR85" s="38"/>
      <c r="BS85" s="38"/>
      <c r="BT85" s="38"/>
      <c r="BU85" s="38"/>
      <c r="BV85" s="38"/>
      <c r="BW85" s="38"/>
      <c r="BX85" s="38"/>
      <c r="BY85" s="38"/>
      <c r="BZ85" s="38"/>
      <c r="CA85" s="38"/>
      <c r="CB85" s="38"/>
      <c r="CC85" s="38"/>
      <c r="CD85" s="38"/>
      <c r="CE85" s="38"/>
      <c r="CF85" s="38"/>
      <c r="CG85" s="38"/>
      <c r="CH85" s="38"/>
      <c r="CI85" s="38"/>
      <c r="CJ85" s="38"/>
      <c r="CK85" s="38"/>
      <c r="CL85" s="38"/>
      <c r="CM85" s="38"/>
      <c r="CN85" s="38"/>
      <c r="CO85" s="38"/>
      <c r="CP85" s="38"/>
      <c r="CQ85" s="38"/>
      <c r="CR85" s="38"/>
      <c r="CS85" s="38"/>
      <c r="CT85" s="38"/>
      <c r="CU85" s="38"/>
      <c r="CV85" s="38"/>
      <c r="CW85" s="38"/>
      <c r="CX85" s="38"/>
      <c r="CY85" s="38"/>
      <c r="CZ85" s="38"/>
      <c r="DA85" s="38"/>
      <c r="DB85" s="38"/>
      <c r="DC85" s="38"/>
      <c r="DD85" s="38"/>
      <c r="DE85" s="38"/>
      <c r="DF85" s="38"/>
      <c r="DG85" s="38"/>
      <c r="DH85" s="38"/>
      <c r="DI85" s="38"/>
      <c r="DJ85" s="38"/>
      <c r="DK85" s="38"/>
      <c r="DL85" s="38"/>
      <c r="DM85" s="38"/>
      <c r="DN85" s="38"/>
      <c r="DO85" s="38"/>
      <c r="DP85" s="38"/>
      <c r="DQ85" s="38"/>
      <c r="DR85" s="38"/>
      <c r="DS85" s="38"/>
      <c r="DT85" s="38"/>
      <c r="DU85" s="38"/>
      <c r="DV85" s="38"/>
      <c r="DW85" s="38"/>
      <c r="DX85" s="38"/>
      <c r="DY85" s="38"/>
      <c r="DZ85" s="38"/>
      <c r="EA85" s="38"/>
      <c r="EB85" s="38"/>
      <c r="EC85" s="38"/>
      <c r="ED85" s="38"/>
      <c r="EE85" s="38"/>
      <c r="EF85" s="38"/>
      <c r="EG85" s="38"/>
      <c r="EH85" s="38"/>
      <c r="EI85" s="38"/>
      <c r="EJ85" s="38"/>
      <c r="EK85" s="38"/>
      <c r="EL85" s="38"/>
      <c r="EM85" s="38"/>
      <c r="EN85" s="38"/>
      <c r="EO85" s="38"/>
      <c r="EP85" s="38"/>
      <c r="EQ85" s="38"/>
      <c r="ER85" s="38"/>
      <c r="ES85" s="38"/>
      <c r="ET85" s="38"/>
      <c r="EU85" s="38"/>
      <c r="EV85" s="38"/>
      <c r="EW85" s="38"/>
      <c r="EX85" s="38"/>
      <c r="EY85" s="38"/>
      <c r="EZ85" s="38"/>
      <c r="FA85" s="38"/>
      <c r="FB85" s="38"/>
      <c r="FC85" s="38"/>
      <c r="FD85" s="38"/>
      <c r="FE85" s="38"/>
      <c r="FF85" s="38"/>
      <c r="FG85" s="38"/>
      <c r="FH85" s="38"/>
      <c r="FI85" s="38"/>
      <c r="FJ85" s="38"/>
      <c r="FK85" s="38"/>
      <c r="FL85" s="38"/>
      <c r="FM85" s="38"/>
      <c r="FN85" s="38"/>
      <c r="FO85" s="38"/>
      <c r="FP85" s="38"/>
      <c r="FQ85" s="38"/>
      <c r="FR85" s="38"/>
      <c r="FS85" s="38"/>
      <c r="FT85" s="38"/>
      <c r="FU85" s="38"/>
      <c r="FV85" s="38"/>
      <c r="FW85" s="38"/>
      <c r="FX85" s="38"/>
      <c r="FY85" s="38"/>
      <c r="FZ85" s="38"/>
      <c r="GA85" s="38"/>
      <c r="GB85" s="38"/>
      <c r="GC85" s="38"/>
      <c r="GD85" s="38"/>
      <c r="GE85" s="38"/>
      <c r="GF85" s="38"/>
      <c r="GG85" s="38"/>
      <c r="GH85" s="38"/>
      <c r="GI85" s="38"/>
      <c r="GJ85" s="38"/>
      <c r="GK85" s="38"/>
      <c r="GL85" s="38"/>
      <c r="GM85" s="38"/>
      <c r="GN85" s="38"/>
      <c r="GO85" s="38"/>
      <c r="GP85" s="38"/>
      <c r="GQ85" s="38"/>
      <c r="GR85" s="38"/>
      <c r="GS85" s="38"/>
      <c r="GT85" s="38"/>
      <c r="GU85" s="38"/>
      <c r="GV85" s="38"/>
      <c r="GW85" s="38"/>
      <c r="GX85" s="38"/>
      <c r="GY85" s="38"/>
      <c r="GZ85" s="38"/>
      <c r="HA85" s="38"/>
      <c r="HB85" s="38"/>
      <c r="HC85" s="38"/>
      <c r="HD85" s="38"/>
      <c r="HE85" s="38"/>
      <c r="HF85" s="38"/>
      <c r="HG85" s="38"/>
      <c r="HH85" s="38"/>
      <c r="HI85" s="38"/>
      <c r="HJ85" s="38"/>
      <c r="HK85" s="38"/>
      <c r="HL85" s="38"/>
      <c r="HM85" s="38"/>
      <c r="HN85" s="38"/>
      <c r="HO85" s="38"/>
      <c r="HP85" s="38"/>
      <c r="HQ85" s="38"/>
      <c r="HR85" s="38"/>
      <c r="HS85" s="38"/>
      <c r="HT85" s="38"/>
      <c r="HU85" s="38"/>
      <c r="HV85" s="38"/>
      <c r="HW85" s="38"/>
      <c r="HX85" s="38"/>
      <c r="HY85" s="38"/>
      <c r="HZ85" s="38"/>
      <c r="IA85" s="38"/>
      <c r="IB85" s="38"/>
      <c r="IC85" s="38"/>
      <c r="ID85" s="38"/>
      <c r="IE85" s="38"/>
      <c r="IF85" s="38"/>
      <c r="IG85" s="38"/>
      <c r="IH85" s="38"/>
      <c r="II85" s="38"/>
      <c r="IJ85" s="38"/>
      <c r="IK85" s="38"/>
      <c r="IL85" s="38"/>
      <c r="IM85" s="38"/>
      <c r="IN85" s="38"/>
      <c r="IO85" s="38"/>
      <c r="IP85" s="38"/>
      <c r="IQ85" s="38"/>
      <c r="IR85" s="38"/>
      <c r="IS85" s="38"/>
      <c r="IT85" s="38"/>
      <c r="IU85" s="38"/>
      <c r="IV85" s="38"/>
      <c r="IW85" s="38"/>
      <c r="IX85" s="38"/>
      <c r="IY85" s="38"/>
      <c r="IZ85" s="38"/>
      <c r="JA85" s="38"/>
      <c r="JB85" s="38"/>
      <c r="JC85" s="38"/>
      <c r="JD85" s="38"/>
      <c r="JE85" s="38"/>
      <c r="JF85" s="38"/>
      <c r="JG85" s="38"/>
      <c r="JH85" s="38"/>
      <c r="JI85" s="38"/>
      <c r="JJ85" s="38"/>
      <c r="JK85" s="38"/>
      <c r="JL85" s="38"/>
      <c r="JM85" s="38"/>
      <c r="JN85" s="38"/>
      <c r="JO85" s="38"/>
      <c r="JP85" s="38"/>
      <c r="JQ85" s="38"/>
      <c r="JR85" s="38"/>
      <c r="JS85" s="38"/>
      <c r="JT85" s="38"/>
      <c r="JU85" s="38"/>
      <c r="JV85" s="38"/>
      <c r="JW85" s="38"/>
      <c r="JX85" s="38"/>
      <c r="JY85" s="38"/>
      <c r="JZ85" s="38"/>
      <c r="KA85" s="38"/>
      <c r="KB85" s="38"/>
      <c r="KC85" s="38"/>
      <c r="KD85" s="38"/>
      <c r="KE85" s="38"/>
      <c r="KF85" s="38"/>
      <c r="KG85" s="38"/>
      <c r="KH85" s="38"/>
      <c r="KI85" s="38"/>
      <c r="KJ85" s="38"/>
      <c r="KK85" s="38"/>
      <c r="KL85" s="38"/>
      <c r="KM85" s="38"/>
      <c r="KN85" s="38"/>
      <c r="KO85" s="38"/>
      <c r="KP85" s="38"/>
      <c r="KQ85" s="38"/>
      <c r="KR85" s="38"/>
      <c r="KS85" s="38"/>
      <c r="KT85" s="38"/>
      <c r="KU85" s="38"/>
      <c r="KV85" s="38"/>
      <c r="KW85" s="38"/>
      <c r="KX85" s="38"/>
      <c r="KY85" s="38"/>
      <c r="KZ85" s="38"/>
      <c r="LA85" s="38"/>
      <c r="LB85" s="38"/>
      <c r="LC85" s="38"/>
      <c r="LD85" s="38"/>
      <c r="LE85" s="38"/>
      <c r="LF85" s="38"/>
      <c r="LG85" s="38"/>
      <c r="LH85" s="38"/>
      <c r="LI85" s="38"/>
      <c r="LJ85" s="38"/>
      <c r="LK85" s="38"/>
      <c r="LL85" s="38"/>
      <c r="LM85" s="38"/>
      <c r="LN85" s="38"/>
      <c r="LO85" s="38"/>
      <c r="LP85" s="38"/>
      <c r="LQ85" s="38"/>
      <c r="LR85" s="38"/>
      <c r="LS85" s="38"/>
      <c r="LT85" s="38"/>
      <c r="LU85" s="38"/>
      <c r="LV85" s="38"/>
      <c r="LW85" s="38"/>
      <c r="LX85" s="38"/>
      <c r="LY85" s="38"/>
      <c r="LZ85" s="38"/>
      <c r="MA85" s="38"/>
      <c r="MB85" s="38"/>
      <c r="MC85" s="38"/>
      <c r="MD85" s="38"/>
      <c r="ME85" s="38"/>
      <c r="MF85" s="38"/>
      <c r="MG85" s="38"/>
      <c r="MH85" s="38"/>
      <c r="MI85" s="38"/>
      <c r="MJ85" s="38"/>
      <c r="MK85" s="38"/>
      <c r="ML85" s="38"/>
      <c r="MM85" s="38"/>
      <c r="MN85" s="38"/>
      <c r="MO85" s="38"/>
      <c r="MP85" s="38"/>
      <c r="MQ85" s="38"/>
      <c r="MR85" s="38"/>
      <c r="MS85" s="38"/>
      <c r="MT85" s="38"/>
      <c r="MU85" s="38"/>
      <c r="MV85" s="38"/>
      <c r="MW85" s="38"/>
      <c r="MX85" s="38"/>
      <c r="MY85" s="38"/>
      <c r="MZ85" s="38"/>
      <c r="NA85" s="38"/>
      <c r="NB85" s="38"/>
      <c r="NC85" s="38"/>
      <c r="ND85" s="38"/>
      <c r="NE85" s="38"/>
      <c r="NF85" s="38"/>
      <c r="NG85" s="38"/>
      <c r="NH85" s="38"/>
      <c r="NI85" s="38"/>
      <c r="NJ85" s="38"/>
      <c r="NK85" s="38"/>
      <c r="NL85" s="38"/>
      <c r="NM85" s="38"/>
      <c r="NN85" s="38"/>
      <c r="NO85" s="38"/>
      <c r="NP85" s="38"/>
      <c r="NQ85" s="38"/>
      <c r="NR85" s="38"/>
      <c r="NS85" s="38"/>
      <c r="NT85" s="38"/>
      <c r="NU85" s="38"/>
      <c r="NV85" s="38"/>
      <c r="NW85" s="38"/>
      <c r="NX85" s="38"/>
      <c r="NY85" s="38"/>
      <c r="NZ85" s="38"/>
      <c r="OA85" s="38"/>
      <c r="OB85" s="38"/>
      <c r="OC85" s="38"/>
      <c r="OD85" s="38"/>
      <c r="OE85" s="38"/>
      <c r="OF85" s="38"/>
      <c r="OG85" s="38"/>
      <c r="OH85" s="38"/>
      <c r="OI85" s="38"/>
      <c r="OJ85" s="38"/>
      <c r="OK85" s="38"/>
      <c r="OL85" s="38"/>
      <c r="OM85" s="38"/>
      <c r="ON85" s="38"/>
      <c r="OO85" s="38"/>
      <c r="OP85" s="38"/>
      <c r="OQ85" s="38"/>
      <c r="OR85" s="38"/>
      <c r="OS85" s="38"/>
      <c r="OT85" s="38"/>
      <c r="OU85" s="38"/>
      <c r="OV85" s="38"/>
      <c r="OW85" s="38"/>
      <c r="OX85" s="38"/>
      <c r="OY85" s="38"/>
      <c r="OZ85" s="38"/>
      <c r="PA85" s="38"/>
      <c r="PB85" s="38"/>
      <c r="PC85" s="38"/>
      <c r="PD85" s="38"/>
      <c r="PE85" s="38"/>
      <c r="PF85" s="38"/>
      <c r="PG85" s="38"/>
      <c r="PH85" s="38"/>
      <c r="PI85" s="38"/>
      <c r="PJ85" s="38"/>
      <c r="PK85" s="38"/>
      <c r="PL85" s="38"/>
      <c r="PM85" s="38"/>
      <c r="PN85" s="38"/>
      <c r="PO85" s="38"/>
      <c r="PP85" s="38"/>
      <c r="PQ85" s="38"/>
      <c r="PR85" s="38"/>
      <c r="PS85" s="38"/>
      <c r="PT85" s="38"/>
      <c r="PU85" s="38"/>
      <c r="PV85" s="38"/>
      <c r="PW85" s="38"/>
      <c r="PX85" s="38"/>
      <c r="PY85" s="38"/>
      <c r="PZ85" s="38"/>
      <c r="QA85" s="38"/>
      <c r="QB85" s="38"/>
      <c r="QC85" s="38"/>
      <c r="QD85" s="38"/>
      <c r="QE85" s="38"/>
      <c r="QF85" s="38"/>
      <c r="QG85" s="38"/>
      <c r="QH85" s="38"/>
      <c r="QI85" s="38"/>
      <c r="QJ85" s="38"/>
      <c r="QK85" s="38"/>
      <c r="QL85" s="38"/>
      <c r="QM85" s="38"/>
      <c r="QN85" s="38"/>
      <c r="QO85" s="38"/>
      <c r="QP85" s="38"/>
      <c r="QQ85" s="38"/>
      <c r="QR85" s="38"/>
      <c r="QS85" s="38"/>
      <c r="QT85" s="38"/>
      <c r="QU85" s="38"/>
      <c r="QV85" s="38"/>
      <c r="QW85" s="38"/>
      <c r="QX85" s="38"/>
      <c r="QY85" s="38"/>
      <c r="QZ85" s="38"/>
      <c r="RA85" s="38"/>
      <c r="RB85" s="38"/>
      <c r="RC85" s="38"/>
      <c r="RD85" s="38"/>
      <c r="RE85" s="38"/>
      <c r="RF85" s="38"/>
      <c r="RG85" s="38"/>
      <c r="RH85" s="38"/>
      <c r="RI85" s="38"/>
      <c r="RJ85" s="38"/>
      <c r="RK85" s="38"/>
      <c r="RL85" s="38"/>
      <c r="RM85" s="38"/>
      <c r="RN85" s="38"/>
      <c r="RO85" s="38"/>
      <c r="RP85" s="38"/>
      <c r="RQ85" s="38"/>
      <c r="RR85" s="38"/>
      <c r="RS85" s="38"/>
      <c r="RT85" s="38"/>
      <c r="RU85" s="38"/>
      <c r="RV85" s="38"/>
      <c r="RW85" s="38"/>
      <c r="RX85" s="38"/>
      <c r="RY85" s="38"/>
      <c r="RZ85" s="38"/>
      <c r="SA85" s="38"/>
      <c r="SB85" s="38"/>
      <c r="SC85" s="38"/>
      <c r="SD85" s="38"/>
      <c r="SE85" s="38"/>
      <c r="SF85" s="38"/>
      <c r="SG85" s="38"/>
      <c r="SH85" s="38"/>
      <c r="SI85" s="38"/>
      <c r="SJ85" s="38"/>
      <c r="SK85" s="38"/>
      <c r="SL85" s="38"/>
      <c r="SM85" s="38"/>
      <c r="SN85" s="38"/>
      <c r="SO85" s="38"/>
      <c r="SP85" s="38"/>
      <c r="SQ85" s="38"/>
      <c r="SR85" s="38"/>
      <c r="SS85" s="38"/>
      <c r="ST85" s="38"/>
      <c r="SU85" s="38"/>
      <c r="SV85" s="38"/>
      <c r="SW85" s="38"/>
      <c r="SX85" s="38"/>
      <c r="SY85" s="38"/>
      <c r="SZ85" s="38"/>
      <c r="TA85" s="38"/>
      <c r="TB85" s="38"/>
      <c r="TC85" s="38"/>
      <c r="TD85" s="38"/>
      <c r="TE85" s="38"/>
      <c r="TF85" s="38"/>
      <c r="TG85" s="38"/>
      <c r="TH85" s="38"/>
      <c r="TI85" s="38"/>
      <c r="TJ85" s="38"/>
      <c r="TK85" s="38"/>
      <c r="TL85" s="38"/>
      <c r="TM85" s="38"/>
      <c r="TN85" s="38"/>
      <c r="TO85" s="38"/>
      <c r="TP85" s="38"/>
      <c r="TQ85" s="38"/>
      <c r="TR85" s="38"/>
      <c r="TS85" s="38"/>
      <c r="TT85" s="38"/>
      <c r="TU85" s="38"/>
      <c r="TV85" s="38"/>
      <c r="TW85" s="38"/>
      <c r="TX85" s="38"/>
      <c r="TY85" s="38"/>
      <c r="TZ85" s="38"/>
      <c r="UA85" s="38"/>
      <c r="UB85" s="38"/>
      <c r="UC85" s="38"/>
      <c r="UD85" s="38"/>
      <c r="UE85" s="38"/>
      <c r="UF85" s="38"/>
      <c r="UG85" s="38"/>
      <c r="UH85" s="38"/>
      <c r="UI85" s="38"/>
      <c r="UJ85" s="38"/>
      <c r="UK85" s="38"/>
      <c r="UL85" s="38"/>
      <c r="UM85" s="38"/>
      <c r="UN85" s="38"/>
      <c r="UO85" s="38"/>
      <c r="UP85" s="38"/>
      <c r="UQ85" s="38"/>
      <c r="UR85" s="38"/>
      <c r="US85" s="38"/>
      <c r="UT85" s="38"/>
      <c r="UU85" s="38"/>
      <c r="UV85" s="38"/>
      <c r="UW85" s="38"/>
      <c r="UX85" s="38"/>
      <c r="UY85" s="38"/>
      <c r="UZ85" s="38"/>
      <c r="VA85" s="38"/>
      <c r="VB85" s="38"/>
      <c r="VC85" s="38"/>
      <c r="VD85" s="38"/>
      <c r="VE85" s="38"/>
      <c r="VF85" s="38"/>
      <c r="VG85" s="38"/>
      <c r="VH85" s="38"/>
      <c r="VI85" s="38"/>
      <c r="VJ85" s="38"/>
      <c r="VK85" s="38"/>
      <c r="VL85" s="38"/>
      <c r="VM85" s="38"/>
      <c r="VN85" s="38"/>
      <c r="VO85" s="38"/>
      <c r="VP85" s="38"/>
      <c r="VQ85" s="38"/>
      <c r="VR85" s="38"/>
      <c r="VS85" s="38"/>
      <c r="VT85" s="38"/>
      <c r="VU85" s="38"/>
      <c r="VV85" s="38"/>
      <c r="VW85" s="38"/>
      <c r="VX85" s="38"/>
      <c r="VY85" s="38"/>
      <c r="VZ85" s="38"/>
      <c r="WA85" s="38"/>
      <c r="WB85" s="38"/>
      <c r="WC85" s="38"/>
      <c r="WD85" s="38"/>
      <c r="WE85" s="38"/>
      <c r="WF85" s="38"/>
      <c r="WG85" s="38"/>
      <c r="WH85" s="38"/>
      <c r="WI85" s="38"/>
      <c r="WJ85" s="38"/>
      <c r="WK85" s="38"/>
      <c r="WL85" s="38"/>
      <c r="WM85" s="38"/>
      <c r="WN85" s="38"/>
      <c r="WO85" s="38"/>
      <c r="WP85" s="38"/>
      <c r="WQ85" s="38"/>
      <c r="WR85" s="38"/>
      <c r="WS85" s="38"/>
      <c r="WT85" s="38"/>
      <c r="WU85" s="38"/>
      <c r="WV85" s="38"/>
      <c r="WW85" s="38"/>
      <c r="WX85" s="38"/>
      <c r="WY85" s="38"/>
      <c r="WZ85" s="38"/>
      <c r="XA85" s="38"/>
      <c r="XB85" s="38"/>
      <c r="XC85" s="38"/>
      <c r="XD85" s="38"/>
      <c r="XE85" s="38"/>
      <c r="XF85" s="38"/>
      <c r="XG85" s="38"/>
      <c r="XH85" s="38"/>
      <c r="XI85" s="38"/>
      <c r="XJ85" s="38"/>
      <c r="XK85" s="38"/>
      <c r="XL85" s="38"/>
      <c r="XM85" s="38"/>
      <c r="XN85" s="38"/>
      <c r="XO85" s="38"/>
      <c r="XP85" s="38"/>
      <c r="XQ85" s="38"/>
      <c r="XR85" s="38"/>
      <c r="XS85" s="38"/>
      <c r="XT85" s="38"/>
      <c r="XU85" s="38"/>
      <c r="XV85" s="38"/>
      <c r="XW85" s="38"/>
      <c r="XX85" s="38"/>
      <c r="XY85" s="38"/>
      <c r="XZ85" s="38"/>
      <c r="YA85" s="38"/>
      <c r="YB85" s="38"/>
      <c r="YC85" s="38"/>
      <c r="YD85" s="38"/>
      <c r="YE85" s="38"/>
      <c r="YF85" s="38"/>
      <c r="YG85" s="38"/>
      <c r="YH85" s="38"/>
      <c r="YI85" s="38"/>
      <c r="YJ85" s="38"/>
      <c r="YK85" s="38"/>
      <c r="YL85" s="38"/>
      <c r="YM85" s="38"/>
      <c r="YN85" s="38"/>
      <c r="YO85" s="38"/>
      <c r="YP85" s="38"/>
      <c r="YQ85" s="38"/>
      <c r="YR85" s="38"/>
      <c r="YS85" s="38"/>
      <c r="YT85" s="38"/>
      <c r="YU85" s="38"/>
      <c r="YV85" s="38"/>
      <c r="YW85" s="38"/>
      <c r="YX85" s="38"/>
      <c r="YY85" s="38"/>
      <c r="YZ85" s="38"/>
      <c r="ZA85" s="38"/>
      <c r="ZB85" s="38"/>
      <c r="ZC85" s="38"/>
      <c r="ZD85" s="38"/>
      <c r="ZE85" s="38"/>
      <c r="ZF85" s="38"/>
      <c r="ZG85" s="38"/>
      <c r="ZH85" s="38"/>
      <c r="ZI85" s="38"/>
      <c r="ZJ85" s="38"/>
      <c r="ZK85" s="38"/>
      <c r="ZL85" s="38"/>
      <c r="ZM85" s="38"/>
      <c r="ZN85" s="38"/>
      <c r="ZO85" s="38"/>
      <c r="ZP85" s="38"/>
      <c r="ZQ85" s="38"/>
      <c r="ZR85" s="38"/>
      <c r="ZS85" s="38"/>
      <c r="ZT85" s="38"/>
      <c r="ZU85" s="38"/>
      <c r="ZV85" s="38"/>
      <c r="ZW85" s="38"/>
      <c r="ZX85" s="38"/>
      <c r="ZY85" s="38"/>
      <c r="ZZ85" s="38"/>
      <c r="AAA85" s="38"/>
      <c r="AAB85" s="38"/>
      <c r="AAC85" s="38"/>
      <c r="AAD85" s="38"/>
      <c r="AAE85" s="38"/>
      <c r="AAF85" s="38"/>
      <c r="AAG85" s="38"/>
      <c r="AAH85" s="38"/>
      <c r="AAI85" s="38"/>
      <c r="AAJ85" s="38"/>
      <c r="AAK85" s="38"/>
      <c r="AAL85" s="38"/>
      <c r="AAM85" s="38"/>
      <c r="AAN85" s="38"/>
      <c r="AAO85" s="38"/>
      <c r="AAP85" s="38"/>
      <c r="AAQ85" s="38"/>
      <c r="AAR85" s="38"/>
      <c r="AAS85" s="38"/>
      <c r="AAT85" s="38"/>
      <c r="AAU85" s="38"/>
      <c r="AAV85" s="38"/>
      <c r="AAW85" s="38"/>
      <c r="AAX85" s="38"/>
      <c r="AAY85" s="38"/>
      <c r="AAZ85" s="38"/>
      <c r="ABA85" s="38"/>
      <c r="ABB85" s="38"/>
      <c r="ABC85" s="38"/>
      <c r="ABD85" s="38"/>
      <c r="ABE85" s="38"/>
      <c r="ABF85" s="38"/>
      <c r="ABG85" s="38"/>
      <c r="ABH85" s="38"/>
      <c r="ABI85" s="38"/>
      <c r="ABJ85" s="38"/>
      <c r="ABK85" s="38"/>
      <c r="ABL85" s="38"/>
      <c r="ABM85" s="38"/>
      <c r="ABN85" s="38"/>
      <c r="ABO85" s="38"/>
      <c r="ABP85" s="38"/>
      <c r="ABQ85" s="38"/>
      <c r="ABR85" s="38"/>
      <c r="ABS85" s="38"/>
      <c r="ABT85" s="38"/>
      <c r="ABU85" s="38"/>
      <c r="ABV85" s="38"/>
      <c r="ABW85" s="38"/>
      <c r="ABX85" s="38"/>
      <c r="ABY85" s="38"/>
      <c r="ABZ85" s="38"/>
      <c r="ACA85" s="38"/>
      <c r="ACB85" s="38"/>
      <c r="ACC85" s="38"/>
      <c r="ACD85" s="38"/>
      <c r="ACE85" s="38"/>
      <c r="ACF85" s="38"/>
      <c r="ACG85" s="38"/>
      <c r="ACH85" s="38"/>
      <c r="ACI85" s="38"/>
      <c r="ACJ85" s="38"/>
      <c r="ACK85" s="38"/>
      <c r="ACL85" s="38"/>
      <c r="ACM85" s="38"/>
      <c r="ACN85" s="38"/>
      <c r="ACO85" s="38"/>
      <c r="ACP85" s="38"/>
      <c r="ACQ85" s="38"/>
      <c r="ACR85" s="38"/>
      <c r="ACS85" s="38"/>
      <c r="ACT85" s="38"/>
      <c r="ACU85" s="38"/>
      <c r="ACV85" s="38"/>
      <c r="ACW85" s="38"/>
      <c r="ACX85" s="38"/>
      <c r="ACY85" s="38"/>
      <c r="ACZ85" s="38"/>
      <c r="ADA85" s="38"/>
      <c r="ADB85" s="38"/>
      <c r="ADC85" s="38"/>
      <c r="ADD85" s="38"/>
      <c r="ADE85" s="38"/>
      <c r="ADF85" s="38"/>
      <c r="ADG85" s="38"/>
      <c r="ADH85" s="38"/>
      <c r="ADI85" s="38"/>
      <c r="ADJ85" s="38"/>
      <c r="ADK85" s="38"/>
      <c r="ADL85" s="38"/>
      <c r="ADM85" s="38"/>
      <c r="ADN85" s="38"/>
      <c r="ADO85" s="38"/>
      <c r="ADP85" s="38"/>
      <c r="ADQ85" s="38"/>
      <c r="ADR85" s="38"/>
      <c r="ADS85" s="38"/>
      <c r="ADT85" s="38"/>
      <c r="ADU85" s="38"/>
      <c r="ADV85" s="38"/>
      <c r="ADW85" s="38"/>
      <c r="ADX85" s="38"/>
      <c r="ADY85" s="38"/>
      <c r="ADZ85" s="38"/>
      <c r="AEA85" s="38"/>
      <c r="AEB85" s="38"/>
      <c r="AEC85" s="38"/>
      <c r="AED85" s="38"/>
      <c r="AEE85" s="38"/>
      <c r="AEF85" s="38"/>
      <c r="AEG85" s="38"/>
      <c r="AEH85" s="38"/>
      <c r="AEI85" s="38"/>
      <c r="AEJ85" s="38"/>
      <c r="AEK85" s="38"/>
      <c r="AEL85" s="38"/>
      <c r="AEM85" s="38"/>
      <c r="AEN85" s="38"/>
      <c r="AEO85" s="38"/>
      <c r="AEP85" s="38"/>
      <c r="AEQ85" s="38"/>
      <c r="AER85" s="38"/>
      <c r="AES85" s="38"/>
      <c r="AET85" s="38"/>
      <c r="AEU85" s="38"/>
      <c r="AEV85" s="38"/>
      <c r="AEW85" s="38"/>
      <c r="AEX85" s="38"/>
      <c r="AEY85" s="38"/>
      <c r="AEZ85" s="38"/>
      <c r="AFA85" s="38"/>
      <c r="AFB85" s="38"/>
      <c r="AFC85" s="38"/>
      <c r="AFD85" s="38"/>
      <c r="AFE85" s="38"/>
      <c r="AFF85" s="38"/>
      <c r="AFG85" s="38"/>
      <c r="AFH85" s="38"/>
      <c r="AFI85" s="38"/>
      <c r="AFJ85" s="38"/>
      <c r="AFK85" s="38"/>
      <c r="AFL85" s="38"/>
      <c r="AFM85" s="38"/>
      <c r="AFN85" s="38"/>
      <c r="AFO85" s="38"/>
      <c r="AFP85" s="38"/>
      <c r="AFQ85" s="38"/>
      <c r="AFR85" s="38"/>
      <c r="AFS85" s="38"/>
      <c r="AFT85" s="38"/>
      <c r="AFU85" s="38"/>
      <c r="AFV85" s="38"/>
      <c r="AFW85" s="38"/>
      <c r="AFX85" s="38"/>
      <c r="AFY85" s="38"/>
      <c r="AFZ85" s="38"/>
      <c r="AGA85" s="38"/>
      <c r="AGB85" s="38"/>
      <c r="AGC85" s="38"/>
      <c r="AGD85" s="38"/>
      <c r="AGE85" s="38"/>
      <c r="AGF85" s="38"/>
      <c r="AGG85" s="38"/>
      <c r="AGH85" s="38"/>
      <c r="AGI85" s="38"/>
      <c r="AGJ85" s="38"/>
      <c r="AGK85" s="38"/>
      <c r="AGL85" s="38"/>
      <c r="AGM85" s="38"/>
      <c r="AGN85" s="38"/>
      <c r="AGO85" s="38"/>
      <c r="AGP85" s="38"/>
      <c r="AGQ85" s="38"/>
      <c r="AGR85" s="38"/>
      <c r="AGS85" s="38"/>
      <c r="AGT85" s="38"/>
      <c r="AGU85" s="38"/>
      <c r="AGV85" s="38"/>
      <c r="AGW85" s="38"/>
      <c r="AGX85" s="38"/>
      <c r="AGY85" s="38"/>
      <c r="AGZ85" s="38"/>
      <c r="AHA85" s="38"/>
      <c r="AHB85" s="38"/>
      <c r="AHC85" s="38"/>
      <c r="AHD85" s="38"/>
      <c r="AHE85" s="38"/>
      <c r="AHF85" s="38"/>
      <c r="AHG85" s="38"/>
      <c r="AHH85" s="38"/>
      <c r="AHI85" s="38"/>
      <c r="AHJ85" s="38"/>
      <c r="AHK85" s="38"/>
      <c r="AHL85" s="38"/>
      <c r="AHM85" s="38"/>
      <c r="AHN85" s="38"/>
      <c r="AHO85" s="38"/>
      <c r="AHP85" s="38"/>
      <c r="AHQ85" s="38"/>
      <c r="AHR85" s="38"/>
      <c r="AHS85" s="38"/>
      <c r="AHT85" s="38"/>
      <c r="AHU85" s="38"/>
      <c r="AHV85" s="38"/>
      <c r="AHW85" s="38"/>
      <c r="AHX85" s="38"/>
      <c r="AHY85" s="38"/>
      <c r="AHZ85" s="38"/>
      <c r="AIA85" s="38"/>
      <c r="AIB85" s="38"/>
      <c r="AIC85" s="38"/>
      <c r="AID85" s="38"/>
      <c r="AIE85" s="38"/>
      <c r="AIF85" s="38"/>
      <c r="AIG85" s="38"/>
      <c r="AIH85" s="38"/>
      <c r="AII85" s="38"/>
      <c r="AIJ85" s="38"/>
      <c r="AIK85" s="38"/>
      <c r="AIL85" s="38"/>
      <c r="AIM85" s="38"/>
      <c r="AIN85" s="38"/>
      <c r="AIO85" s="38"/>
      <c r="AIP85" s="38"/>
      <c r="AIQ85" s="38"/>
      <c r="AIR85" s="38"/>
      <c r="AIS85" s="38"/>
      <c r="AIT85" s="38"/>
      <c r="AIU85" s="38"/>
      <c r="AIV85" s="38"/>
      <c r="AIW85" s="38"/>
      <c r="AIX85" s="38"/>
      <c r="AIY85" s="38"/>
      <c r="AIZ85" s="38"/>
      <c r="AJA85" s="38"/>
      <c r="AJB85" s="38"/>
      <c r="AJC85" s="38"/>
      <c r="AJD85" s="38"/>
      <c r="AJE85" s="38"/>
      <c r="AJF85" s="38"/>
      <c r="AJG85" s="38"/>
      <c r="AJH85" s="38"/>
      <c r="AJI85" s="38"/>
      <c r="AJJ85" s="38"/>
      <c r="AJK85" s="38"/>
      <c r="AJL85" s="38"/>
      <c r="AJM85" s="38"/>
      <c r="AJN85" s="38"/>
      <c r="AJO85" s="38"/>
      <c r="AJP85" s="38"/>
      <c r="AJQ85" s="38"/>
      <c r="AJR85" s="38"/>
      <c r="AJS85" s="38"/>
      <c r="AJT85" s="38"/>
      <c r="AJU85" s="38"/>
      <c r="AJV85" s="38"/>
      <c r="AJW85" s="38"/>
      <c r="AJX85" s="38"/>
      <c r="AJY85" s="38"/>
      <c r="AJZ85" s="38"/>
      <c r="AKA85" s="38"/>
      <c r="AKB85" s="38"/>
      <c r="AKC85" s="38"/>
      <c r="AKD85" s="38"/>
      <c r="AKE85" s="38"/>
      <c r="AKF85" s="38"/>
      <c r="AKG85" s="38"/>
      <c r="AKH85" s="38"/>
      <c r="AKI85" s="38"/>
      <c r="AKJ85" s="38"/>
      <c r="AKK85" s="38"/>
      <c r="AKL85" s="38"/>
      <c r="AKM85" s="38"/>
      <c r="AKN85" s="38"/>
      <c r="AKO85" s="38"/>
      <c r="AKP85" s="38"/>
      <c r="AKQ85" s="38"/>
      <c r="AKR85" s="38"/>
      <c r="AKS85" s="38"/>
      <c r="AKT85" s="38"/>
      <c r="AKU85" s="38"/>
      <c r="AKV85" s="38"/>
      <c r="AKW85" s="38"/>
      <c r="AKX85" s="38"/>
      <c r="AKY85" s="38"/>
      <c r="AKZ85" s="38"/>
      <c r="ALA85" s="38"/>
      <c r="ALB85" s="38"/>
      <c r="ALC85" s="38"/>
      <c r="ALD85" s="38"/>
      <c r="ALE85" s="38"/>
      <c r="ALF85" s="38"/>
      <c r="ALG85" s="38"/>
      <c r="ALH85" s="38"/>
      <c r="ALI85" s="38"/>
      <c r="ALJ85" s="38"/>
      <c r="ALK85" s="38"/>
      <c r="ALL85" s="38"/>
      <c r="ALM85" s="38"/>
      <c r="ALN85" s="38"/>
      <c r="ALO85" s="38"/>
      <c r="ALP85" s="38"/>
      <c r="ALQ85" s="38"/>
      <c r="ALR85" s="38"/>
      <c r="ALS85" s="38"/>
      <c r="ALT85" s="38"/>
      <c r="ALU85" s="38"/>
      <c r="ALV85" s="38"/>
      <c r="ALW85" s="38"/>
      <c r="ALX85" s="38"/>
      <c r="ALY85" s="38"/>
      <c r="ALZ85" s="38"/>
      <c r="AMA85" s="38"/>
      <c r="AMB85" s="38"/>
      <c r="AMC85" s="38"/>
      <c r="AMD85" s="38"/>
      <c r="AME85" s="38"/>
      <c r="AMF85" s="38"/>
      <c r="AMG85" s="38"/>
      <c r="AMH85" s="38"/>
      <c r="AMI85" s="38"/>
      <c r="AMJ85" s="38"/>
      <c r="AMK85" s="38"/>
    </row>
    <row r="86" spans="1:1025" s="37" customFormat="1" x14ac:dyDescent="0.25">
      <c r="A86" s="624"/>
      <c r="B86" s="647"/>
      <c r="C86" s="645"/>
      <c r="D86" s="646"/>
      <c r="E86" s="234"/>
      <c r="F86" s="601"/>
      <c r="G86" s="51"/>
      <c r="H86" s="52"/>
      <c r="I86" s="53"/>
      <c r="J86" s="53"/>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26"/>
      <c r="AJ86" s="26"/>
      <c r="AK86" s="26"/>
      <c r="AL86" s="26"/>
      <c r="AM86" s="26"/>
      <c r="AN86" s="26"/>
      <c r="AO86" s="26"/>
      <c r="AP86" s="26"/>
      <c r="AQ86" s="26"/>
      <c r="AR86" s="26"/>
      <c r="AS86" s="26"/>
      <c r="AT86" s="26"/>
      <c r="AU86" s="26"/>
      <c r="AV86" s="26"/>
      <c r="AW86" s="26"/>
      <c r="AX86" s="26"/>
      <c r="AY86" s="26"/>
      <c r="AZ86" s="26"/>
      <c r="BA86" s="26"/>
      <c r="BB86" s="26"/>
      <c r="BC86" s="26"/>
      <c r="BD86" s="26"/>
      <c r="BE86" s="26"/>
      <c r="BF86" s="26"/>
      <c r="BG86" s="26"/>
      <c r="BH86" s="26"/>
      <c r="BI86" s="26"/>
      <c r="BJ86" s="26"/>
      <c r="BK86" s="26"/>
      <c r="BL86" s="26"/>
      <c r="BM86" s="26"/>
      <c r="BN86" s="26"/>
      <c r="BO86" s="26"/>
      <c r="BP86" s="26"/>
      <c r="BQ86" s="26"/>
      <c r="BR86" s="26"/>
      <c r="BS86" s="26"/>
      <c r="BT86" s="26"/>
      <c r="BU86" s="26"/>
      <c r="BV86" s="26"/>
      <c r="BW86" s="26"/>
      <c r="BX86" s="26"/>
      <c r="BY86" s="26"/>
      <c r="BZ86" s="26"/>
      <c r="CA86" s="26"/>
      <c r="CB86" s="26"/>
      <c r="CC86" s="26"/>
      <c r="CD86" s="26"/>
      <c r="CE86" s="26"/>
      <c r="CF86" s="26"/>
      <c r="CG86" s="26"/>
      <c r="CH86" s="26"/>
      <c r="CI86" s="26"/>
      <c r="CJ86" s="26"/>
      <c r="CK86" s="26"/>
      <c r="CL86" s="26"/>
      <c r="CM86" s="26"/>
      <c r="CN86" s="26"/>
      <c r="CO86" s="26"/>
      <c r="CP86" s="26"/>
      <c r="CQ86" s="26"/>
      <c r="CR86" s="26"/>
      <c r="CS86" s="26"/>
      <c r="CT86" s="26"/>
      <c r="CU86" s="26"/>
      <c r="CV86" s="26"/>
      <c r="CW86" s="26"/>
      <c r="CX86" s="26"/>
      <c r="CY86" s="26"/>
      <c r="CZ86" s="26"/>
      <c r="DA86" s="26"/>
      <c r="DB86" s="26"/>
      <c r="DC86" s="26"/>
      <c r="DD86" s="26"/>
      <c r="DE86" s="26"/>
      <c r="DF86" s="26"/>
      <c r="DG86" s="26"/>
      <c r="DH86" s="26"/>
      <c r="DI86" s="26"/>
      <c r="DJ86" s="26"/>
      <c r="DK86" s="26"/>
      <c r="DL86" s="26"/>
      <c r="DM86" s="26"/>
      <c r="DN86" s="26"/>
      <c r="DO86" s="26"/>
      <c r="DP86" s="26"/>
      <c r="DQ86" s="26"/>
      <c r="DR86" s="26"/>
      <c r="DS86" s="26"/>
      <c r="DT86" s="26"/>
      <c r="DU86" s="26"/>
      <c r="DV86" s="26"/>
      <c r="DW86" s="26"/>
      <c r="DX86" s="26"/>
      <c r="DY86" s="26"/>
      <c r="DZ86" s="26"/>
      <c r="EA86" s="26"/>
      <c r="EB86" s="26"/>
      <c r="EC86" s="26"/>
      <c r="ED86" s="26"/>
      <c r="EE86" s="26"/>
      <c r="EF86" s="26"/>
      <c r="EG86" s="26"/>
      <c r="EH86" s="26"/>
      <c r="EI86" s="26"/>
      <c r="EJ86" s="26"/>
      <c r="EK86" s="26"/>
      <c r="EL86" s="26"/>
      <c r="EM86" s="26"/>
      <c r="EN86" s="26"/>
      <c r="EO86" s="26"/>
      <c r="EP86" s="26"/>
      <c r="EQ86" s="26"/>
      <c r="ER86" s="26"/>
      <c r="ES86" s="26"/>
      <c r="ET86" s="26"/>
      <c r="EU86" s="26"/>
      <c r="EV86" s="26"/>
      <c r="EW86" s="26"/>
      <c r="EX86" s="26"/>
      <c r="EY86" s="26"/>
      <c r="EZ86" s="26"/>
      <c r="FA86" s="26"/>
      <c r="FB86" s="26"/>
      <c r="FC86" s="26"/>
      <c r="FD86" s="26"/>
      <c r="FE86" s="26"/>
      <c r="FF86" s="26"/>
      <c r="FG86" s="26"/>
      <c r="FH86" s="26"/>
      <c r="FI86" s="26"/>
      <c r="FJ86" s="26"/>
      <c r="FK86" s="26"/>
      <c r="FL86" s="26"/>
      <c r="FM86" s="26"/>
      <c r="FN86" s="26"/>
      <c r="FO86" s="26"/>
      <c r="FP86" s="26"/>
      <c r="FQ86" s="26"/>
      <c r="FR86" s="26"/>
      <c r="FS86" s="26"/>
      <c r="FT86" s="26"/>
      <c r="FU86" s="26"/>
      <c r="FV86" s="26"/>
      <c r="FW86" s="26"/>
      <c r="FX86" s="26"/>
      <c r="FY86" s="26"/>
      <c r="FZ86" s="26"/>
      <c r="GA86" s="26"/>
      <c r="GB86" s="26"/>
      <c r="GC86" s="26"/>
      <c r="GD86" s="26"/>
      <c r="GE86" s="26"/>
      <c r="GF86" s="26"/>
      <c r="GG86" s="26"/>
      <c r="GH86" s="26"/>
      <c r="GI86" s="26"/>
      <c r="GJ86" s="26"/>
      <c r="GK86" s="26"/>
      <c r="GL86" s="26"/>
      <c r="GM86" s="26"/>
      <c r="GN86" s="26"/>
      <c r="GO86" s="26"/>
      <c r="GP86" s="26"/>
      <c r="GQ86" s="26"/>
      <c r="GR86" s="26"/>
      <c r="GS86" s="26"/>
      <c r="GT86" s="26"/>
      <c r="GU86" s="26"/>
      <c r="GV86" s="26"/>
      <c r="GW86" s="26"/>
      <c r="GX86" s="26"/>
      <c r="GY86" s="26"/>
      <c r="GZ86" s="26"/>
      <c r="HA86" s="26"/>
      <c r="HB86" s="26"/>
      <c r="HC86" s="26"/>
      <c r="HD86" s="26"/>
      <c r="HE86" s="26"/>
      <c r="HF86" s="26"/>
      <c r="HG86" s="26"/>
      <c r="HH86" s="26"/>
      <c r="HI86" s="26"/>
      <c r="HJ86" s="26"/>
      <c r="HK86" s="26"/>
      <c r="HL86" s="26"/>
      <c r="HM86" s="26"/>
      <c r="HN86" s="26"/>
      <c r="HO86" s="26"/>
      <c r="HP86" s="26"/>
      <c r="HQ86" s="26"/>
      <c r="HR86" s="26"/>
      <c r="HS86" s="26"/>
      <c r="HT86" s="26"/>
      <c r="HU86" s="26"/>
      <c r="HV86" s="26"/>
      <c r="HW86" s="26"/>
      <c r="HX86" s="26"/>
      <c r="HY86" s="26"/>
      <c r="HZ86" s="26"/>
      <c r="IA86" s="26"/>
      <c r="IB86" s="26"/>
      <c r="IC86" s="26"/>
      <c r="ID86" s="26"/>
      <c r="IE86" s="26"/>
      <c r="IF86" s="26"/>
      <c r="IG86" s="26"/>
      <c r="IH86" s="26"/>
      <c r="II86" s="26"/>
      <c r="IJ86" s="26"/>
      <c r="IK86" s="26"/>
      <c r="IL86" s="26"/>
      <c r="IM86" s="26"/>
      <c r="IN86" s="26"/>
      <c r="IO86" s="26"/>
      <c r="IP86" s="26"/>
      <c r="IQ86" s="26"/>
      <c r="IR86" s="26"/>
      <c r="IS86" s="26"/>
      <c r="IT86" s="26"/>
      <c r="IU86" s="26"/>
      <c r="IV86" s="26"/>
      <c r="IW86" s="26"/>
      <c r="IX86" s="26"/>
      <c r="IY86" s="26"/>
      <c r="IZ86" s="26"/>
      <c r="JA86" s="26"/>
      <c r="JB86" s="26"/>
      <c r="JC86" s="26"/>
      <c r="JD86" s="26"/>
      <c r="JE86" s="26"/>
      <c r="JF86" s="26"/>
      <c r="JG86" s="26"/>
      <c r="JH86" s="26"/>
      <c r="JI86" s="26"/>
      <c r="JJ86" s="26"/>
      <c r="JK86" s="26"/>
      <c r="JL86" s="26"/>
      <c r="JM86" s="26"/>
      <c r="JN86" s="26"/>
      <c r="JO86" s="26"/>
      <c r="JP86" s="26"/>
      <c r="JQ86" s="26"/>
      <c r="JR86" s="26"/>
      <c r="JS86" s="26"/>
      <c r="JT86" s="26"/>
      <c r="JU86" s="26"/>
      <c r="JV86" s="26"/>
      <c r="JW86" s="26"/>
      <c r="JX86" s="26"/>
      <c r="JY86" s="26"/>
      <c r="JZ86" s="26"/>
      <c r="KA86" s="26"/>
      <c r="KB86" s="26"/>
      <c r="KC86" s="26"/>
      <c r="KD86" s="26"/>
      <c r="KE86" s="26"/>
      <c r="KF86" s="26"/>
      <c r="KG86" s="26"/>
      <c r="KH86" s="26"/>
      <c r="KI86" s="26"/>
      <c r="KJ86" s="26"/>
      <c r="KK86" s="26"/>
      <c r="KL86" s="26"/>
      <c r="KM86" s="26"/>
      <c r="KN86" s="26"/>
      <c r="KO86" s="26"/>
      <c r="KP86" s="26"/>
      <c r="KQ86" s="26"/>
      <c r="KR86" s="26"/>
      <c r="KS86" s="26"/>
      <c r="KT86" s="26"/>
      <c r="KU86" s="26"/>
      <c r="KV86" s="26"/>
      <c r="KW86" s="26"/>
      <c r="KX86" s="26"/>
      <c r="KY86" s="26"/>
      <c r="KZ86" s="26"/>
      <c r="LA86" s="26"/>
      <c r="LB86" s="26"/>
      <c r="LC86" s="26"/>
      <c r="LD86" s="26"/>
      <c r="LE86" s="26"/>
      <c r="LF86" s="26"/>
      <c r="LG86" s="26"/>
      <c r="LH86" s="26"/>
      <c r="LI86" s="26"/>
      <c r="LJ86" s="26"/>
      <c r="LK86" s="26"/>
      <c r="LL86" s="26"/>
      <c r="LM86" s="26"/>
      <c r="LN86" s="26"/>
      <c r="LO86" s="26"/>
      <c r="LP86" s="26"/>
      <c r="LQ86" s="26"/>
      <c r="LR86" s="26"/>
      <c r="LS86" s="26"/>
      <c r="LT86" s="26"/>
      <c r="LU86" s="26"/>
      <c r="LV86" s="26"/>
      <c r="LW86" s="26"/>
      <c r="LX86" s="26"/>
      <c r="LY86" s="26"/>
      <c r="LZ86" s="26"/>
      <c r="MA86" s="26"/>
      <c r="MB86" s="26"/>
      <c r="MC86" s="26"/>
      <c r="MD86" s="26"/>
      <c r="ME86" s="26"/>
      <c r="MF86" s="26"/>
      <c r="MG86" s="26"/>
      <c r="MH86" s="26"/>
      <c r="MI86" s="26"/>
      <c r="MJ86" s="26"/>
      <c r="MK86" s="26"/>
      <c r="ML86" s="26"/>
      <c r="MM86" s="26"/>
      <c r="MN86" s="26"/>
      <c r="MO86" s="26"/>
      <c r="MP86" s="26"/>
      <c r="MQ86" s="26"/>
      <c r="MR86" s="26"/>
      <c r="MS86" s="26"/>
      <c r="MT86" s="26"/>
      <c r="MU86" s="26"/>
      <c r="MV86" s="26"/>
      <c r="MW86" s="26"/>
      <c r="MX86" s="26"/>
      <c r="MY86" s="26"/>
      <c r="MZ86" s="26"/>
      <c r="NA86" s="26"/>
      <c r="NB86" s="26"/>
      <c r="NC86" s="26"/>
      <c r="ND86" s="26"/>
      <c r="NE86" s="26"/>
      <c r="NF86" s="26"/>
      <c r="NG86" s="26"/>
      <c r="NH86" s="26"/>
      <c r="NI86" s="26"/>
      <c r="NJ86" s="26"/>
      <c r="NK86" s="26"/>
      <c r="NL86" s="26"/>
      <c r="NM86" s="26"/>
      <c r="NN86" s="26"/>
      <c r="NO86" s="26"/>
      <c r="NP86" s="26"/>
      <c r="NQ86" s="26"/>
      <c r="NR86" s="26"/>
      <c r="NS86" s="26"/>
      <c r="NT86" s="26"/>
      <c r="NU86" s="26"/>
      <c r="NV86" s="26"/>
      <c r="NW86" s="26"/>
      <c r="NX86" s="26"/>
      <c r="NY86" s="26"/>
      <c r="NZ86" s="26"/>
      <c r="OA86" s="26"/>
      <c r="OB86" s="26"/>
      <c r="OC86" s="26"/>
      <c r="OD86" s="26"/>
      <c r="OE86" s="26"/>
      <c r="OF86" s="26"/>
      <c r="OG86" s="26"/>
      <c r="OH86" s="26"/>
      <c r="OI86" s="26"/>
      <c r="OJ86" s="26"/>
      <c r="OK86" s="26"/>
      <c r="OL86" s="26"/>
      <c r="OM86" s="26"/>
      <c r="ON86" s="26"/>
      <c r="OO86" s="26"/>
      <c r="OP86" s="26"/>
      <c r="OQ86" s="26"/>
      <c r="OR86" s="26"/>
      <c r="OS86" s="26"/>
      <c r="OT86" s="26"/>
      <c r="OU86" s="26"/>
      <c r="OV86" s="26"/>
      <c r="OW86" s="26"/>
      <c r="OX86" s="26"/>
      <c r="OY86" s="26"/>
      <c r="OZ86" s="26"/>
      <c r="PA86" s="26"/>
      <c r="PB86" s="26"/>
      <c r="PC86" s="26"/>
      <c r="PD86" s="26"/>
      <c r="PE86" s="26"/>
      <c r="PF86" s="26"/>
      <c r="PG86" s="26"/>
      <c r="PH86" s="26"/>
      <c r="PI86" s="26"/>
      <c r="PJ86" s="26"/>
      <c r="PK86" s="26"/>
      <c r="PL86" s="26"/>
      <c r="PM86" s="26"/>
      <c r="PN86" s="26"/>
      <c r="PO86" s="26"/>
      <c r="PP86" s="26"/>
      <c r="PQ86" s="26"/>
      <c r="PR86" s="26"/>
      <c r="PS86" s="26"/>
      <c r="PT86" s="26"/>
      <c r="PU86" s="26"/>
      <c r="PV86" s="26"/>
      <c r="PW86" s="26"/>
      <c r="PX86" s="26"/>
      <c r="PY86" s="26"/>
      <c r="PZ86" s="26"/>
      <c r="QA86" s="26"/>
      <c r="QB86" s="26"/>
      <c r="QC86" s="26"/>
      <c r="QD86" s="26"/>
      <c r="QE86" s="26"/>
      <c r="QF86" s="26"/>
      <c r="QG86" s="26"/>
      <c r="QH86" s="26"/>
      <c r="QI86" s="26"/>
      <c r="QJ86" s="26"/>
      <c r="QK86" s="26"/>
      <c r="QL86" s="26"/>
      <c r="QM86" s="26"/>
      <c r="QN86" s="26"/>
      <c r="QO86" s="26"/>
      <c r="QP86" s="26"/>
      <c r="QQ86" s="26"/>
      <c r="QR86" s="26"/>
      <c r="QS86" s="26"/>
      <c r="QT86" s="26"/>
      <c r="QU86" s="26"/>
      <c r="QV86" s="26"/>
      <c r="QW86" s="26"/>
      <c r="QX86" s="26"/>
      <c r="QY86" s="26"/>
      <c r="QZ86" s="26"/>
      <c r="RA86" s="26"/>
      <c r="RB86" s="26"/>
      <c r="RC86" s="26"/>
      <c r="RD86" s="26"/>
      <c r="RE86" s="26"/>
      <c r="RF86" s="26"/>
      <c r="RG86" s="26"/>
      <c r="RH86" s="26"/>
      <c r="RI86" s="26"/>
      <c r="RJ86" s="26"/>
      <c r="RK86" s="26"/>
      <c r="RL86" s="26"/>
      <c r="RM86" s="26"/>
      <c r="RN86" s="26"/>
      <c r="RO86" s="26"/>
      <c r="RP86" s="26"/>
      <c r="RQ86" s="26"/>
      <c r="RR86" s="26"/>
      <c r="RS86" s="26"/>
      <c r="RT86" s="26"/>
      <c r="RU86" s="26"/>
      <c r="RV86" s="26"/>
      <c r="RW86" s="26"/>
      <c r="RX86" s="26"/>
      <c r="RY86" s="26"/>
      <c r="RZ86" s="26"/>
      <c r="SA86" s="26"/>
      <c r="SB86" s="26"/>
      <c r="SC86" s="26"/>
      <c r="SD86" s="26"/>
      <c r="SE86" s="26"/>
      <c r="SF86" s="26"/>
      <c r="SG86" s="26"/>
      <c r="SH86" s="26"/>
      <c r="SI86" s="26"/>
      <c r="SJ86" s="26"/>
      <c r="SK86" s="26"/>
      <c r="SL86" s="26"/>
      <c r="SM86" s="26"/>
      <c r="SN86" s="26"/>
      <c r="SO86" s="26"/>
      <c r="SP86" s="26"/>
      <c r="SQ86" s="26"/>
      <c r="SR86" s="26"/>
      <c r="SS86" s="26"/>
      <c r="ST86" s="26"/>
      <c r="SU86" s="26"/>
      <c r="SV86" s="26"/>
      <c r="SW86" s="26"/>
      <c r="SX86" s="26"/>
      <c r="SY86" s="26"/>
      <c r="SZ86" s="26"/>
      <c r="TA86" s="26"/>
      <c r="TB86" s="26"/>
      <c r="TC86" s="26"/>
      <c r="TD86" s="26"/>
      <c r="TE86" s="26"/>
      <c r="TF86" s="26"/>
      <c r="TG86" s="26"/>
      <c r="TH86" s="26"/>
      <c r="TI86" s="26"/>
      <c r="TJ86" s="26"/>
      <c r="TK86" s="26"/>
      <c r="TL86" s="26"/>
      <c r="TM86" s="26"/>
      <c r="TN86" s="26"/>
      <c r="TO86" s="26"/>
      <c r="TP86" s="26"/>
      <c r="TQ86" s="26"/>
      <c r="TR86" s="26"/>
      <c r="TS86" s="26"/>
      <c r="TT86" s="26"/>
      <c r="TU86" s="26"/>
      <c r="TV86" s="26"/>
      <c r="TW86" s="26"/>
      <c r="TX86" s="26"/>
      <c r="TY86" s="26"/>
      <c r="TZ86" s="26"/>
      <c r="UA86" s="26"/>
      <c r="UB86" s="26"/>
      <c r="UC86" s="26"/>
      <c r="UD86" s="26"/>
      <c r="UE86" s="26"/>
      <c r="UF86" s="26"/>
      <c r="UG86" s="26"/>
      <c r="UH86" s="26"/>
      <c r="UI86" s="26"/>
      <c r="UJ86" s="26"/>
      <c r="UK86" s="26"/>
      <c r="UL86" s="26"/>
      <c r="UM86" s="26"/>
      <c r="UN86" s="26"/>
      <c r="UO86" s="26"/>
      <c r="UP86" s="26"/>
      <c r="UQ86" s="26"/>
      <c r="UR86" s="26"/>
      <c r="US86" s="26"/>
      <c r="UT86" s="26"/>
      <c r="UU86" s="26"/>
      <c r="UV86" s="26"/>
      <c r="UW86" s="26"/>
      <c r="UX86" s="26"/>
      <c r="UY86" s="26"/>
      <c r="UZ86" s="26"/>
      <c r="VA86" s="26"/>
      <c r="VB86" s="26"/>
      <c r="VC86" s="26"/>
      <c r="VD86" s="26"/>
      <c r="VE86" s="26"/>
      <c r="VF86" s="26"/>
      <c r="VG86" s="26"/>
      <c r="VH86" s="26"/>
      <c r="VI86" s="26"/>
      <c r="VJ86" s="26"/>
      <c r="VK86" s="26"/>
      <c r="VL86" s="26"/>
      <c r="VM86" s="26"/>
      <c r="VN86" s="26"/>
      <c r="VO86" s="26"/>
      <c r="VP86" s="26"/>
      <c r="VQ86" s="26"/>
      <c r="VR86" s="26"/>
      <c r="VS86" s="26"/>
      <c r="VT86" s="26"/>
      <c r="VU86" s="26"/>
      <c r="VV86" s="26"/>
      <c r="VW86" s="26"/>
      <c r="VX86" s="26"/>
      <c r="VY86" s="26"/>
      <c r="VZ86" s="26"/>
      <c r="WA86" s="26"/>
      <c r="WB86" s="26"/>
      <c r="WC86" s="26"/>
      <c r="WD86" s="26"/>
      <c r="WE86" s="26"/>
      <c r="WF86" s="26"/>
      <c r="WG86" s="26"/>
      <c r="WH86" s="26"/>
      <c r="WI86" s="26"/>
      <c r="WJ86" s="26"/>
      <c r="WK86" s="26"/>
      <c r="WL86" s="26"/>
      <c r="WM86" s="26"/>
      <c r="WN86" s="26"/>
      <c r="WO86" s="26"/>
      <c r="WP86" s="26"/>
      <c r="WQ86" s="26"/>
      <c r="WR86" s="26"/>
      <c r="WS86" s="26"/>
      <c r="WT86" s="26"/>
      <c r="WU86" s="26"/>
      <c r="WV86" s="26"/>
      <c r="WW86" s="26"/>
      <c r="WX86" s="26"/>
      <c r="WY86" s="26"/>
      <c r="WZ86" s="26"/>
      <c r="XA86" s="26"/>
      <c r="XB86" s="26"/>
      <c r="XC86" s="26"/>
      <c r="XD86" s="26"/>
      <c r="XE86" s="26"/>
      <c r="XF86" s="26"/>
      <c r="XG86" s="26"/>
      <c r="XH86" s="26"/>
      <c r="XI86" s="26"/>
      <c r="XJ86" s="26"/>
      <c r="XK86" s="26"/>
      <c r="XL86" s="26"/>
      <c r="XM86" s="26"/>
      <c r="XN86" s="26"/>
      <c r="XO86" s="26"/>
      <c r="XP86" s="26"/>
      <c r="XQ86" s="26"/>
      <c r="XR86" s="26"/>
      <c r="XS86" s="26"/>
      <c r="XT86" s="26"/>
      <c r="XU86" s="26"/>
      <c r="XV86" s="26"/>
      <c r="XW86" s="26"/>
      <c r="XX86" s="26"/>
      <c r="XY86" s="26"/>
      <c r="XZ86" s="26"/>
      <c r="YA86" s="26"/>
      <c r="YB86" s="26"/>
      <c r="YC86" s="26"/>
      <c r="YD86" s="26"/>
      <c r="YE86" s="26"/>
      <c r="YF86" s="26"/>
      <c r="YG86" s="26"/>
      <c r="YH86" s="26"/>
      <c r="YI86" s="26"/>
      <c r="YJ86" s="26"/>
      <c r="YK86" s="26"/>
      <c r="YL86" s="26"/>
      <c r="YM86" s="26"/>
      <c r="YN86" s="26"/>
      <c r="YO86" s="26"/>
      <c r="YP86" s="26"/>
      <c r="YQ86" s="26"/>
      <c r="YR86" s="26"/>
      <c r="YS86" s="26"/>
      <c r="YT86" s="26"/>
      <c r="YU86" s="26"/>
      <c r="YV86" s="26"/>
      <c r="YW86" s="26"/>
      <c r="YX86" s="26"/>
      <c r="YY86" s="26"/>
      <c r="YZ86" s="26"/>
      <c r="ZA86" s="26"/>
      <c r="ZB86" s="26"/>
      <c r="ZC86" s="26"/>
      <c r="ZD86" s="26"/>
      <c r="ZE86" s="26"/>
      <c r="ZF86" s="26"/>
      <c r="ZG86" s="26"/>
      <c r="ZH86" s="26"/>
      <c r="ZI86" s="26"/>
      <c r="ZJ86" s="26"/>
      <c r="ZK86" s="26"/>
      <c r="ZL86" s="26"/>
      <c r="ZM86" s="26"/>
      <c r="ZN86" s="26"/>
      <c r="ZO86" s="26"/>
      <c r="ZP86" s="26"/>
      <c r="ZQ86" s="26"/>
      <c r="ZR86" s="26"/>
      <c r="ZS86" s="26"/>
      <c r="ZT86" s="26"/>
      <c r="ZU86" s="26"/>
      <c r="ZV86" s="26"/>
      <c r="ZW86" s="26"/>
      <c r="ZX86" s="26"/>
      <c r="ZY86" s="26"/>
      <c r="ZZ86" s="26"/>
      <c r="AAA86" s="26"/>
      <c r="AAB86" s="26"/>
      <c r="AAC86" s="26"/>
      <c r="AAD86" s="26"/>
      <c r="AAE86" s="26"/>
      <c r="AAF86" s="26"/>
      <c r="AAG86" s="26"/>
      <c r="AAH86" s="26"/>
      <c r="AAI86" s="26"/>
      <c r="AAJ86" s="26"/>
      <c r="AAK86" s="26"/>
      <c r="AAL86" s="26"/>
      <c r="AAM86" s="26"/>
      <c r="AAN86" s="26"/>
      <c r="AAO86" s="26"/>
      <c r="AAP86" s="26"/>
      <c r="AAQ86" s="26"/>
      <c r="AAR86" s="26"/>
      <c r="AAS86" s="26"/>
      <c r="AAT86" s="26"/>
      <c r="AAU86" s="26"/>
      <c r="AAV86" s="26"/>
      <c r="AAW86" s="26"/>
      <c r="AAX86" s="26"/>
      <c r="AAY86" s="26"/>
      <c r="AAZ86" s="26"/>
      <c r="ABA86" s="26"/>
      <c r="ABB86" s="26"/>
      <c r="ABC86" s="26"/>
      <c r="ABD86" s="26"/>
      <c r="ABE86" s="26"/>
      <c r="ABF86" s="26"/>
      <c r="ABG86" s="26"/>
      <c r="ABH86" s="26"/>
      <c r="ABI86" s="26"/>
      <c r="ABJ86" s="26"/>
      <c r="ABK86" s="26"/>
      <c r="ABL86" s="26"/>
      <c r="ABM86" s="26"/>
      <c r="ABN86" s="26"/>
      <c r="ABO86" s="26"/>
      <c r="ABP86" s="26"/>
      <c r="ABQ86" s="26"/>
      <c r="ABR86" s="26"/>
      <c r="ABS86" s="26"/>
      <c r="ABT86" s="26"/>
      <c r="ABU86" s="26"/>
      <c r="ABV86" s="26"/>
      <c r="ABW86" s="26"/>
      <c r="ABX86" s="26"/>
      <c r="ABY86" s="26"/>
      <c r="ABZ86" s="26"/>
      <c r="ACA86" s="26"/>
      <c r="ACB86" s="26"/>
      <c r="ACC86" s="26"/>
      <c r="ACD86" s="26"/>
      <c r="ACE86" s="26"/>
      <c r="ACF86" s="26"/>
      <c r="ACG86" s="26"/>
      <c r="ACH86" s="26"/>
      <c r="ACI86" s="26"/>
      <c r="ACJ86" s="26"/>
      <c r="ACK86" s="26"/>
      <c r="ACL86" s="26"/>
      <c r="ACM86" s="26"/>
      <c r="ACN86" s="26"/>
      <c r="ACO86" s="26"/>
      <c r="ACP86" s="26"/>
      <c r="ACQ86" s="26"/>
      <c r="ACR86" s="26"/>
      <c r="ACS86" s="26"/>
      <c r="ACT86" s="26"/>
      <c r="ACU86" s="26"/>
      <c r="ACV86" s="26"/>
      <c r="ACW86" s="26"/>
      <c r="ACX86" s="26"/>
      <c r="ACY86" s="26"/>
      <c r="ACZ86" s="26"/>
      <c r="ADA86" s="26"/>
      <c r="ADB86" s="26"/>
      <c r="ADC86" s="26"/>
      <c r="ADD86" s="26"/>
      <c r="ADE86" s="26"/>
      <c r="ADF86" s="26"/>
      <c r="ADG86" s="26"/>
      <c r="ADH86" s="26"/>
      <c r="ADI86" s="26"/>
      <c r="ADJ86" s="26"/>
      <c r="ADK86" s="26"/>
      <c r="ADL86" s="26"/>
      <c r="ADM86" s="26"/>
      <c r="ADN86" s="26"/>
      <c r="ADO86" s="26"/>
      <c r="ADP86" s="26"/>
      <c r="ADQ86" s="26"/>
      <c r="ADR86" s="26"/>
      <c r="ADS86" s="26"/>
      <c r="ADT86" s="26"/>
      <c r="ADU86" s="26"/>
      <c r="ADV86" s="26"/>
      <c r="ADW86" s="26"/>
      <c r="ADX86" s="26"/>
      <c r="ADY86" s="26"/>
      <c r="ADZ86" s="26"/>
      <c r="AEA86" s="26"/>
      <c r="AEB86" s="26"/>
      <c r="AEC86" s="26"/>
      <c r="AED86" s="26"/>
      <c r="AEE86" s="26"/>
      <c r="AEF86" s="26"/>
      <c r="AEG86" s="26"/>
      <c r="AEH86" s="26"/>
      <c r="AEI86" s="26"/>
      <c r="AEJ86" s="26"/>
      <c r="AEK86" s="26"/>
      <c r="AEL86" s="26"/>
      <c r="AEM86" s="26"/>
      <c r="AEN86" s="26"/>
      <c r="AEO86" s="26"/>
      <c r="AEP86" s="26"/>
      <c r="AEQ86" s="26"/>
      <c r="AER86" s="26"/>
      <c r="AES86" s="26"/>
      <c r="AET86" s="26"/>
      <c r="AEU86" s="26"/>
      <c r="AEV86" s="26"/>
      <c r="AEW86" s="26"/>
      <c r="AEX86" s="26"/>
      <c r="AEY86" s="26"/>
      <c r="AEZ86" s="26"/>
      <c r="AFA86" s="26"/>
      <c r="AFB86" s="26"/>
      <c r="AFC86" s="26"/>
      <c r="AFD86" s="26"/>
      <c r="AFE86" s="26"/>
      <c r="AFF86" s="26"/>
      <c r="AFG86" s="26"/>
      <c r="AFH86" s="26"/>
      <c r="AFI86" s="26"/>
      <c r="AFJ86" s="26"/>
      <c r="AFK86" s="26"/>
      <c r="AFL86" s="26"/>
      <c r="AFM86" s="26"/>
      <c r="AFN86" s="26"/>
      <c r="AFO86" s="26"/>
      <c r="AFP86" s="26"/>
      <c r="AFQ86" s="26"/>
      <c r="AFR86" s="26"/>
      <c r="AFS86" s="26"/>
      <c r="AFT86" s="26"/>
      <c r="AFU86" s="26"/>
      <c r="AFV86" s="26"/>
      <c r="AFW86" s="26"/>
      <c r="AFX86" s="26"/>
      <c r="AFY86" s="26"/>
      <c r="AFZ86" s="26"/>
      <c r="AGA86" s="26"/>
      <c r="AGB86" s="26"/>
      <c r="AGC86" s="26"/>
      <c r="AGD86" s="26"/>
      <c r="AGE86" s="26"/>
      <c r="AGF86" s="26"/>
      <c r="AGG86" s="26"/>
      <c r="AGH86" s="26"/>
      <c r="AGI86" s="26"/>
      <c r="AGJ86" s="26"/>
      <c r="AGK86" s="26"/>
      <c r="AGL86" s="26"/>
      <c r="AGM86" s="26"/>
      <c r="AGN86" s="26"/>
      <c r="AGO86" s="26"/>
      <c r="AGP86" s="26"/>
      <c r="AGQ86" s="26"/>
      <c r="AGR86" s="26"/>
      <c r="AGS86" s="26"/>
      <c r="AGT86" s="26"/>
      <c r="AGU86" s="26"/>
      <c r="AGV86" s="26"/>
      <c r="AGW86" s="26"/>
      <c r="AGX86" s="26"/>
      <c r="AGY86" s="26"/>
      <c r="AGZ86" s="26"/>
      <c r="AHA86" s="26"/>
      <c r="AHB86" s="26"/>
      <c r="AHC86" s="26"/>
      <c r="AHD86" s="26"/>
      <c r="AHE86" s="26"/>
      <c r="AHF86" s="26"/>
      <c r="AHG86" s="26"/>
      <c r="AHH86" s="26"/>
      <c r="AHI86" s="26"/>
      <c r="AHJ86" s="26"/>
      <c r="AHK86" s="26"/>
      <c r="AHL86" s="26"/>
      <c r="AHM86" s="26"/>
      <c r="AHN86" s="26"/>
      <c r="AHO86" s="26"/>
      <c r="AHP86" s="26"/>
      <c r="AHQ86" s="26"/>
      <c r="AHR86" s="26"/>
      <c r="AHS86" s="26"/>
      <c r="AHT86" s="26"/>
      <c r="AHU86" s="26"/>
      <c r="AHV86" s="26"/>
      <c r="AHW86" s="26"/>
      <c r="AHX86" s="26"/>
      <c r="AHY86" s="26"/>
      <c r="AHZ86" s="26"/>
      <c r="AIA86" s="26"/>
      <c r="AIB86" s="26"/>
      <c r="AIC86" s="26"/>
      <c r="AID86" s="26"/>
      <c r="AIE86" s="26"/>
      <c r="AIF86" s="26"/>
      <c r="AIG86" s="26"/>
      <c r="AIH86" s="26"/>
      <c r="AII86" s="26"/>
      <c r="AIJ86" s="26"/>
      <c r="AIK86" s="26"/>
      <c r="AIL86" s="26"/>
      <c r="AIM86" s="26"/>
      <c r="AIN86" s="26"/>
      <c r="AIO86" s="26"/>
      <c r="AIP86" s="26"/>
      <c r="AIQ86" s="26"/>
      <c r="AIR86" s="26"/>
      <c r="AIS86" s="26"/>
      <c r="AIT86" s="26"/>
      <c r="AIU86" s="26"/>
      <c r="AIV86" s="26"/>
      <c r="AIW86" s="26"/>
      <c r="AIX86" s="26"/>
      <c r="AIY86" s="26"/>
      <c r="AIZ86" s="26"/>
      <c r="AJA86" s="26"/>
      <c r="AJB86" s="26"/>
      <c r="AJC86" s="26"/>
      <c r="AJD86" s="26"/>
      <c r="AJE86" s="26"/>
      <c r="AJF86" s="26"/>
      <c r="AJG86" s="26"/>
      <c r="AJH86" s="26"/>
      <c r="AJI86" s="26"/>
      <c r="AJJ86" s="26"/>
      <c r="AJK86" s="26"/>
      <c r="AJL86" s="26"/>
      <c r="AJM86" s="26"/>
      <c r="AJN86" s="26"/>
      <c r="AJO86" s="26"/>
      <c r="AJP86" s="26"/>
      <c r="AJQ86" s="26"/>
      <c r="AJR86" s="26"/>
      <c r="AJS86" s="26"/>
      <c r="AJT86" s="26"/>
      <c r="AJU86" s="26"/>
      <c r="AJV86" s="26"/>
      <c r="AJW86" s="26"/>
      <c r="AJX86" s="26"/>
      <c r="AJY86" s="26"/>
      <c r="AJZ86" s="26"/>
      <c r="AKA86" s="26"/>
      <c r="AKB86" s="26"/>
      <c r="AKC86" s="26"/>
      <c r="AKD86" s="26"/>
      <c r="AKE86" s="26"/>
      <c r="AKF86" s="26"/>
      <c r="AKG86" s="26"/>
      <c r="AKH86" s="26"/>
      <c r="AKI86" s="26"/>
      <c r="AKJ86" s="26"/>
      <c r="AKK86" s="26"/>
      <c r="AKL86" s="26"/>
      <c r="AKM86" s="26"/>
      <c r="AKN86" s="26"/>
      <c r="AKO86" s="26"/>
      <c r="AKP86" s="26"/>
      <c r="AKQ86" s="26"/>
      <c r="AKR86" s="26"/>
      <c r="AKS86" s="26"/>
      <c r="AKT86" s="26"/>
      <c r="AKU86" s="26"/>
      <c r="AKV86" s="26"/>
      <c r="AKW86" s="26"/>
      <c r="AKX86" s="26"/>
      <c r="AKY86" s="26"/>
      <c r="AKZ86" s="26"/>
      <c r="ALA86" s="26"/>
      <c r="ALB86" s="26"/>
      <c r="ALC86" s="26"/>
      <c r="ALD86" s="26"/>
      <c r="ALE86" s="26"/>
      <c r="ALF86" s="26"/>
      <c r="ALG86" s="26"/>
      <c r="ALH86" s="26"/>
      <c r="ALI86" s="26"/>
      <c r="ALJ86" s="26"/>
      <c r="ALK86" s="26"/>
      <c r="ALL86" s="26"/>
      <c r="ALM86" s="26"/>
      <c r="ALN86" s="26"/>
      <c r="ALO86" s="26"/>
      <c r="ALP86" s="26"/>
      <c r="ALQ86" s="26"/>
      <c r="ALR86" s="26"/>
      <c r="ALS86" s="26"/>
      <c r="ALT86" s="26"/>
      <c r="ALU86" s="26"/>
      <c r="ALV86" s="26"/>
      <c r="ALW86" s="26"/>
      <c r="ALX86" s="26"/>
      <c r="ALY86" s="26"/>
      <c r="ALZ86" s="26"/>
      <c r="AMA86" s="26"/>
      <c r="AMB86" s="26"/>
      <c r="AMC86" s="26"/>
      <c r="AMD86" s="26"/>
      <c r="AME86" s="26"/>
      <c r="AMF86" s="26"/>
      <c r="AMG86" s="26"/>
      <c r="AMH86" s="26"/>
      <c r="AMI86" s="26"/>
      <c r="AMJ86" s="26"/>
      <c r="AMK86" s="26"/>
    </row>
    <row r="87" spans="1:1025" ht="17.850000000000001" customHeight="1" x14ac:dyDescent="0.25">
      <c r="A87" s="624"/>
      <c r="B87" s="657" t="s">
        <v>636</v>
      </c>
      <c r="C87" s="658"/>
      <c r="D87" s="649"/>
      <c r="E87" s="63"/>
      <c r="F87" s="603"/>
      <c r="G87" s="51"/>
      <c r="H87" s="52"/>
      <c r="I87" s="53"/>
      <c r="J87" s="53"/>
      <c r="K87" s="38"/>
      <c r="L87" s="38"/>
      <c r="M87" s="38"/>
      <c r="N87" s="38"/>
      <c r="O87" s="38"/>
      <c r="P87" s="38"/>
      <c r="Q87" s="38"/>
      <c r="R87" s="38"/>
      <c r="S87" s="38"/>
      <c r="T87" s="38"/>
      <c r="U87" s="38"/>
      <c r="V87" s="38"/>
      <c r="W87" s="38"/>
      <c r="X87" s="38"/>
      <c r="Y87" s="38"/>
      <c r="Z87" s="38"/>
      <c r="AA87" s="38"/>
      <c r="AB87" s="38"/>
      <c r="AC87" s="38"/>
      <c r="AD87" s="38"/>
      <c r="AE87" s="38"/>
      <c r="AF87" s="38"/>
      <c r="AG87" s="38"/>
      <c r="AH87" s="38"/>
    </row>
    <row r="88" spans="1:1025" ht="20.85" customHeight="1" x14ac:dyDescent="0.25">
      <c r="A88" s="624"/>
      <c r="B88" s="659" t="s">
        <v>637</v>
      </c>
      <c r="C88" s="658"/>
      <c r="D88" s="649"/>
      <c r="E88" s="63"/>
      <c r="F88" s="603"/>
      <c r="G88" s="51"/>
      <c r="H88" s="52"/>
      <c r="I88" s="53"/>
      <c r="J88" s="53"/>
      <c r="K88" s="38"/>
      <c r="L88" s="38"/>
      <c r="M88" s="38"/>
      <c r="N88" s="38"/>
      <c r="O88" s="38"/>
      <c r="P88" s="38"/>
      <c r="Q88" s="38"/>
      <c r="R88" s="38"/>
      <c r="S88" s="38"/>
      <c r="T88" s="38"/>
      <c r="U88" s="38"/>
      <c r="V88" s="38"/>
      <c r="W88" s="38"/>
      <c r="X88" s="38"/>
      <c r="Y88" s="38"/>
      <c r="Z88" s="38"/>
      <c r="AA88" s="38"/>
      <c r="AB88" s="38"/>
      <c r="AC88" s="38"/>
      <c r="AD88" s="38"/>
      <c r="AE88" s="38"/>
      <c r="AF88" s="38"/>
      <c r="AG88" s="38"/>
      <c r="AH88" s="38"/>
    </row>
    <row r="89" spans="1:1025" ht="58.15" customHeight="1" x14ac:dyDescent="0.25">
      <c r="A89" s="628" t="s">
        <v>638</v>
      </c>
      <c r="B89" s="644" t="s">
        <v>639</v>
      </c>
      <c r="C89" s="653">
        <v>188</v>
      </c>
      <c r="D89" s="654" t="s">
        <v>39</v>
      </c>
      <c r="E89" s="64">
        <v>0</v>
      </c>
      <c r="F89" s="599">
        <f>ROUND((C89*E89),2)</f>
        <v>0</v>
      </c>
      <c r="G89" s="51"/>
      <c r="H89" s="52"/>
      <c r="I89" s="53"/>
      <c r="J89" s="53"/>
      <c r="K89" s="38"/>
      <c r="L89" s="38"/>
      <c r="M89" s="38"/>
      <c r="N89" s="38"/>
      <c r="O89" s="38"/>
      <c r="P89" s="38"/>
      <c r="Q89" s="38"/>
      <c r="R89" s="38"/>
      <c r="S89" s="38"/>
      <c r="T89" s="38"/>
      <c r="U89" s="38"/>
      <c r="V89" s="38"/>
      <c r="W89" s="38"/>
      <c r="X89" s="38"/>
      <c r="Y89" s="38"/>
      <c r="Z89" s="38"/>
      <c r="AA89" s="38"/>
      <c r="AB89" s="38"/>
      <c r="AC89" s="38"/>
      <c r="AD89" s="38"/>
      <c r="AE89" s="38"/>
      <c r="AF89" s="38"/>
      <c r="AG89" s="38"/>
      <c r="AH89" s="38"/>
    </row>
    <row r="90" spans="1:1025" x14ac:dyDescent="0.25">
      <c r="A90" s="624"/>
      <c r="B90" s="38"/>
      <c r="C90" s="65"/>
      <c r="D90" s="650"/>
      <c r="E90" s="236"/>
      <c r="F90" s="604"/>
      <c r="G90" s="51"/>
      <c r="H90" s="52"/>
      <c r="I90" s="53"/>
      <c r="J90" s="53"/>
      <c r="K90" s="38"/>
      <c r="L90" s="38"/>
      <c r="M90" s="38"/>
      <c r="N90" s="38"/>
      <c r="O90" s="38"/>
      <c r="P90" s="38"/>
      <c r="Q90" s="38"/>
      <c r="R90" s="38"/>
      <c r="S90" s="38"/>
      <c r="T90" s="38"/>
      <c r="U90" s="38"/>
      <c r="V90" s="38"/>
      <c r="W90" s="38"/>
      <c r="X90" s="38"/>
      <c r="Y90" s="38"/>
      <c r="Z90" s="38"/>
      <c r="AA90" s="38"/>
      <c r="AB90" s="38"/>
      <c r="AC90" s="38"/>
      <c r="AD90" s="38"/>
      <c r="AE90" s="38"/>
      <c r="AF90" s="38"/>
      <c r="AG90" s="38"/>
      <c r="AH90" s="38"/>
    </row>
    <row r="91" spans="1:1025" x14ac:dyDescent="0.25">
      <c r="A91" s="202"/>
      <c r="B91" s="235"/>
      <c r="C91" s="232"/>
      <c r="D91" s="233"/>
      <c r="E91" s="234"/>
      <c r="F91" s="601"/>
      <c r="G91" s="51"/>
      <c r="H91" s="52"/>
      <c r="I91" s="53"/>
      <c r="J91" s="53"/>
      <c r="K91" s="38"/>
      <c r="L91" s="38"/>
      <c r="M91" s="38"/>
      <c r="N91" s="38"/>
      <c r="O91" s="38"/>
      <c r="P91" s="38"/>
      <c r="Q91" s="38"/>
      <c r="R91" s="38"/>
      <c r="S91" s="38"/>
      <c r="T91" s="38"/>
      <c r="U91" s="38"/>
      <c r="V91" s="38"/>
      <c r="W91" s="38"/>
      <c r="X91" s="38"/>
      <c r="Y91" s="38"/>
      <c r="Z91" s="38"/>
      <c r="AA91" s="38"/>
      <c r="AB91" s="38"/>
      <c r="AC91" s="38"/>
      <c r="AD91" s="38"/>
      <c r="AE91" s="38"/>
      <c r="AF91" s="38"/>
      <c r="AG91" s="38"/>
      <c r="AH91" s="38"/>
    </row>
    <row r="92" spans="1:1025" ht="18.600000000000001" customHeight="1" x14ac:dyDescent="0.25">
      <c r="A92" s="227" t="s">
        <v>617</v>
      </c>
      <c r="B92" s="869" t="s">
        <v>640</v>
      </c>
      <c r="C92" s="869"/>
      <c r="D92" s="869"/>
      <c r="E92" s="593"/>
      <c r="F92" s="594">
        <f>SUM(F73:F89)</f>
        <v>0</v>
      </c>
      <c r="G92" s="46"/>
      <c r="H92" s="47"/>
      <c r="I92" s="47"/>
      <c r="J92" s="47"/>
      <c r="K92" s="47"/>
      <c r="L92" s="47"/>
      <c r="M92" s="47"/>
      <c r="N92" s="47"/>
      <c r="O92" s="47"/>
      <c r="P92" s="47"/>
      <c r="Q92" s="47"/>
      <c r="R92" s="47"/>
      <c r="S92" s="47"/>
      <c r="T92" s="47"/>
      <c r="U92" s="47"/>
      <c r="V92" s="47"/>
      <c r="W92" s="47"/>
      <c r="X92" s="47"/>
      <c r="Y92" s="47"/>
      <c r="Z92" s="47"/>
      <c r="AA92" s="47"/>
      <c r="AB92" s="47"/>
      <c r="AC92" s="47"/>
      <c r="AD92" s="47"/>
      <c r="AE92" s="47"/>
      <c r="AF92" s="47"/>
      <c r="AG92" s="47"/>
      <c r="AH92" s="47"/>
      <c r="AI92" s="47"/>
      <c r="AJ92" s="47"/>
      <c r="AK92" s="47"/>
      <c r="AL92" s="47"/>
      <c r="AM92" s="47"/>
      <c r="AN92" s="47"/>
      <c r="AO92" s="47"/>
      <c r="AP92" s="47"/>
      <c r="AQ92" s="47"/>
      <c r="AR92" s="47"/>
      <c r="AS92" s="47"/>
      <c r="AT92" s="47"/>
      <c r="AU92" s="47"/>
      <c r="AV92" s="47"/>
      <c r="AW92" s="47"/>
      <c r="AX92" s="47"/>
      <c r="AY92" s="47"/>
      <c r="AZ92" s="47"/>
      <c r="BA92" s="47"/>
      <c r="BB92" s="47"/>
      <c r="BC92" s="47"/>
      <c r="BD92" s="47"/>
      <c r="BE92" s="47"/>
      <c r="BF92" s="47"/>
      <c r="BG92" s="47"/>
      <c r="BH92" s="47"/>
      <c r="BI92" s="47"/>
      <c r="BJ92" s="47"/>
      <c r="BK92" s="47"/>
      <c r="BL92" s="47"/>
      <c r="BM92" s="47"/>
      <c r="BN92" s="47"/>
      <c r="BO92" s="47"/>
      <c r="BP92" s="47"/>
      <c r="BQ92" s="47"/>
      <c r="BR92" s="47"/>
      <c r="BS92" s="47"/>
      <c r="BT92" s="47"/>
      <c r="BU92" s="47"/>
      <c r="BV92" s="47"/>
      <c r="BW92" s="47"/>
      <c r="BX92" s="47"/>
      <c r="BY92" s="47"/>
      <c r="BZ92" s="47"/>
      <c r="CA92" s="47"/>
      <c r="CB92" s="47"/>
      <c r="CC92" s="47"/>
      <c r="CD92" s="47"/>
      <c r="CE92" s="47"/>
      <c r="CF92" s="47"/>
      <c r="CG92" s="47"/>
      <c r="CH92" s="47"/>
      <c r="CI92" s="47"/>
      <c r="CJ92" s="47"/>
      <c r="CK92" s="47"/>
      <c r="CL92" s="47"/>
      <c r="CM92" s="47"/>
      <c r="CN92" s="47"/>
      <c r="CO92" s="47"/>
      <c r="CP92" s="47"/>
      <c r="CQ92" s="47"/>
      <c r="CR92" s="47"/>
      <c r="CS92" s="47"/>
      <c r="CT92" s="47"/>
      <c r="CU92" s="47"/>
      <c r="CV92" s="47"/>
      <c r="CW92" s="47"/>
      <c r="CX92" s="47"/>
      <c r="CY92" s="47"/>
      <c r="CZ92" s="47"/>
      <c r="DA92" s="47"/>
      <c r="DB92" s="47"/>
      <c r="DC92" s="47"/>
      <c r="DD92" s="47"/>
      <c r="DE92" s="47"/>
      <c r="DF92" s="47"/>
      <c r="DG92" s="47"/>
      <c r="DH92" s="47"/>
      <c r="DI92" s="47"/>
      <c r="DJ92" s="47"/>
      <c r="DK92" s="47"/>
      <c r="DL92" s="47"/>
      <c r="DM92" s="47"/>
      <c r="DN92" s="47"/>
      <c r="DO92" s="47"/>
      <c r="DP92" s="47"/>
      <c r="DQ92" s="47"/>
      <c r="DR92" s="47"/>
      <c r="DS92" s="47"/>
      <c r="DT92" s="47"/>
      <c r="DU92" s="47"/>
      <c r="DV92" s="47"/>
      <c r="DW92" s="47"/>
      <c r="DX92" s="47"/>
      <c r="DY92" s="47"/>
      <c r="DZ92" s="47"/>
      <c r="EA92" s="47"/>
      <c r="EB92" s="47"/>
      <c r="EC92" s="47"/>
      <c r="ED92" s="47"/>
      <c r="EE92" s="47"/>
      <c r="EF92" s="47"/>
      <c r="EG92" s="47"/>
      <c r="EH92" s="47"/>
      <c r="EI92" s="47"/>
      <c r="EJ92" s="47"/>
      <c r="EK92" s="47"/>
      <c r="EL92" s="47"/>
      <c r="EM92" s="47"/>
      <c r="EN92" s="47"/>
      <c r="EO92" s="47"/>
      <c r="EP92" s="47"/>
      <c r="EQ92" s="47"/>
      <c r="ER92" s="47"/>
      <c r="ES92" s="47"/>
      <c r="ET92" s="47"/>
      <c r="EU92" s="47"/>
      <c r="EV92" s="47"/>
      <c r="EW92" s="47"/>
      <c r="EX92" s="47"/>
      <c r="EY92" s="47"/>
      <c r="EZ92" s="47"/>
      <c r="FA92" s="47"/>
      <c r="FB92" s="47"/>
      <c r="FC92" s="47"/>
      <c r="FD92" s="47"/>
      <c r="FE92" s="47"/>
      <c r="FF92" s="47"/>
      <c r="FG92" s="47"/>
      <c r="FH92" s="47"/>
      <c r="FI92" s="47"/>
      <c r="FJ92" s="47"/>
      <c r="FK92" s="47"/>
      <c r="FL92" s="47"/>
      <c r="FM92" s="47"/>
      <c r="FN92" s="47"/>
      <c r="FO92" s="47"/>
      <c r="FP92" s="47"/>
      <c r="FQ92" s="47"/>
      <c r="FR92" s="47"/>
      <c r="FS92" s="47"/>
      <c r="FT92" s="47"/>
      <c r="FU92" s="47"/>
      <c r="FV92" s="47"/>
      <c r="FW92" s="47"/>
      <c r="FX92" s="47"/>
      <c r="FY92" s="47"/>
      <c r="FZ92" s="47"/>
      <c r="GA92" s="47"/>
      <c r="GB92" s="47"/>
      <c r="GC92" s="47"/>
      <c r="GD92" s="47"/>
      <c r="GE92" s="47"/>
      <c r="GF92" s="47"/>
      <c r="GG92" s="47"/>
      <c r="GH92" s="47"/>
      <c r="GI92" s="47"/>
      <c r="GJ92" s="47"/>
      <c r="GK92" s="47"/>
      <c r="GL92" s="47"/>
      <c r="GM92" s="47"/>
      <c r="GN92" s="47"/>
      <c r="GO92" s="47"/>
      <c r="GP92" s="47"/>
      <c r="GQ92" s="47"/>
      <c r="GR92" s="47"/>
      <c r="GS92" s="47"/>
      <c r="GT92" s="47"/>
      <c r="GU92" s="47"/>
      <c r="GV92" s="47"/>
      <c r="GW92" s="47"/>
      <c r="GX92" s="47"/>
      <c r="GY92" s="47"/>
      <c r="GZ92" s="47"/>
      <c r="HA92" s="47"/>
      <c r="HB92" s="47"/>
      <c r="HC92" s="47"/>
      <c r="HD92" s="47"/>
      <c r="HE92" s="47"/>
      <c r="HF92" s="47"/>
      <c r="HG92" s="47"/>
      <c r="HH92" s="47"/>
      <c r="HI92" s="47"/>
      <c r="HJ92" s="47"/>
      <c r="HK92" s="47"/>
      <c r="HL92" s="47"/>
      <c r="HM92" s="47"/>
      <c r="HN92" s="47"/>
      <c r="HO92" s="47"/>
      <c r="HP92" s="47"/>
      <c r="HQ92" s="47"/>
      <c r="HR92" s="47"/>
      <c r="HS92" s="47"/>
      <c r="HT92" s="47"/>
      <c r="HU92" s="47"/>
      <c r="HV92" s="47"/>
      <c r="HW92" s="47"/>
      <c r="HX92" s="47"/>
      <c r="HY92" s="47"/>
      <c r="HZ92" s="47"/>
      <c r="IA92" s="47"/>
      <c r="IB92" s="47"/>
      <c r="IC92" s="47"/>
      <c r="ID92" s="47"/>
      <c r="IE92" s="47"/>
      <c r="IF92" s="47"/>
      <c r="IG92" s="47"/>
      <c r="IH92" s="47"/>
      <c r="II92" s="47"/>
      <c r="IJ92" s="47"/>
      <c r="IK92" s="47"/>
      <c r="IL92" s="47"/>
      <c r="IM92" s="47"/>
      <c r="IN92" s="47"/>
      <c r="IO92" s="47"/>
      <c r="IP92" s="47"/>
      <c r="IQ92" s="47"/>
      <c r="IR92" s="47"/>
      <c r="IS92" s="47"/>
      <c r="IT92" s="47"/>
      <c r="IU92" s="47"/>
      <c r="IV92" s="47"/>
      <c r="IW92" s="47"/>
      <c r="IX92" s="47"/>
      <c r="IY92" s="47"/>
      <c r="IZ92" s="47"/>
      <c r="JA92" s="47"/>
      <c r="JB92" s="47"/>
      <c r="JC92" s="47"/>
      <c r="JD92" s="47"/>
      <c r="JE92" s="47"/>
      <c r="JF92" s="47"/>
      <c r="JG92" s="47"/>
      <c r="JH92" s="47"/>
      <c r="JI92" s="47"/>
      <c r="JJ92" s="47"/>
      <c r="JK92" s="47"/>
      <c r="JL92" s="47"/>
      <c r="JM92" s="47"/>
      <c r="JN92" s="47"/>
      <c r="JO92" s="47"/>
      <c r="JP92" s="47"/>
      <c r="JQ92" s="47"/>
      <c r="JR92" s="47"/>
      <c r="JS92" s="47"/>
      <c r="JT92" s="47"/>
      <c r="JU92" s="47"/>
      <c r="JV92" s="47"/>
      <c r="JW92" s="47"/>
      <c r="JX92" s="47"/>
      <c r="JY92" s="47"/>
      <c r="JZ92" s="47"/>
      <c r="KA92" s="47"/>
      <c r="KB92" s="47"/>
      <c r="KC92" s="47"/>
      <c r="KD92" s="47"/>
      <c r="KE92" s="47"/>
      <c r="KF92" s="47"/>
      <c r="KG92" s="47"/>
      <c r="KH92" s="47"/>
      <c r="KI92" s="47"/>
      <c r="KJ92" s="47"/>
      <c r="KK92" s="47"/>
      <c r="KL92" s="47"/>
      <c r="KM92" s="47"/>
      <c r="KN92" s="47"/>
      <c r="KO92" s="47"/>
      <c r="KP92" s="47"/>
      <c r="KQ92" s="47"/>
      <c r="KR92" s="47"/>
      <c r="KS92" s="47"/>
      <c r="KT92" s="47"/>
      <c r="KU92" s="47"/>
      <c r="KV92" s="47"/>
      <c r="KW92" s="47"/>
      <c r="KX92" s="47"/>
      <c r="KY92" s="47"/>
      <c r="KZ92" s="47"/>
      <c r="LA92" s="47"/>
      <c r="LB92" s="47"/>
      <c r="LC92" s="47"/>
      <c r="LD92" s="47"/>
      <c r="LE92" s="47"/>
      <c r="LF92" s="47"/>
      <c r="LG92" s="47"/>
      <c r="LH92" s="47"/>
      <c r="LI92" s="47"/>
      <c r="LJ92" s="47"/>
      <c r="LK92" s="47"/>
      <c r="LL92" s="47"/>
      <c r="LM92" s="47"/>
      <c r="LN92" s="47"/>
      <c r="LO92" s="47"/>
      <c r="LP92" s="47"/>
      <c r="LQ92" s="47"/>
      <c r="LR92" s="47"/>
      <c r="LS92" s="47"/>
      <c r="LT92" s="47"/>
      <c r="LU92" s="47"/>
      <c r="LV92" s="47"/>
      <c r="LW92" s="47"/>
      <c r="LX92" s="47"/>
      <c r="LY92" s="47"/>
      <c r="LZ92" s="47"/>
      <c r="MA92" s="47"/>
      <c r="MB92" s="47"/>
      <c r="MC92" s="47"/>
      <c r="MD92" s="47"/>
      <c r="ME92" s="47"/>
      <c r="MF92" s="47"/>
      <c r="MG92" s="47"/>
      <c r="MH92" s="47"/>
      <c r="MI92" s="47"/>
      <c r="MJ92" s="47"/>
      <c r="MK92" s="47"/>
      <c r="ML92" s="47"/>
      <c r="MM92" s="47"/>
      <c r="MN92" s="47"/>
      <c r="MO92" s="47"/>
      <c r="MP92" s="47"/>
      <c r="MQ92" s="47"/>
      <c r="MR92" s="47"/>
      <c r="MS92" s="47"/>
      <c r="MT92" s="47"/>
      <c r="MU92" s="47"/>
      <c r="MV92" s="47"/>
      <c r="MW92" s="47"/>
      <c r="MX92" s="47"/>
      <c r="MY92" s="47"/>
      <c r="MZ92" s="47"/>
      <c r="NA92" s="47"/>
      <c r="NB92" s="47"/>
      <c r="NC92" s="47"/>
      <c r="ND92" s="47"/>
      <c r="NE92" s="47"/>
      <c r="NF92" s="47"/>
      <c r="NG92" s="47"/>
      <c r="NH92" s="47"/>
      <c r="NI92" s="47"/>
      <c r="NJ92" s="47"/>
      <c r="NK92" s="47"/>
      <c r="NL92" s="47"/>
      <c r="NM92" s="47"/>
      <c r="NN92" s="47"/>
      <c r="NO92" s="47"/>
      <c r="NP92" s="47"/>
      <c r="NQ92" s="47"/>
      <c r="NR92" s="47"/>
      <c r="NS92" s="47"/>
      <c r="NT92" s="47"/>
      <c r="NU92" s="47"/>
      <c r="NV92" s="47"/>
      <c r="NW92" s="47"/>
      <c r="NX92" s="47"/>
      <c r="NY92" s="47"/>
      <c r="NZ92" s="47"/>
      <c r="OA92" s="47"/>
      <c r="OB92" s="47"/>
      <c r="OC92" s="47"/>
      <c r="OD92" s="47"/>
      <c r="OE92" s="47"/>
      <c r="OF92" s="47"/>
      <c r="OG92" s="47"/>
      <c r="OH92" s="47"/>
      <c r="OI92" s="47"/>
      <c r="OJ92" s="47"/>
      <c r="OK92" s="47"/>
      <c r="OL92" s="47"/>
      <c r="OM92" s="47"/>
      <c r="ON92" s="47"/>
      <c r="OO92" s="47"/>
      <c r="OP92" s="47"/>
      <c r="OQ92" s="47"/>
      <c r="OR92" s="47"/>
      <c r="OS92" s="47"/>
      <c r="OT92" s="47"/>
      <c r="OU92" s="47"/>
      <c r="OV92" s="47"/>
      <c r="OW92" s="47"/>
      <c r="OX92" s="47"/>
      <c r="OY92" s="47"/>
      <c r="OZ92" s="47"/>
      <c r="PA92" s="47"/>
      <c r="PB92" s="47"/>
      <c r="PC92" s="47"/>
      <c r="PD92" s="47"/>
      <c r="PE92" s="47"/>
      <c r="PF92" s="47"/>
      <c r="PG92" s="47"/>
      <c r="PH92" s="47"/>
      <c r="PI92" s="47"/>
      <c r="PJ92" s="47"/>
      <c r="PK92" s="47"/>
      <c r="PL92" s="47"/>
      <c r="PM92" s="47"/>
      <c r="PN92" s="47"/>
      <c r="PO92" s="47"/>
      <c r="PP92" s="47"/>
      <c r="PQ92" s="47"/>
      <c r="PR92" s="47"/>
      <c r="PS92" s="47"/>
      <c r="PT92" s="47"/>
      <c r="PU92" s="47"/>
      <c r="PV92" s="47"/>
      <c r="PW92" s="47"/>
      <c r="PX92" s="47"/>
      <c r="PY92" s="47"/>
      <c r="PZ92" s="47"/>
      <c r="QA92" s="47"/>
      <c r="QB92" s="47"/>
      <c r="QC92" s="47"/>
      <c r="QD92" s="47"/>
      <c r="QE92" s="47"/>
      <c r="QF92" s="47"/>
      <c r="QG92" s="47"/>
      <c r="QH92" s="47"/>
      <c r="QI92" s="47"/>
      <c r="QJ92" s="47"/>
      <c r="QK92" s="47"/>
      <c r="QL92" s="47"/>
      <c r="QM92" s="47"/>
      <c r="QN92" s="47"/>
      <c r="QO92" s="47"/>
      <c r="QP92" s="47"/>
      <c r="QQ92" s="47"/>
      <c r="QR92" s="47"/>
      <c r="QS92" s="47"/>
      <c r="QT92" s="47"/>
      <c r="QU92" s="47"/>
      <c r="QV92" s="47"/>
      <c r="QW92" s="47"/>
      <c r="QX92" s="47"/>
      <c r="QY92" s="47"/>
      <c r="QZ92" s="47"/>
      <c r="RA92" s="47"/>
      <c r="RB92" s="47"/>
      <c r="RC92" s="47"/>
      <c r="RD92" s="47"/>
      <c r="RE92" s="47"/>
      <c r="RF92" s="47"/>
      <c r="RG92" s="47"/>
      <c r="RH92" s="47"/>
      <c r="RI92" s="47"/>
      <c r="RJ92" s="47"/>
      <c r="RK92" s="47"/>
      <c r="RL92" s="47"/>
      <c r="RM92" s="47"/>
      <c r="RN92" s="47"/>
      <c r="RO92" s="47"/>
      <c r="RP92" s="47"/>
      <c r="RQ92" s="47"/>
      <c r="RR92" s="47"/>
      <c r="RS92" s="47"/>
      <c r="RT92" s="47"/>
      <c r="RU92" s="47"/>
      <c r="RV92" s="47"/>
      <c r="RW92" s="47"/>
      <c r="RX92" s="47"/>
      <c r="RY92" s="47"/>
      <c r="RZ92" s="47"/>
      <c r="SA92" s="47"/>
      <c r="SB92" s="47"/>
      <c r="SC92" s="47"/>
      <c r="SD92" s="47"/>
      <c r="SE92" s="47"/>
      <c r="SF92" s="47"/>
      <c r="SG92" s="47"/>
      <c r="SH92" s="47"/>
      <c r="SI92" s="47"/>
      <c r="SJ92" s="47"/>
      <c r="SK92" s="47"/>
      <c r="SL92" s="47"/>
      <c r="SM92" s="47"/>
      <c r="SN92" s="47"/>
      <c r="SO92" s="47"/>
      <c r="SP92" s="47"/>
      <c r="SQ92" s="47"/>
      <c r="SR92" s="47"/>
      <c r="SS92" s="47"/>
      <c r="ST92" s="47"/>
      <c r="SU92" s="47"/>
      <c r="SV92" s="47"/>
      <c r="SW92" s="47"/>
      <c r="SX92" s="47"/>
      <c r="SY92" s="47"/>
      <c r="SZ92" s="47"/>
      <c r="TA92" s="47"/>
      <c r="TB92" s="47"/>
      <c r="TC92" s="47"/>
      <c r="TD92" s="47"/>
      <c r="TE92" s="47"/>
      <c r="TF92" s="47"/>
      <c r="TG92" s="47"/>
      <c r="TH92" s="47"/>
      <c r="TI92" s="47"/>
      <c r="TJ92" s="47"/>
      <c r="TK92" s="47"/>
      <c r="TL92" s="47"/>
      <c r="TM92" s="47"/>
      <c r="TN92" s="47"/>
      <c r="TO92" s="47"/>
      <c r="TP92" s="47"/>
      <c r="TQ92" s="47"/>
      <c r="TR92" s="47"/>
      <c r="TS92" s="47"/>
      <c r="TT92" s="47"/>
      <c r="TU92" s="47"/>
      <c r="TV92" s="47"/>
      <c r="TW92" s="47"/>
      <c r="TX92" s="47"/>
      <c r="TY92" s="47"/>
      <c r="TZ92" s="47"/>
      <c r="UA92" s="47"/>
      <c r="UB92" s="47"/>
      <c r="UC92" s="47"/>
      <c r="UD92" s="47"/>
      <c r="UE92" s="47"/>
      <c r="UF92" s="47"/>
      <c r="UG92" s="47"/>
      <c r="UH92" s="47"/>
      <c r="UI92" s="47"/>
      <c r="UJ92" s="47"/>
      <c r="UK92" s="47"/>
      <c r="UL92" s="47"/>
      <c r="UM92" s="47"/>
      <c r="UN92" s="47"/>
      <c r="UO92" s="47"/>
      <c r="UP92" s="47"/>
      <c r="UQ92" s="47"/>
      <c r="UR92" s="47"/>
      <c r="US92" s="47"/>
      <c r="UT92" s="47"/>
      <c r="UU92" s="47"/>
      <c r="UV92" s="47"/>
      <c r="UW92" s="47"/>
      <c r="UX92" s="47"/>
      <c r="UY92" s="47"/>
      <c r="UZ92" s="47"/>
      <c r="VA92" s="47"/>
      <c r="VB92" s="47"/>
      <c r="VC92" s="47"/>
      <c r="VD92" s="47"/>
      <c r="VE92" s="47"/>
      <c r="VF92" s="47"/>
      <c r="VG92" s="47"/>
      <c r="VH92" s="47"/>
      <c r="VI92" s="47"/>
      <c r="VJ92" s="47"/>
      <c r="VK92" s="47"/>
      <c r="VL92" s="47"/>
      <c r="VM92" s="47"/>
      <c r="VN92" s="47"/>
      <c r="VO92" s="47"/>
      <c r="VP92" s="47"/>
      <c r="VQ92" s="47"/>
      <c r="VR92" s="47"/>
      <c r="VS92" s="47"/>
      <c r="VT92" s="47"/>
      <c r="VU92" s="47"/>
      <c r="VV92" s="47"/>
      <c r="VW92" s="47"/>
      <c r="VX92" s="47"/>
      <c r="VY92" s="47"/>
      <c r="VZ92" s="47"/>
      <c r="WA92" s="47"/>
      <c r="WB92" s="47"/>
      <c r="WC92" s="47"/>
      <c r="WD92" s="47"/>
      <c r="WE92" s="47"/>
      <c r="WF92" s="47"/>
      <c r="WG92" s="47"/>
      <c r="WH92" s="47"/>
      <c r="WI92" s="47"/>
      <c r="WJ92" s="47"/>
      <c r="WK92" s="47"/>
      <c r="WL92" s="47"/>
      <c r="WM92" s="47"/>
      <c r="WN92" s="47"/>
      <c r="WO92" s="47"/>
      <c r="WP92" s="47"/>
      <c r="WQ92" s="47"/>
      <c r="WR92" s="47"/>
      <c r="WS92" s="47"/>
      <c r="WT92" s="47"/>
      <c r="WU92" s="47"/>
      <c r="WV92" s="47"/>
      <c r="WW92" s="47"/>
      <c r="WX92" s="47"/>
      <c r="WY92" s="47"/>
      <c r="WZ92" s="47"/>
      <c r="XA92" s="47"/>
      <c r="XB92" s="47"/>
      <c r="XC92" s="47"/>
      <c r="XD92" s="47"/>
      <c r="XE92" s="47"/>
      <c r="XF92" s="47"/>
      <c r="XG92" s="47"/>
      <c r="XH92" s="47"/>
      <c r="XI92" s="47"/>
      <c r="XJ92" s="47"/>
      <c r="XK92" s="47"/>
      <c r="XL92" s="47"/>
      <c r="XM92" s="47"/>
      <c r="XN92" s="47"/>
      <c r="XO92" s="47"/>
      <c r="XP92" s="47"/>
      <c r="XQ92" s="47"/>
      <c r="XR92" s="47"/>
      <c r="XS92" s="47"/>
      <c r="XT92" s="47"/>
      <c r="XU92" s="47"/>
      <c r="XV92" s="47"/>
      <c r="XW92" s="47"/>
      <c r="XX92" s="47"/>
      <c r="XY92" s="47"/>
      <c r="XZ92" s="47"/>
      <c r="YA92" s="47"/>
      <c r="YB92" s="47"/>
      <c r="YC92" s="47"/>
      <c r="YD92" s="47"/>
      <c r="YE92" s="47"/>
      <c r="YF92" s="47"/>
      <c r="YG92" s="47"/>
      <c r="YH92" s="47"/>
      <c r="YI92" s="47"/>
      <c r="YJ92" s="47"/>
      <c r="YK92" s="47"/>
      <c r="YL92" s="47"/>
      <c r="YM92" s="47"/>
      <c r="YN92" s="47"/>
      <c r="YO92" s="47"/>
      <c r="YP92" s="47"/>
      <c r="YQ92" s="47"/>
      <c r="YR92" s="47"/>
      <c r="YS92" s="47"/>
      <c r="YT92" s="47"/>
      <c r="YU92" s="47"/>
      <c r="YV92" s="47"/>
      <c r="YW92" s="47"/>
      <c r="YX92" s="47"/>
      <c r="YY92" s="47"/>
      <c r="YZ92" s="47"/>
      <c r="ZA92" s="47"/>
      <c r="ZB92" s="47"/>
      <c r="ZC92" s="47"/>
      <c r="ZD92" s="47"/>
      <c r="ZE92" s="47"/>
      <c r="ZF92" s="47"/>
      <c r="ZG92" s="47"/>
      <c r="ZH92" s="47"/>
      <c r="ZI92" s="47"/>
      <c r="ZJ92" s="47"/>
      <c r="ZK92" s="47"/>
      <c r="ZL92" s="47"/>
      <c r="ZM92" s="47"/>
      <c r="ZN92" s="47"/>
      <c r="ZO92" s="47"/>
      <c r="ZP92" s="47"/>
      <c r="ZQ92" s="47"/>
      <c r="ZR92" s="47"/>
      <c r="ZS92" s="47"/>
      <c r="ZT92" s="47"/>
      <c r="ZU92" s="47"/>
      <c r="ZV92" s="47"/>
      <c r="ZW92" s="47"/>
      <c r="ZX92" s="47"/>
      <c r="ZY92" s="47"/>
      <c r="ZZ92" s="47"/>
      <c r="AAA92" s="47"/>
      <c r="AAB92" s="47"/>
      <c r="AAC92" s="47"/>
      <c r="AAD92" s="47"/>
      <c r="AAE92" s="47"/>
      <c r="AAF92" s="47"/>
      <c r="AAG92" s="47"/>
      <c r="AAH92" s="47"/>
      <c r="AAI92" s="47"/>
      <c r="AAJ92" s="47"/>
      <c r="AAK92" s="47"/>
      <c r="AAL92" s="47"/>
      <c r="AAM92" s="47"/>
      <c r="AAN92" s="47"/>
      <c r="AAO92" s="47"/>
      <c r="AAP92" s="47"/>
      <c r="AAQ92" s="47"/>
      <c r="AAR92" s="47"/>
      <c r="AAS92" s="47"/>
      <c r="AAT92" s="47"/>
      <c r="AAU92" s="47"/>
      <c r="AAV92" s="47"/>
      <c r="AAW92" s="47"/>
      <c r="AAX92" s="47"/>
      <c r="AAY92" s="47"/>
      <c r="AAZ92" s="47"/>
      <c r="ABA92" s="47"/>
      <c r="ABB92" s="47"/>
      <c r="ABC92" s="47"/>
      <c r="ABD92" s="47"/>
      <c r="ABE92" s="47"/>
      <c r="ABF92" s="47"/>
      <c r="ABG92" s="47"/>
      <c r="ABH92" s="47"/>
      <c r="ABI92" s="47"/>
      <c r="ABJ92" s="47"/>
      <c r="ABK92" s="47"/>
      <c r="ABL92" s="47"/>
      <c r="ABM92" s="47"/>
      <c r="ABN92" s="47"/>
      <c r="ABO92" s="47"/>
      <c r="ABP92" s="47"/>
      <c r="ABQ92" s="47"/>
      <c r="ABR92" s="47"/>
      <c r="ABS92" s="47"/>
      <c r="ABT92" s="47"/>
      <c r="ABU92" s="47"/>
      <c r="ABV92" s="47"/>
      <c r="ABW92" s="47"/>
      <c r="ABX92" s="47"/>
      <c r="ABY92" s="47"/>
      <c r="ABZ92" s="47"/>
      <c r="ACA92" s="47"/>
      <c r="ACB92" s="47"/>
      <c r="ACC92" s="47"/>
      <c r="ACD92" s="47"/>
      <c r="ACE92" s="47"/>
      <c r="ACF92" s="47"/>
      <c r="ACG92" s="47"/>
      <c r="ACH92" s="47"/>
      <c r="ACI92" s="47"/>
      <c r="ACJ92" s="47"/>
      <c r="ACK92" s="47"/>
      <c r="ACL92" s="47"/>
      <c r="ACM92" s="47"/>
      <c r="ACN92" s="47"/>
      <c r="ACO92" s="47"/>
      <c r="ACP92" s="47"/>
      <c r="ACQ92" s="47"/>
      <c r="ACR92" s="47"/>
      <c r="ACS92" s="47"/>
      <c r="ACT92" s="47"/>
      <c r="ACU92" s="47"/>
      <c r="ACV92" s="47"/>
      <c r="ACW92" s="47"/>
      <c r="ACX92" s="47"/>
      <c r="ACY92" s="47"/>
      <c r="ACZ92" s="47"/>
      <c r="ADA92" s="47"/>
      <c r="ADB92" s="47"/>
      <c r="ADC92" s="47"/>
      <c r="ADD92" s="47"/>
      <c r="ADE92" s="47"/>
      <c r="ADF92" s="47"/>
      <c r="ADG92" s="47"/>
      <c r="ADH92" s="47"/>
      <c r="ADI92" s="47"/>
      <c r="ADJ92" s="47"/>
      <c r="ADK92" s="47"/>
      <c r="ADL92" s="47"/>
      <c r="ADM92" s="47"/>
      <c r="ADN92" s="47"/>
      <c r="ADO92" s="47"/>
      <c r="ADP92" s="47"/>
      <c r="ADQ92" s="47"/>
      <c r="ADR92" s="47"/>
      <c r="ADS92" s="47"/>
      <c r="ADT92" s="47"/>
      <c r="ADU92" s="47"/>
      <c r="ADV92" s="47"/>
      <c r="ADW92" s="47"/>
      <c r="ADX92" s="47"/>
      <c r="ADY92" s="47"/>
      <c r="ADZ92" s="47"/>
      <c r="AEA92" s="47"/>
      <c r="AEB92" s="47"/>
      <c r="AEC92" s="47"/>
      <c r="AED92" s="47"/>
      <c r="AEE92" s="47"/>
      <c r="AEF92" s="47"/>
      <c r="AEG92" s="47"/>
      <c r="AEH92" s="47"/>
      <c r="AEI92" s="47"/>
      <c r="AEJ92" s="47"/>
      <c r="AEK92" s="47"/>
      <c r="AEL92" s="47"/>
      <c r="AEM92" s="47"/>
      <c r="AEN92" s="47"/>
      <c r="AEO92" s="47"/>
      <c r="AEP92" s="47"/>
      <c r="AEQ92" s="47"/>
      <c r="AER92" s="47"/>
      <c r="AES92" s="47"/>
      <c r="AET92" s="47"/>
      <c r="AEU92" s="47"/>
      <c r="AEV92" s="47"/>
      <c r="AEW92" s="47"/>
      <c r="AEX92" s="47"/>
      <c r="AEY92" s="47"/>
      <c r="AEZ92" s="47"/>
      <c r="AFA92" s="47"/>
      <c r="AFB92" s="47"/>
      <c r="AFC92" s="47"/>
      <c r="AFD92" s="47"/>
      <c r="AFE92" s="47"/>
      <c r="AFF92" s="47"/>
      <c r="AFG92" s="47"/>
      <c r="AFH92" s="47"/>
      <c r="AFI92" s="47"/>
      <c r="AFJ92" s="47"/>
      <c r="AFK92" s="47"/>
      <c r="AFL92" s="47"/>
      <c r="AFM92" s="47"/>
      <c r="AFN92" s="47"/>
      <c r="AFO92" s="47"/>
      <c r="AFP92" s="47"/>
      <c r="AFQ92" s="47"/>
      <c r="AFR92" s="47"/>
      <c r="AFS92" s="47"/>
      <c r="AFT92" s="47"/>
      <c r="AFU92" s="47"/>
      <c r="AFV92" s="47"/>
      <c r="AFW92" s="47"/>
      <c r="AFX92" s="47"/>
      <c r="AFY92" s="47"/>
      <c r="AFZ92" s="47"/>
      <c r="AGA92" s="47"/>
      <c r="AGB92" s="47"/>
      <c r="AGC92" s="47"/>
      <c r="AGD92" s="47"/>
      <c r="AGE92" s="47"/>
      <c r="AGF92" s="47"/>
      <c r="AGG92" s="47"/>
      <c r="AGH92" s="47"/>
      <c r="AGI92" s="47"/>
      <c r="AGJ92" s="47"/>
      <c r="AGK92" s="47"/>
      <c r="AGL92" s="47"/>
      <c r="AGM92" s="47"/>
      <c r="AGN92" s="47"/>
      <c r="AGO92" s="47"/>
      <c r="AGP92" s="47"/>
      <c r="AGQ92" s="47"/>
      <c r="AGR92" s="47"/>
      <c r="AGS92" s="47"/>
      <c r="AGT92" s="47"/>
      <c r="AGU92" s="47"/>
      <c r="AGV92" s="47"/>
      <c r="AGW92" s="47"/>
      <c r="AGX92" s="47"/>
      <c r="AGY92" s="47"/>
      <c r="AGZ92" s="47"/>
      <c r="AHA92" s="47"/>
      <c r="AHB92" s="47"/>
      <c r="AHC92" s="47"/>
      <c r="AHD92" s="47"/>
      <c r="AHE92" s="47"/>
      <c r="AHF92" s="47"/>
      <c r="AHG92" s="47"/>
      <c r="AHH92" s="47"/>
      <c r="AHI92" s="47"/>
      <c r="AHJ92" s="47"/>
      <c r="AHK92" s="47"/>
      <c r="AHL92" s="47"/>
      <c r="AHM92" s="47"/>
      <c r="AHN92" s="47"/>
      <c r="AHO92" s="47"/>
      <c r="AHP92" s="47"/>
      <c r="AHQ92" s="47"/>
      <c r="AHR92" s="47"/>
      <c r="AHS92" s="47"/>
      <c r="AHT92" s="47"/>
      <c r="AHU92" s="47"/>
      <c r="AHV92" s="47"/>
      <c r="AHW92" s="47"/>
      <c r="AHX92" s="47"/>
      <c r="AHY92" s="47"/>
      <c r="AHZ92" s="47"/>
      <c r="AIA92" s="47"/>
      <c r="AIB92" s="47"/>
      <c r="AIC92" s="47"/>
      <c r="AID92" s="47"/>
      <c r="AIE92" s="47"/>
      <c r="AIF92" s="47"/>
      <c r="AIG92" s="47"/>
      <c r="AIH92" s="47"/>
      <c r="AII92" s="47"/>
      <c r="AIJ92" s="47"/>
      <c r="AIK92" s="47"/>
      <c r="AIL92" s="47"/>
      <c r="AIM92" s="47"/>
      <c r="AIN92" s="47"/>
      <c r="AIO92" s="47"/>
      <c r="AIP92" s="47"/>
      <c r="AIQ92" s="47"/>
      <c r="AIR92" s="47"/>
      <c r="AIS92" s="47"/>
      <c r="AIT92" s="47"/>
      <c r="AIU92" s="47"/>
      <c r="AIV92" s="47"/>
      <c r="AIW92" s="47"/>
      <c r="AIX92" s="47"/>
      <c r="AIY92" s="47"/>
      <c r="AIZ92" s="47"/>
      <c r="AJA92" s="47"/>
      <c r="AJB92" s="47"/>
      <c r="AJC92" s="47"/>
      <c r="AJD92" s="47"/>
      <c r="AJE92" s="47"/>
      <c r="AJF92" s="47"/>
      <c r="AJG92" s="47"/>
      <c r="AJH92" s="47"/>
      <c r="AJI92" s="47"/>
      <c r="AJJ92" s="47"/>
      <c r="AJK92" s="47"/>
      <c r="AJL92" s="47"/>
      <c r="AJM92" s="47"/>
      <c r="AJN92" s="47"/>
      <c r="AJO92" s="47"/>
      <c r="AJP92" s="47"/>
      <c r="AJQ92" s="47"/>
      <c r="AJR92" s="47"/>
      <c r="AJS92" s="47"/>
      <c r="AJT92" s="47"/>
      <c r="AJU92" s="47"/>
      <c r="AJV92" s="47"/>
      <c r="AJW92" s="47"/>
      <c r="AJX92" s="47"/>
      <c r="AJY92" s="47"/>
      <c r="AJZ92" s="47"/>
      <c r="AKA92" s="47"/>
      <c r="AKB92" s="47"/>
      <c r="AKC92" s="47"/>
      <c r="AKD92" s="47"/>
      <c r="AKE92" s="47"/>
      <c r="AKF92" s="47"/>
      <c r="AKG92" s="47"/>
      <c r="AKH92" s="47"/>
      <c r="AKI92" s="47"/>
      <c r="AKJ92" s="47"/>
      <c r="AKK92" s="47"/>
      <c r="AKL92" s="47"/>
      <c r="AKM92" s="47"/>
      <c r="AKN92" s="47"/>
      <c r="AKO92" s="47"/>
      <c r="AKP92" s="47"/>
      <c r="AKQ92" s="47"/>
      <c r="AKR92" s="47"/>
      <c r="AKS92" s="47"/>
      <c r="AKT92" s="47"/>
      <c r="AKU92" s="47"/>
      <c r="AKV92" s="47"/>
      <c r="AKW92" s="47"/>
      <c r="AKX92" s="47"/>
      <c r="AKY92" s="47"/>
      <c r="AKZ92" s="47"/>
      <c r="ALA92" s="47"/>
      <c r="ALB92" s="47"/>
      <c r="ALC92" s="47"/>
      <c r="ALD92" s="47"/>
      <c r="ALE92" s="47"/>
      <c r="ALF92" s="47"/>
      <c r="ALG92" s="47"/>
      <c r="ALH92" s="47"/>
      <c r="ALI92" s="47"/>
      <c r="ALJ92" s="47"/>
      <c r="ALK92" s="47"/>
      <c r="ALL92" s="47"/>
      <c r="ALM92" s="47"/>
      <c r="ALN92" s="47"/>
      <c r="ALO92" s="47"/>
      <c r="ALP92" s="47"/>
      <c r="ALQ92" s="47"/>
      <c r="ALR92" s="47"/>
      <c r="ALS92" s="47"/>
      <c r="ALT92" s="47"/>
      <c r="ALU92" s="47"/>
      <c r="ALV92" s="47"/>
      <c r="ALW92" s="47"/>
      <c r="ALX92" s="47"/>
      <c r="ALY92" s="47"/>
      <c r="ALZ92" s="47"/>
      <c r="AMA92" s="47"/>
      <c r="AMB92" s="47"/>
      <c r="AMC92" s="47"/>
      <c r="AMD92" s="47"/>
      <c r="AME92" s="47"/>
      <c r="AMF92" s="47"/>
      <c r="AMG92" s="47"/>
      <c r="AMH92" s="47"/>
      <c r="AMI92" s="47"/>
      <c r="AMJ92" s="47"/>
      <c r="AMK92" s="47"/>
    </row>
    <row r="93" spans="1:1025" x14ac:dyDescent="0.25">
      <c r="A93" s="202"/>
      <c r="B93" s="235"/>
      <c r="C93" s="232"/>
      <c r="D93" s="233"/>
      <c r="E93" s="234"/>
      <c r="F93" s="234"/>
      <c r="G93" s="51"/>
      <c r="H93" s="52"/>
      <c r="I93" s="53"/>
      <c r="J93" s="53"/>
      <c r="K93" s="38"/>
      <c r="L93" s="38"/>
      <c r="M93" s="38"/>
      <c r="N93" s="38"/>
      <c r="O93" s="38"/>
      <c r="P93" s="38"/>
      <c r="Q93" s="38"/>
      <c r="R93" s="38"/>
      <c r="S93" s="38"/>
      <c r="T93" s="38"/>
      <c r="U93" s="38"/>
      <c r="V93" s="38"/>
      <c r="W93" s="38"/>
      <c r="X93" s="38"/>
      <c r="Y93" s="38"/>
      <c r="Z93" s="38"/>
      <c r="AA93" s="38"/>
      <c r="AB93" s="38"/>
      <c r="AC93" s="38"/>
      <c r="AD93" s="38"/>
      <c r="AE93" s="38"/>
      <c r="AF93" s="38"/>
      <c r="AG93" s="38"/>
      <c r="AH93" s="38"/>
    </row>
    <row r="94" spans="1:1025" x14ac:dyDescent="0.25">
      <c r="A94" s="221" t="s">
        <v>641</v>
      </c>
      <c r="B94" s="222" t="s">
        <v>642</v>
      </c>
      <c r="C94" s="223"/>
      <c r="D94" s="224"/>
      <c r="E94" s="225"/>
      <c r="F94" s="225"/>
      <c r="G94" s="66"/>
      <c r="H94" s="31"/>
      <c r="I94" s="67"/>
      <c r="J94" s="67"/>
      <c r="K94" s="68"/>
      <c r="L94" s="45"/>
      <c r="M94" s="45"/>
      <c r="N94" s="45"/>
      <c r="O94" s="45"/>
      <c r="P94" s="45"/>
      <c r="Q94" s="45"/>
      <c r="R94" s="45"/>
      <c r="S94" s="45"/>
      <c r="T94" s="45"/>
      <c r="U94" s="45"/>
      <c r="V94" s="45"/>
      <c r="W94" s="45"/>
      <c r="X94" s="45"/>
      <c r="Y94" s="45"/>
      <c r="Z94" s="45"/>
      <c r="AA94" s="45"/>
      <c r="AB94" s="45"/>
      <c r="AC94" s="45"/>
      <c r="AD94" s="45"/>
      <c r="AE94" s="45"/>
      <c r="AF94" s="45"/>
      <c r="AG94" s="45"/>
      <c r="AH94" s="45"/>
      <c r="AI94" s="32"/>
      <c r="AJ94" s="32"/>
      <c r="AK94" s="32"/>
      <c r="AL94" s="32"/>
      <c r="AM94" s="32"/>
      <c r="AN94" s="32"/>
      <c r="AO94" s="32"/>
      <c r="AP94" s="32"/>
      <c r="AQ94" s="32"/>
      <c r="AR94" s="32"/>
      <c r="AS94" s="32"/>
      <c r="AT94" s="32"/>
      <c r="AU94" s="32"/>
      <c r="AV94" s="32"/>
      <c r="AW94" s="32"/>
      <c r="AX94" s="32"/>
      <c r="AY94" s="32"/>
      <c r="AZ94" s="32"/>
      <c r="BA94" s="32"/>
      <c r="BB94" s="32"/>
      <c r="BC94" s="32"/>
      <c r="BD94" s="32"/>
      <c r="BE94" s="32"/>
      <c r="BF94" s="32"/>
      <c r="BG94" s="32"/>
      <c r="BH94" s="32"/>
      <c r="BI94" s="32"/>
      <c r="BJ94" s="32"/>
      <c r="BK94" s="32"/>
      <c r="BL94" s="32"/>
      <c r="BM94" s="32"/>
      <c r="BN94" s="32"/>
      <c r="BO94" s="32"/>
      <c r="BP94" s="32"/>
      <c r="BQ94" s="32"/>
      <c r="BR94" s="32"/>
      <c r="BS94" s="32"/>
      <c r="BT94" s="32"/>
      <c r="BU94" s="32"/>
      <c r="BV94" s="32"/>
      <c r="BW94" s="32"/>
      <c r="BX94" s="32"/>
      <c r="BY94" s="32"/>
      <c r="BZ94" s="32"/>
      <c r="CA94" s="32"/>
      <c r="CB94" s="32"/>
      <c r="CC94" s="32"/>
      <c r="CD94" s="32"/>
      <c r="CE94" s="32"/>
      <c r="CF94" s="32"/>
      <c r="CG94" s="32"/>
      <c r="CH94" s="32"/>
      <c r="CI94" s="32"/>
      <c r="CJ94" s="32"/>
      <c r="CK94" s="32"/>
      <c r="CL94" s="32"/>
      <c r="CM94" s="32"/>
      <c r="CN94" s="32"/>
      <c r="CO94" s="32"/>
      <c r="CP94" s="32"/>
      <c r="CQ94" s="32"/>
      <c r="CR94" s="32"/>
      <c r="CS94" s="32"/>
      <c r="CT94" s="32"/>
      <c r="CU94" s="32"/>
      <c r="CV94" s="32"/>
      <c r="CW94" s="32"/>
      <c r="CX94" s="32"/>
      <c r="CY94" s="32"/>
      <c r="CZ94" s="32"/>
      <c r="DA94" s="32"/>
      <c r="DB94" s="32"/>
      <c r="DC94" s="32"/>
      <c r="DD94" s="32"/>
      <c r="DE94" s="32"/>
      <c r="DF94" s="32"/>
      <c r="DG94" s="32"/>
      <c r="DH94" s="32"/>
      <c r="DI94" s="32"/>
      <c r="DJ94" s="32"/>
      <c r="DK94" s="32"/>
      <c r="DL94" s="32"/>
      <c r="DM94" s="32"/>
      <c r="DN94" s="32"/>
      <c r="DO94" s="32"/>
      <c r="DP94" s="32"/>
      <c r="DQ94" s="32"/>
      <c r="DR94" s="32"/>
      <c r="DS94" s="32"/>
      <c r="DT94" s="32"/>
      <c r="DU94" s="32"/>
      <c r="DV94" s="32"/>
      <c r="DW94" s="32"/>
      <c r="DX94" s="32"/>
      <c r="DY94" s="32"/>
      <c r="DZ94" s="32"/>
      <c r="EA94" s="32"/>
      <c r="EB94" s="32"/>
      <c r="EC94" s="32"/>
      <c r="ED94" s="32"/>
      <c r="EE94" s="32"/>
      <c r="EF94" s="32"/>
      <c r="EG94" s="32"/>
      <c r="EH94" s="32"/>
      <c r="EI94" s="32"/>
      <c r="EJ94" s="32"/>
      <c r="EK94" s="32"/>
      <c r="EL94" s="32"/>
      <c r="EM94" s="32"/>
      <c r="EN94" s="32"/>
      <c r="EO94" s="32"/>
      <c r="EP94" s="32"/>
      <c r="EQ94" s="32"/>
      <c r="ER94" s="32"/>
      <c r="ES94" s="32"/>
      <c r="ET94" s="32"/>
      <c r="EU94" s="32"/>
      <c r="EV94" s="32"/>
      <c r="EW94" s="32"/>
      <c r="EX94" s="32"/>
      <c r="EY94" s="32"/>
      <c r="EZ94" s="32"/>
      <c r="FA94" s="32"/>
      <c r="FB94" s="32"/>
      <c r="FC94" s="32"/>
      <c r="FD94" s="32"/>
      <c r="FE94" s="32"/>
      <c r="FF94" s="32"/>
      <c r="FG94" s="32"/>
      <c r="FH94" s="32"/>
      <c r="FI94" s="32"/>
      <c r="FJ94" s="32"/>
      <c r="FK94" s="32"/>
      <c r="FL94" s="32"/>
      <c r="FM94" s="32"/>
      <c r="FN94" s="32"/>
      <c r="FO94" s="32"/>
      <c r="FP94" s="32"/>
      <c r="FQ94" s="32"/>
      <c r="FR94" s="32"/>
      <c r="FS94" s="32"/>
      <c r="FT94" s="32"/>
      <c r="FU94" s="32"/>
      <c r="FV94" s="32"/>
      <c r="FW94" s="32"/>
      <c r="FX94" s="32"/>
      <c r="FY94" s="32"/>
      <c r="FZ94" s="32"/>
      <c r="GA94" s="32"/>
      <c r="GB94" s="32"/>
      <c r="GC94" s="32"/>
      <c r="GD94" s="32"/>
      <c r="GE94" s="32"/>
      <c r="GF94" s="32"/>
      <c r="GG94" s="32"/>
      <c r="GH94" s="32"/>
      <c r="GI94" s="32"/>
      <c r="GJ94" s="32"/>
      <c r="GK94" s="32"/>
      <c r="GL94" s="32"/>
      <c r="GM94" s="32"/>
      <c r="GN94" s="32"/>
      <c r="GO94" s="32"/>
      <c r="GP94" s="32"/>
      <c r="GQ94" s="32"/>
      <c r="GR94" s="32"/>
      <c r="GS94" s="32"/>
      <c r="GT94" s="32"/>
      <c r="GU94" s="32"/>
      <c r="GV94" s="32"/>
      <c r="GW94" s="32"/>
      <c r="GX94" s="32"/>
      <c r="GY94" s="32"/>
      <c r="GZ94" s="32"/>
      <c r="HA94" s="32"/>
      <c r="HB94" s="32"/>
      <c r="HC94" s="32"/>
      <c r="HD94" s="32"/>
      <c r="HE94" s="32"/>
      <c r="HF94" s="32"/>
      <c r="HG94" s="32"/>
      <c r="HH94" s="32"/>
      <c r="HI94" s="32"/>
      <c r="HJ94" s="32"/>
      <c r="HK94" s="32"/>
      <c r="HL94" s="32"/>
      <c r="HM94" s="32"/>
      <c r="HN94" s="32"/>
      <c r="HO94" s="32"/>
      <c r="HP94" s="32"/>
      <c r="HQ94" s="32"/>
      <c r="HR94" s="32"/>
      <c r="HS94" s="32"/>
      <c r="HT94" s="32"/>
      <c r="HU94" s="32"/>
      <c r="HV94" s="32"/>
      <c r="HW94" s="32"/>
      <c r="HX94" s="32"/>
      <c r="HY94" s="32"/>
      <c r="HZ94" s="32"/>
      <c r="IA94" s="32"/>
      <c r="IB94" s="32"/>
      <c r="IC94" s="32"/>
      <c r="ID94" s="32"/>
      <c r="IE94" s="32"/>
      <c r="IF94" s="32"/>
      <c r="IG94" s="32"/>
      <c r="IH94" s="32"/>
      <c r="II94" s="32"/>
      <c r="IJ94" s="32"/>
      <c r="IK94" s="32"/>
      <c r="IL94" s="32"/>
      <c r="IM94" s="32"/>
      <c r="IN94" s="32"/>
      <c r="IO94" s="32"/>
      <c r="IP94" s="32"/>
      <c r="IQ94" s="32"/>
      <c r="IR94" s="32"/>
      <c r="IS94" s="32"/>
      <c r="IT94" s="32"/>
      <c r="IU94" s="32"/>
      <c r="IV94" s="32"/>
      <c r="IW94" s="32"/>
      <c r="IX94" s="32"/>
      <c r="IY94" s="32"/>
      <c r="IZ94" s="32"/>
      <c r="JA94" s="32"/>
      <c r="JB94" s="32"/>
      <c r="JC94" s="32"/>
      <c r="JD94" s="32"/>
      <c r="JE94" s="32"/>
      <c r="JF94" s="32"/>
      <c r="JG94" s="32"/>
      <c r="JH94" s="32"/>
      <c r="JI94" s="32"/>
      <c r="JJ94" s="32"/>
      <c r="JK94" s="32"/>
      <c r="JL94" s="32"/>
      <c r="JM94" s="32"/>
      <c r="JN94" s="32"/>
      <c r="JO94" s="32"/>
      <c r="JP94" s="32"/>
      <c r="JQ94" s="32"/>
      <c r="JR94" s="32"/>
      <c r="JS94" s="32"/>
      <c r="JT94" s="32"/>
      <c r="JU94" s="32"/>
      <c r="JV94" s="32"/>
      <c r="JW94" s="32"/>
      <c r="JX94" s="32"/>
      <c r="JY94" s="32"/>
      <c r="JZ94" s="32"/>
      <c r="KA94" s="32"/>
      <c r="KB94" s="32"/>
      <c r="KC94" s="32"/>
      <c r="KD94" s="32"/>
      <c r="KE94" s="32"/>
      <c r="KF94" s="32"/>
      <c r="KG94" s="32"/>
      <c r="KH94" s="32"/>
      <c r="KI94" s="32"/>
      <c r="KJ94" s="32"/>
      <c r="KK94" s="32"/>
      <c r="KL94" s="32"/>
      <c r="KM94" s="32"/>
      <c r="KN94" s="32"/>
      <c r="KO94" s="32"/>
      <c r="KP94" s="32"/>
      <c r="KQ94" s="32"/>
      <c r="KR94" s="32"/>
      <c r="KS94" s="32"/>
      <c r="KT94" s="32"/>
      <c r="KU94" s="32"/>
      <c r="KV94" s="32"/>
      <c r="KW94" s="32"/>
      <c r="KX94" s="32"/>
      <c r="KY94" s="32"/>
      <c r="KZ94" s="32"/>
      <c r="LA94" s="32"/>
      <c r="LB94" s="32"/>
      <c r="LC94" s="32"/>
      <c r="LD94" s="32"/>
      <c r="LE94" s="32"/>
      <c r="LF94" s="32"/>
      <c r="LG94" s="32"/>
      <c r="LH94" s="32"/>
      <c r="LI94" s="32"/>
      <c r="LJ94" s="32"/>
      <c r="LK94" s="32"/>
      <c r="LL94" s="32"/>
      <c r="LM94" s="32"/>
      <c r="LN94" s="32"/>
      <c r="LO94" s="32"/>
      <c r="LP94" s="32"/>
      <c r="LQ94" s="32"/>
      <c r="LR94" s="32"/>
      <c r="LS94" s="32"/>
      <c r="LT94" s="32"/>
      <c r="LU94" s="32"/>
      <c r="LV94" s="32"/>
      <c r="LW94" s="32"/>
      <c r="LX94" s="32"/>
      <c r="LY94" s="32"/>
      <c r="LZ94" s="32"/>
      <c r="MA94" s="32"/>
      <c r="MB94" s="32"/>
      <c r="MC94" s="32"/>
      <c r="MD94" s="32"/>
      <c r="ME94" s="32"/>
      <c r="MF94" s="32"/>
      <c r="MG94" s="32"/>
      <c r="MH94" s="32"/>
      <c r="MI94" s="32"/>
      <c r="MJ94" s="32"/>
      <c r="MK94" s="32"/>
      <c r="ML94" s="32"/>
      <c r="MM94" s="32"/>
      <c r="MN94" s="32"/>
      <c r="MO94" s="32"/>
      <c r="MP94" s="32"/>
      <c r="MQ94" s="32"/>
      <c r="MR94" s="32"/>
      <c r="MS94" s="32"/>
      <c r="MT94" s="32"/>
      <c r="MU94" s="32"/>
      <c r="MV94" s="32"/>
      <c r="MW94" s="32"/>
      <c r="MX94" s="32"/>
      <c r="MY94" s="32"/>
      <c r="MZ94" s="32"/>
      <c r="NA94" s="32"/>
      <c r="NB94" s="32"/>
      <c r="NC94" s="32"/>
      <c r="ND94" s="32"/>
      <c r="NE94" s="32"/>
      <c r="NF94" s="32"/>
      <c r="NG94" s="32"/>
      <c r="NH94" s="32"/>
      <c r="NI94" s="32"/>
      <c r="NJ94" s="32"/>
      <c r="NK94" s="32"/>
      <c r="NL94" s="32"/>
      <c r="NM94" s="32"/>
      <c r="NN94" s="32"/>
      <c r="NO94" s="32"/>
      <c r="NP94" s="32"/>
      <c r="NQ94" s="32"/>
      <c r="NR94" s="32"/>
      <c r="NS94" s="32"/>
      <c r="NT94" s="32"/>
      <c r="NU94" s="32"/>
      <c r="NV94" s="32"/>
      <c r="NW94" s="32"/>
      <c r="NX94" s="32"/>
      <c r="NY94" s="32"/>
      <c r="NZ94" s="32"/>
      <c r="OA94" s="32"/>
      <c r="OB94" s="32"/>
      <c r="OC94" s="32"/>
      <c r="OD94" s="32"/>
      <c r="OE94" s="32"/>
      <c r="OF94" s="32"/>
      <c r="OG94" s="32"/>
      <c r="OH94" s="32"/>
      <c r="OI94" s="32"/>
      <c r="OJ94" s="32"/>
      <c r="OK94" s="32"/>
      <c r="OL94" s="32"/>
      <c r="OM94" s="32"/>
      <c r="ON94" s="32"/>
      <c r="OO94" s="32"/>
      <c r="OP94" s="32"/>
      <c r="OQ94" s="32"/>
      <c r="OR94" s="32"/>
      <c r="OS94" s="32"/>
      <c r="OT94" s="32"/>
      <c r="OU94" s="32"/>
      <c r="OV94" s="32"/>
      <c r="OW94" s="32"/>
      <c r="OX94" s="32"/>
      <c r="OY94" s="32"/>
      <c r="OZ94" s="32"/>
      <c r="PA94" s="32"/>
      <c r="PB94" s="32"/>
      <c r="PC94" s="32"/>
      <c r="PD94" s="32"/>
      <c r="PE94" s="32"/>
      <c r="PF94" s="32"/>
      <c r="PG94" s="32"/>
      <c r="PH94" s="32"/>
      <c r="PI94" s="32"/>
      <c r="PJ94" s="32"/>
      <c r="PK94" s="32"/>
      <c r="PL94" s="32"/>
      <c r="PM94" s="32"/>
      <c r="PN94" s="32"/>
      <c r="PO94" s="32"/>
      <c r="PP94" s="32"/>
      <c r="PQ94" s="32"/>
      <c r="PR94" s="32"/>
      <c r="PS94" s="32"/>
      <c r="PT94" s="32"/>
      <c r="PU94" s="32"/>
      <c r="PV94" s="32"/>
      <c r="PW94" s="32"/>
      <c r="PX94" s="32"/>
      <c r="PY94" s="32"/>
      <c r="PZ94" s="32"/>
      <c r="QA94" s="32"/>
      <c r="QB94" s="32"/>
      <c r="QC94" s="32"/>
      <c r="QD94" s="32"/>
      <c r="QE94" s="32"/>
      <c r="QF94" s="32"/>
      <c r="QG94" s="32"/>
      <c r="QH94" s="32"/>
      <c r="QI94" s="32"/>
      <c r="QJ94" s="32"/>
      <c r="QK94" s="32"/>
      <c r="QL94" s="32"/>
      <c r="QM94" s="32"/>
      <c r="QN94" s="32"/>
      <c r="QO94" s="32"/>
      <c r="QP94" s="32"/>
      <c r="QQ94" s="32"/>
      <c r="QR94" s="32"/>
      <c r="QS94" s="32"/>
      <c r="QT94" s="32"/>
      <c r="QU94" s="32"/>
      <c r="QV94" s="32"/>
      <c r="QW94" s="32"/>
      <c r="QX94" s="32"/>
      <c r="QY94" s="32"/>
      <c r="QZ94" s="32"/>
      <c r="RA94" s="32"/>
      <c r="RB94" s="32"/>
      <c r="RC94" s="32"/>
      <c r="RD94" s="32"/>
      <c r="RE94" s="32"/>
      <c r="RF94" s="32"/>
      <c r="RG94" s="32"/>
      <c r="RH94" s="32"/>
      <c r="RI94" s="32"/>
      <c r="RJ94" s="32"/>
      <c r="RK94" s="32"/>
      <c r="RL94" s="32"/>
      <c r="RM94" s="32"/>
      <c r="RN94" s="32"/>
      <c r="RO94" s="32"/>
      <c r="RP94" s="32"/>
      <c r="RQ94" s="32"/>
      <c r="RR94" s="32"/>
      <c r="RS94" s="32"/>
      <c r="RT94" s="32"/>
      <c r="RU94" s="32"/>
      <c r="RV94" s="32"/>
      <c r="RW94" s="32"/>
      <c r="RX94" s="32"/>
      <c r="RY94" s="32"/>
      <c r="RZ94" s="32"/>
      <c r="SA94" s="32"/>
      <c r="SB94" s="32"/>
      <c r="SC94" s="32"/>
      <c r="SD94" s="32"/>
      <c r="SE94" s="32"/>
      <c r="SF94" s="32"/>
      <c r="SG94" s="32"/>
      <c r="SH94" s="32"/>
      <c r="SI94" s="32"/>
      <c r="SJ94" s="32"/>
      <c r="SK94" s="32"/>
      <c r="SL94" s="32"/>
      <c r="SM94" s="32"/>
      <c r="SN94" s="32"/>
      <c r="SO94" s="32"/>
      <c r="SP94" s="32"/>
      <c r="SQ94" s="32"/>
      <c r="SR94" s="32"/>
      <c r="SS94" s="32"/>
      <c r="ST94" s="32"/>
      <c r="SU94" s="32"/>
      <c r="SV94" s="32"/>
      <c r="SW94" s="32"/>
      <c r="SX94" s="32"/>
      <c r="SY94" s="32"/>
      <c r="SZ94" s="32"/>
      <c r="TA94" s="32"/>
      <c r="TB94" s="32"/>
      <c r="TC94" s="32"/>
      <c r="TD94" s="32"/>
      <c r="TE94" s="32"/>
      <c r="TF94" s="32"/>
      <c r="TG94" s="32"/>
      <c r="TH94" s="32"/>
      <c r="TI94" s="32"/>
      <c r="TJ94" s="32"/>
      <c r="TK94" s="32"/>
      <c r="TL94" s="32"/>
      <c r="TM94" s="32"/>
      <c r="TN94" s="32"/>
      <c r="TO94" s="32"/>
      <c r="TP94" s="32"/>
      <c r="TQ94" s="32"/>
      <c r="TR94" s="32"/>
      <c r="TS94" s="32"/>
      <c r="TT94" s="32"/>
      <c r="TU94" s="32"/>
      <c r="TV94" s="32"/>
      <c r="TW94" s="32"/>
      <c r="TX94" s="32"/>
      <c r="TY94" s="32"/>
      <c r="TZ94" s="32"/>
      <c r="UA94" s="32"/>
      <c r="UB94" s="32"/>
      <c r="UC94" s="32"/>
      <c r="UD94" s="32"/>
      <c r="UE94" s="32"/>
      <c r="UF94" s="32"/>
      <c r="UG94" s="32"/>
      <c r="UH94" s="32"/>
      <c r="UI94" s="32"/>
      <c r="UJ94" s="32"/>
      <c r="UK94" s="32"/>
      <c r="UL94" s="32"/>
      <c r="UM94" s="32"/>
      <c r="UN94" s="32"/>
      <c r="UO94" s="32"/>
      <c r="UP94" s="32"/>
      <c r="UQ94" s="32"/>
      <c r="UR94" s="32"/>
      <c r="US94" s="32"/>
      <c r="UT94" s="32"/>
      <c r="UU94" s="32"/>
      <c r="UV94" s="32"/>
      <c r="UW94" s="32"/>
      <c r="UX94" s="32"/>
      <c r="UY94" s="32"/>
      <c r="UZ94" s="32"/>
      <c r="VA94" s="32"/>
      <c r="VB94" s="32"/>
      <c r="VC94" s="32"/>
      <c r="VD94" s="32"/>
      <c r="VE94" s="32"/>
      <c r="VF94" s="32"/>
      <c r="VG94" s="32"/>
      <c r="VH94" s="32"/>
      <c r="VI94" s="32"/>
      <c r="VJ94" s="32"/>
      <c r="VK94" s="32"/>
      <c r="VL94" s="32"/>
      <c r="VM94" s="32"/>
      <c r="VN94" s="32"/>
      <c r="VO94" s="32"/>
      <c r="VP94" s="32"/>
      <c r="VQ94" s="32"/>
      <c r="VR94" s="32"/>
      <c r="VS94" s="32"/>
      <c r="VT94" s="32"/>
      <c r="VU94" s="32"/>
      <c r="VV94" s="32"/>
      <c r="VW94" s="32"/>
      <c r="VX94" s="32"/>
      <c r="VY94" s="32"/>
      <c r="VZ94" s="32"/>
      <c r="WA94" s="32"/>
      <c r="WB94" s="32"/>
      <c r="WC94" s="32"/>
      <c r="WD94" s="32"/>
      <c r="WE94" s="32"/>
      <c r="WF94" s="32"/>
      <c r="WG94" s="32"/>
      <c r="WH94" s="32"/>
      <c r="WI94" s="32"/>
      <c r="WJ94" s="32"/>
      <c r="WK94" s="32"/>
      <c r="WL94" s="32"/>
      <c r="WM94" s="32"/>
      <c r="WN94" s="32"/>
      <c r="WO94" s="32"/>
      <c r="WP94" s="32"/>
      <c r="WQ94" s="32"/>
      <c r="WR94" s="32"/>
      <c r="WS94" s="32"/>
      <c r="WT94" s="32"/>
      <c r="WU94" s="32"/>
      <c r="WV94" s="32"/>
      <c r="WW94" s="32"/>
      <c r="WX94" s="32"/>
      <c r="WY94" s="32"/>
      <c r="WZ94" s="32"/>
      <c r="XA94" s="32"/>
      <c r="XB94" s="32"/>
      <c r="XC94" s="32"/>
      <c r="XD94" s="32"/>
      <c r="XE94" s="32"/>
      <c r="XF94" s="32"/>
      <c r="XG94" s="32"/>
      <c r="XH94" s="32"/>
      <c r="XI94" s="32"/>
      <c r="XJ94" s="32"/>
      <c r="XK94" s="32"/>
      <c r="XL94" s="32"/>
      <c r="XM94" s="32"/>
      <c r="XN94" s="32"/>
      <c r="XO94" s="32"/>
      <c r="XP94" s="32"/>
      <c r="XQ94" s="32"/>
      <c r="XR94" s="32"/>
      <c r="XS94" s="32"/>
      <c r="XT94" s="32"/>
      <c r="XU94" s="32"/>
      <c r="XV94" s="32"/>
      <c r="XW94" s="32"/>
      <c r="XX94" s="32"/>
      <c r="XY94" s="32"/>
      <c r="XZ94" s="32"/>
      <c r="YA94" s="32"/>
      <c r="YB94" s="32"/>
      <c r="YC94" s="32"/>
      <c r="YD94" s="32"/>
      <c r="YE94" s="32"/>
      <c r="YF94" s="32"/>
      <c r="YG94" s="32"/>
      <c r="YH94" s="32"/>
      <c r="YI94" s="32"/>
      <c r="YJ94" s="32"/>
      <c r="YK94" s="32"/>
      <c r="YL94" s="32"/>
      <c r="YM94" s="32"/>
      <c r="YN94" s="32"/>
      <c r="YO94" s="32"/>
      <c r="YP94" s="32"/>
      <c r="YQ94" s="32"/>
      <c r="YR94" s="32"/>
      <c r="YS94" s="32"/>
      <c r="YT94" s="32"/>
      <c r="YU94" s="32"/>
      <c r="YV94" s="32"/>
      <c r="YW94" s="32"/>
      <c r="YX94" s="32"/>
      <c r="YY94" s="32"/>
      <c r="YZ94" s="32"/>
      <c r="ZA94" s="32"/>
      <c r="ZB94" s="32"/>
      <c r="ZC94" s="32"/>
      <c r="ZD94" s="32"/>
      <c r="ZE94" s="32"/>
      <c r="ZF94" s="32"/>
      <c r="ZG94" s="32"/>
      <c r="ZH94" s="32"/>
      <c r="ZI94" s="32"/>
      <c r="ZJ94" s="32"/>
      <c r="ZK94" s="32"/>
      <c r="ZL94" s="32"/>
      <c r="ZM94" s="32"/>
      <c r="ZN94" s="32"/>
      <c r="ZO94" s="32"/>
      <c r="ZP94" s="32"/>
      <c r="ZQ94" s="32"/>
      <c r="ZR94" s="32"/>
      <c r="ZS94" s="32"/>
      <c r="ZT94" s="32"/>
      <c r="ZU94" s="32"/>
      <c r="ZV94" s="32"/>
      <c r="ZW94" s="32"/>
      <c r="ZX94" s="32"/>
      <c r="ZY94" s="32"/>
      <c r="ZZ94" s="32"/>
      <c r="AAA94" s="32"/>
      <c r="AAB94" s="32"/>
      <c r="AAC94" s="32"/>
      <c r="AAD94" s="32"/>
      <c r="AAE94" s="32"/>
      <c r="AAF94" s="32"/>
      <c r="AAG94" s="32"/>
      <c r="AAH94" s="32"/>
      <c r="AAI94" s="32"/>
      <c r="AAJ94" s="32"/>
      <c r="AAK94" s="32"/>
      <c r="AAL94" s="32"/>
      <c r="AAM94" s="32"/>
      <c r="AAN94" s="32"/>
      <c r="AAO94" s="32"/>
      <c r="AAP94" s="32"/>
      <c r="AAQ94" s="32"/>
      <c r="AAR94" s="32"/>
      <c r="AAS94" s="32"/>
      <c r="AAT94" s="32"/>
      <c r="AAU94" s="32"/>
      <c r="AAV94" s="32"/>
      <c r="AAW94" s="32"/>
      <c r="AAX94" s="32"/>
      <c r="AAY94" s="32"/>
      <c r="AAZ94" s="32"/>
      <c r="ABA94" s="32"/>
      <c r="ABB94" s="32"/>
      <c r="ABC94" s="32"/>
      <c r="ABD94" s="32"/>
      <c r="ABE94" s="32"/>
      <c r="ABF94" s="32"/>
      <c r="ABG94" s="32"/>
      <c r="ABH94" s="32"/>
      <c r="ABI94" s="32"/>
      <c r="ABJ94" s="32"/>
      <c r="ABK94" s="32"/>
      <c r="ABL94" s="32"/>
      <c r="ABM94" s="32"/>
      <c r="ABN94" s="32"/>
      <c r="ABO94" s="32"/>
      <c r="ABP94" s="32"/>
      <c r="ABQ94" s="32"/>
      <c r="ABR94" s="32"/>
      <c r="ABS94" s="32"/>
      <c r="ABT94" s="32"/>
      <c r="ABU94" s="32"/>
      <c r="ABV94" s="32"/>
      <c r="ABW94" s="32"/>
      <c r="ABX94" s="32"/>
      <c r="ABY94" s="32"/>
      <c r="ABZ94" s="32"/>
      <c r="ACA94" s="32"/>
      <c r="ACB94" s="32"/>
      <c r="ACC94" s="32"/>
      <c r="ACD94" s="32"/>
      <c r="ACE94" s="32"/>
      <c r="ACF94" s="32"/>
      <c r="ACG94" s="32"/>
      <c r="ACH94" s="32"/>
      <c r="ACI94" s="32"/>
      <c r="ACJ94" s="32"/>
      <c r="ACK94" s="32"/>
      <c r="ACL94" s="32"/>
      <c r="ACM94" s="32"/>
      <c r="ACN94" s="32"/>
      <c r="ACO94" s="32"/>
      <c r="ACP94" s="32"/>
      <c r="ACQ94" s="32"/>
      <c r="ACR94" s="32"/>
      <c r="ACS94" s="32"/>
      <c r="ACT94" s="32"/>
      <c r="ACU94" s="32"/>
      <c r="ACV94" s="32"/>
      <c r="ACW94" s="32"/>
      <c r="ACX94" s="32"/>
      <c r="ACY94" s="32"/>
      <c r="ACZ94" s="32"/>
      <c r="ADA94" s="32"/>
      <c r="ADB94" s="32"/>
      <c r="ADC94" s="32"/>
      <c r="ADD94" s="32"/>
      <c r="ADE94" s="32"/>
      <c r="ADF94" s="32"/>
      <c r="ADG94" s="32"/>
      <c r="ADH94" s="32"/>
      <c r="ADI94" s="32"/>
      <c r="ADJ94" s="32"/>
      <c r="ADK94" s="32"/>
      <c r="ADL94" s="32"/>
      <c r="ADM94" s="32"/>
      <c r="ADN94" s="32"/>
      <c r="ADO94" s="32"/>
      <c r="ADP94" s="32"/>
      <c r="ADQ94" s="32"/>
      <c r="ADR94" s="32"/>
      <c r="ADS94" s="32"/>
      <c r="ADT94" s="32"/>
      <c r="ADU94" s="32"/>
      <c r="ADV94" s="32"/>
      <c r="ADW94" s="32"/>
      <c r="ADX94" s="32"/>
      <c r="ADY94" s="32"/>
      <c r="ADZ94" s="32"/>
      <c r="AEA94" s="32"/>
      <c r="AEB94" s="32"/>
      <c r="AEC94" s="32"/>
      <c r="AED94" s="32"/>
      <c r="AEE94" s="32"/>
      <c r="AEF94" s="32"/>
      <c r="AEG94" s="32"/>
      <c r="AEH94" s="32"/>
      <c r="AEI94" s="32"/>
      <c r="AEJ94" s="32"/>
      <c r="AEK94" s="32"/>
      <c r="AEL94" s="32"/>
      <c r="AEM94" s="32"/>
      <c r="AEN94" s="32"/>
      <c r="AEO94" s="32"/>
      <c r="AEP94" s="32"/>
      <c r="AEQ94" s="32"/>
      <c r="AER94" s="32"/>
      <c r="AES94" s="32"/>
      <c r="AET94" s="32"/>
      <c r="AEU94" s="32"/>
      <c r="AEV94" s="32"/>
      <c r="AEW94" s="32"/>
      <c r="AEX94" s="32"/>
      <c r="AEY94" s="32"/>
      <c r="AEZ94" s="32"/>
      <c r="AFA94" s="32"/>
      <c r="AFB94" s="32"/>
      <c r="AFC94" s="32"/>
      <c r="AFD94" s="32"/>
      <c r="AFE94" s="32"/>
      <c r="AFF94" s="32"/>
      <c r="AFG94" s="32"/>
      <c r="AFH94" s="32"/>
      <c r="AFI94" s="32"/>
      <c r="AFJ94" s="32"/>
      <c r="AFK94" s="32"/>
      <c r="AFL94" s="32"/>
      <c r="AFM94" s="32"/>
      <c r="AFN94" s="32"/>
      <c r="AFO94" s="32"/>
      <c r="AFP94" s="32"/>
      <c r="AFQ94" s="32"/>
      <c r="AFR94" s="32"/>
      <c r="AFS94" s="32"/>
      <c r="AFT94" s="32"/>
      <c r="AFU94" s="32"/>
      <c r="AFV94" s="32"/>
      <c r="AFW94" s="32"/>
      <c r="AFX94" s="32"/>
      <c r="AFY94" s="32"/>
      <c r="AFZ94" s="32"/>
      <c r="AGA94" s="32"/>
      <c r="AGB94" s="32"/>
      <c r="AGC94" s="32"/>
      <c r="AGD94" s="32"/>
      <c r="AGE94" s="32"/>
      <c r="AGF94" s="32"/>
      <c r="AGG94" s="32"/>
      <c r="AGH94" s="32"/>
      <c r="AGI94" s="32"/>
      <c r="AGJ94" s="32"/>
      <c r="AGK94" s="32"/>
      <c r="AGL94" s="32"/>
      <c r="AGM94" s="32"/>
      <c r="AGN94" s="32"/>
      <c r="AGO94" s="32"/>
      <c r="AGP94" s="32"/>
      <c r="AGQ94" s="32"/>
      <c r="AGR94" s="32"/>
      <c r="AGS94" s="32"/>
      <c r="AGT94" s="32"/>
      <c r="AGU94" s="32"/>
      <c r="AGV94" s="32"/>
      <c r="AGW94" s="32"/>
      <c r="AGX94" s="32"/>
      <c r="AGY94" s="32"/>
      <c r="AGZ94" s="32"/>
      <c r="AHA94" s="32"/>
      <c r="AHB94" s="32"/>
      <c r="AHC94" s="32"/>
      <c r="AHD94" s="32"/>
      <c r="AHE94" s="32"/>
      <c r="AHF94" s="32"/>
      <c r="AHG94" s="32"/>
      <c r="AHH94" s="32"/>
      <c r="AHI94" s="32"/>
      <c r="AHJ94" s="32"/>
      <c r="AHK94" s="32"/>
      <c r="AHL94" s="32"/>
      <c r="AHM94" s="32"/>
      <c r="AHN94" s="32"/>
      <c r="AHO94" s="32"/>
      <c r="AHP94" s="32"/>
      <c r="AHQ94" s="32"/>
      <c r="AHR94" s="32"/>
      <c r="AHS94" s="32"/>
      <c r="AHT94" s="32"/>
      <c r="AHU94" s="32"/>
      <c r="AHV94" s="32"/>
      <c r="AHW94" s="32"/>
      <c r="AHX94" s="32"/>
      <c r="AHY94" s="32"/>
      <c r="AHZ94" s="32"/>
      <c r="AIA94" s="32"/>
      <c r="AIB94" s="32"/>
      <c r="AIC94" s="32"/>
      <c r="AID94" s="32"/>
      <c r="AIE94" s="32"/>
      <c r="AIF94" s="32"/>
      <c r="AIG94" s="32"/>
      <c r="AIH94" s="32"/>
      <c r="AII94" s="32"/>
      <c r="AIJ94" s="32"/>
      <c r="AIK94" s="32"/>
      <c r="AIL94" s="32"/>
      <c r="AIM94" s="32"/>
      <c r="AIN94" s="32"/>
      <c r="AIO94" s="32"/>
      <c r="AIP94" s="32"/>
      <c r="AIQ94" s="32"/>
      <c r="AIR94" s="32"/>
      <c r="AIS94" s="32"/>
      <c r="AIT94" s="32"/>
      <c r="AIU94" s="32"/>
      <c r="AIV94" s="32"/>
      <c r="AIW94" s="32"/>
      <c r="AIX94" s="32"/>
      <c r="AIY94" s="32"/>
      <c r="AIZ94" s="32"/>
      <c r="AJA94" s="32"/>
      <c r="AJB94" s="32"/>
      <c r="AJC94" s="32"/>
      <c r="AJD94" s="32"/>
      <c r="AJE94" s="32"/>
      <c r="AJF94" s="32"/>
      <c r="AJG94" s="32"/>
      <c r="AJH94" s="32"/>
      <c r="AJI94" s="32"/>
      <c r="AJJ94" s="32"/>
      <c r="AJK94" s="32"/>
      <c r="AJL94" s="32"/>
      <c r="AJM94" s="32"/>
      <c r="AJN94" s="32"/>
      <c r="AJO94" s="32"/>
      <c r="AJP94" s="32"/>
      <c r="AJQ94" s="32"/>
      <c r="AJR94" s="32"/>
      <c r="AJS94" s="32"/>
      <c r="AJT94" s="32"/>
      <c r="AJU94" s="32"/>
      <c r="AJV94" s="32"/>
      <c r="AJW94" s="32"/>
      <c r="AJX94" s="32"/>
      <c r="AJY94" s="32"/>
      <c r="AJZ94" s="32"/>
      <c r="AKA94" s="32"/>
      <c r="AKB94" s="32"/>
      <c r="AKC94" s="32"/>
      <c r="AKD94" s="32"/>
      <c r="AKE94" s="32"/>
      <c r="AKF94" s="32"/>
      <c r="AKG94" s="32"/>
      <c r="AKH94" s="32"/>
      <c r="AKI94" s="32"/>
      <c r="AKJ94" s="32"/>
      <c r="AKK94" s="32"/>
      <c r="AKL94" s="32"/>
      <c r="AKM94" s="32"/>
      <c r="AKN94" s="32"/>
      <c r="AKO94" s="32"/>
      <c r="AKP94" s="32"/>
      <c r="AKQ94" s="32"/>
      <c r="AKR94" s="32"/>
      <c r="AKS94" s="32"/>
      <c r="AKT94" s="32"/>
      <c r="AKU94" s="32"/>
      <c r="AKV94" s="32"/>
      <c r="AKW94" s="32"/>
      <c r="AKX94" s="32"/>
      <c r="AKY94" s="32"/>
      <c r="AKZ94" s="32"/>
      <c r="ALA94" s="32"/>
      <c r="ALB94" s="32"/>
      <c r="ALC94" s="32"/>
      <c r="ALD94" s="32"/>
      <c r="ALE94" s="32"/>
      <c r="ALF94" s="32"/>
      <c r="ALG94" s="32"/>
      <c r="ALH94" s="32"/>
      <c r="ALI94" s="32"/>
      <c r="ALJ94" s="32"/>
      <c r="ALK94" s="32"/>
      <c r="ALL94" s="32"/>
      <c r="ALM94" s="32"/>
      <c r="ALN94" s="32"/>
      <c r="ALO94" s="32"/>
      <c r="ALP94" s="32"/>
      <c r="ALQ94" s="32"/>
      <c r="ALR94" s="32"/>
      <c r="ALS94" s="32"/>
      <c r="ALT94" s="32"/>
      <c r="ALU94" s="32"/>
      <c r="ALV94" s="32"/>
      <c r="ALW94" s="32"/>
      <c r="ALX94" s="32"/>
      <c r="ALY94" s="32"/>
      <c r="ALZ94" s="32"/>
      <c r="AMA94" s="32"/>
      <c r="AMB94" s="32"/>
      <c r="AMC94" s="32"/>
      <c r="AMD94" s="32"/>
      <c r="AME94" s="32"/>
      <c r="AMF94" s="32"/>
      <c r="AMG94" s="32"/>
      <c r="AMH94" s="32"/>
      <c r="AMI94" s="32"/>
      <c r="AMJ94" s="32"/>
      <c r="AMK94" s="32"/>
    </row>
    <row r="95" spans="1:1025" x14ac:dyDescent="0.25">
      <c r="A95" s="184"/>
      <c r="B95" s="197" t="s">
        <v>643</v>
      </c>
      <c r="C95" s="192"/>
      <c r="E95" s="239"/>
      <c r="F95" s="239"/>
      <c r="G95" s="69"/>
      <c r="I95" s="70"/>
      <c r="J95" s="70"/>
    </row>
    <row r="96" spans="1:1025" s="47" customFormat="1" ht="39.6" customHeight="1" x14ac:dyDescent="0.25">
      <c r="A96" s="184"/>
      <c r="B96" s="867" t="s">
        <v>644</v>
      </c>
      <c r="C96" s="867"/>
      <c r="D96" s="867"/>
      <c r="E96" s="867"/>
      <c r="F96" s="867"/>
      <c r="G96" s="69"/>
      <c r="H96" s="25"/>
      <c r="I96" s="70"/>
      <c r="J96" s="70"/>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c r="AK96" s="26"/>
      <c r="AL96" s="26"/>
      <c r="AM96" s="26"/>
      <c r="AN96" s="26"/>
      <c r="AO96" s="26"/>
      <c r="AP96" s="26"/>
      <c r="AQ96" s="26"/>
      <c r="AR96" s="26"/>
      <c r="AS96" s="26"/>
      <c r="AT96" s="26"/>
      <c r="AU96" s="26"/>
      <c r="AV96" s="26"/>
      <c r="AW96" s="26"/>
      <c r="AX96" s="26"/>
      <c r="AY96" s="26"/>
      <c r="AZ96" s="26"/>
      <c r="BA96" s="26"/>
      <c r="BB96" s="26"/>
      <c r="BC96" s="26"/>
      <c r="BD96" s="26"/>
      <c r="BE96" s="26"/>
      <c r="BF96" s="26"/>
      <c r="BG96" s="26"/>
      <c r="BH96" s="26"/>
      <c r="BI96" s="26"/>
      <c r="BJ96" s="26"/>
      <c r="BK96" s="26"/>
      <c r="BL96" s="26"/>
      <c r="BM96" s="26"/>
      <c r="BN96" s="26"/>
      <c r="BO96" s="26"/>
      <c r="BP96" s="26"/>
      <c r="BQ96" s="26"/>
      <c r="BR96" s="26"/>
      <c r="BS96" s="26"/>
      <c r="BT96" s="26"/>
      <c r="BU96" s="26"/>
      <c r="BV96" s="26"/>
      <c r="BW96" s="26"/>
      <c r="BX96" s="26"/>
      <c r="BY96" s="26"/>
      <c r="BZ96" s="26"/>
      <c r="CA96" s="26"/>
      <c r="CB96" s="26"/>
      <c r="CC96" s="26"/>
      <c r="CD96" s="26"/>
      <c r="CE96" s="26"/>
      <c r="CF96" s="26"/>
      <c r="CG96" s="26"/>
      <c r="CH96" s="26"/>
      <c r="CI96" s="26"/>
      <c r="CJ96" s="26"/>
      <c r="CK96" s="26"/>
      <c r="CL96" s="26"/>
      <c r="CM96" s="26"/>
      <c r="CN96" s="26"/>
      <c r="CO96" s="26"/>
      <c r="CP96" s="26"/>
      <c r="CQ96" s="26"/>
      <c r="CR96" s="26"/>
      <c r="CS96" s="26"/>
      <c r="CT96" s="26"/>
      <c r="CU96" s="26"/>
      <c r="CV96" s="26"/>
      <c r="CW96" s="26"/>
      <c r="CX96" s="26"/>
      <c r="CY96" s="26"/>
      <c r="CZ96" s="26"/>
      <c r="DA96" s="26"/>
      <c r="DB96" s="26"/>
      <c r="DC96" s="26"/>
      <c r="DD96" s="26"/>
      <c r="DE96" s="26"/>
      <c r="DF96" s="26"/>
      <c r="DG96" s="26"/>
      <c r="DH96" s="26"/>
      <c r="DI96" s="26"/>
      <c r="DJ96" s="26"/>
      <c r="DK96" s="26"/>
      <c r="DL96" s="26"/>
      <c r="DM96" s="26"/>
      <c r="DN96" s="26"/>
      <c r="DO96" s="26"/>
      <c r="DP96" s="26"/>
      <c r="DQ96" s="26"/>
      <c r="DR96" s="26"/>
      <c r="DS96" s="26"/>
      <c r="DT96" s="26"/>
      <c r="DU96" s="26"/>
      <c r="DV96" s="26"/>
      <c r="DW96" s="26"/>
      <c r="DX96" s="26"/>
      <c r="DY96" s="26"/>
      <c r="DZ96" s="26"/>
      <c r="EA96" s="26"/>
      <c r="EB96" s="26"/>
      <c r="EC96" s="26"/>
      <c r="ED96" s="26"/>
      <c r="EE96" s="26"/>
      <c r="EF96" s="26"/>
      <c r="EG96" s="26"/>
      <c r="EH96" s="26"/>
      <c r="EI96" s="26"/>
      <c r="EJ96" s="26"/>
      <c r="EK96" s="26"/>
      <c r="EL96" s="26"/>
      <c r="EM96" s="26"/>
      <c r="EN96" s="26"/>
      <c r="EO96" s="26"/>
      <c r="EP96" s="26"/>
      <c r="EQ96" s="26"/>
      <c r="ER96" s="26"/>
      <c r="ES96" s="26"/>
      <c r="ET96" s="26"/>
      <c r="EU96" s="26"/>
      <c r="EV96" s="26"/>
      <c r="EW96" s="26"/>
      <c r="EX96" s="26"/>
      <c r="EY96" s="26"/>
      <c r="EZ96" s="26"/>
      <c r="FA96" s="26"/>
      <c r="FB96" s="26"/>
      <c r="FC96" s="26"/>
      <c r="FD96" s="26"/>
      <c r="FE96" s="26"/>
      <c r="FF96" s="26"/>
      <c r="FG96" s="26"/>
      <c r="FH96" s="26"/>
      <c r="FI96" s="26"/>
      <c r="FJ96" s="26"/>
      <c r="FK96" s="26"/>
      <c r="FL96" s="26"/>
      <c r="FM96" s="26"/>
      <c r="FN96" s="26"/>
      <c r="FO96" s="26"/>
      <c r="FP96" s="26"/>
      <c r="FQ96" s="26"/>
      <c r="FR96" s="26"/>
      <c r="FS96" s="26"/>
      <c r="FT96" s="26"/>
      <c r="FU96" s="26"/>
      <c r="FV96" s="26"/>
      <c r="FW96" s="26"/>
      <c r="FX96" s="26"/>
      <c r="FY96" s="26"/>
      <c r="FZ96" s="26"/>
      <c r="GA96" s="26"/>
      <c r="GB96" s="26"/>
      <c r="GC96" s="26"/>
      <c r="GD96" s="26"/>
      <c r="GE96" s="26"/>
      <c r="GF96" s="26"/>
      <c r="GG96" s="26"/>
      <c r="GH96" s="26"/>
      <c r="GI96" s="26"/>
      <c r="GJ96" s="26"/>
      <c r="GK96" s="26"/>
      <c r="GL96" s="26"/>
      <c r="GM96" s="26"/>
      <c r="GN96" s="26"/>
      <c r="GO96" s="26"/>
      <c r="GP96" s="26"/>
      <c r="GQ96" s="26"/>
      <c r="GR96" s="26"/>
      <c r="GS96" s="26"/>
      <c r="GT96" s="26"/>
      <c r="GU96" s="26"/>
      <c r="GV96" s="26"/>
      <c r="GW96" s="26"/>
      <c r="GX96" s="26"/>
      <c r="GY96" s="26"/>
      <c r="GZ96" s="26"/>
      <c r="HA96" s="26"/>
      <c r="HB96" s="26"/>
      <c r="HC96" s="26"/>
      <c r="HD96" s="26"/>
      <c r="HE96" s="26"/>
      <c r="HF96" s="26"/>
      <c r="HG96" s="26"/>
      <c r="HH96" s="26"/>
      <c r="HI96" s="26"/>
      <c r="HJ96" s="26"/>
      <c r="HK96" s="26"/>
      <c r="HL96" s="26"/>
      <c r="HM96" s="26"/>
      <c r="HN96" s="26"/>
      <c r="HO96" s="26"/>
      <c r="HP96" s="26"/>
      <c r="HQ96" s="26"/>
      <c r="HR96" s="26"/>
      <c r="HS96" s="26"/>
      <c r="HT96" s="26"/>
      <c r="HU96" s="26"/>
      <c r="HV96" s="26"/>
      <c r="HW96" s="26"/>
      <c r="HX96" s="26"/>
      <c r="HY96" s="26"/>
      <c r="HZ96" s="26"/>
      <c r="IA96" s="26"/>
      <c r="IB96" s="26"/>
      <c r="IC96" s="26"/>
      <c r="ID96" s="26"/>
      <c r="IE96" s="26"/>
      <c r="IF96" s="26"/>
      <c r="IG96" s="26"/>
      <c r="IH96" s="26"/>
      <c r="II96" s="26"/>
      <c r="IJ96" s="26"/>
      <c r="IK96" s="26"/>
      <c r="IL96" s="26"/>
      <c r="IM96" s="26"/>
      <c r="IN96" s="26"/>
      <c r="IO96" s="26"/>
      <c r="IP96" s="26"/>
      <c r="IQ96" s="26"/>
      <c r="IR96" s="26"/>
      <c r="IS96" s="26"/>
      <c r="IT96" s="26"/>
      <c r="IU96" s="26"/>
      <c r="IV96" s="26"/>
      <c r="IW96" s="26"/>
      <c r="IX96" s="26"/>
      <c r="IY96" s="26"/>
      <c r="IZ96" s="26"/>
      <c r="JA96" s="26"/>
      <c r="JB96" s="26"/>
      <c r="JC96" s="26"/>
      <c r="JD96" s="26"/>
      <c r="JE96" s="26"/>
      <c r="JF96" s="26"/>
      <c r="JG96" s="26"/>
      <c r="JH96" s="26"/>
      <c r="JI96" s="26"/>
      <c r="JJ96" s="26"/>
      <c r="JK96" s="26"/>
      <c r="JL96" s="26"/>
      <c r="JM96" s="26"/>
      <c r="JN96" s="26"/>
      <c r="JO96" s="26"/>
      <c r="JP96" s="26"/>
      <c r="JQ96" s="26"/>
      <c r="JR96" s="26"/>
      <c r="JS96" s="26"/>
      <c r="JT96" s="26"/>
      <c r="JU96" s="26"/>
      <c r="JV96" s="26"/>
      <c r="JW96" s="26"/>
      <c r="JX96" s="26"/>
      <c r="JY96" s="26"/>
      <c r="JZ96" s="26"/>
      <c r="KA96" s="26"/>
      <c r="KB96" s="26"/>
      <c r="KC96" s="26"/>
      <c r="KD96" s="26"/>
      <c r="KE96" s="26"/>
      <c r="KF96" s="26"/>
      <c r="KG96" s="26"/>
      <c r="KH96" s="26"/>
      <c r="KI96" s="26"/>
      <c r="KJ96" s="26"/>
      <c r="KK96" s="26"/>
      <c r="KL96" s="26"/>
      <c r="KM96" s="26"/>
      <c r="KN96" s="26"/>
      <c r="KO96" s="26"/>
      <c r="KP96" s="26"/>
      <c r="KQ96" s="26"/>
      <c r="KR96" s="26"/>
      <c r="KS96" s="26"/>
      <c r="KT96" s="26"/>
      <c r="KU96" s="26"/>
      <c r="KV96" s="26"/>
      <c r="KW96" s="26"/>
      <c r="KX96" s="26"/>
      <c r="KY96" s="26"/>
      <c r="KZ96" s="26"/>
      <c r="LA96" s="26"/>
      <c r="LB96" s="26"/>
      <c r="LC96" s="26"/>
      <c r="LD96" s="26"/>
      <c r="LE96" s="26"/>
      <c r="LF96" s="26"/>
      <c r="LG96" s="26"/>
      <c r="LH96" s="26"/>
      <c r="LI96" s="26"/>
      <c r="LJ96" s="26"/>
      <c r="LK96" s="26"/>
      <c r="LL96" s="26"/>
      <c r="LM96" s="26"/>
      <c r="LN96" s="26"/>
      <c r="LO96" s="26"/>
      <c r="LP96" s="26"/>
      <c r="LQ96" s="26"/>
      <c r="LR96" s="26"/>
      <c r="LS96" s="26"/>
      <c r="LT96" s="26"/>
      <c r="LU96" s="26"/>
      <c r="LV96" s="26"/>
      <c r="LW96" s="26"/>
      <c r="LX96" s="26"/>
      <c r="LY96" s="26"/>
      <c r="LZ96" s="26"/>
      <c r="MA96" s="26"/>
      <c r="MB96" s="26"/>
      <c r="MC96" s="26"/>
      <c r="MD96" s="26"/>
      <c r="ME96" s="26"/>
      <c r="MF96" s="26"/>
      <c r="MG96" s="26"/>
      <c r="MH96" s="26"/>
      <c r="MI96" s="26"/>
      <c r="MJ96" s="26"/>
      <c r="MK96" s="26"/>
      <c r="ML96" s="26"/>
      <c r="MM96" s="26"/>
      <c r="MN96" s="26"/>
      <c r="MO96" s="26"/>
      <c r="MP96" s="26"/>
      <c r="MQ96" s="26"/>
      <c r="MR96" s="26"/>
      <c r="MS96" s="26"/>
      <c r="MT96" s="26"/>
      <c r="MU96" s="26"/>
      <c r="MV96" s="26"/>
      <c r="MW96" s="26"/>
      <c r="MX96" s="26"/>
      <c r="MY96" s="26"/>
      <c r="MZ96" s="26"/>
      <c r="NA96" s="26"/>
      <c r="NB96" s="26"/>
      <c r="NC96" s="26"/>
      <c r="ND96" s="26"/>
      <c r="NE96" s="26"/>
      <c r="NF96" s="26"/>
      <c r="NG96" s="26"/>
      <c r="NH96" s="26"/>
      <c r="NI96" s="26"/>
      <c r="NJ96" s="26"/>
      <c r="NK96" s="26"/>
      <c r="NL96" s="26"/>
      <c r="NM96" s="26"/>
      <c r="NN96" s="26"/>
      <c r="NO96" s="26"/>
      <c r="NP96" s="26"/>
      <c r="NQ96" s="26"/>
      <c r="NR96" s="26"/>
      <c r="NS96" s="26"/>
      <c r="NT96" s="26"/>
      <c r="NU96" s="26"/>
      <c r="NV96" s="26"/>
      <c r="NW96" s="26"/>
      <c r="NX96" s="26"/>
      <c r="NY96" s="26"/>
      <c r="NZ96" s="26"/>
      <c r="OA96" s="26"/>
      <c r="OB96" s="26"/>
      <c r="OC96" s="26"/>
      <c r="OD96" s="26"/>
      <c r="OE96" s="26"/>
      <c r="OF96" s="26"/>
      <c r="OG96" s="26"/>
      <c r="OH96" s="26"/>
      <c r="OI96" s="26"/>
      <c r="OJ96" s="26"/>
      <c r="OK96" s="26"/>
      <c r="OL96" s="26"/>
      <c r="OM96" s="26"/>
      <c r="ON96" s="26"/>
      <c r="OO96" s="26"/>
      <c r="OP96" s="26"/>
      <c r="OQ96" s="26"/>
      <c r="OR96" s="26"/>
      <c r="OS96" s="26"/>
      <c r="OT96" s="26"/>
      <c r="OU96" s="26"/>
      <c r="OV96" s="26"/>
      <c r="OW96" s="26"/>
      <c r="OX96" s="26"/>
      <c r="OY96" s="26"/>
      <c r="OZ96" s="26"/>
      <c r="PA96" s="26"/>
      <c r="PB96" s="26"/>
      <c r="PC96" s="26"/>
      <c r="PD96" s="26"/>
      <c r="PE96" s="26"/>
      <c r="PF96" s="26"/>
      <c r="PG96" s="26"/>
      <c r="PH96" s="26"/>
      <c r="PI96" s="26"/>
      <c r="PJ96" s="26"/>
      <c r="PK96" s="26"/>
      <c r="PL96" s="26"/>
      <c r="PM96" s="26"/>
      <c r="PN96" s="26"/>
      <c r="PO96" s="26"/>
      <c r="PP96" s="26"/>
      <c r="PQ96" s="26"/>
      <c r="PR96" s="26"/>
      <c r="PS96" s="26"/>
      <c r="PT96" s="26"/>
      <c r="PU96" s="26"/>
      <c r="PV96" s="26"/>
      <c r="PW96" s="26"/>
      <c r="PX96" s="26"/>
      <c r="PY96" s="26"/>
      <c r="PZ96" s="26"/>
      <c r="QA96" s="26"/>
      <c r="QB96" s="26"/>
      <c r="QC96" s="26"/>
      <c r="QD96" s="26"/>
      <c r="QE96" s="26"/>
      <c r="QF96" s="26"/>
      <c r="QG96" s="26"/>
      <c r="QH96" s="26"/>
      <c r="QI96" s="26"/>
      <c r="QJ96" s="26"/>
      <c r="QK96" s="26"/>
      <c r="QL96" s="26"/>
      <c r="QM96" s="26"/>
      <c r="QN96" s="26"/>
      <c r="QO96" s="26"/>
      <c r="QP96" s="26"/>
      <c r="QQ96" s="26"/>
      <c r="QR96" s="26"/>
      <c r="QS96" s="26"/>
      <c r="QT96" s="26"/>
      <c r="QU96" s="26"/>
      <c r="QV96" s="26"/>
      <c r="QW96" s="26"/>
      <c r="QX96" s="26"/>
      <c r="QY96" s="26"/>
      <c r="QZ96" s="26"/>
      <c r="RA96" s="26"/>
      <c r="RB96" s="26"/>
      <c r="RC96" s="26"/>
      <c r="RD96" s="26"/>
      <c r="RE96" s="26"/>
      <c r="RF96" s="26"/>
      <c r="RG96" s="26"/>
      <c r="RH96" s="26"/>
      <c r="RI96" s="26"/>
      <c r="RJ96" s="26"/>
      <c r="RK96" s="26"/>
      <c r="RL96" s="26"/>
      <c r="RM96" s="26"/>
      <c r="RN96" s="26"/>
      <c r="RO96" s="26"/>
      <c r="RP96" s="26"/>
      <c r="RQ96" s="26"/>
      <c r="RR96" s="26"/>
      <c r="RS96" s="26"/>
      <c r="RT96" s="26"/>
      <c r="RU96" s="26"/>
      <c r="RV96" s="26"/>
      <c r="RW96" s="26"/>
      <c r="RX96" s="26"/>
      <c r="RY96" s="26"/>
      <c r="RZ96" s="26"/>
      <c r="SA96" s="26"/>
      <c r="SB96" s="26"/>
      <c r="SC96" s="26"/>
      <c r="SD96" s="26"/>
      <c r="SE96" s="26"/>
      <c r="SF96" s="26"/>
      <c r="SG96" s="26"/>
      <c r="SH96" s="26"/>
      <c r="SI96" s="26"/>
      <c r="SJ96" s="26"/>
      <c r="SK96" s="26"/>
      <c r="SL96" s="26"/>
      <c r="SM96" s="26"/>
      <c r="SN96" s="26"/>
      <c r="SO96" s="26"/>
      <c r="SP96" s="26"/>
      <c r="SQ96" s="26"/>
      <c r="SR96" s="26"/>
      <c r="SS96" s="26"/>
      <c r="ST96" s="26"/>
      <c r="SU96" s="26"/>
      <c r="SV96" s="26"/>
      <c r="SW96" s="26"/>
      <c r="SX96" s="26"/>
      <c r="SY96" s="26"/>
      <c r="SZ96" s="26"/>
      <c r="TA96" s="26"/>
      <c r="TB96" s="26"/>
      <c r="TC96" s="26"/>
      <c r="TD96" s="26"/>
      <c r="TE96" s="26"/>
      <c r="TF96" s="26"/>
      <c r="TG96" s="26"/>
      <c r="TH96" s="26"/>
      <c r="TI96" s="26"/>
      <c r="TJ96" s="26"/>
      <c r="TK96" s="26"/>
      <c r="TL96" s="26"/>
      <c r="TM96" s="26"/>
      <c r="TN96" s="26"/>
      <c r="TO96" s="26"/>
      <c r="TP96" s="26"/>
      <c r="TQ96" s="26"/>
      <c r="TR96" s="26"/>
      <c r="TS96" s="26"/>
      <c r="TT96" s="26"/>
      <c r="TU96" s="26"/>
      <c r="TV96" s="26"/>
      <c r="TW96" s="26"/>
      <c r="TX96" s="26"/>
      <c r="TY96" s="26"/>
      <c r="TZ96" s="26"/>
      <c r="UA96" s="26"/>
      <c r="UB96" s="26"/>
      <c r="UC96" s="26"/>
      <c r="UD96" s="26"/>
      <c r="UE96" s="26"/>
      <c r="UF96" s="26"/>
      <c r="UG96" s="26"/>
      <c r="UH96" s="26"/>
      <c r="UI96" s="26"/>
      <c r="UJ96" s="26"/>
      <c r="UK96" s="26"/>
      <c r="UL96" s="26"/>
      <c r="UM96" s="26"/>
      <c r="UN96" s="26"/>
      <c r="UO96" s="26"/>
      <c r="UP96" s="26"/>
      <c r="UQ96" s="26"/>
      <c r="UR96" s="26"/>
      <c r="US96" s="26"/>
      <c r="UT96" s="26"/>
      <c r="UU96" s="26"/>
      <c r="UV96" s="26"/>
      <c r="UW96" s="26"/>
      <c r="UX96" s="26"/>
      <c r="UY96" s="26"/>
      <c r="UZ96" s="26"/>
      <c r="VA96" s="26"/>
      <c r="VB96" s="26"/>
      <c r="VC96" s="26"/>
      <c r="VD96" s="26"/>
      <c r="VE96" s="26"/>
      <c r="VF96" s="26"/>
      <c r="VG96" s="26"/>
      <c r="VH96" s="26"/>
      <c r="VI96" s="26"/>
      <c r="VJ96" s="26"/>
      <c r="VK96" s="26"/>
      <c r="VL96" s="26"/>
      <c r="VM96" s="26"/>
      <c r="VN96" s="26"/>
      <c r="VO96" s="26"/>
      <c r="VP96" s="26"/>
      <c r="VQ96" s="26"/>
      <c r="VR96" s="26"/>
      <c r="VS96" s="26"/>
      <c r="VT96" s="26"/>
      <c r="VU96" s="26"/>
      <c r="VV96" s="26"/>
      <c r="VW96" s="26"/>
      <c r="VX96" s="26"/>
      <c r="VY96" s="26"/>
      <c r="VZ96" s="26"/>
      <c r="WA96" s="26"/>
      <c r="WB96" s="26"/>
      <c r="WC96" s="26"/>
      <c r="WD96" s="26"/>
      <c r="WE96" s="26"/>
      <c r="WF96" s="26"/>
      <c r="WG96" s="26"/>
      <c r="WH96" s="26"/>
      <c r="WI96" s="26"/>
      <c r="WJ96" s="26"/>
      <c r="WK96" s="26"/>
      <c r="WL96" s="26"/>
      <c r="WM96" s="26"/>
      <c r="WN96" s="26"/>
      <c r="WO96" s="26"/>
      <c r="WP96" s="26"/>
      <c r="WQ96" s="26"/>
      <c r="WR96" s="26"/>
      <c r="WS96" s="26"/>
      <c r="WT96" s="26"/>
      <c r="WU96" s="26"/>
      <c r="WV96" s="26"/>
      <c r="WW96" s="26"/>
      <c r="WX96" s="26"/>
      <c r="WY96" s="26"/>
      <c r="WZ96" s="26"/>
      <c r="XA96" s="26"/>
      <c r="XB96" s="26"/>
      <c r="XC96" s="26"/>
      <c r="XD96" s="26"/>
      <c r="XE96" s="26"/>
      <c r="XF96" s="26"/>
      <c r="XG96" s="26"/>
      <c r="XH96" s="26"/>
      <c r="XI96" s="26"/>
      <c r="XJ96" s="26"/>
      <c r="XK96" s="26"/>
      <c r="XL96" s="26"/>
      <c r="XM96" s="26"/>
      <c r="XN96" s="26"/>
      <c r="XO96" s="26"/>
      <c r="XP96" s="26"/>
      <c r="XQ96" s="26"/>
      <c r="XR96" s="26"/>
      <c r="XS96" s="26"/>
      <c r="XT96" s="26"/>
      <c r="XU96" s="26"/>
      <c r="XV96" s="26"/>
      <c r="XW96" s="26"/>
      <c r="XX96" s="26"/>
      <c r="XY96" s="26"/>
      <c r="XZ96" s="26"/>
      <c r="YA96" s="26"/>
      <c r="YB96" s="26"/>
      <c r="YC96" s="26"/>
      <c r="YD96" s="26"/>
      <c r="YE96" s="26"/>
      <c r="YF96" s="26"/>
      <c r="YG96" s="26"/>
      <c r="YH96" s="26"/>
      <c r="YI96" s="26"/>
      <c r="YJ96" s="26"/>
      <c r="YK96" s="26"/>
      <c r="YL96" s="26"/>
      <c r="YM96" s="26"/>
      <c r="YN96" s="26"/>
      <c r="YO96" s="26"/>
      <c r="YP96" s="26"/>
      <c r="YQ96" s="26"/>
      <c r="YR96" s="26"/>
      <c r="YS96" s="26"/>
      <c r="YT96" s="26"/>
      <c r="YU96" s="26"/>
      <c r="YV96" s="26"/>
      <c r="YW96" s="26"/>
      <c r="YX96" s="26"/>
      <c r="YY96" s="26"/>
      <c r="YZ96" s="26"/>
      <c r="ZA96" s="26"/>
      <c r="ZB96" s="26"/>
      <c r="ZC96" s="26"/>
      <c r="ZD96" s="26"/>
      <c r="ZE96" s="26"/>
      <c r="ZF96" s="26"/>
      <c r="ZG96" s="26"/>
      <c r="ZH96" s="26"/>
      <c r="ZI96" s="26"/>
      <c r="ZJ96" s="26"/>
      <c r="ZK96" s="26"/>
      <c r="ZL96" s="26"/>
      <c r="ZM96" s="26"/>
      <c r="ZN96" s="26"/>
      <c r="ZO96" s="26"/>
      <c r="ZP96" s="26"/>
      <c r="ZQ96" s="26"/>
      <c r="ZR96" s="26"/>
      <c r="ZS96" s="26"/>
      <c r="ZT96" s="26"/>
      <c r="ZU96" s="26"/>
      <c r="ZV96" s="26"/>
      <c r="ZW96" s="26"/>
      <c r="ZX96" s="26"/>
      <c r="ZY96" s="26"/>
      <c r="ZZ96" s="26"/>
      <c r="AAA96" s="26"/>
      <c r="AAB96" s="26"/>
      <c r="AAC96" s="26"/>
      <c r="AAD96" s="26"/>
      <c r="AAE96" s="26"/>
      <c r="AAF96" s="26"/>
      <c r="AAG96" s="26"/>
      <c r="AAH96" s="26"/>
      <c r="AAI96" s="26"/>
      <c r="AAJ96" s="26"/>
      <c r="AAK96" s="26"/>
      <c r="AAL96" s="26"/>
      <c r="AAM96" s="26"/>
      <c r="AAN96" s="26"/>
      <c r="AAO96" s="26"/>
      <c r="AAP96" s="26"/>
      <c r="AAQ96" s="26"/>
      <c r="AAR96" s="26"/>
      <c r="AAS96" s="26"/>
      <c r="AAT96" s="26"/>
      <c r="AAU96" s="26"/>
      <c r="AAV96" s="26"/>
      <c r="AAW96" s="26"/>
      <c r="AAX96" s="26"/>
      <c r="AAY96" s="26"/>
      <c r="AAZ96" s="26"/>
      <c r="ABA96" s="26"/>
      <c r="ABB96" s="26"/>
      <c r="ABC96" s="26"/>
      <c r="ABD96" s="26"/>
      <c r="ABE96" s="26"/>
      <c r="ABF96" s="26"/>
      <c r="ABG96" s="26"/>
      <c r="ABH96" s="26"/>
      <c r="ABI96" s="26"/>
      <c r="ABJ96" s="26"/>
      <c r="ABK96" s="26"/>
      <c r="ABL96" s="26"/>
      <c r="ABM96" s="26"/>
      <c r="ABN96" s="26"/>
      <c r="ABO96" s="26"/>
      <c r="ABP96" s="26"/>
      <c r="ABQ96" s="26"/>
      <c r="ABR96" s="26"/>
      <c r="ABS96" s="26"/>
      <c r="ABT96" s="26"/>
      <c r="ABU96" s="26"/>
      <c r="ABV96" s="26"/>
      <c r="ABW96" s="26"/>
      <c r="ABX96" s="26"/>
      <c r="ABY96" s="26"/>
      <c r="ABZ96" s="26"/>
      <c r="ACA96" s="26"/>
      <c r="ACB96" s="26"/>
      <c r="ACC96" s="26"/>
      <c r="ACD96" s="26"/>
      <c r="ACE96" s="26"/>
      <c r="ACF96" s="26"/>
      <c r="ACG96" s="26"/>
      <c r="ACH96" s="26"/>
      <c r="ACI96" s="26"/>
      <c r="ACJ96" s="26"/>
      <c r="ACK96" s="26"/>
      <c r="ACL96" s="26"/>
      <c r="ACM96" s="26"/>
      <c r="ACN96" s="26"/>
      <c r="ACO96" s="26"/>
      <c r="ACP96" s="26"/>
      <c r="ACQ96" s="26"/>
      <c r="ACR96" s="26"/>
      <c r="ACS96" s="26"/>
      <c r="ACT96" s="26"/>
      <c r="ACU96" s="26"/>
      <c r="ACV96" s="26"/>
      <c r="ACW96" s="26"/>
      <c r="ACX96" s="26"/>
      <c r="ACY96" s="26"/>
      <c r="ACZ96" s="26"/>
      <c r="ADA96" s="26"/>
      <c r="ADB96" s="26"/>
      <c r="ADC96" s="26"/>
      <c r="ADD96" s="26"/>
      <c r="ADE96" s="26"/>
      <c r="ADF96" s="26"/>
      <c r="ADG96" s="26"/>
      <c r="ADH96" s="26"/>
      <c r="ADI96" s="26"/>
      <c r="ADJ96" s="26"/>
      <c r="ADK96" s="26"/>
      <c r="ADL96" s="26"/>
      <c r="ADM96" s="26"/>
      <c r="ADN96" s="26"/>
      <c r="ADO96" s="26"/>
      <c r="ADP96" s="26"/>
      <c r="ADQ96" s="26"/>
      <c r="ADR96" s="26"/>
      <c r="ADS96" s="26"/>
      <c r="ADT96" s="26"/>
      <c r="ADU96" s="26"/>
      <c r="ADV96" s="26"/>
      <c r="ADW96" s="26"/>
      <c r="ADX96" s="26"/>
      <c r="ADY96" s="26"/>
      <c r="ADZ96" s="26"/>
      <c r="AEA96" s="26"/>
      <c r="AEB96" s="26"/>
      <c r="AEC96" s="26"/>
      <c r="AED96" s="26"/>
      <c r="AEE96" s="26"/>
      <c r="AEF96" s="26"/>
      <c r="AEG96" s="26"/>
      <c r="AEH96" s="26"/>
      <c r="AEI96" s="26"/>
      <c r="AEJ96" s="26"/>
      <c r="AEK96" s="26"/>
      <c r="AEL96" s="26"/>
      <c r="AEM96" s="26"/>
      <c r="AEN96" s="26"/>
      <c r="AEO96" s="26"/>
      <c r="AEP96" s="26"/>
      <c r="AEQ96" s="26"/>
      <c r="AER96" s="26"/>
      <c r="AES96" s="26"/>
      <c r="AET96" s="26"/>
      <c r="AEU96" s="26"/>
      <c r="AEV96" s="26"/>
      <c r="AEW96" s="26"/>
      <c r="AEX96" s="26"/>
      <c r="AEY96" s="26"/>
      <c r="AEZ96" s="26"/>
      <c r="AFA96" s="26"/>
      <c r="AFB96" s="26"/>
      <c r="AFC96" s="26"/>
      <c r="AFD96" s="26"/>
      <c r="AFE96" s="26"/>
      <c r="AFF96" s="26"/>
      <c r="AFG96" s="26"/>
      <c r="AFH96" s="26"/>
      <c r="AFI96" s="26"/>
      <c r="AFJ96" s="26"/>
      <c r="AFK96" s="26"/>
      <c r="AFL96" s="26"/>
      <c r="AFM96" s="26"/>
      <c r="AFN96" s="26"/>
      <c r="AFO96" s="26"/>
      <c r="AFP96" s="26"/>
      <c r="AFQ96" s="26"/>
      <c r="AFR96" s="26"/>
      <c r="AFS96" s="26"/>
      <c r="AFT96" s="26"/>
      <c r="AFU96" s="26"/>
      <c r="AFV96" s="26"/>
      <c r="AFW96" s="26"/>
      <c r="AFX96" s="26"/>
      <c r="AFY96" s="26"/>
      <c r="AFZ96" s="26"/>
      <c r="AGA96" s="26"/>
      <c r="AGB96" s="26"/>
      <c r="AGC96" s="26"/>
      <c r="AGD96" s="26"/>
      <c r="AGE96" s="26"/>
      <c r="AGF96" s="26"/>
      <c r="AGG96" s="26"/>
      <c r="AGH96" s="26"/>
      <c r="AGI96" s="26"/>
      <c r="AGJ96" s="26"/>
      <c r="AGK96" s="26"/>
      <c r="AGL96" s="26"/>
      <c r="AGM96" s="26"/>
      <c r="AGN96" s="26"/>
      <c r="AGO96" s="26"/>
      <c r="AGP96" s="26"/>
      <c r="AGQ96" s="26"/>
      <c r="AGR96" s="26"/>
      <c r="AGS96" s="26"/>
      <c r="AGT96" s="26"/>
      <c r="AGU96" s="26"/>
      <c r="AGV96" s="26"/>
      <c r="AGW96" s="26"/>
      <c r="AGX96" s="26"/>
      <c r="AGY96" s="26"/>
      <c r="AGZ96" s="26"/>
      <c r="AHA96" s="26"/>
      <c r="AHB96" s="26"/>
      <c r="AHC96" s="26"/>
      <c r="AHD96" s="26"/>
      <c r="AHE96" s="26"/>
      <c r="AHF96" s="26"/>
      <c r="AHG96" s="26"/>
      <c r="AHH96" s="26"/>
      <c r="AHI96" s="26"/>
      <c r="AHJ96" s="26"/>
      <c r="AHK96" s="26"/>
      <c r="AHL96" s="26"/>
      <c r="AHM96" s="26"/>
      <c r="AHN96" s="26"/>
      <c r="AHO96" s="26"/>
      <c r="AHP96" s="26"/>
      <c r="AHQ96" s="26"/>
      <c r="AHR96" s="26"/>
      <c r="AHS96" s="26"/>
      <c r="AHT96" s="26"/>
      <c r="AHU96" s="26"/>
      <c r="AHV96" s="26"/>
      <c r="AHW96" s="26"/>
      <c r="AHX96" s="26"/>
      <c r="AHY96" s="26"/>
      <c r="AHZ96" s="26"/>
      <c r="AIA96" s="26"/>
      <c r="AIB96" s="26"/>
      <c r="AIC96" s="26"/>
      <c r="AID96" s="26"/>
      <c r="AIE96" s="26"/>
      <c r="AIF96" s="26"/>
      <c r="AIG96" s="26"/>
      <c r="AIH96" s="26"/>
      <c r="AII96" s="26"/>
      <c r="AIJ96" s="26"/>
      <c r="AIK96" s="26"/>
      <c r="AIL96" s="26"/>
      <c r="AIM96" s="26"/>
      <c r="AIN96" s="26"/>
      <c r="AIO96" s="26"/>
      <c r="AIP96" s="26"/>
      <c r="AIQ96" s="26"/>
      <c r="AIR96" s="26"/>
      <c r="AIS96" s="26"/>
      <c r="AIT96" s="26"/>
      <c r="AIU96" s="26"/>
      <c r="AIV96" s="26"/>
      <c r="AIW96" s="26"/>
      <c r="AIX96" s="26"/>
      <c r="AIY96" s="26"/>
      <c r="AIZ96" s="26"/>
      <c r="AJA96" s="26"/>
      <c r="AJB96" s="26"/>
      <c r="AJC96" s="26"/>
      <c r="AJD96" s="26"/>
      <c r="AJE96" s="26"/>
      <c r="AJF96" s="26"/>
      <c r="AJG96" s="26"/>
      <c r="AJH96" s="26"/>
      <c r="AJI96" s="26"/>
      <c r="AJJ96" s="26"/>
      <c r="AJK96" s="26"/>
      <c r="AJL96" s="26"/>
      <c r="AJM96" s="26"/>
      <c r="AJN96" s="26"/>
      <c r="AJO96" s="26"/>
      <c r="AJP96" s="26"/>
      <c r="AJQ96" s="26"/>
      <c r="AJR96" s="26"/>
      <c r="AJS96" s="26"/>
      <c r="AJT96" s="26"/>
      <c r="AJU96" s="26"/>
      <c r="AJV96" s="26"/>
      <c r="AJW96" s="26"/>
      <c r="AJX96" s="26"/>
      <c r="AJY96" s="26"/>
      <c r="AJZ96" s="26"/>
      <c r="AKA96" s="26"/>
      <c r="AKB96" s="26"/>
      <c r="AKC96" s="26"/>
      <c r="AKD96" s="26"/>
      <c r="AKE96" s="26"/>
      <c r="AKF96" s="26"/>
      <c r="AKG96" s="26"/>
      <c r="AKH96" s="26"/>
      <c r="AKI96" s="26"/>
      <c r="AKJ96" s="26"/>
      <c r="AKK96" s="26"/>
      <c r="AKL96" s="26"/>
      <c r="AKM96" s="26"/>
      <c r="AKN96" s="26"/>
      <c r="AKO96" s="26"/>
      <c r="AKP96" s="26"/>
      <c r="AKQ96" s="26"/>
      <c r="AKR96" s="26"/>
      <c r="AKS96" s="26"/>
      <c r="AKT96" s="26"/>
      <c r="AKU96" s="26"/>
      <c r="AKV96" s="26"/>
      <c r="AKW96" s="26"/>
      <c r="AKX96" s="26"/>
      <c r="AKY96" s="26"/>
      <c r="AKZ96" s="26"/>
      <c r="ALA96" s="26"/>
      <c r="ALB96" s="26"/>
      <c r="ALC96" s="26"/>
      <c r="ALD96" s="26"/>
      <c r="ALE96" s="26"/>
      <c r="ALF96" s="26"/>
      <c r="ALG96" s="26"/>
      <c r="ALH96" s="26"/>
      <c r="ALI96" s="26"/>
      <c r="ALJ96" s="26"/>
      <c r="ALK96" s="26"/>
      <c r="ALL96" s="26"/>
      <c r="ALM96" s="26"/>
      <c r="ALN96" s="26"/>
      <c r="ALO96" s="26"/>
      <c r="ALP96" s="26"/>
      <c r="ALQ96" s="26"/>
      <c r="ALR96" s="26"/>
      <c r="ALS96" s="26"/>
      <c r="ALT96" s="26"/>
      <c r="ALU96" s="26"/>
      <c r="ALV96" s="26"/>
      <c r="ALW96" s="26"/>
      <c r="ALX96" s="26"/>
      <c r="ALY96" s="26"/>
      <c r="ALZ96" s="26"/>
      <c r="AMA96" s="26"/>
      <c r="AMB96" s="26"/>
      <c r="AMC96" s="26"/>
      <c r="AMD96" s="26"/>
      <c r="AME96" s="26"/>
      <c r="AMF96" s="26"/>
      <c r="AMG96" s="26"/>
      <c r="AMH96" s="26"/>
      <c r="AMI96" s="26"/>
      <c r="AMJ96" s="26"/>
      <c r="AMK96" s="26"/>
    </row>
    <row r="97" spans="1:1025" ht="41.1" customHeight="1" x14ac:dyDescent="0.25">
      <c r="A97" s="184"/>
      <c r="B97" s="867" t="s">
        <v>645</v>
      </c>
      <c r="C97" s="867"/>
      <c r="D97" s="867"/>
      <c r="E97" s="867"/>
      <c r="F97" s="867"/>
      <c r="G97" s="69"/>
      <c r="I97" s="70"/>
      <c r="J97" s="70"/>
    </row>
    <row r="98" spans="1:1025" s="32" customFormat="1" x14ac:dyDescent="0.25">
      <c r="A98" s="184"/>
      <c r="B98" s="197"/>
      <c r="C98" s="192"/>
      <c r="D98" s="186"/>
      <c r="E98" s="239"/>
      <c r="F98" s="239"/>
      <c r="G98" s="69"/>
      <c r="H98" s="25"/>
      <c r="I98" s="70"/>
      <c r="J98" s="70"/>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c r="AK98" s="26"/>
      <c r="AL98" s="26"/>
      <c r="AM98" s="26"/>
      <c r="AN98" s="26"/>
      <c r="AO98" s="26"/>
      <c r="AP98" s="26"/>
      <c r="AQ98" s="26"/>
      <c r="AR98" s="26"/>
      <c r="AS98" s="26"/>
      <c r="AT98" s="26"/>
      <c r="AU98" s="26"/>
      <c r="AV98" s="26"/>
      <c r="AW98" s="26"/>
      <c r="AX98" s="26"/>
      <c r="AY98" s="26"/>
      <c r="AZ98" s="26"/>
      <c r="BA98" s="26"/>
      <c r="BB98" s="26"/>
      <c r="BC98" s="26"/>
      <c r="BD98" s="26"/>
      <c r="BE98" s="26"/>
      <c r="BF98" s="26"/>
      <c r="BG98" s="26"/>
      <c r="BH98" s="26"/>
      <c r="BI98" s="26"/>
      <c r="BJ98" s="26"/>
      <c r="BK98" s="26"/>
      <c r="BL98" s="26"/>
      <c r="BM98" s="26"/>
      <c r="BN98" s="26"/>
      <c r="BO98" s="26"/>
      <c r="BP98" s="26"/>
      <c r="BQ98" s="26"/>
      <c r="BR98" s="26"/>
      <c r="BS98" s="26"/>
      <c r="BT98" s="26"/>
      <c r="BU98" s="26"/>
      <c r="BV98" s="26"/>
      <c r="BW98" s="26"/>
      <c r="BX98" s="26"/>
      <c r="BY98" s="26"/>
      <c r="BZ98" s="26"/>
      <c r="CA98" s="26"/>
      <c r="CB98" s="26"/>
      <c r="CC98" s="26"/>
      <c r="CD98" s="26"/>
      <c r="CE98" s="26"/>
      <c r="CF98" s="26"/>
      <c r="CG98" s="26"/>
      <c r="CH98" s="26"/>
      <c r="CI98" s="26"/>
      <c r="CJ98" s="26"/>
      <c r="CK98" s="26"/>
      <c r="CL98" s="26"/>
      <c r="CM98" s="26"/>
      <c r="CN98" s="26"/>
      <c r="CO98" s="26"/>
      <c r="CP98" s="26"/>
      <c r="CQ98" s="26"/>
      <c r="CR98" s="26"/>
      <c r="CS98" s="26"/>
      <c r="CT98" s="26"/>
      <c r="CU98" s="26"/>
      <c r="CV98" s="26"/>
      <c r="CW98" s="26"/>
      <c r="CX98" s="26"/>
      <c r="CY98" s="26"/>
      <c r="CZ98" s="26"/>
      <c r="DA98" s="26"/>
      <c r="DB98" s="26"/>
      <c r="DC98" s="26"/>
      <c r="DD98" s="26"/>
      <c r="DE98" s="26"/>
      <c r="DF98" s="26"/>
      <c r="DG98" s="26"/>
      <c r="DH98" s="26"/>
      <c r="DI98" s="26"/>
      <c r="DJ98" s="26"/>
      <c r="DK98" s="26"/>
      <c r="DL98" s="26"/>
      <c r="DM98" s="26"/>
      <c r="DN98" s="26"/>
      <c r="DO98" s="26"/>
      <c r="DP98" s="26"/>
      <c r="DQ98" s="26"/>
      <c r="DR98" s="26"/>
      <c r="DS98" s="26"/>
      <c r="DT98" s="26"/>
      <c r="DU98" s="26"/>
      <c r="DV98" s="26"/>
      <c r="DW98" s="26"/>
      <c r="DX98" s="26"/>
      <c r="DY98" s="26"/>
      <c r="DZ98" s="26"/>
      <c r="EA98" s="26"/>
      <c r="EB98" s="26"/>
      <c r="EC98" s="26"/>
      <c r="ED98" s="26"/>
      <c r="EE98" s="26"/>
      <c r="EF98" s="26"/>
      <c r="EG98" s="26"/>
      <c r="EH98" s="26"/>
      <c r="EI98" s="26"/>
      <c r="EJ98" s="26"/>
      <c r="EK98" s="26"/>
      <c r="EL98" s="26"/>
      <c r="EM98" s="26"/>
      <c r="EN98" s="26"/>
      <c r="EO98" s="26"/>
      <c r="EP98" s="26"/>
      <c r="EQ98" s="26"/>
      <c r="ER98" s="26"/>
      <c r="ES98" s="26"/>
      <c r="ET98" s="26"/>
      <c r="EU98" s="26"/>
      <c r="EV98" s="26"/>
      <c r="EW98" s="26"/>
      <c r="EX98" s="26"/>
      <c r="EY98" s="26"/>
      <c r="EZ98" s="26"/>
      <c r="FA98" s="26"/>
      <c r="FB98" s="26"/>
      <c r="FC98" s="26"/>
      <c r="FD98" s="26"/>
      <c r="FE98" s="26"/>
      <c r="FF98" s="26"/>
      <c r="FG98" s="26"/>
      <c r="FH98" s="26"/>
      <c r="FI98" s="26"/>
      <c r="FJ98" s="26"/>
      <c r="FK98" s="26"/>
      <c r="FL98" s="26"/>
      <c r="FM98" s="26"/>
      <c r="FN98" s="26"/>
      <c r="FO98" s="26"/>
      <c r="FP98" s="26"/>
      <c r="FQ98" s="26"/>
      <c r="FR98" s="26"/>
      <c r="FS98" s="26"/>
      <c r="FT98" s="26"/>
      <c r="FU98" s="26"/>
      <c r="FV98" s="26"/>
      <c r="FW98" s="26"/>
      <c r="FX98" s="26"/>
      <c r="FY98" s="26"/>
      <c r="FZ98" s="26"/>
      <c r="GA98" s="26"/>
      <c r="GB98" s="26"/>
      <c r="GC98" s="26"/>
      <c r="GD98" s="26"/>
      <c r="GE98" s="26"/>
      <c r="GF98" s="26"/>
      <c r="GG98" s="26"/>
      <c r="GH98" s="26"/>
      <c r="GI98" s="26"/>
      <c r="GJ98" s="26"/>
      <c r="GK98" s="26"/>
      <c r="GL98" s="26"/>
      <c r="GM98" s="26"/>
      <c r="GN98" s="26"/>
      <c r="GO98" s="26"/>
      <c r="GP98" s="26"/>
      <c r="GQ98" s="26"/>
      <c r="GR98" s="26"/>
      <c r="GS98" s="26"/>
      <c r="GT98" s="26"/>
      <c r="GU98" s="26"/>
      <c r="GV98" s="26"/>
      <c r="GW98" s="26"/>
      <c r="GX98" s="26"/>
      <c r="GY98" s="26"/>
      <c r="GZ98" s="26"/>
      <c r="HA98" s="26"/>
      <c r="HB98" s="26"/>
      <c r="HC98" s="26"/>
      <c r="HD98" s="26"/>
      <c r="HE98" s="26"/>
      <c r="HF98" s="26"/>
      <c r="HG98" s="26"/>
      <c r="HH98" s="26"/>
      <c r="HI98" s="26"/>
      <c r="HJ98" s="26"/>
      <c r="HK98" s="26"/>
      <c r="HL98" s="26"/>
      <c r="HM98" s="26"/>
      <c r="HN98" s="26"/>
      <c r="HO98" s="26"/>
      <c r="HP98" s="26"/>
      <c r="HQ98" s="26"/>
      <c r="HR98" s="26"/>
      <c r="HS98" s="26"/>
      <c r="HT98" s="26"/>
      <c r="HU98" s="26"/>
      <c r="HV98" s="26"/>
      <c r="HW98" s="26"/>
      <c r="HX98" s="26"/>
      <c r="HY98" s="26"/>
      <c r="HZ98" s="26"/>
      <c r="IA98" s="26"/>
      <c r="IB98" s="26"/>
      <c r="IC98" s="26"/>
      <c r="ID98" s="26"/>
      <c r="IE98" s="26"/>
      <c r="IF98" s="26"/>
      <c r="IG98" s="26"/>
      <c r="IH98" s="26"/>
      <c r="II98" s="26"/>
      <c r="IJ98" s="26"/>
      <c r="IK98" s="26"/>
      <c r="IL98" s="26"/>
      <c r="IM98" s="26"/>
      <c r="IN98" s="26"/>
      <c r="IO98" s="26"/>
      <c r="IP98" s="26"/>
      <c r="IQ98" s="26"/>
      <c r="IR98" s="26"/>
      <c r="IS98" s="26"/>
      <c r="IT98" s="26"/>
      <c r="IU98" s="26"/>
      <c r="IV98" s="26"/>
      <c r="IW98" s="26"/>
      <c r="IX98" s="26"/>
      <c r="IY98" s="26"/>
      <c r="IZ98" s="26"/>
      <c r="JA98" s="26"/>
      <c r="JB98" s="26"/>
      <c r="JC98" s="26"/>
      <c r="JD98" s="26"/>
      <c r="JE98" s="26"/>
      <c r="JF98" s="26"/>
      <c r="JG98" s="26"/>
      <c r="JH98" s="26"/>
      <c r="JI98" s="26"/>
      <c r="JJ98" s="26"/>
      <c r="JK98" s="26"/>
      <c r="JL98" s="26"/>
      <c r="JM98" s="26"/>
      <c r="JN98" s="26"/>
      <c r="JO98" s="26"/>
      <c r="JP98" s="26"/>
      <c r="JQ98" s="26"/>
      <c r="JR98" s="26"/>
      <c r="JS98" s="26"/>
      <c r="JT98" s="26"/>
      <c r="JU98" s="26"/>
      <c r="JV98" s="26"/>
      <c r="JW98" s="26"/>
      <c r="JX98" s="26"/>
      <c r="JY98" s="26"/>
      <c r="JZ98" s="26"/>
      <c r="KA98" s="26"/>
      <c r="KB98" s="26"/>
      <c r="KC98" s="26"/>
      <c r="KD98" s="26"/>
      <c r="KE98" s="26"/>
      <c r="KF98" s="26"/>
      <c r="KG98" s="26"/>
      <c r="KH98" s="26"/>
      <c r="KI98" s="26"/>
      <c r="KJ98" s="26"/>
      <c r="KK98" s="26"/>
      <c r="KL98" s="26"/>
      <c r="KM98" s="26"/>
      <c r="KN98" s="26"/>
      <c r="KO98" s="26"/>
      <c r="KP98" s="26"/>
      <c r="KQ98" s="26"/>
      <c r="KR98" s="26"/>
      <c r="KS98" s="26"/>
      <c r="KT98" s="26"/>
      <c r="KU98" s="26"/>
      <c r="KV98" s="26"/>
      <c r="KW98" s="26"/>
      <c r="KX98" s="26"/>
      <c r="KY98" s="26"/>
      <c r="KZ98" s="26"/>
      <c r="LA98" s="26"/>
      <c r="LB98" s="26"/>
      <c r="LC98" s="26"/>
      <c r="LD98" s="26"/>
      <c r="LE98" s="26"/>
      <c r="LF98" s="26"/>
      <c r="LG98" s="26"/>
      <c r="LH98" s="26"/>
      <c r="LI98" s="26"/>
      <c r="LJ98" s="26"/>
      <c r="LK98" s="26"/>
      <c r="LL98" s="26"/>
      <c r="LM98" s="26"/>
      <c r="LN98" s="26"/>
      <c r="LO98" s="26"/>
      <c r="LP98" s="26"/>
      <c r="LQ98" s="26"/>
      <c r="LR98" s="26"/>
      <c r="LS98" s="26"/>
      <c r="LT98" s="26"/>
      <c r="LU98" s="26"/>
      <c r="LV98" s="26"/>
      <c r="LW98" s="26"/>
      <c r="LX98" s="26"/>
      <c r="LY98" s="26"/>
      <c r="LZ98" s="26"/>
      <c r="MA98" s="26"/>
      <c r="MB98" s="26"/>
      <c r="MC98" s="26"/>
      <c r="MD98" s="26"/>
      <c r="ME98" s="26"/>
      <c r="MF98" s="26"/>
      <c r="MG98" s="26"/>
      <c r="MH98" s="26"/>
      <c r="MI98" s="26"/>
      <c r="MJ98" s="26"/>
      <c r="MK98" s="26"/>
      <c r="ML98" s="26"/>
      <c r="MM98" s="26"/>
      <c r="MN98" s="26"/>
      <c r="MO98" s="26"/>
      <c r="MP98" s="26"/>
      <c r="MQ98" s="26"/>
      <c r="MR98" s="26"/>
      <c r="MS98" s="26"/>
      <c r="MT98" s="26"/>
      <c r="MU98" s="26"/>
      <c r="MV98" s="26"/>
      <c r="MW98" s="26"/>
      <c r="MX98" s="26"/>
      <c r="MY98" s="26"/>
      <c r="MZ98" s="26"/>
      <c r="NA98" s="26"/>
      <c r="NB98" s="26"/>
      <c r="NC98" s="26"/>
      <c r="ND98" s="26"/>
      <c r="NE98" s="26"/>
      <c r="NF98" s="26"/>
      <c r="NG98" s="26"/>
      <c r="NH98" s="26"/>
      <c r="NI98" s="26"/>
      <c r="NJ98" s="26"/>
      <c r="NK98" s="26"/>
      <c r="NL98" s="26"/>
      <c r="NM98" s="26"/>
      <c r="NN98" s="26"/>
      <c r="NO98" s="26"/>
      <c r="NP98" s="26"/>
      <c r="NQ98" s="26"/>
      <c r="NR98" s="26"/>
      <c r="NS98" s="26"/>
      <c r="NT98" s="26"/>
      <c r="NU98" s="26"/>
      <c r="NV98" s="26"/>
      <c r="NW98" s="26"/>
      <c r="NX98" s="26"/>
      <c r="NY98" s="26"/>
      <c r="NZ98" s="26"/>
      <c r="OA98" s="26"/>
      <c r="OB98" s="26"/>
      <c r="OC98" s="26"/>
      <c r="OD98" s="26"/>
      <c r="OE98" s="26"/>
      <c r="OF98" s="26"/>
      <c r="OG98" s="26"/>
      <c r="OH98" s="26"/>
      <c r="OI98" s="26"/>
      <c r="OJ98" s="26"/>
      <c r="OK98" s="26"/>
      <c r="OL98" s="26"/>
      <c r="OM98" s="26"/>
      <c r="ON98" s="26"/>
      <c r="OO98" s="26"/>
      <c r="OP98" s="26"/>
      <c r="OQ98" s="26"/>
      <c r="OR98" s="26"/>
      <c r="OS98" s="26"/>
      <c r="OT98" s="26"/>
      <c r="OU98" s="26"/>
      <c r="OV98" s="26"/>
      <c r="OW98" s="26"/>
      <c r="OX98" s="26"/>
      <c r="OY98" s="26"/>
      <c r="OZ98" s="26"/>
      <c r="PA98" s="26"/>
      <c r="PB98" s="26"/>
      <c r="PC98" s="26"/>
      <c r="PD98" s="26"/>
      <c r="PE98" s="26"/>
      <c r="PF98" s="26"/>
      <c r="PG98" s="26"/>
      <c r="PH98" s="26"/>
      <c r="PI98" s="26"/>
      <c r="PJ98" s="26"/>
      <c r="PK98" s="26"/>
      <c r="PL98" s="26"/>
      <c r="PM98" s="26"/>
      <c r="PN98" s="26"/>
      <c r="PO98" s="26"/>
      <c r="PP98" s="26"/>
      <c r="PQ98" s="26"/>
      <c r="PR98" s="26"/>
      <c r="PS98" s="26"/>
      <c r="PT98" s="26"/>
      <c r="PU98" s="26"/>
      <c r="PV98" s="26"/>
      <c r="PW98" s="26"/>
      <c r="PX98" s="26"/>
      <c r="PY98" s="26"/>
      <c r="PZ98" s="26"/>
      <c r="QA98" s="26"/>
      <c r="QB98" s="26"/>
      <c r="QC98" s="26"/>
      <c r="QD98" s="26"/>
      <c r="QE98" s="26"/>
      <c r="QF98" s="26"/>
      <c r="QG98" s="26"/>
      <c r="QH98" s="26"/>
      <c r="QI98" s="26"/>
      <c r="QJ98" s="26"/>
      <c r="QK98" s="26"/>
      <c r="QL98" s="26"/>
      <c r="QM98" s="26"/>
      <c r="QN98" s="26"/>
      <c r="QO98" s="26"/>
      <c r="QP98" s="26"/>
      <c r="QQ98" s="26"/>
      <c r="QR98" s="26"/>
      <c r="QS98" s="26"/>
      <c r="QT98" s="26"/>
      <c r="QU98" s="26"/>
      <c r="QV98" s="26"/>
      <c r="QW98" s="26"/>
      <c r="QX98" s="26"/>
      <c r="QY98" s="26"/>
      <c r="QZ98" s="26"/>
      <c r="RA98" s="26"/>
      <c r="RB98" s="26"/>
      <c r="RC98" s="26"/>
      <c r="RD98" s="26"/>
      <c r="RE98" s="26"/>
      <c r="RF98" s="26"/>
      <c r="RG98" s="26"/>
      <c r="RH98" s="26"/>
      <c r="RI98" s="26"/>
      <c r="RJ98" s="26"/>
      <c r="RK98" s="26"/>
      <c r="RL98" s="26"/>
      <c r="RM98" s="26"/>
      <c r="RN98" s="26"/>
      <c r="RO98" s="26"/>
      <c r="RP98" s="26"/>
      <c r="RQ98" s="26"/>
      <c r="RR98" s="26"/>
      <c r="RS98" s="26"/>
      <c r="RT98" s="26"/>
      <c r="RU98" s="26"/>
      <c r="RV98" s="26"/>
      <c r="RW98" s="26"/>
      <c r="RX98" s="26"/>
      <c r="RY98" s="26"/>
      <c r="RZ98" s="26"/>
      <c r="SA98" s="26"/>
      <c r="SB98" s="26"/>
      <c r="SC98" s="26"/>
      <c r="SD98" s="26"/>
      <c r="SE98" s="26"/>
      <c r="SF98" s="26"/>
      <c r="SG98" s="26"/>
      <c r="SH98" s="26"/>
      <c r="SI98" s="26"/>
      <c r="SJ98" s="26"/>
      <c r="SK98" s="26"/>
      <c r="SL98" s="26"/>
      <c r="SM98" s="26"/>
      <c r="SN98" s="26"/>
      <c r="SO98" s="26"/>
      <c r="SP98" s="26"/>
      <c r="SQ98" s="26"/>
      <c r="SR98" s="26"/>
      <c r="SS98" s="26"/>
      <c r="ST98" s="26"/>
      <c r="SU98" s="26"/>
      <c r="SV98" s="26"/>
      <c r="SW98" s="26"/>
      <c r="SX98" s="26"/>
      <c r="SY98" s="26"/>
      <c r="SZ98" s="26"/>
      <c r="TA98" s="26"/>
      <c r="TB98" s="26"/>
      <c r="TC98" s="26"/>
      <c r="TD98" s="26"/>
      <c r="TE98" s="26"/>
      <c r="TF98" s="26"/>
      <c r="TG98" s="26"/>
      <c r="TH98" s="26"/>
      <c r="TI98" s="26"/>
      <c r="TJ98" s="26"/>
      <c r="TK98" s="26"/>
      <c r="TL98" s="26"/>
      <c r="TM98" s="26"/>
      <c r="TN98" s="26"/>
      <c r="TO98" s="26"/>
      <c r="TP98" s="26"/>
      <c r="TQ98" s="26"/>
      <c r="TR98" s="26"/>
      <c r="TS98" s="26"/>
      <c r="TT98" s="26"/>
      <c r="TU98" s="26"/>
      <c r="TV98" s="26"/>
      <c r="TW98" s="26"/>
      <c r="TX98" s="26"/>
      <c r="TY98" s="26"/>
      <c r="TZ98" s="26"/>
      <c r="UA98" s="26"/>
      <c r="UB98" s="26"/>
      <c r="UC98" s="26"/>
      <c r="UD98" s="26"/>
      <c r="UE98" s="26"/>
      <c r="UF98" s="26"/>
      <c r="UG98" s="26"/>
      <c r="UH98" s="26"/>
      <c r="UI98" s="26"/>
      <c r="UJ98" s="26"/>
      <c r="UK98" s="26"/>
      <c r="UL98" s="26"/>
      <c r="UM98" s="26"/>
      <c r="UN98" s="26"/>
      <c r="UO98" s="26"/>
      <c r="UP98" s="26"/>
      <c r="UQ98" s="26"/>
      <c r="UR98" s="26"/>
      <c r="US98" s="26"/>
      <c r="UT98" s="26"/>
      <c r="UU98" s="26"/>
      <c r="UV98" s="26"/>
      <c r="UW98" s="26"/>
      <c r="UX98" s="26"/>
      <c r="UY98" s="26"/>
      <c r="UZ98" s="26"/>
      <c r="VA98" s="26"/>
      <c r="VB98" s="26"/>
      <c r="VC98" s="26"/>
      <c r="VD98" s="26"/>
      <c r="VE98" s="26"/>
      <c r="VF98" s="26"/>
      <c r="VG98" s="26"/>
      <c r="VH98" s="26"/>
      <c r="VI98" s="26"/>
      <c r="VJ98" s="26"/>
      <c r="VK98" s="26"/>
      <c r="VL98" s="26"/>
      <c r="VM98" s="26"/>
      <c r="VN98" s="26"/>
      <c r="VO98" s="26"/>
      <c r="VP98" s="26"/>
      <c r="VQ98" s="26"/>
      <c r="VR98" s="26"/>
      <c r="VS98" s="26"/>
      <c r="VT98" s="26"/>
      <c r="VU98" s="26"/>
      <c r="VV98" s="26"/>
      <c r="VW98" s="26"/>
      <c r="VX98" s="26"/>
      <c r="VY98" s="26"/>
      <c r="VZ98" s="26"/>
      <c r="WA98" s="26"/>
      <c r="WB98" s="26"/>
      <c r="WC98" s="26"/>
      <c r="WD98" s="26"/>
      <c r="WE98" s="26"/>
      <c r="WF98" s="26"/>
      <c r="WG98" s="26"/>
      <c r="WH98" s="26"/>
      <c r="WI98" s="26"/>
      <c r="WJ98" s="26"/>
      <c r="WK98" s="26"/>
      <c r="WL98" s="26"/>
      <c r="WM98" s="26"/>
      <c r="WN98" s="26"/>
      <c r="WO98" s="26"/>
      <c r="WP98" s="26"/>
      <c r="WQ98" s="26"/>
      <c r="WR98" s="26"/>
      <c r="WS98" s="26"/>
      <c r="WT98" s="26"/>
      <c r="WU98" s="26"/>
      <c r="WV98" s="26"/>
      <c r="WW98" s="26"/>
      <c r="WX98" s="26"/>
      <c r="WY98" s="26"/>
      <c r="WZ98" s="26"/>
      <c r="XA98" s="26"/>
      <c r="XB98" s="26"/>
      <c r="XC98" s="26"/>
      <c r="XD98" s="26"/>
      <c r="XE98" s="26"/>
      <c r="XF98" s="26"/>
      <c r="XG98" s="26"/>
      <c r="XH98" s="26"/>
      <c r="XI98" s="26"/>
      <c r="XJ98" s="26"/>
      <c r="XK98" s="26"/>
      <c r="XL98" s="26"/>
      <c r="XM98" s="26"/>
      <c r="XN98" s="26"/>
      <c r="XO98" s="26"/>
      <c r="XP98" s="26"/>
      <c r="XQ98" s="26"/>
      <c r="XR98" s="26"/>
      <c r="XS98" s="26"/>
      <c r="XT98" s="26"/>
      <c r="XU98" s="26"/>
      <c r="XV98" s="26"/>
      <c r="XW98" s="26"/>
      <c r="XX98" s="26"/>
      <c r="XY98" s="26"/>
      <c r="XZ98" s="26"/>
      <c r="YA98" s="26"/>
      <c r="YB98" s="26"/>
      <c r="YC98" s="26"/>
      <c r="YD98" s="26"/>
      <c r="YE98" s="26"/>
      <c r="YF98" s="26"/>
      <c r="YG98" s="26"/>
      <c r="YH98" s="26"/>
      <c r="YI98" s="26"/>
      <c r="YJ98" s="26"/>
      <c r="YK98" s="26"/>
      <c r="YL98" s="26"/>
      <c r="YM98" s="26"/>
      <c r="YN98" s="26"/>
      <c r="YO98" s="26"/>
      <c r="YP98" s="26"/>
      <c r="YQ98" s="26"/>
      <c r="YR98" s="26"/>
      <c r="YS98" s="26"/>
      <c r="YT98" s="26"/>
      <c r="YU98" s="26"/>
      <c r="YV98" s="26"/>
      <c r="YW98" s="26"/>
      <c r="YX98" s="26"/>
      <c r="YY98" s="26"/>
      <c r="YZ98" s="26"/>
      <c r="ZA98" s="26"/>
      <c r="ZB98" s="26"/>
      <c r="ZC98" s="26"/>
      <c r="ZD98" s="26"/>
      <c r="ZE98" s="26"/>
      <c r="ZF98" s="26"/>
      <c r="ZG98" s="26"/>
      <c r="ZH98" s="26"/>
      <c r="ZI98" s="26"/>
      <c r="ZJ98" s="26"/>
      <c r="ZK98" s="26"/>
      <c r="ZL98" s="26"/>
      <c r="ZM98" s="26"/>
      <c r="ZN98" s="26"/>
      <c r="ZO98" s="26"/>
      <c r="ZP98" s="26"/>
      <c r="ZQ98" s="26"/>
      <c r="ZR98" s="26"/>
      <c r="ZS98" s="26"/>
      <c r="ZT98" s="26"/>
      <c r="ZU98" s="26"/>
      <c r="ZV98" s="26"/>
      <c r="ZW98" s="26"/>
      <c r="ZX98" s="26"/>
      <c r="ZY98" s="26"/>
      <c r="ZZ98" s="26"/>
      <c r="AAA98" s="26"/>
      <c r="AAB98" s="26"/>
      <c r="AAC98" s="26"/>
      <c r="AAD98" s="26"/>
      <c r="AAE98" s="26"/>
      <c r="AAF98" s="26"/>
      <c r="AAG98" s="26"/>
      <c r="AAH98" s="26"/>
      <c r="AAI98" s="26"/>
      <c r="AAJ98" s="26"/>
      <c r="AAK98" s="26"/>
      <c r="AAL98" s="26"/>
      <c r="AAM98" s="26"/>
      <c r="AAN98" s="26"/>
      <c r="AAO98" s="26"/>
      <c r="AAP98" s="26"/>
      <c r="AAQ98" s="26"/>
      <c r="AAR98" s="26"/>
      <c r="AAS98" s="26"/>
      <c r="AAT98" s="26"/>
      <c r="AAU98" s="26"/>
      <c r="AAV98" s="26"/>
      <c r="AAW98" s="26"/>
      <c r="AAX98" s="26"/>
      <c r="AAY98" s="26"/>
      <c r="AAZ98" s="26"/>
      <c r="ABA98" s="26"/>
      <c r="ABB98" s="26"/>
      <c r="ABC98" s="26"/>
      <c r="ABD98" s="26"/>
      <c r="ABE98" s="26"/>
      <c r="ABF98" s="26"/>
      <c r="ABG98" s="26"/>
      <c r="ABH98" s="26"/>
      <c r="ABI98" s="26"/>
      <c r="ABJ98" s="26"/>
      <c r="ABK98" s="26"/>
      <c r="ABL98" s="26"/>
      <c r="ABM98" s="26"/>
      <c r="ABN98" s="26"/>
      <c r="ABO98" s="26"/>
      <c r="ABP98" s="26"/>
      <c r="ABQ98" s="26"/>
      <c r="ABR98" s="26"/>
      <c r="ABS98" s="26"/>
      <c r="ABT98" s="26"/>
      <c r="ABU98" s="26"/>
      <c r="ABV98" s="26"/>
      <c r="ABW98" s="26"/>
      <c r="ABX98" s="26"/>
      <c r="ABY98" s="26"/>
      <c r="ABZ98" s="26"/>
      <c r="ACA98" s="26"/>
      <c r="ACB98" s="26"/>
      <c r="ACC98" s="26"/>
      <c r="ACD98" s="26"/>
      <c r="ACE98" s="26"/>
      <c r="ACF98" s="26"/>
      <c r="ACG98" s="26"/>
      <c r="ACH98" s="26"/>
      <c r="ACI98" s="26"/>
      <c r="ACJ98" s="26"/>
      <c r="ACK98" s="26"/>
      <c r="ACL98" s="26"/>
      <c r="ACM98" s="26"/>
      <c r="ACN98" s="26"/>
      <c r="ACO98" s="26"/>
      <c r="ACP98" s="26"/>
      <c r="ACQ98" s="26"/>
      <c r="ACR98" s="26"/>
      <c r="ACS98" s="26"/>
      <c r="ACT98" s="26"/>
      <c r="ACU98" s="26"/>
      <c r="ACV98" s="26"/>
      <c r="ACW98" s="26"/>
      <c r="ACX98" s="26"/>
      <c r="ACY98" s="26"/>
      <c r="ACZ98" s="26"/>
      <c r="ADA98" s="26"/>
      <c r="ADB98" s="26"/>
      <c r="ADC98" s="26"/>
      <c r="ADD98" s="26"/>
      <c r="ADE98" s="26"/>
      <c r="ADF98" s="26"/>
      <c r="ADG98" s="26"/>
      <c r="ADH98" s="26"/>
      <c r="ADI98" s="26"/>
      <c r="ADJ98" s="26"/>
      <c r="ADK98" s="26"/>
      <c r="ADL98" s="26"/>
      <c r="ADM98" s="26"/>
      <c r="ADN98" s="26"/>
      <c r="ADO98" s="26"/>
      <c r="ADP98" s="26"/>
      <c r="ADQ98" s="26"/>
      <c r="ADR98" s="26"/>
      <c r="ADS98" s="26"/>
      <c r="ADT98" s="26"/>
      <c r="ADU98" s="26"/>
      <c r="ADV98" s="26"/>
      <c r="ADW98" s="26"/>
      <c r="ADX98" s="26"/>
      <c r="ADY98" s="26"/>
      <c r="ADZ98" s="26"/>
      <c r="AEA98" s="26"/>
      <c r="AEB98" s="26"/>
      <c r="AEC98" s="26"/>
      <c r="AED98" s="26"/>
      <c r="AEE98" s="26"/>
      <c r="AEF98" s="26"/>
      <c r="AEG98" s="26"/>
      <c r="AEH98" s="26"/>
      <c r="AEI98" s="26"/>
      <c r="AEJ98" s="26"/>
      <c r="AEK98" s="26"/>
      <c r="AEL98" s="26"/>
      <c r="AEM98" s="26"/>
      <c r="AEN98" s="26"/>
      <c r="AEO98" s="26"/>
      <c r="AEP98" s="26"/>
      <c r="AEQ98" s="26"/>
      <c r="AER98" s="26"/>
      <c r="AES98" s="26"/>
      <c r="AET98" s="26"/>
      <c r="AEU98" s="26"/>
      <c r="AEV98" s="26"/>
      <c r="AEW98" s="26"/>
      <c r="AEX98" s="26"/>
      <c r="AEY98" s="26"/>
      <c r="AEZ98" s="26"/>
      <c r="AFA98" s="26"/>
      <c r="AFB98" s="26"/>
      <c r="AFC98" s="26"/>
      <c r="AFD98" s="26"/>
      <c r="AFE98" s="26"/>
      <c r="AFF98" s="26"/>
      <c r="AFG98" s="26"/>
      <c r="AFH98" s="26"/>
      <c r="AFI98" s="26"/>
      <c r="AFJ98" s="26"/>
      <c r="AFK98" s="26"/>
      <c r="AFL98" s="26"/>
      <c r="AFM98" s="26"/>
      <c r="AFN98" s="26"/>
      <c r="AFO98" s="26"/>
      <c r="AFP98" s="26"/>
      <c r="AFQ98" s="26"/>
      <c r="AFR98" s="26"/>
      <c r="AFS98" s="26"/>
      <c r="AFT98" s="26"/>
      <c r="AFU98" s="26"/>
      <c r="AFV98" s="26"/>
      <c r="AFW98" s="26"/>
      <c r="AFX98" s="26"/>
      <c r="AFY98" s="26"/>
      <c r="AFZ98" s="26"/>
      <c r="AGA98" s="26"/>
      <c r="AGB98" s="26"/>
      <c r="AGC98" s="26"/>
      <c r="AGD98" s="26"/>
      <c r="AGE98" s="26"/>
      <c r="AGF98" s="26"/>
      <c r="AGG98" s="26"/>
      <c r="AGH98" s="26"/>
      <c r="AGI98" s="26"/>
      <c r="AGJ98" s="26"/>
      <c r="AGK98" s="26"/>
      <c r="AGL98" s="26"/>
      <c r="AGM98" s="26"/>
      <c r="AGN98" s="26"/>
      <c r="AGO98" s="26"/>
      <c r="AGP98" s="26"/>
      <c r="AGQ98" s="26"/>
      <c r="AGR98" s="26"/>
      <c r="AGS98" s="26"/>
      <c r="AGT98" s="26"/>
      <c r="AGU98" s="26"/>
      <c r="AGV98" s="26"/>
      <c r="AGW98" s="26"/>
      <c r="AGX98" s="26"/>
      <c r="AGY98" s="26"/>
      <c r="AGZ98" s="26"/>
      <c r="AHA98" s="26"/>
      <c r="AHB98" s="26"/>
      <c r="AHC98" s="26"/>
      <c r="AHD98" s="26"/>
      <c r="AHE98" s="26"/>
      <c r="AHF98" s="26"/>
      <c r="AHG98" s="26"/>
      <c r="AHH98" s="26"/>
      <c r="AHI98" s="26"/>
      <c r="AHJ98" s="26"/>
      <c r="AHK98" s="26"/>
      <c r="AHL98" s="26"/>
      <c r="AHM98" s="26"/>
      <c r="AHN98" s="26"/>
      <c r="AHO98" s="26"/>
      <c r="AHP98" s="26"/>
      <c r="AHQ98" s="26"/>
      <c r="AHR98" s="26"/>
      <c r="AHS98" s="26"/>
      <c r="AHT98" s="26"/>
      <c r="AHU98" s="26"/>
      <c r="AHV98" s="26"/>
      <c r="AHW98" s="26"/>
      <c r="AHX98" s="26"/>
      <c r="AHY98" s="26"/>
      <c r="AHZ98" s="26"/>
      <c r="AIA98" s="26"/>
      <c r="AIB98" s="26"/>
      <c r="AIC98" s="26"/>
      <c r="AID98" s="26"/>
      <c r="AIE98" s="26"/>
      <c r="AIF98" s="26"/>
      <c r="AIG98" s="26"/>
      <c r="AIH98" s="26"/>
      <c r="AII98" s="26"/>
      <c r="AIJ98" s="26"/>
      <c r="AIK98" s="26"/>
      <c r="AIL98" s="26"/>
      <c r="AIM98" s="26"/>
      <c r="AIN98" s="26"/>
      <c r="AIO98" s="26"/>
      <c r="AIP98" s="26"/>
      <c r="AIQ98" s="26"/>
      <c r="AIR98" s="26"/>
      <c r="AIS98" s="26"/>
      <c r="AIT98" s="26"/>
      <c r="AIU98" s="26"/>
      <c r="AIV98" s="26"/>
      <c r="AIW98" s="26"/>
      <c r="AIX98" s="26"/>
      <c r="AIY98" s="26"/>
      <c r="AIZ98" s="26"/>
      <c r="AJA98" s="26"/>
      <c r="AJB98" s="26"/>
      <c r="AJC98" s="26"/>
      <c r="AJD98" s="26"/>
      <c r="AJE98" s="26"/>
      <c r="AJF98" s="26"/>
      <c r="AJG98" s="26"/>
      <c r="AJH98" s="26"/>
      <c r="AJI98" s="26"/>
      <c r="AJJ98" s="26"/>
      <c r="AJK98" s="26"/>
      <c r="AJL98" s="26"/>
      <c r="AJM98" s="26"/>
      <c r="AJN98" s="26"/>
      <c r="AJO98" s="26"/>
      <c r="AJP98" s="26"/>
      <c r="AJQ98" s="26"/>
      <c r="AJR98" s="26"/>
      <c r="AJS98" s="26"/>
      <c r="AJT98" s="26"/>
      <c r="AJU98" s="26"/>
      <c r="AJV98" s="26"/>
      <c r="AJW98" s="26"/>
      <c r="AJX98" s="26"/>
      <c r="AJY98" s="26"/>
      <c r="AJZ98" s="26"/>
      <c r="AKA98" s="26"/>
      <c r="AKB98" s="26"/>
      <c r="AKC98" s="26"/>
      <c r="AKD98" s="26"/>
      <c r="AKE98" s="26"/>
      <c r="AKF98" s="26"/>
      <c r="AKG98" s="26"/>
      <c r="AKH98" s="26"/>
      <c r="AKI98" s="26"/>
      <c r="AKJ98" s="26"/>
      <c r="AKK98" s="26"/>
      <c r="AKL98" s="26"/>
      <c r="AKM98" s="26"/>
      <c r="AKN98" s="26"/>
      <c r="AKO98" s="26"/>
      <c r="AKP98" s="26"/>
      <c r="AKQ98" s="26"/>
      <c r="AKR98" s="26"/>
      <c r="AKS98" s="26"/>
      <c r="AKT98" s="26"/>
      <c r="AKU98" s="26"/>
      <c r="AKV98" s="26"/>
      <c r="AKW98" s="26"/>
      <c r="AKX98" s="26"/>
      <c r="AKY98" s="26"/>
      <c r="AKZ98" s="26"/>
      <c r="ALA98" s="26"/>
      <c r="ALB98" s="26"/>
      <c r="ALC98" s="26"/>
      <c r="ALD98" s="26"/>
      <c r="ALE98" s="26"/>
      <c r="ALF98" s="26"/>
      <c r="ALG98" s="26"/>
      <c r="ALH98" s="26"/>
      <c r="ALI98" s="26"/>
      <c r="ALJ98" s="26"/>
      <c r="ALK98" s="26"/>
      <c r="ALL98" s="26"/>
      <c r="ALM98" s="26"/>
      <c r="ALN98" s="26"/>
      <c r="ALO98" s="26"/>
      <c r="ALP98" s="26"/>
      <c r="ALQ98" s="26"/>
      <c r="ALR98" s="26"/>
      <c r="ALS98" s="26"/>
      <c r="ALT98" s="26"/>
      <c r="ALU98" s="26"/>
      <c r="ALV98" s="26"/>
      <c r="ALW98" s="26"/>
      <c r="ALX98" s="26"/>
      <c r="ALY98" s="26"/>
      <c r="ALZ98" s="26"/>
      <c r="AMA98" s="26"/>
      <c r="AMB98" s="26"/>
      <c r="AMC98" s="26"/>
      <c r="AMD98" s="26"/>
      <c r="AME98" s="26"/>
      <c r="AMF98" s="26"/>
      <c r="AMG98" s="26"/>
      <c r="AMH98" s="26"/>
      <c r="AMI98" s="26"/>
      <c r="AMJ98" s="26"/>
      <c r="AMK98" s="26"/>
    </row>
    <row r="99" spans="1:1025" ht="23.1" customHeight="1" x14ac:dyDescent="0.25">
      <c r="A99" s="184"/>
      <c r="B99" s="875" t="s">
        <v>646</v>
      </c>
      <c r="C99" s="875"/>
      <c r="D99" s="875"/>
      <c r="E99" s="875"/>
      <c r="F99" s="875"/>
      <c r="G99" s="69"/>
      <c r="I99" s="70"/>
      <c r="J99" s="70"/>
    </row>
    <row r="100" spans="1:1025" ht="16.350000000000001" customHeight="1" x14ac:dyDescent="0.25">
      <c r="A100" s="184"/>
      <c r="B100" s="875" t="s">
        <v>647</v>
      </c>
      <c r="C100" s="875"/>
      <c r="D100" s="875"/>
      <c r="E100" s="875"/>
      <c r="F100" s="875"/>
      <c r="G100" s="69"/>
      <c r="I100" s="70"/>
      <c r="J100" s="70"/>
    </row>
    <row r="101" spans="1:1025" ht="26.85" customHeight="1" x14ac:dyDescent="0.25">
      <c r="A101" s="184"/>
      <c r="B101" s="875" t="s">
        <v>648</v>
      </c>
      <c r="C101" s="875"/>
      <c r="D101" s="875"/>
      <c r="E101" s="875"/>
      <c r="F101" s="875"/>
      <c r="G101" s="69"/>
      <c r="I101" s="70"/>
      <c r="J101" s="70"/>
    </row>
    <row r="102" spans="1:1025" x14ac:dyDescent="0.25">
      <c r="A102" s="184"/>
      <c r="B102" s="240"/>
      <c r="C102" s="241"/>
      <c r="D102" s="241"/>
      <c r="E102" s="241"/>
      <c r="F102" s="242"/>
      <c r="G102" s="69"/>
      <c r="I102" s="70"/>
      <c r="J102" s="70"/>
    </row>
    <row r="103" spans="1:1025" x14ac:dyDescent="0.25">
      <c r="A103" s="184"/>
      <c r="B103" s="875" t="s">
        <v>649</v>
      </c>
      <c r="C103" s="875"/>
      <c r="D103" s="875"/>
      <c r="E103" s="875"/>
      <c r="F103" s="875"/>
      <c r="G103" s="69"/>
      <c r="I103" s="70"/>
      <c r="J103" s="70"/>
    </row>
    <row r="104" spans="1:1025" ht="29.85" customHeight="1" x14ac:dyDescent="0.25">
      <c r="A104" s="184"/>
      <c r="B104" s="875" t="s">
        <v>650</v>
      </c>
      <c r="C104" s="875"/>
      <c r="D104" s="875"/>
      <c r="E104" s="875"/>
      <c r="F104" s="875"/>
      <c r="G104" s="69"/>
      <c r="I104" s="70"/>
      <c r="J104" s="70"/>
    </row>
    <row r="105" spans="1:1025" ht="29.85" customHeight="1" x14ac:dyDescent="0.25">
      <c r="A105" s="184"/>
      <c r="B105" s="875" t="s">
        <v>651</v>
      </c>
      <c r="C105" s="875"/>
      <c r="D105" s="875"/>
      <c r="E105" s="875"/>
      <c r="F105" s="875"/>
      <c r="G105" s="69"/>
      <c r="I105" s="70"/>
      <c r="J105" s="70"/>
    </row>
    <row r="106" spans="1:1025" x14ac:dyDescent="0.25">
      <c r="A106" s="184"/>
      <c r="B106" s="240"/>
      <c r="C106" s="241"/>
      <c r="D106" s="241"/>
      <c r="E106" s="241"/>
      <c r="F106" s="242"/>
      <c r="G106" s="69"/>
      <c r="I106" s="70"/>
      <c r="J106" s="70"/>
    </row>
    <row r="107" spans="1:1025" ht="16.350000000000001" customHeight="1" x14ac:dyDescent="0.25">
      <c r="A107" s="184"/>
      <c r="B107" s="875" t="s">
        <v>652</v>
      </c>
      <c r="C107" s="875"/>
      <c r="D107" s="875"/>
      <c r="E107" s="875"/>
      <c r="F107" s="875"/>
      <c r="G107" s="69"/>
      <c r="I107" s="70"/>
      <c r="J107" s="70"/>
    </row>
    <row r="108" spans="1:1025" ht="26.1" customHeight="1" x14ac:dyDescent="0.25">
      <c r="A108" s="184"/>
      <c r="B108" s="874" t="s">
        <v>653</v>
      </c>
      <c r="C108" s="874"/>
      <c r="D108" s="874"/>
      <c r="E108" s="874"/>
      <c r="F108" s="874"/>
      <c r="G108" s="69"/>
      <c r="I108" s="70"/>
      <c r="J108" s="70"/>
    </row>
    <row r="109" spans="1:1025" ht="31.35" customHeight="1" x14ac:dyDescent="0.25">
      <c r="A109" s="184"/>
      <c r="B109" s="874" t="s">
        <v>654</v>
      </c>
      <c r="C109" s="874"/>
      <c r="D109" s="874"/>
      <c r="E109" s="874"/>
      <c r="F109" s="874"/>
      <c r="G109" s="69"/>
      <c r="I109" s="70"/>
      <c r="J109" s="70"/>
    </row>
    <row r="110" spans="1:1025" ht="27.6" customHeight="1" x14ac:dyDescent="0.25">
      <c r="A110" s="184"/>
      <c r="B110" s="874" t="s">
        <v>655</v>
      </c>
      <c r="C110" s="874"/>
      <c r="D110" s="874"/>
      <c r="E110" s="874"/>
      <c r="F110" s="874"/>
      <c r="G110" s="69"/>
      <c r="I110" s="70"/>
      <c r="J110" s="70"/>
    </row>
    <row r="111" spans="1:1025" ht="40.35" customHeight="1" x14ac:dyDescent="0.25">
      <c r="A111" s="184"/>
      <c r="B111" s="870" t="s">
        <v>656</v>
      </c>
      <c r="C111" s="870"/>
      <c r="D111" s="870"/>
      <c r="E111" s="870"/>
      <c r="F111" s="870"/>
      <c r="G111" s="69"/>
      <c r="I111" s="70"/>
      <c r="J111" s="70"/>
    </row>
    <row r="112" spans="1:1025" ht="32.1" customHeight="1" x14ac:dyDescent="0.25">
      <c r="A112" s="184"/>
      <c r="B112" s="874" t="s">
        <v>657</v>
      </c>
      <c r="C112" s="874"/>
      <c r="D112" s="874"/>
      <c r="E112" s="874"/>
      <c r="F112" s="874"/>
      <c r="G112" s="69"/>
      <c r="H112" s="71"/>
      <c r="I112" s="70"/>
      <c r="J112" s="70"/>
    </row>
    <row r="113" spans="1:1025" ht="32.85" customHeight="1" x14ac:dyDescent="0.25">
      <c r="A113" s="184"/>
      <c r="B113" s="874" t="s">
        <v>658</v>
      </c>
      <c r="C113" s="874"/>
      <c r="D113" s="874"/>
      <c r="E113" s="874"/>
      <c r="F113" s="874"/>
      <c r="G113" s="69"/>
      <c r="H113" s="71"/>
      <c r="I113" s="70"/>
      <c r="J113" s="70"/>
    </row>
    <row r="114" spans="1:1025" ht="26.1" customHeight="1" x14ac:dyDescent="0.25">
      <c r="A114" s="184"/>
      <c r="B114" s="875" t="s">
        <v>659</v>
      </c>
      <c r="C114" s="875"/>
      <c r="D114" s="875"/>
      <c r="E114" s="875"/>
      <c r="F114" s="875"/>
      <c r="G114" s="69"/>
      <c r="I114" s="70"/>
      <c r="J114" s="70"/>
    </row>
    <row r="115" spans="1:1025" x14ac:dyDescent="0.25">
      <c r="A115" s="206"/>
      <c r="B115" s="197" t="s">
        <v>660</v>
      </c>
      <c r="E115" s="220"/>
      <c r="F115" s="220"/>
      <c r="K115" s="72"/>
      <c r="L115" s="73"/>
      <c r="M115" s="74"/>
      <c r="N115" s="74"/>
      <c r="O115" s="74"/>
      <c r="P115" s="74"/>
      <c r="Q115" s="74"/>
      <c r="R115" s="74"/>
      <c r="S115" s="74"/>
      <c r="T115" s="75"/>
      <c r="U115" s="74"/>
      <c r="V115" s="74"/>
      <c r="W115" s="74"/>
      <c r="X115" s="74"/>
      <c r="Y115" s="74"/>
      <c r="Z115" s="74"/>
      <c r="AA115" s="74"/>
      <c r="AB115" s="74"/>
      <c r="AC115" s="74"/>
      <c r="AD115" s="74"/>
      <c r="AE115" s="74"/>
      <c r="AF115" s="74"/>
      <c r="AG115" s="74"/>
      <c r="AH115" s="74"/>
      <c r="AI115" s="76"/>
      <c r="AJ115" s="76"/>
    </row>
    <row r="116" spans="1:1025" x14ac:dyDescent="0.25">
      <c r="A116" s="206"/>
      <c r="B116" s="226"/>
      <c r="E116" s="220"/>
      <c r="F116" s="220"/>
      <c r="L116" s="77"/>
      <c r="M116" s="78"/>
      <c r="P116" s="78"/>
      <c r="Q116" s="79"/>
      <c r="S116" s="80"/>
      <c r="T116" s="80"/>
      <c r="U116" s="80"/>
      <c r="Y116" s="80"/>
      <c r="AB116" s="80"/>
      <c r="AC116" s="80"/>
      <c r="AD116" s="80"/>
      <c r="AE116" s="80"/>
      <c r="AF116" s="80"/>
      <c r="AG116" s="80"/>
      <c r="AH116" s="80"/>
    </row>
    <row r="117" spans="1:1025" x14ac:dyDescent="0.25">
      <c r="A117" s="206"/>
      <c r="B117" s="226"/>
      <c r="E117" s="220"/>
      <c r="F117" s="220"/>
      <c r="L117" s="77"/>
      <c r="M117" s="78"/>
      <c r="P117" s="78"/>
      <c r="Q117" s="79"/>
      <c r="S117" s="80"/>
      <c r="T117" s="80"/>
      <c r="U117" s="80"/>
      <c r="Y117" s="80"/>
      <c r="AB117" s="80"/>
      <c r="AC117" s="80"/>
      <c r="AD117" s="80"/>
      <c r="AE117" s="80"/>
      <c r="AF117" s="80"/>
      <c r="AG117" s="80"/>
      <c r="AH117" s="80"/>
    </row>
    <row r="118" spans="1:1025" x14ac:dyDescent="0.25">
      <c r="A118" s="237"/>
      <c r="B118" s="185" t="s">
        <v>661</v>
      </c>
      <c r="C118" s="192"/>
      <c r="E118" s="220"/>
      <c r="F118" s="220"/>
      <c r="K118" s="27"/>
      <c r="L118" s="77"/>
      <c r="AB118" s="80"/>
      <c r="AC118" s="80"/>
      <c r="AD118" s="80"/>
      <c r="AE118" s="80"/>
      <c r="AF118" s="80"/>
      <c r="AG118" s="80"/>
      <c r="AH118" s="80"/>
    </row>
    <row r="119" spans="1:1025" ht="35.1" customHeight="1" x14ac:dyDescent="0.25">
      <c r="A119" s="237"/>
      <c r="B119" s="877" t="s">
        <v>662</v>
      </c>
      <c r="C119" s="877"/>
      <c r="D119" s="877"/>
      <c r="E119" s="877"/>
      <c r="F119" s="220"/>
      <c r="K119" s="81"/>
      <c r="L119" s="77"/>
      <c r="M119" s="82"/>
      <c r="N119" s="82"/>
      <c r="O119" s="82"/>
      <c r="P119" s="82"/>
      <c r="Q119" s="83"/>
      <c r="R119" s="82"/>
      <c r="S119" s="83"/>
      <c r="T119" s="83"/>
      <c r="U119" s="83"/>
      <c r="V119" s="82"/>
      <c r="W119" s="82"/>
      <c r="X119" s="82"/>
      <c r="Y119" s="83"/>
      <c r="Z119" s="82"/>
      <c r="AA119" s="82"/>
      <c r="AB119" s="80"/>
      <c r="AC119" s="80"/>
      <c r="AD119" s="80"/>
      <c r="AE119" s="80"/>
      <c r="AF119" s="80"/>
      <c r="AG119" s="80"/>
      <c r="AH119" s="80"/>
    </row>
    <row r="120" spans="1:1025" ht="82.9" customHeight="1" x14ac:dyDescent="0.25">
      <c r="A120" s="237"/>
      <c r="B120" s="877" t="s">
        <v>663</v>
      </c>
      <c r="C120" s="877"/>
      <c r="D120" s="877"/>
      <c r="E120" s="877"/>
      <c r="F120" s="220"/>
      <c r="K120" s="29"/>
      <c r="L120" s="77"/>
      <c r="M120" s="80"/>
      <c r="N120" s="80"/>
      <c r="O120" s="80"/>
      <c r="P120" s="80"/>
      <c r="Q120" s="80"/>
      <c r="R120" s="80"/>
      <c r="S120" s="80"/>
      <c r="T120" s="80"/>
      <c r="U120" s="80"/>
      <c r="V120" s="80"/>
      <c r="W120" s="80"/>
      <c r="X120" s="80"/>
      <c r="Y120" s="80"/>
      <c r="Z120" s="80"/>
      <c r="AA120" s="80"/>
      <c r="AI120" s="38"/>
      <c r="AJ120" s="38"/>
    </row>
    <row r="121" spans="1:1025" ht="26.85" customHeight="1" x14ac:dyDescent="0.25">
      <c r="A121" s="237"/>
      <c r="B121" s="226" t="s">
        <v>664</v>
      </c>
      <c r="C121" s="243"/>
      <c r="D121" s="196"/>
      <c r="E121" s="244"/>
      <c r="F121" s="220"/>
      <c r="K121" s="29"/>
      <c r="L121" s="77"/>
      <c r="Q121" s="80"/>
      <c r="S121" s="80"/>
      <c r="T121" s="80"/>
      <c r="U121" s="80"/>
      <c r="Y121" s="80"/>
    </row>
    <row r="122" spans="1:1025" s="40" customFormat="1" x14ac:dyDescent="0.25">
      <c r="A122" s="237"/>
      <c r="B122" s="245" t="s">
        <v>1191</v>
      </c>
      <c r="C122" s="243"/>
      <c r="D122" s="210"/>
      <c r="E122" s="246"/>
      <c r="F122" s="247"/>
      <c r="G122" s="54"/>
      <c r="H122" s="84"/>
      <c r="I122" s="36"/>
      <c r="J122" s="36"/>
      <c r="K122" s="22"/>
      <c r="L122" s="85"/>
      <c r="M122" s="36"/>
      <c r="N122" s="36"/>
      <c r="O122" s="36"/>
      <c r="P122" s="36"/>
      <c r="R122" s="36"/>
      <c r="S122" s="36"/>
      <c r="T122" s="36"/>
      <c r="U122" s="36"/>
      <c r="V122" s="36"/>
      <c r="W122" s="36"/>
      <c r="X122" s="36"/>
      <c r="Y122" s="36"/>
      <c r="Z122" s="36"/>
      <c r="AA122" s="36"/>
      <c r="AB122" s="36"/>
      <c r="AC122" s="36"/>
      <c r="AD122" s="36"/>
      <c r="AE122" s="36"/>
      <c r="AF122" s="36"/>
      <c r="AG122" s="36"/>
      <c r="AH122" s="36"/>
      <c r="AI122" s="36"/>
      <c r="AJ122" s="36"/>
      <c r="AK122" s="36"/>
      <c r="AL122" s="36"/>
      <c r="AM122" s="36"/>
      <c r="AN122" s="36"/>
      <c r="AO122" s="36"/>
      <c r="AP122" s="36"/>
      <c r="AQ122" s="36"/>
      <c r="AR122" s="36"/>
      <c r="AS122" s="36"/>
      <c r="AT122" s="36"/>
      <c r="AU122" s="36"/>
      <c r="AV122" s="36"/>
      <c r="AW122" s="36"/>
      <c r="AX122" s="36"/>
      <c r="AY122" s="36"/>
      <c r="AZ122" s="36"/>
      <c r="BA122" s="36"/>
      <c r="BB122" s="36"/>
      <c r="BC122" s="36"/>
      <c r="BD122" s="36"/>
      <c r="BE122" s="36"/>
      <c r="BF122" s="36"/>
      <c r="BG122" s="36"/>
      <c r="BH122" s="36"/>
      <c r="BI122" s="36"/>
      <c r="BJ122" s="36"/>
      <c r="BK122" s="36"/>
      <c r="BL122" s="36"/>
      <c r="BM122" s="36"/>
      <c r="BN122" s="36"/>
      <c r="BO122" s="36"/>
      <c r="BP122" s="36"/>
      <c r="BQ122" s="36"/>
      <c r="BR122" s="36"/>
      <c r="BS122" s="36"/>
      <c r="BT122" s="36"/>
      <c r="BU122" s="36"/>
      <c r="BV122" s="36"/>
      <c r="BW122" s="36"/>
      <c r="BX122" s="36"/>
      <c r="BY122" s="36"/>
      <c r="BZ122" s="36"/>
      <c r="CA122" s="36"/>
      <c r="CB122" s="36"/>
      <c r="CC122" s="36"/>
      <c r="CD122" s="36"/>
      <c r="CE122" s="36"/>
      <c r="CF122" s="36"/>
      <c r="CG122" s="36"/>
      <c r="CH122" s="36"/>
      <c r="CI122" s="36"/>
      <c r="CJ122" s="36"/>
      <c r="CK122" s="36"/>
      <c r="CL122" s="36"/>
      <c r="CM122" s="36"/>
      <c r="CN122" s="36"/>
      <c r="CO122" s="36"/>
      <c r="CP122" s="36"/>
      <c r="CQ122" s="36"/>
      <c r="CR122" s="36"/>
      <c r="CS122" s="36"/>
      <c r="CT122" s="36"/>
      <c r="CU122" s="36"/>
      <c r="CV122" s="36"/>
      <c r="CW122" s="36"/>
      <c r="CX122" s="36"/>
      <c r="CY122" s="36"/>
      <c r="CZ122" s="36"/>
      <c r="DA122" s="36"/>
      <c r="DB122" s="36"/>
      <c r="DC122" s="36"/>
      <c r="DD122" s="36"/>
      <c r="DE122" s="36"/>
      <c r="DF122" s="36"/>
      <c r="DG122" s="36"/>
      <c r="DH122" s="36"/>
      <c r="DI122" s="36"/>
      <c r="DJ122" s="36"/>
      <c r="DK122" s="36"/>
      <c r="DL122" s="36"/>
      <c r="DM122" s="36"/>
      <c r="DN122" s="36"/>
      <c r="DO122" s="36"/>
      <c r="DP122" s="36"/>
      <c r="DQ122" s="36"/>
      <c r="DR122" s="36"/>
      <c r="DS122" s="36"/>
      <c r="DT122" s="36"/>
      <c r="DU122" s="36"/>
      <c r="DV122" s="36"/>
      <c r="DW122" s="36"/>
      <c r="DX122" s="36"/>
      <c r="DY122" s="36"/>
      <c r="DZ122" s="36"/>
      <c r="EA122" s="36"/>
      <c r="EB122" s="36"/>
      <c r="EC122" s="36"/>
      <c r="ED122" s="36"/>
      <c r="EE122" s="36"/>
      <c r="EF122" s="36"/>
      <c r="EG122" s="36"/>
      <c r="EH122" s="36"/>
      <c r="EI122" s="36"/>
      <c r="EJ122" s="36"/>
      <c r="EK122" s="36"/>
      <c r="EL122" s="36"/>
      <c r="EM122" s="36"/>
      <c r="EN122" s="36"/>
      <c r="EO122" s="36"/>
      <c r="EP122" s="36"/>
      <c r="EQ122" s="36"/>
      <c r="ER122" s="36"/>
      <c r="ES122" s="36"/>
      <c r="ET122" s="36"/>
      <c r="EU122" s="36"/>
      <c r="EV122" s="36"/>
      <c r="EW122" s="36"/>
      <c r="EX122" s="36"/>
      <c r="EY122" s="36"/>
      <c r="EZ122" s="36"/>
      <c r="FA122" s="36"/>
      <c r="FB122" s="36"/>
      <c r="FC122" s="36"/>
      <c r="FD122" s="36"/>
      <c r="FE122" s="36"/>
      <c r="FF122" s="36"/>
      <c r="FG122" s="36"/>
      <c r="FH122" s="36"/>
      <c r="FI122" s="36"/>
      <c r="FJ122" s="36"/>
      <c r="FK122" s="36"/>
      <c r="FL122" s="36"/>
      <c r="FM122" s="36"/>
      <c r="FN122" s="36"/>
      <c r="FO122" s="36"/>
      <c r="FP122" s="36"/>
      <c r="FQ122" s="36"/>
      <c r="FR122" s="36"/>
      <c r="FS122" s="36"/>
      <c r="FT122" s="36"/>
      <c r="FU122" s="36"/>
      <c r="FV122" s="36"/>
      <c r="FW122" s="36"/>
      <c r="FX122" s="36"/>
      <c r="FY122" s="36"/>
      <c r="FZ122" s="36"/>
      <c r="GA122" s="36"/>
      <c r="GB122" s="36"/>
      <c r="GC122" s="36"/>
      <c r="GD122" s="36"/>
      <c r="GE122" s="36"/>
      <c r="GF122" s="36"/>
      <c r="GG122" s="36"/>
      <c r="GH122" s="36"/>
      <c r="GI122" s="36"/>
      <c r="GJ122" s="36"/>
      <c r="GK122" s="36"/>
      <c r="GL122" s="36"/>
      <c r="GM122" s="36"/>
      <c r="GN122" s="36"/>
      <c r="GO122" s="36"/>
      <c r="GP122" s="36"/>
      <c r="GQ122" s="36"/>
      <c r="GR122" s="36"/>
      <c r="GS122" s="36"/>
      <c r="GT122" s="36"/>
      <c r="GU122" s="36"/>
      <c r="GV122" s="36"/>
      <c r="GW122" s="36"/>
      <c r="GX122" s="36"/>
      <c r="GY122" s="36"/>
      <c r="GZ122" s="36"/>
      <c r="HA122" s="36"/>
      <c r="HB122" s="36"/>
      <c r="HC122" s="36"/>
      <c r="HD122" s="36"/>
      <c r="HE122" s="36"/>
      <c r="HF122" s="36"/>
      <c r="HG122" s="36"/>
      <c r="HH122" s="36"/>
      <c r="HI122" s="36"/>
      <c r="HJ122" s="36"/>
      <c r="HK122" s="36"/>
      <c r="HL122" s="36"/>
      <c r="HM122" s="36"/>
      <c r="HN122" s="36"/>
      <c r="HO122" s="36"/>
      <c r="HP122" s="36"/>
      <c r="HQ122" s="36"/>
      <c r="HR122" s="36"/>
      <c r="HS122" s="36"/>
      <c r="HT122" s="36"/>
      <c r="HU122" s="36"/>
      <c r="HV122" s="36"/>
      <c r="HW122" s="36"/>
      <c r="HX122" s="36"/>
      <c r="HY122" s="36"/>
      <c r="HZ122" s="36"/>
      <c r="IA122" s="36"/>
      <c r="IB122" s="36"/>
      <c r="IC122" s="36"/>
      <c r="ID122" s="36"/>
      <c r="IE122" s="36"/>
      <c r="IF122" s="36"/>
      <c r="IG122" s="36"/>
      <c r="IH122" s="36"/>
      <c r="II122" s="36"/>
      <c r="IJ122" s="36"/>
      <c r="IK122" s="36"/>
      <c r="IL122" s="36"/>
      <c r="IM122" s="36"/>
      <c r="IN122" s="36"/>
      <c r="IO122" s="36"/>
      <c r="IP122" s="36"/>
      <c r="IQ122" s="36"/>
      <c r="IR122" s="36"/>
      <c r="IS122" s="36"/>
      <c r="IT122" s="36"/>
      <c r="IU122" s="36"/>
      <c r="IV122" s="36"/>
      <c r="IW122" s="36"/>
      <c r="IX122" s="36"/>
      <c r="IY122" s="36"/>
      <c r="IZ122" s="36"/>
      <c r="JA122" s="36"/>
      <c r="JB122" s="36"/>
      <c r="JC122" s="36"/>
      <c r="JD122" s="36"/>
      <c r="JE122" s="36"/>
      <c r="JF122" s="36"/>
      <c r="JG122" s="36"/>
      <c r="JH122" s="36"/>
      <c r="JI122" s="36"/>
      <c r="JJ122" s="36"/>
      <c r="JK122" s="36"/>
      <c r="JL122" s="36"/>
      <c r="JM122" s="36"/>
      <c r="JN122" s="36"/>
      <c r="JO122" s="36"/>
      <c r="JP122" s="36"/>
      <c r="JQ122" s="36"/>
      <c r="JR122" s="36"/>
      <c r="JS122" s="36"/>
      <c r="JT122" s="36"/>
      <c r="JU122" s="36"/>
      <c r="JV122" s="36"/>
      <c r="JW122" s="36"/>
      <c r="JX122" s="36"/>
      <c r="JY122" s="36"/>
      <c r="JZ122" s="36"/>
      <c r="KA122" s="36"/>
      <c r="KB122" s="36"/>
      <c r="KC122" s="36"/>
      <c r="KD122" s="36"/>
      <c r="KE122" s="36"/>
      <c r="KF122" s="36"/>
      <c r="KG122" s="36"/>
      <c r="KH122" s="36"/>
      <c r="KI122" s="36"/>
      <c r="KJ122" s="36"/>
      <c r="KK122" s="36"/>
      <c r="KL122" s="36"/>
      <c r="KM122" s="36"/>
      <c r="KN122" s="36"/>
      <c r="KO122" s="36"/>
      <c r="KP122" s="36"/>
      <c r="KQ122" s="36"/>
      <c r="KR122" s="36"/>
      <c r="KS122" s="36"/>
      <c r="KT122" s="36"/>
      <c r="KU122" s="36"/>
      <c r="KV122" s="36"/>
      <c r="KW122" s="36"/>
      <c r="KX122" s="36"/>
      <c r="KY122" s="36"/>
      <c r="KZ122" s="36"/>
      <c r="LA122" s="36"/>
      <c r="LB122" s="36"/>
      <c r="LC122" s="36"/>
      <c r="LD122" s="36"/>
      <c r="LE122" s="36"/>
      <c r="LF122" s="36"/>
      <c r="LG122" s="36"/>
      <c r="LH122" s="36"/>
      <c r="LI122" s="36"/>
      <c r="LJ122" s="36"/>
      <c r="LK122" s="36"/>
      <c r="LL122" s="36"/>
      <c r="LM122" s="36"/>
      <c r="LN122" s="36"/>
      <c r="LO122" s="36"/>
      <c r="LP122" s="36"/>
      <c r="LQ122" s="36"/>
      <c r="LR122" s="36"/>
      <c r="LS122" s="36"/>
      <c r="LT122" s="36"/>
      <c r="LU122" s="36"/>
      <c r="LV122" s="36"/>
      <c r="LW122" s="36"/>
      <c r="LX122" s="36"/>
      <c r="LY122" s="36"/>
      <c r="LZ122" s="36"/>
      <c r="MA122" s="36"/>
      <c r="MB122" s="36"/>
      <c r="MC122" s="36"/>
      <c r="MD122" s="36"/>
      <c r="ME122" s="36"/>
      <c r="MF122" s="36"/>
      <c r="MG122" s="36"/>
      <c r="MH122" s="36"/>
      <c r="MI122" s="36"/>
      <c r="MJ122" s="36"/>
      <c r="MK122" s="36"/>
      <c r="ML122" s="36"/>
      <c r="MM122" s="36"/>
      <c r="MN122" s="36"/>
      <c r="MO122" s="36"/>
      <c r="MP122" s="36"/>
      <c r="MQ122" s="36"/>
      <c r="MR122" s="36"/>
      <c r="MS122" s="36"/>
      <c r="MT122" s="36"/>
      <c r="MU122" s="36"/>
      <c r="MV122" s="36"/>
      <c r="MW122" s="36"/>
      <c r="MX122" s="36"/>
      <c r="MY122" s="36"/>
      <c r="MZ122" s="36"/>
      <c r="NA122" s="36"/>
      <c r="NB122" s="36"/>
      <c r="NC122" s="36"/>
      <c r="ND122" s="36"/>
      <c r="NE122" s="36"/>
      <c r="NF122" s="36"/>
      <c r="NG122" s="36"/>
      <c r="NH122" s="36"/>
      <c r="NI122" s="36"/>
      <c r="NJ122" s="36"/>
      <c r="NK122" s="36"/>
      <c r="NL122" s="36"/>
      <c r="NM122" s="36"/>
      <c r="NN122" s="36"/>
      <c r="NO122" s="36"/>
      <c r="NP122" s="36"/>
      <c r="NQ122" s="36"/>
      <c r="NR122" s="36"/>
      <c r="NS122" s="36"/>
      <c r="NT122" s="36"/>
      <c r="NU122" s="36"/>
      <c r="NV122" s="36"/>
      <c r="NW122" s="36"/>
      <c r="NX122" s="36"/>
      <c r="NY122" s="36"/>
      <c r="NZ122" s="36"/>
      <c r="OA122" s="36"/>
      <c r="OB122" s="36"/>
      <c r="OC122" s="36"/>
      <c r="OD122" s="36"/>
      <c r="OE122" s="36"/>
      <c r="OF122" s="36"/>
      <c r="OG122" s="36"/>
      <c r="OH122" s="36"/>
      <c r="OI122" s="36"/>
      <c r="OJ122" s="36"/>
      <c r="OK122" s="36"/>
      <c r="OL122" s="36"/>
      <c r="OM122" s="36"/>
      <c r="ON122" s="36"/>
      <c r="OO122" s="36"/>
      <c r="OP122" s="36"/>
      <c r="OQ122" s="36"/>
      <c r="OR122" s="36"/>
      <c r="OS122" s="36"/>
      <c r="OT122" s="36"/>
      <c r="OU122" s="36"/>
      <c r="OV122" s="36"/>
      <c r="OW122" s="36"/>
      <c r="OX122" s="36"/>
      <c r="OY122" s="36"/>
      <c r="OZ122" s="36"/>
      <c r="PA122" s="36"/>
      <c r="PB122" s="36"/>
      <c r="PC122" s="36"/>
      <c r="PD122" s="36"/>
      <c r="PE122" s="36"/>
      <c r="PF122" s="36"/>
      <c r="PG122" s="36"/>
      <c r="PH122" s="36"/>
      <c r="PI122" s="36"/>
      <c r="PJ122" s="36"/>
      <c r="PK122" s="36"/>
      <c r="PL122" s="36"/>
      <c r="PM122" s="36"/>
      <c r="PN122" s="36"/>
      <c r="PO122" s="36"/>
      <c r="PP122" s="36"/>
      <c r="PQ122" s="36"/>
      <c r="PR122" s="36"/>
      <c r="PS122" s="36"/>
      <c r="PT122" s="36"/>
      <c r="PU122" s="36"/>
      <c r="PV122" s="36"/>
      <c r="PW122" s="36"/>
      <c r="PX122" s="36"/>
      <c r="PY122" s="36"/>
      <c r="PZ122" s="36"/>
      <c r="QA122" s="36"/>
      <c r="QB122" s="36"/>
      <c r="QC122" s="36"/>
      <c r="QD122" s="36"/>
      <c r="QE122" s="36"/>
      <c r="QF122" s="36"/>
      <c r="QG122" s="36"/>
      <c r="QH122" s="36"/>
      <c r="QI122" s="36"/>
      <c r="QJ122" s="36"/>
      <c r="QK122" s="36"/>
      <c r="QL122" s="36"/>
      <c r="QM122" s="36"/>
      <c r="QN122" s="36"/>
      <c r="QO122" s="36"/>
      <c r="QP122" s="36"/>
      <c r="QQ122" s="36"/>
      <c r="QR122" s="36"/>
      <c r="QS122" s="36"/>
      <c r="QT122" s="36"/>
      <c r="QU122" s="36"/>
      <c r="QV122" s="36"/>
      <c r="QW122" s="36"/>
      <c r="QX122" s="36"/>
      <c r="QY122" s="36"/>
      <c r="QZ122" s="36"/>
      <c r="RA122" s="36"/>
      <c r="RB122" s="36"/>
      <c r="RC122" s="36"/>
      <c r="RD122" s="36"/>
      <c r="RE122" s="36"/>
      <c r="RF122" s="36"/>
      <c r="RG122" s="36"/>
      <c r="RH122" s="36"/>
      <c r="RI122" s="36"/>
      <c r="RJ122" s="36"/>
      <c r="RK122" s="36"/>
      <c r="RL122" s="36"/>
      <c r="RM122" s="36"/>
      <c r="RN122" s="36"/>
      <c r="RO122" s="36"/>
      <c r="RP122" s="36"/>
      <c r="RQ122" s="36"/>
      <c r="RR122" s="36"/>
      <c r="RS122" s="36"/>
      <c r="RT122" s="36"/>
      <c r="RU122" s="36"/>
      <c r="RV122" s="36"/>
      <c r="RW122" s="36"/>
      <c r="RX122" s="36"/>
      <c r="RY122" s="36"/>
      <c r="RZ122" s="36"/>
      <c r="SA122" s="36"/>
      <c r="SB122" s="36"/>
      <c r="SC122" s="36"/>
      <c r="SD122" s="36"/>
      <c r="SE122" s="36"/>
      <c r="SF122" s="36"/>
      <c r="SG122" s="36"/>
      <c r="SH122" s="36"/>
      <c r="SI122" s="36"/>
      <c r="SJ122" s="36"/>
      <c r="SK122" s="36"/>
      <c r="SL122" s="36"/>
      <c r="SM122" s="36"/>
      <c r="SN122" s="36"/>
      <c r="SO122" s="36"/>
      <c r="SP122" s="36"/>
      <c r="SQ122" s="36"/>
      <c r="SR122" s="36"/>
      <c r="SS122" s="36"/>
      <c r="ST122" s="36"/>
      <c r="SU122" s="36"/>
      <c r="SV122" s="36"/>
      <c r="SW122" s="36"/>
      <c r="SX122" s="36"/>
      <c r="SY122" s="36"/>
      <c r="SZ122" s="36"/>
      <c r="TA122" s="36"/>
      <c r="TB122" s="36"/>
      <c r="TC122" s="36"/>
      <c r="TD122" s="36"/>
      <c r="TE122" s="36"/>
      <c r="TF122" s="36"/>
      <c r="TG122" s="36"/>
      <c r="TH122" s="36"/>
      <c r="TI122" s="36"/>
      <c r="TJ122" s="36"/>
      <c r="TK122" s="36"/>
      <c r="TL122" s="36"/>
      <c r="TM122" s="36"/>
      <c r="TN122" s="36"/>
      <c r="TO122" s="36"/>
      <c r="TP122" s="36"/>
      <c r="TQ122" s="36"/>
      <c r="TR122" s="36"/>
      <c r="TS122" s="36"/>
      <c r="TT122" s="36"/>
      <c r="TU122" s="36"/>
      <c r="TV122" s="36"/>
      <c r="TW122" s="36"/>
      <c r="TX122" s="36"/>
      <c r="TY122" s="36"/>
      <c r="TZ122" s="36"/>
      <c r="UA122" s="36"/>
      <c r="UB122" s="36"/>
      <c r="UC122" s="36"/>
      <c r="UD122" s="36"/>
      <c r="UE122" s="36"/>
      <c r="UF122" s="36"/>
      <c r="UG122" s="36"/>
      <c r="UH122" s="36"/>
      <c r="UI122" s="36"/>
      <c r="UJ122" s="36"/>
      <c r="UK122" s="36"/>
      <c r="UL122" s="36"/>
      <c r="UM122" s="36"/>
      <c r="UN122" s="36"/>
      <c r="UO122" s="36"/>
      <c r="UP122" s="36"/>
      <c r="UQ122" s="36"/>
      <c r="UR122" s="36"/>
      <c r="US122" s="36"/>
      <c r="UT122" s="36"/>
      <c r="UU122" s="36"/>
      <c r="UV122" s="36"/>
      <c r="UW122" s="36"/>
      <c r="UX122" s="36"/>
      <c r="UY122" s="36"/>
      <c r="UZ122" s="36"/>
      <c r="VA122" s="36"/>
      <c r="VB122" s="36"/>
      <c r="VC122" s="36"/>
      <c r="VD122" s="36"/>
      <c r="VE122" s="36"/>
      <c r="VF122" s="36"/>
      <c r="VG122" s="36"/>
      <c r="VH122" s="36"/>
      <c r="VI122" s="36"/>
      <c r="VJ122" s="36"/>
      <c r="VK122" s="36"/>
      <c r="VL122" s="36"/>
      <c r="VM122" s="36"/>
      <c r="VN122" s="36"/>
      <c r="VO122" s="36"/>
      <c r="VP122" s="36"/>
      <c r="VQ122" s="36"/>
      <c r="VR122" s="36"/>
      <c r="VS122" s="36"/>
      <c r="VT122" s="36"/>
      <c r="VU122" s="36"/>
      <c r="VV122" s="36"/>
      <c r="VW122" s="36"/>
      <c r="VX122" s="36"/>
      <c r="VY122" s="36"/>
      <c r="VZ122" s="36"/>
      <c r="WA122" s="36"/>
      <c r="WB122" s="36"/>
      <c r="WC122" s="36"/>
      <c r="WD122" s="36"/>
      <c r="WE122" s="36"/>
      <c r="WF122" s="36"/>
      <c r="WG122" s="36"/>
      <c r="WH122" s="36"/>
      <c r="WI122" s="36"/>
      <c r="WJ122" s="36"/>
      <c r="WK122" s="36"/>
      <c r="WL122" s="36"/>
      <c r="WM122" s="36"/>
      <c r="WN122" s="36"/>
      <c r="WO122" s="36"/>
      <c r="WP122" s="36"/>
      <c r="WQ122" s="36"/>
      <c r="WR122" s="36"/>
      <c r="WS122" s="36"/>
      <c r="WT122" s="36"/>
      <c r="WU122" s="36"/>
      <c r="WV122" s="36"/>
      <c r="WW122" s="36"/>
      <c r="WX122" s="36"/>
      <c r="WY122" s="36"/>
      <c r="WZ122" s="36"/>
      <c r="XA122" s="36"/>
      <c r="XB122" s="36"/>
      <c r="XC122" s="36"/>
      <c r="XD122" s="36"/>
      <c r="XE122" s="36"/>
      <c r="XF122" s="36"/>
      <c r="XG122" s="36"/>
      <c r="XH122" s="36"/>
      <c r="XI122" s="36"/>
      <c r="XJ122" s="36"/>
      <c r="XK122" s="36"/>
      <c r="XL122" s="36"/>
      <c r="XM122" s="36"/>
      <c r="XN122" s="36"/>
      <c r="XO122" s="36"/>
      <c r="XP122" s="36"/>
      <c r="XQ122" s="36"/>
      <c r="XR122" s="36"/>
      <c r="XS122" s="36"/>
      <c r="XT122" s="36"/>
      <c r="XU122" s="36"/>
      <c r="XV122" s="36"/>
      <c r="XW122" s="36"/>
      <c r="XX122" s="36"/>
      <c r="XY122" s="36"/>
      <c r="XZ122" s="36"/>
      <c r="YA122" s="36"/>
      <c r="YB122" s="36"/>
      <c r="YC122" s="36"/>
      <c r="YD122" s="36"/>
      <c r="YE122" s="36"/>
      <c r="YF122" s="36"/>
      <c r="YG122" s="36"/>
      <c r="YH122" s="36"/>
      <c r="YI122" s="36"/>
      <c r="YJ122" s="36"/>
      <c r="YK122" s="36"/>
      <c r="YL122" s="36"/>
      <c r="YM122" s="36"/>
      <c r="YN122" s="36"/>
      <c r="YO122" s="36"/>
      <c r="YP122" s="36"/>
      <c r="YQ122" s="36"/>
      <c r="YR122" s="36"/>
      <c r="YS122" s="36"/>
      <c r="YT122" s="36"/>
      <c r="YU122" s="36"/>
      <c r="YV122" s="36"/>
      <c r="YW122" s="36"/>
      <c r="YX122" s="36"/>
      <c r="YY122" s="36"/>
      <c r="YZ122" s="36"/>
      <c r="ZA122" s="36"/>
      <c r="ZB122" s="36"/>
      <c r="ZC122" s="36"/>
      <c r="ZD122" s="36"/>
      <c r="ZE122" s="36"/>
      <c r="ZF122" s="36"/>
      <c r="ZG122" s="36"/>
      <c r="ZH122" s="36"/>
      <c r="ZI122" s="36"/>
      <c r="ZJ122" s="36"/>
      <c r="ZK122" s="36"/>
      <c r="ZL122" s="36"/>
      <c r="ZM122" s="36"/>
      <c r="ZN122" s="36"/>
      <c r="ZO122" s="36"/>
      <c r="ZP122" s="36"/>
      <c r="ZQ122" s="36"/>
      <c r="ZR122" s="36"/>
      <c r="ZS122" s="36"/>
      <c r="ZT122" s="36"/>
      <c r="ZU122" s="36"/>
      <c r="ZV122" s="36"/>
      <c r="ZW122" s="36"/>
      <c r="ZX122" s="36"/>
      <c r="ZY122" s="36"/>
      <c r="ZZ122" s="36"/>
      <c r="AAA122" s="36"/>
      <c r="AAB122" s="36"/>
      <c r="AAC122" s="36"/>
      <c r="AAD122" s="36"/>
      <c r="AAE122" s="36"/>
      <c r="AAF122" s="36"/>
      <c r="AAG122" s="36"/>
      <c r="AAH122" s="36"/>
      <c r="AAI122" s="36"/>
      <c r="AAJ122" s="36"/>
      <c r="AAK122" s="36"/>
      <c r="AAL122" s="36"/>
      <c r="AAM122" s="36"/>
      <c r="AAN122" s="36"/>
      <c r="AAO122" s="36"/>
      <c r="AAP122" s="36"/>
      <c r="AAQ122" s="36"/>
      <c r="AAR122" s="36"/>
      <c r="AAS122" s="36"/>
      <c r="AAT122" s="36"/>
      <c r="AAU122" s="36"/>
      <c r="AAV122" s="36"/>
      <c r="AAW122" s="36"/>
      <c r="AAX122" s="36"/>
      <c r="AAY122" s="36"/>
      <c r="AAZ122" s="36"/>
      <c r="ABA122" s="36"/>
      <c r="ABB122" s="36"/>
      <c r="ABC122" s="36"/>
      <c r="ABD122" s="36"/>
      <c r="ABE122" s="36"/>
      <c r="ABF122" s="36"/>
      <c r="ABG122" s="36"/>
      <c r="ABH122" s="36"/>
      <c r="ABI122" s="36"/>
      <c r="ABJ122" s="36"/>
      <c r="ABK122" s="36"/>
      <c r="ABL122" s="36"/>
      <c r="ABM122" s="36"/>
      <c r="ABN122" s="36"/>
      <c r="ABO122" s="36"/>
      <c r="ABP122" s="36"/>
      <c r="ABQ122" s="36"/>
      <c r="ABR122" s="36"/>
      <c r="ABS122" s="36"/>
      <c r="ABT122" s="36"/>
      <c r="ABU122" s="36"/>
      <c r="ABV122" s="36"/>
      <c r="ABW122" s="36"/>
      <c r="ABX122" s="36"/>
      <c r="ABY122" s="36"/>
      <c r="ABZ122" s="36"/>
      <c r="ACA122" s="36"/>
      <c r="ACB122" s="36"/>
      <c r="ACC122" s="36"/>
      <c r="ACD122" s="36"/>
      <c r="ACE122" s="36"/>
      <c r="ACF122" s="36"/>
      <c r="ACG122" s="36"/>
      <c r="ACH122" s="36"/>
      <c r="ACI122" s="36"/>
      <c r="ACJ122" s="36"/>
      <c r="ACK122" s="36"/>
      <c r="ACL122" s="36"/>
      <c r="ACM122" s="36"/>
      <c r="ACN122" s="36"/>
      <c r="ACO122" s="36"/>
      <c r="ACP122" s="36"/>
      <c r="ACQ122" s="36"/>
      <c r="ACR122" s="36"/>
      <c r="ACS122" s="36"/>
      <c r="ACT122" s="36"/>
      <c r="ACU122" s="36"/>
      <c r="ACV122" s="36"/>
      <c r="ACW122" s="36"/>
      <c r="ACX122" s="36"/>
      <c r="ACY122" s="36"/>
      <c r="ACZ122" s="36"/>
      <c r="ADA122" s="36"/>
      <c r="ADB122" s="36"/>
      <c r="ADC122" s="36"/>
      <c r="ADD122" s="36"/>
      <c r="ADE122" s="36"/>
      <c r="ADF122" s="36"/>
      <c r="ADG122" s="36"/>
      <c r="ADH122" s="36"/>
      <c r="ADI122" s="36"/>
      <c r="ADJ122" s="36"/>
      <c r="ADK122" s="36"/>
      <c r="ADL122" s="36"/>
      <c r="ADM122" s="36"/>
      <c r="ADN122" s="36"/>
      <c r="ADO122" s="36"/>
      <c r="ADP122" s="36"/>
      <c r="ADQ122" s="36"/>
      <c r="ADR122" s="36"/>
      <c r="ADS122" s="36"/>
      <c r="ADT122" s="36"/>
      <c r="ADU122" s="36"/>
      <c r="ADV122" s="36"/>
      <c r="ADW122" s="36"/>
      <c r="ADX122" s="36"/>
      <c r="ADY122" s="36"/>
      <c r="ADZ122" s="36"/>
      <c r="AEA122" s="36"/>
      <c r="AEB122" s="36"/>
      <c r="AEC122" s="36"/>
      <c r="AED122" s="36"/>
      <c r="AEE122" s="36"/>
      <c r="AEF122" s="36"/>
      <c r="AEG122" s="36"/>
      <c r="AEH122" s="36"/>
      <c r="AEI122" s="36"/>
      <c r="AEJ122" s="36"/>
      <c r="AEK122" s="36"/>
      <c r="AEL122" s="36"/>
      <c r="AEM122" s="36"/>
      <c r="AEN122" s="36"/>
      <c r="AEO122" s="36"/>
      <c r="AEP122" s="36"/>
      <c r="AEQ122" s="36"/>
      <c r="AER122" s="36"/>
      <c r="AES122" s="36"/>
      <c r="AET122" s="36"/>
      <c r="AEU122" s="36"/>
      <c r="AEV122" s="36"/>
      <c r="AEW122" s="36"/>
      <c r="AEX122" s="36"/>
      <c r="AEY122" s="36"/>
      <c r="AEZ122" s="36"/>
      <c r="AFA122" s="36"/>
      <c r="AFB122" s="36"/>
      <c r="AFC122" s="36"/>
      <c r="AFD122" s="36"/>
      <c r="AFE122" s="36"/>
      <c r="AFF122" s="36"/>
      <c r="AFG122" s="36"/>
      <c r="AFH122" s="36"/>
      <c r="AFI122" s="36"/>
      <c r="AFJ122" s="36"/>
      <c r="AFK122" s="36"/>
      <c r="AFL122" s="36"/>
      <c r="AFM122" s="36"/>
      <c r="AFN122" s="36"/>
      <c r="AFO122" s="36"/>
      <c r="AFP122" s="36"/>
      <c r="AFQ122" s="36"/>
      <c r="AFR122" s="36"/>
      <c r="AFS122" s="36"/>
      <c r="AFT122" s="36"/>
      <c r="AFU122" s="36"/>
      <c r="AFV122" s="36"/>
      <c r="AFW122" s="36"/>
      <c r="AFX122" s="36"/>
      <c r="AFY122" s="36"/>
      <c r="AFZ122" s="36"/>
      <c r="AGA122" s="36"/>
      <c r="AGB122" s="36"/>
      <c r="AGC122" s="36"/>
      <c r="AGD122" s="36"/>
      <c r="AGE122" s="36"/>
      <c r="AGF122" s="36"/>
      <c r="AGG122" s="36"/>
      <c r="AGH122" s="36"/>
      <c r="AGI122" s="36"/>
      <c r="AGJ122" s="36"/>
      <c r="AGK122" s="36"/>
      <c r="AGL122" s="36"/>
      <c r="AGM122" s="36"/>
      <c r="AGN122" s="36"/>
      <c r="AGO122" s="36"/>
      <c r="AGP122" s="36"/>
      <c r="AGQ122" s="36"/>
      <c r="AGR122" s="36"/>
      <c r="AGS122" s="36"/>
      <c r="AGT122" s="36"/>
      <c r="AGU122" s="36"/>
      <c r="AGV122" s="36"/>
      <c r="AGW122" s="36"/>
      <c r="AGX122" s="36"/>
      <c r="AGY122" s="36"/>
      <c r="AGZ122" s="36"/>
      <c r="AHA122" s="36"/>
      <c r="AHB122" s="36"/>
      <c r="AHC122" s="36"/>
      <c r="AHD122" s="36"/>
      <c r="AHE122" s="36"/>
      <c r="AHF122" s="36"/>
      <c r="AHG122" s="36"/>
      <c r="AHH122" s="36"/>
      <c r="AHI122" s="36"/>
      <c r="AHJ122" s="36"/>
      <c r="AHK122" s="36"/>
      <c r="AHL122" s="36"/>
      <c r="AHM122" s="36"/>
      <c r="AHN122" s="36"/>
      <c r="AHO122" s="36"/>
      <c r="AHP122" s="36"/>
      <c r="AHQ122" s="36"/>
      <c r="AHR122" s="36"/>
      <c r="AHS122" s="36"/>
      <c r="AHT122" s="36"/>
      <c r="AHU122" s="36"/>
      <c r="AHV122" s="36"/>
      <c r="AHW122" s="36"/>
      <c r="AHX122" s="36"/>
      <c r="AHY122" s="36"/>
      <c r="AHZ122" s="36"/>
      <c r="AIA122" s="36"/>
      <c r="AIB122" s="36"/>
      <c r="AIC122" s="36"/>
      <c r="AID122" s="36"/>
      <c r="AIE122" s="36"/>
      <c r="AIF122" s="36"/>
      <c r="AIG122" s="36"/>
      <c r="AIH122" s="36"/>
      <c r="AII122" s="36"/>
      <c r="AIJ122" s="36"/>
      <c r="AIK122" s="36"/>
      <c r="AIL122" s="36"/>
      <c r="AIM122" s="36"/>
      <c r="AIN122" s="36"/>
      <c r="AIO122" s="36"/>
      <c r="AIP122" s="36"/>
      <c r="AIQ122" s="36"/>
      <c r="AIR122" s="36"/>
      <c r="AIS122" s="36"/>
      <c r="AIT122" s="36"/>
      <c r="AIU122" s="36"/>
      <c r="AIV122" s="36"/>
      <c r="AIW122" s="36"/>
      <c r="AIX122" s="36"/>
      <c r="AIY122" s="36"/>
      <c r="AIZ122" s="36"/>
      <c r="AJA122" s="36"/>
      <c r="AJB122" s="36"/>
      <c r="AJC122" s="36"/>
      <c r="AJD122" s="36"/>
      <c r="AJE122" s="36"/>
      <c r="AJF122" s="36"/>
      <c r="AJG122" s="36"/>
      <c r="AJH122" s="36"/>
      <c r="AJI122" s="36"/>
      <c r="AJJ122" s="36"/>
      <c r="AJK122" s="36"/>
      <c r="AJL122" s="36"/>
      <c r="AJM122" s="36"/>
      <c r="AJN122" s="36"/>
      <c r="AJO122" s="36"/>
      <c r="AJP122" s="36"/>
      <c r="AJQ122" s="36"/>
      <c r="AJR122" s="36"/>
      <c r="AJS122" s="36"/>
      <c r="AJT122" s="36"/>
      <c r="AJU122" s="36"/>
      <c r="AJV122" s="36"/>
      <c r="AJW122" s="36"/>
      <c r="AJX122" s="36"/>
      <c r="AJY122" s="36"/>
      <c r="AJZ122" s="36"/>
      <c r="AKA122" s="36"/>
      <c r="AKB122" s="36"/>
      <c r="AKC122" s="36"/>
      <c r="AKD122" s="36"/>
      <c r="AKE122" s="36"/>
      <c r="AKF122" s="36"/>
      <c r="AKG122" s="36"/>
      <c r="AKH122" s="36"/>
      <c r="AKI122" s="36"/>
      <c r="AKJ122" s="36"/>
      <c r="AKK122" s="36"/>
      <c r="AKL122" s="36"/>
      <c r="AKM122" s="36"/>
      <c r="AKN122" s="36"/>
      <c r="AKO122" s="36"/>
      <c r="AKP122" s="36"/>
      <c r="AKQ122" s="36"/>
      <c r="AKR122" s="36"/>
      <c r="AKS122" s="36"/>
      <c r="AKT122" s="36"/>
      <c r="AKU122" s="36"/>
      <c r="AKV122" s="36"/>
      <c r="AKW122" s="36"/>
      <c r="AKX122" s="36"/>
      <c r="AKY122" s="36"/>
      <c r="AKZ122" s="36"/>
      <c r="ALA122" s="36"/>
      <c r="ALB122" s="36"/>
      <c r="ALC122" s="36"/>
      <c r="ALD122" s="36"/>
      <c r="ALE122" s="36"/>
      <c r="ALF122" s="36"/>
      <c r="ALG122" s="36"/>
      <c r="ALH122" s="36"/>
      <c r="ALI122" s="36"/>
      <c r="ALJ122" s="36"/>
      <c r="ALK122" s="36"/>
      <c r="ALL122" s="36"/>
      <c r="ALM122" s="36"/>
      <c r="ALN122" s="36"/>
      <c r="ALO122" s="36"/>
      <c r="ALP122" s="36"/>
      <c r="ALQ122" s="36"/>
      <c r="ALR122" s="36"/>
      <c r="ALS122" s="36"/>
      <c r="ALT122" s="36"/>
      <c r="ALU122" s="36"/>
      <c r="ALV122" s="36"/>
      <c r="ALW122" s="36"/>
      <c r="ALX122" s="36"/>
      <c r="ALY122" s="36"/>
      <c r="ALZ122" s="36"/>
      <c r="AMA122" s="36"/>
      <c r="AMB122" s="36"/>
      <c r="AMC122" s="36"/>
      <c r="AMD122" s="36"/>
      <c r="AME122" s="36"/>
      <c r="AMF122" s="36"/>
      <c r="AMG122" s="36"/>
      <c r="AMH122" s="36"/>
      <c r="AMI122" s="36"/>
      <c r="AMJ122" s="36"/>
      <c r="AMK122" s="36"/>
    </row>
    <row r="123" spans="1:1025" s="40" customFormat="1" x14ac:dyDescent="0.25">
      <c r="A123" s="237"/>
      <c r="B123" s="245" t="s">
        <v>1190</v>
      </c>
      <c r="C123" s="243"/>
      <c r="D123" s="210"/>
      <c r="E123" s="246"/>
      <c r="F123" s="247"/>
      <c r="G123" s="54"/>
      <c r="H123" s="84"/>
      <c r="I123" s="36"/>
      <c r="J123" s="36"/>
      <c r="K123" s="22"/>
      <c r="L123" s="85"/>
      <c r="M123" s="36"/>
      <c r="N123" s="36"/>
      <c r="O123" s="36"/>
      <c r="P123" s="36"/>
      <c r="R123" s="36"/>
      <c r="S123" s="36"/>
      <c r="T123" s="36"/>
      <c r="U123" s="36"/>
      <c r="V123" s="36"/>
      <c r="W123" s="36"/>
      <c r="X123" s="36"/>
      <c r="Y123" s="36"/>
      <c r="Z123" s="36"/>
      <c r="AA123" s="36"/>
      <c r="AB123" s="36"/>
      <c r="AC123" s="36"/>
      <c r="AD123" s="36"/>
      <c r="AE123" s="36"/>
      <c r="AF123" s="36"/>
      <c r="AG123" s="36"/>
      <c r="AH123" s="36"/>
      <c r="AI123" s="36"/>
      <c r="AJ123" s="36"/>
      <c r="AK123" s="36"/>
      <c r="AL123" s="36"/>
      <c r="AM123" s="36"/>
      <c r="AN123" s="36"/>
      <c r="AO123" s="36"/>
      <c r="AP123" s="36"/>
      <c r="AQ123" s="36"/>
      <c r="AR123" s="36"/>
      <c r="AS123" s="36"/>
      <c r="AT123" s="36"/>
      <c r="AU123" s="36"/>
      <c r="AV123" s="36"/>
      <c r="AW123" s="36"/>
      <c r="AX123" s="36"/>
      <c r="AY123" s="36"/>
      <c r="AZ123" s="36"/>
      <c r="BA123" s="36"/>
      <c r="BB123" s="36"/>
      <c r="BC123" s="36"/>
      <c r="BD123" s="36"/>
      <c r="BE123" s="36"/>
      <c r="BF123" s="36"/>
      <c r="BG123" s="36"/>
      <c r="BH123" s="36"/>
      <c r="BI123" s="36"/>
      <c r="BJ123" s="36"/>
      <c r="BK123" s="36"/>
      <c r="BL123" s="36"/>
      <c r="BM123" s="36"/>
      <c r="BN123" s="36"/>
      <c r="BO123" s="36"/>
      <c r="BP123" s="36"/>
      <c r="BQ123" s="36"/>
      <c r="BR123" s="36"/>
      <c r="BS123" s="36"/>
      <c r="BT123" s="36"/>
      <c r="BU123" s="36"/>
      <c r="BV123" s="36"/>
      <c r="BW123" s="36"/>
      <c r="BX123" s="36"/>
      <c r="BY123" s="36"/>
      <c r="BZ123" s="36"/>
      <c r="CA123" s="36"/>
      <c r="CB123" s="36"/>
      <c r="CC123" s="36"/>
      <c r="CD123" s="36"/>
      <c r="CE123" s="36"/>
      <c r="CF123" s="36"/>
      <c r="CG123" s="36"/>
      <c r="CH123" s="36"/>
      <c r="CI123" s="36"/>
      <c r="CJ123" s="36"/>
      <c r="CK123" s="36"/>
      <c r="CL123" s="36"/>
      <c r="CM123" s="36"/>
      <c r="CN123" s="36"/>
      <c r="CO123" s="36"/>
      <c r="CP123" s="36"/>
      <c r="CQ123" s="36"/>
      <c r="CR123" s="36"/>
      <c r="CS123" s="36"/>
      <c r="CT123" s="36"/>
      <c r="CU123" s="36"/>
      <c r="CV123" s="36"/>
      <c r="CW123" s="36"/>
      <c r="CX123" s="36"/>
      <c r="CY123" s="36"/>
      <c r="CZ123" s="36"/>
      <c r="DA123" s="36"/>
      <c r="DB123" s="36"/>
      <c r="DC123" s="36"/>
      <c r="DD123" s="36"/>
      <c r="DE123" s="36"/>
      <c r="DF123" s="36"/>
      <c r="DG123" s="36"/>
      <c r="DH123" s="36"/>
      <c r="DI123" s="36"/>
      <c r="DJ123" s="36"/>
      <c r="DK123" s="36"/>
      <c r="DL123" s="36"/>
      <c r="DM123" s="36"/>
      <c r="DN123" s="36"/>
      <c r="DO123" s="36"/>
      <c r="DP123" s="36"/>
      <c r="DQ123" s="36"/>
      <c r="DR123" s="36"/>
      <c r="DS123" s="36"/>
      <c r="DT123" s="36"/>
      <c r="DU123" s="36"/>
      <c r="DV123" s="36"/>
      <c r="DW123" s="36"/>
      <c r="DX123" s="36"/>
      <c r="DY123" s="36"/>
      <c r="DZ123" s="36"/>
      <c r="EA123" s="36"/>
      <c r="EB123" s="36"/>
      <c r="EC123" s="36"/>
      <c r="ED123" s="36"/>
      <c r="EE123" s="36"/>
      <c r="EF123" s="36"/>
      <c r="EG123" s="36"/>
      <c r="EH123" s="36"/>
      <c r="EI123" s="36"/>
      <c r="EJ123" s="36"/>
      <c r="EK123" s="36"/>
      <c r="EL123" s="36"/>
      <c r="EM123" s="36"/>
      <c r="EN123" s="36"/>
      <c r="EO123" s="36"/>
      <c r="EP123" s="36"/>
      <c r="EQ123" s="36"/>
      <c r="ER123" s="36"/>
      <c r="ES123" s="36"/>
      <c r="ET123" s="36"/>
      <c r="EU123" s="36"/>
      <c r="EV123" s="36"/>
      <c r="EW123" s="36"/>
      <c r="EX123" s="36"/>
      <c r="EY123" s="36"/>
      <c r="EZ123" s="36"/>
      <c r="FA123" s="36"/>
      <c r="FB123" s="36"/>
      <c r="FC123" s="36"/>
      <c r="FD123" s="36"/>
      <c r="FE123" s="36"/>
      <c r="FF123" s="36"/>
      <c r="FG123" s="36"/>
      <c r="FH123" s="36"/>
      <c r="FI123" s="36"/>
      <c r="FJ123" s="36"/>
      <c r="FK123" s="36"/>
      <c r="FL123" s="36"/>
      <c r="FM123" s="36"/>
      <c r="FN123" s="36"/>
      <c r="FO123" s="36"/>
      <c r="FP123" s="36"/>
      <c r="FQ123" s="36"/>
      <c r="FR123" s="36"/>
      <c r="FS123" s="36"/>
      <c r="FT123" s="36"/>
      <c r="FU123" s="36"/>
      <c r="FV123" s="36"/>
      <c r="FW123" s="36"/>
      <c r="FX123" s="36"/>
      <c r="FY123" s="36"/>
      <c r="FZ123" s="36"/>
      <c r="GA123" s="36"/>
      <c r="GB123" s="36"/>
      <c r="GC123" s="36"/>
      <c r="GD123" s="36"/>
      <c r="GE123" s="36"/>
      <c r="GF123" s="36"/>
      <c r="GG123" s="36"/>
      <c r="GH123" s="36"/>
      <c r="GI123" s="36"/>
      <c r="GJ123" s="36"/>
      <c r="GK123" s="36"/>
      <c r="GL123" s="36"/>
      <c r="GM123" s="36"/>
      <c r="GN123" s="36"/>
      <c r="GO123" s="36"/>
      <c r="GP123" s="36"/>
      <c r="GQ123" s="36"/>
      <c r="GR123" s="36"/>
      <c r="GS123" s="36"/>
      <c r="GT123" s="36"/>
      <c r="GU123" s="36"/>
      <c r="GV123" s="36"/>
      <c r="GW123" s="36"/>
      <c r="GX123" s="36"/>
      <c r="GY123" s="36"/>
      <c r="GZ123" s="36"/>
      <c r="HA123" s="36"/>
      <c r="HB123" s="36"/>
      <c r="HC123" s="36"/>
      <c r="HD123" s="36"/>
      <c r="HE123" s="36"/>
      <c r="HF123" s="36"/>
      <c r="HG123" s="36"/>
      <c r="HH123" s="36"/>
      <c r="HI123" s="36"/>
      <c r="HJ123" s="36"/>
      <c r="HK123" s="36"/>
      <c r="HL123" s="36"/>
      <c r="HM123" s="36"/>
      <c r="HN123" s="36"/>
      <c r="HO123" s="36"/>
      <c r="HP123" s="36"/>
      <c r="HQ123" s="36"/>
      <c r="HR123" s="36"/>
      <c r="HS123" s="36"/>
      <c r="HT123" s="36"/>
      <c r="HU123" s="36"/>
      <c r="HV123" s="36"/>
      <c r="HW123" s="36"/>
      <c r="HX123" s="36"/>
      <c r="HY123" s="36"/>
      <c r="HZ123" s="36"/>
      <c r="IA123" s="36"/>
      <c r="IB123" s="36"/>
      <c r="IC123" s="36"/>
      <c r="ID123" s="36"/>
      <c r="IE123" s="36"/>
      <c r="IF123" s="36"/>
      <c r="IG123" s="36"/>
      <c r="IH123" s="36"/>
      <c r="II123" s="36"/>
      <c r="IJ123" s="36"/>
      <c r="IK123" s="36"/>
      <c r="IL123" s="36"/>
      <c r="IM123" s="36"/>
      <c r="IN123" s="36"/>
      <c r="IO123" s="36"/>
      <c r="IP123" s="36"/>
      <c r="IQ123" s="36"/>
      <c r="IR123" s="36"/>
      <c r="IS123" s="36"/>
      <c r="IT123" s="36"/>
      <c r="IU123" s="36"/>
      <c r="IV123" s="36"/>
      <c r="IW123" s="36"/>
      <c r="IX123" s="36"/>
      <c r="IY123" s="36"/>
      <c r="IZ123" s="36"/>
      <c r="JA123" s="36"/>
      <c r="JB123" s="36"/>
      <c r="JC123" s="36"/>
      <c r="JD123" s="36"/>
      <c r="JE123" s="36"/>
      <c r="JF123" s="36"/>
      <c r="JG123" s="36"/>
      <c r="JH123" s="36"/>
      <c r="JI123" s="36"/>
      <c r="JJ123" s="36"/>
      <c r="JK123" s="36"/>
      <c r="JL123" s="36"/>
      <c r="JM123" s="36"/>
      <c r="JN123" s="36"/>
      <c r="JO123" s="36"/>
      <c r="JP123" s="36"/>
      <c r="JQ123" s="36"/>
      <c r="JR123" s="36"/>
      <c r="JS123" s="36"/>
      <c r="JT123" s="36"/>
      <c r="JU123" s="36"/>
      <c r="JV123" s="36"/>
      <c r="JW123" s="36"/>
      <c r="JX123" s="36"/>
      <c r="JY123" s="36"/>
      <c r="JZ123" s="36"/>
      <c r="KA123" s="36"/>
      <c r="KB123" s="36"/>
      <c r="KC123" s="36"/>
      <c r="KD123" s="36"/>
      <c r="KE123" s="36"/>
      <c r="KF123" s="36"/>
      <c r="KG123" s="36"/>
      <c r="KH123" s="36"/>
      <c r="KI123" s="36"/>
      <c r="KJ123" s="36"/>
      <c r="KK123" s="36"/>
      <c r="KL123" s="36"/>
      <c r="KM123" s="36"/>
      <c r="KN123" s="36"/>
      <c r="KO123" s="36"/>
      <c r="KP123" s="36"/>
      <c r="KQ123" s="36"/>
      <c r="KR123" s="36"/>
      <c r="KS123" s="36"/>
      <c r="KT123" s="36"/>
      <c r="KU123" s="36"/>
      <c r="KV123" s="36"/>
      <c r="KW123" s="36"/>
      <c r="KX123" s="36"/>
      <c r="KY123" s="36"/>
      <c r="KZ123" s="36"/>
      <c r="LA123" s="36"/>
      <c r="LB123" s="36"/>
      <c r="LC123" s="36"/>
      <c r="LD123" s="36"/>
      <c r="LE123" s="36"/>
      <c r="LF123" s="36"/>
      <c r="LG123" s="36"/>
      <c r="LH123" s="36"/>
      <c r="LI123" s="36"/>
      <c r="LJ123" s="36"/>
      <c r="LK123" s="36"/>
      <c r="LL123" s="36"/>
      <c r="LM123" s="36"/>
      <c r="LN123" s="36"/>
      <c r="LO123" s="36"/>
      <c r="LP123" s="36"/>
      <c r="LQ123" s="36"/>
      <c r="LR123" s="36"/>
      <c r="LS123" s="36"/>
      <c r="LT123" s="36"/>
      <c r="LU123" s="36"/>
      <c r="LV123" s="36"/>
      <c r="LW123" s="36"/>
      <c r="LX123" s="36"/>
      <c r="LY123" s="36"/>
      <c r="LZ123" s="36"/>
      <c r="MA123" s="36"/>
      <c r="MB123" s="36"/>
      <c r="MC123" s="36"/>
      <c r="MD123" s="36"/>
      <c r="ME123" s="36"/>
      <c r="MF123" s="36"/>
      <c r="MG123" s="36"/>
      <c r="MH123" s="36"/>
      <c r="MI123" s="36"/>
      <c r="MJ123" s="36"/>
      <c r="MK123" s="36"/>
      <c r="ML123" s="36"/>
      <c r="MM123" s="36"/>
      <c r="MN123" s="36"/>
      <c r="MO123" s="36"/>
      <c r="MP123" s="36"/>
      <c r="MQ123" s="36"/>
      <c r="MR123" s="36"/>
      <c r="MS123" s="36"/>
      <c r="MT123" s="36"/>
      <c r="MU123" s="36"/>
      <c r="MV123" s="36"/>
      <c r="MW123" s="36"/>
      <c r="MX123" s="36"/>
      <c r="MY123" s="36"/>
      <c r="MZ123" s="36"/>
      <c r="NA123" s="36"/>
      <c r="NB123" s="36"/>
      <c r="NC123" s="36"/>
      <c r="ND123" s="36"/>
      <c r="NE123" s="36"/>
      <c r="NF123" s="36"/>
      <c r="NG123" s="36"/>
      <c r="NH123" s="36"/>
      <c r="NI123" s="36"/>
      <c r="NJ123" s="36"/>
      <c r="NK123" s="36"/>
      <c r="NL123" s="36"/>
      <c r="NM123" s="36"/>
      <c r="NN123" s="36"/>
      <c r="NO123" s="36"/>
      <c r="NP123" s="36"/>
      <c r="NQ123" s="36"/>
      <c r="NR123" s="36"/>
      <c r="NS123" s="36"/>
      <c r="NT123" s="36"/>
      <c r="NU123" s="36"/>
      <c r="NV123" s="36"/>
      <c r="NW123" s="36"/>
      <c r="NX123" s="36"/>
      <c r="NY123" s="36"/>
      <c r="NZ123" s="36"/>
      <c r="OA123" s="36"/>
      <c r="OB123" s="36"/>
      <c r="OC123" s="36"/>
      <c r="OD123" s="36"/>
      <c r="OE123" s="36"/>
      <c r="OF123" s="36"/>
      <c r="OG123" s="36"/>
      <c r="OH123" s="36"/>
      <c r="OI123" s="36"/>
      <c r="OJ123" s="36"/>
      <c r="OK123" s="36"/>
      <c r="OL123" s="36"/>
      <c r="OM123" s="36"/>
      <c r="ON123" s="36"/>
      <c r="OO123" s="36"/>
      <c r="OP123" s="36"/>
      <c r="OQ123" s="36"/>
      <c r="OR123" s="36"/>
      <c r="OS123" s="36"/>
      <c r="OT123" s="36"/>
      <c r="OU123" s="36"/>
      <c r="OV123" s="36"/>
      <c r="OW123" s="36"/>
      <c r="OX123" s="36"/>
      <c r="OY123" s="36"/>
      <c r="OZ123" s="36"/>
      <c r="PA123" s="36"/>
      <c r="PB123" s="36"/>
      <c r="PC123" s="36"/>
      <c r="PD123" s="36"/>
      <c r="PE123" s="36"/>
      <c r="PF123" s="36"/>
      <c r="PG123" s="36"/>
      <c r="PH123" s="36"/>
      <c r="PI123" s="36"/>
      <c r="PJ123" s="36"/>
      <c r="PK123" s="36"/>
      <c r="PL123" s="36"/>
      <c r="PM123" s="36"/>
      <c r="PN123" s="36"/>
      <c r="PO123" s="36"/>
      <c r="PP123" s="36"/>
      <c r="PQ123" s="36"/>
      <c r="PR123" s="36"/>
      <c r="PS123" s="36"/>
      <c r="PT123" s="36"/>
      <c r="PU123" s="36"/>
      <c r="PV123" s="36"/>
      <c r="PW123" s="36"/>
      <c r="PX123" s="36"/>
      <c r="PY123" s="36"/>
      <c r="PZ123" s="36"/>
      <c r="QA123" s="36"/>
      <c r="QB123" s="36"/>
      <c r="QC123" s="36"/>
      <c r="QD123" s="36"/>
      <c r="QE123" s="36"/>
      <c r="QF123" s="36"/>
      <c r="QG123" s="36"/>
      <c r="QH123" s="36"/>
      <c r="QI123" s="36"/>
      <c r="QJ123" s="36"/>
      <c r="QK123" s="36"/>
      <c r="QL123" s="36"/>
      <c r="QM123" s="36"/>
      <c r="QN123" s="36"/>
      <c r="QO123" s="36"/>
      <c r="QP123" s="36"/>
      <c r="QQ123" s="36"/>
      <c r="QR123" s="36"/>
      <c r="QS123" s="36"/>
      <c r="QT123" s="36"/>
      <c r="QU123" s="36"/>
      <c r="QV123" s="36"/>
      <c r="QW123" s="36"/>
      <c r="QX123" s="36"/>
      <c r="QY123" s="36"/>
      <c r="QZ123" s="36"/>
      <c r="RA123" s="36"/>
      <c r="RB123" s="36"/>
      <c r="RC123" s="36"/>
      <c r="RD123" s="36"/>
      <c r="RE123" s="36"/>
      <c r="RF123" s="36"/>
      <c r="RG123" s="36"/>
      <c r="RH123" s="36"/>
      <c r="RI123" s="36"/>
      <c r="RJ123" s="36"/>
      <c r="RK123" s="36"/>
      <c r="RL123" s="36"/>
      <c r="RM123" s="36"/>
      <c r="RN123" s="36"/>
      <c r="RO123" s="36"/>
      <c r="RP123" s="36"/>
      <c r="RQ123" s="36"/>
      <c r="RR123" s="36"/>
      <c r="RS123" s="36"/>
      <c r="RT123" s="36"/>
      <c r="RU123" s="36"/>
      <c r="RV123" s="36"/>
      <c r="RW123" s="36"/>
      <c r="RX123" s="36"/>
      <c r="RY123" s="36"/>
      <c r="RZ123" s="36"/>
      <c r="SA123" s="36"/>
      <c r="SB123" s="36"/>
      <c r="SC123" s="36"/>
      <c r="SD123" s="36"/>
      <c r="SE123" s="36"/>
      <c r="SF123" s="36"/>
      <c r="SG123" s="36"/>
      <c r="SH123" s="36"/>
      <c r="SI123" s="36"/>
      <c r="SJ123" s="36"/>
      <c r="SK123" s="36"/>
      <c r="SL123" s="36"/>
      <c r="SM123" s="36"/>
      <c r="SN123" s="36"/>
      <c r="SO123" s="36"/>
      <c r="SP123" s="36"/>
      <c r="SQ123" s="36"/>
      <c r="SR123" s="36"/>
      <c r="SS123" s="36"/>
      <c r="ST123" s="36"/>
      <c r="SU123" s="36"/>
      <c r="SV123" s="36"/>
      <c r="SW123" s="36"/>
      <c r="SX123" s="36"/>
      <c r="SY123" s="36"/>
      <c r="SZ123" s="36"/>
      <c r="TA123" s="36"/>
      <c r="TB123" s="36"/>
      <c r="TC123" s="36"/>
      <c r="TD123" s="36"/>
      <c r="TE123" s="36"/>
      <c r="TF123" s="36"/>
      <c r="TG123" s="36"/>
      <c r="TH123" s="36"/>
      <c r="TI123" s="36"/>
      <c r="TJ123" s="36"/>
      <c r="TK123" s="36"/>
      <c r="TL123" s="36"/>
      <c r="TM123" s="36"/>
      <c r="TN123" s="36"/>
      <c r="TO123" s="36"/>
      <c r="TP123" s="36"/>
      <c r="TQ123" s="36"/>
      <c r="TR123" s="36"/>
      <c r="TS123" s="36"/>
      <c r="TT123" s="36"/>
      <c r="TU123" s="36"/>
      <c r="TV123" s="36"/>
      <c r="TW123" s="36"/>
      <c r="TX123" s="36"/>
      <c r="TY123" s="36"/>
      <c r="TZ123" s="36"/>
      <c r="UA123" s="36"/>
      <c r="UB123" s="36"/>
      <c r="UC123" s="36"/>
      <c r="UD123" s="36"/>
      <c r="UE123" s="36"/>
      <c r="UF123" s="36"/>
      <c r="UG123" s="36"/>
      <c r="UH123" s="36"/>
      <c r="UI123" s="36"/>
      <c r="UJ123" s="36"/>
      <c r="UK123" s="36"/>
      <c r="UL123" s="36"/>
      <c r="UM123" s="36"/>
      <c r="UN123" s="36"/>
      <c r="UO123" s="36"/>
      <c r="UP123" s="36"/>
      <c r="UQ123" s="36"/>
      <c r="UR123" s="36"/>
      <c r="US123" s="36"/>
      <c r="UT123" s="36"/>
      <c r="UU123" s="36"/>
      <c r="UV123" s="36"/>
      <c r="UW123" s="36"/>
      <c r="UX123" s="36"/>
      <c r="UY123" s="36"/>
      <c r="UZ123" s="36"/>
      <c r="VA123" s="36"/>
      <c r="VB123" s="36"/>
      <c r="VC123" s="36"/>
      <c r="VD123" s="36"/>
      <c r="VE123" s="36"/>
      <c r="VF123" s="36"/>
      <c r="VG123" s="36"/>
      <c r="VH123" s="36"/>
      <c r="VI123" s="36"/>
      <c r="VJ123" s="36"/>
      <c r="VK123" s="36"/>
      <c r="VL123" s="36"/>
      <c r="VM123" s="36"/>
      <c r="VN123" s="36"/>
      <c r="VO123" s="36"/>
      <c r="VP123" s="36"/>
      <c r="VQ123" s="36"/>
      <c r="VR123" s="36"/>
      <c r="VS123" s="36"/>
      <c r="VT123" s="36"/>
      <c r="VU123" s="36"/>
      <c r="VV123" s="36"/>
      <c r="VW123" s="36"/>
      <c r="VX123" s="36"/>
      <c r="VY123" s="36"/>
      <c r="VZ123" s="36"/>
      <c r="WA123" s="36"/>
      <c r="WB123" s="36"/>
      <c r="WC123" s="36"/>
      <c r="WD123" s="36"/>
      <c r="WE123" s="36"/>
      <c r="WF123" s="36"/>
      <c r="WG123" s="36"/>
      <c r="WH123" s="36"/>
      <c r="WI123" s="36"/>
      <c r="WJ123" s="36"/>
      <c r="WK123" s="36"/>
      <c r="WL123" s="36"/>
      <c r="WM123" s="36"/>
      <c r="WN123" s="36"/>
      <c r="WO123" s="36"/>
      <c r="WP123" s="36"/>
      <c r="WQ123" s="36"/>
      <c r="WR123" s="36"/>
      <c r="WS123" s="36"/>
      <c r="WT123" s="36"/>
      <c r="WU123" s="36"/>
      <c r="WV123" s="36"/>
      <c r="WW123" s="36"/>
      <c r="WX123" s="36"/>
      <c r="WY123" s="36"/>
      <c r="WZ123" s="36"/>
      <c r="XA123" s="36"/>
      <c r="XB123" s="36"/>
      <c r="XC123" s="36"/>
      <c r="XD123" s="36"/>
      <c r="XE123" s="36"/>
      <c r="XF123" s="36"/>
      <c r="XG123" s="36"/>
      <c r="XH123" s="36"/>
      <c r="XI123" s="36"/>
      <c r="XJ123" s="36"/>
      <c r="XK123" s="36"/>
      <c r="XL123" s="36"/>
      <c r="XM123" s="36"/>
      <c r="XN123" s="36"/>
      <c r="XO123" s="36"/>
      <c r="XP123" s="36"/>
      <c r="XQ123" s="36"/>
      <c r="XR123" s="36"/>
      <c r="XS123" s="36"/>
      <c r="XT123" s="36"/>
      <c r="XU123" s="36"/>
      <c r="XV123" s="36"/>
      <c r="XW123" s="36"/>
      <c r="XX123" s="36"/>
      <c r="XY123" s="36"/>
      <c r="XZ123" s="36"/>
      <c r="YA123" s="36"/>
      <c r="YB123" s="36"/>
      <c r="YC123" s="36"/>
      <c r="YD123" s="36"/>
      <c r="YE123" s="36"/>
      <c r="YF123" s="36"/>
      <c r="YG123" s="36"/>
      <c r="YH123" s="36"/>
      <c r="YI123" s="36"/>
      <c r="YJ123" s="36"/>
      <c r="YK123" s="36"/>
      <c r="YL123" s="36"/>
      <c r="YM123" s="36"/>
      <c r="YN123" s="36"/>
      <c r="YO123" s="36"/>
      <c r="YP123" s="36"/>
      <c r="YQ123" s="36"/>
      <c r="YR123" s="36"/>
      <c r="YS123" s="36"/>
      <c r="YT123" s="36"/>
      <c r="YU123" s="36"/>
      <c r="YV123" s="36"/>
      <c r="YW123" s="36"/>
      <c r="YX123" s="36"/>
      <c r="YY123" s="36"/>
      <c r="YZ123" s="36"/>
      <c r="ZA123" s="36"/>
      <c r="ZB123" s="36"/>
      <c r="ZC123" s="36"/>
      <c r="ZD123" s="36"/>
      <c r="ZE123" s="36"/>
      <c r="ZF123" s="36"/>
      <c r="ZG123" s="36"/>
      <c r="ZH123" s="36"/>
      <c r="ZI123" s="36"/>
      <c r="ZJ123" s="36"/>
      <c r="ZK123" s="36"/>
      <c r="ZL123" s="36"/>
      <c r="ZM123" s="36"/>
      <c r="ZN123" s="36"/>
      <c r="ZO123" s="36"/>
      <c r="ZP123" s="36"/>
      <c r="ZQ123" s="36"/>
      <c r="ZR123" s="36"/>
      <c r="ZS123" s="36"/>
      <c r="ZT123" s="36"/>
      <c r="ZU123" s="36"/>
      <c r="ZV123" s="36"/>
      <c r="ZW123" s="36"/>
      <c r="ZX123" s="36"/>
      <c r="ZY123" s="36"/>
      <c r="ZZ123" s="36"/>
      <c r="AAA123" s="36"/>
      <c r="AAB123" s="36"/>
      <c r="AAC123" s="36"/>
      <c r="AAD123" s="36"/>
      <c r="AAE123" s="36"/>
      <c r="AAF123" s="36"/>
      <c r="AAG123" s="36"/>
      <c r="AAH123" s="36"/>
      <c r="AAI123" s="36"/>
      <c r="AAJ123" s="36"/>
      <c r="AAK123" s="36"/>
      <c r="AAL123" s="36"/>
      <c r="AAM123" s="36"/>
      <c r="AAN123" s="36"/>
      <c r="AAO123" s="36"/>
      <c r="AAP123" s="36"/>
      <c r="AAQ123" s="36"/>
      <c r="AAR123" s="36"/>
      <c r="AAS123" s="36"/>
      <c r="AAT123" s="36"/>
      <c r="AAU123" s="36"/>
      <c r="AAV123" s="36"/>
      <c r="AAW123" s="36"/>
      <c r="AAX123" s="36"/>
      <c r="AAY123" s="36"/>
      <c r="AAZ123" s="36"/>
      <c r="ABA123" s="36"/>
      <c r="ABB123" s="36"/>
      <c r="ABC123" s="36"/>
      <c r="ABD123" s="36"/>
      <c r="ABE123" s="36"/>
      <c r="ABF123" s="36"/>
      <c r="ABG123" s="36"/>
      <c r="ABH123" s="36"/>
      <c r="ABI123" s="36"/>
      <c r="ABJ123" s="36"/>
      <c r="ABK123" s="36"/>
      <c r="ABL123" s="36"/>
      <c r="ABM123" s="36"/>
      <c r="ABN123" s="36"/>
      <c r="ABO123" s="36"/>
      <c r="ABP123" s="36"/>
      <c r="ABQ123" s="36"/>
      <c r="ABR123" s="36"/>
      <c r="ABS123" s="36"/>
      <c r="ABT123" s="36"/>
      <c r="ABU123" s="36"/>
      <c r="ABV123" s="36"/>
      <c r="ABW123" s="36"/>
      <c r="ABX123" s="36"/>
      <c r="ABY123" s="36"/>
      <c r="ABZ123" s="36"/>
      <c r="ACA123" s="36"/>
      <c r="ACB123" s="36"/>
      <c r="ACC123" s="36"/>
      <c r="ACD123" s="36"/>
      <c r="ACE123" s="36"/>
      <c r="ACF123" s="36"/>
      <c r="ACG123" s="36"/>
      <c r="ACH123" s="36"/>
      <c r="ACI123" s="36"/>
      <c r="ACJ123" s="36"/>
      <c r="ACK123" s="36"/>
      <c r="ACL123" s="36"/>
      <c r="ACM123" s="36"/>
      <c r="ACN123" s="36"/>
      <c r="ACO123" s="36"/>
      <c r="ACP123" s="36"/>
      <c r="ACQ123" s="36"/>
      <c r="ACR123" s="36"/>
      <c r="ACS123" s="36"/>
      <c r="ACT123" s="36"/>
      <c r="ACU123" s="36"/>
      <c r="ACV123" s="36"/>
      <c r="ACW123" s="36"/>
      <c r="ACX123" s="36"/>
      <c r="ACY123" s="36"/>
      <c r="ACZ123" s="36"/>
      <c r="ADA123" s="36"/>
      <c r="ADB123" s="36"/>
      <c r="ADC123" s="36"/>
      <c r="ADD123" s="36"/>
      <c r="ADE123" s="36"/>
      <c r="ADF123" s="36"/>
      <c r="ADG123" s="36"/>
      <c r="ADH123" s="36"/>
      <c r="ADI123" s="36"/>
      <c r="ADJ123" s="36"/>
      <c r="ADK123" s="36"/>
      <c r="ADL123" s="36"/>
      <c r="ADM123" s="36"/>
      <c r="ADN123" s="36"/>
      <c r="ADO123" s="36"/>
      <c r="ADP123" s="36"/>
      <c r="ADQ123" s="36"/>
      <c r="ADR123" s="36"/>
      <c r="ADS123" s="36"/>
      <c r="ADT123" s="36"/>
      <c r="ADU123" s="36"/>
      <c r="ADV123" s="36"/>
      <c r="ADW123" s="36"/>
      <c r="ADX123" s="36"/>
      <c r="ADY123" s="36"/>
      <c r="ADZ123" s="36"/>
      <c r="AEA123" s="36"/>
      <c r="AEB123" s="36"/>
      <c r="AEC123" s="36"/>
      <c r="AED123" s="36"/>
      <c r="AEE123" s="36"/>
      <c r="AEF123" s="36"/>
      <c r="AEG123" s="36"/>
      <c r="AEH123" s="36"/>
      <c r="AEI123" s="36"/>
      <c r="AEJ123" s="36"/>
      <c r="AEK123" s="36"/>
      <c r="AEL123" s="36"/>
      <c r="AEM123" s="36"/>
      <c r="AEN123" s="36"/>
      <c r="AEO123" s="36"/>
      <c r="AEP123" s="36"/>
      <c r="AEQ123" s="36"/>
      <c r="AER123" s="36"/>
      <c r="AES123" s="36"/>
      <c r="AET123" s="36"/>
      <c r="AEU123" s="36"/>
      <c r="AEV123" s="36"/>
      <c r="AEW123" s="36"/>
      <c r="AEX123" s="36"/>
      <c r="AEY123" s="36"/>
      <c r="AEZ123" s="36"/>
      <c r="AFA123" s="36"/>
      <c r="AFB123" s="36"/>
      <c r="AFC123" s="36"/>
      <c r="AFD123" s="36"/>
      <c r="AFE123" s="36"/>
      <c r="AFF123" s="36"/>
      <c r="AFG123" s="36"/>
      <c r="AFH123" s="36"/>
      <c r="AFI123" s="36"/>
      <c r="AFJ123" s="36"/>
      <c r="AFK123" s="36"/>
      <c r="AFL123" s="36"/>
      <c r="AFM123" s="36"/>
      <c r="AFN123" s="36"/>
      <c r="AFO123" s="36"/>
      <c r="AFP123" s="36"/>
      <c r="AFQ123" s="36"/>
      <c r="AFR123" s="36"/>
      <c r="AFS123" s="36"/>
      <c r="AFT123" s="36"/>
      <c r="AFU123" s="36"/>
      <c r="AFV123" s="36"/>
      <c r="AFW123" s="36"/>
      <c r="AFX123" s="36"/>
      <c r="AFY123" s="36"/>
      <c r="AFZ123" s="36"/>
      <c r="AGA123" s="36"/>
      <c r="AGB123" s="36"/>
      <c r="AGC123" s="36"/>
      <c r="AGD123" s="36"/>
      <c r="AGE123" s="36"/>
      <c r="AGF123" s="36"/>
      <c r="AGG123" s="36"/>
      <c r="AGH123" s="36"/>
      <c r="AGI123" s="36"/>
      <c r="AGJ123" s="36"/>
      <c r="AGK123" s="36"/>
      <c r="AGL123" s="36"/>
      <c r="AGM123" s="36"/>
      <c r="AGN123" s="36"/>
      <c r="AGO123" s="36"/>
      <c r="AGP123" s="36"/>
      <c r="AGQ123" s="36"/>
      <c r="AGR123" s="36"/>
      <c r="AGS123" s="36"/>
      <c r="AGT123" s="36"/>
      <c r="AGU123" s="36"/>
      <c r="AGV123" s="36"/>
      <c r="AGW123" s="36"/>
      <c r="AGX123" s="36"/>
      <c r="AGY123" s="36"/>
      <c r="AGZ123" s="36"/>
      <c r="AHA123" s="36"/>
      <c r="AHB123" s="36"/>
      <c r="AHC123" s="36"/>
      <c r="AHD123" s="36"/>
      <c r="AHE123" s="36"/>
      <c r="AHF123" s="36"/>
      <c r="AHG123" s="36"/>
      <c r="AHH123" s="36"/>
      <c r="AHI123" s="36"/>
      <c r="AHJ123" s="36"/>
      <c r="AHK123" s="36"/>
      <c r="AHL123" s="36"/>
      <c r="AHM123" s="36"/>
      <c r="AHN123" s="36"/>
      <c r="AHO123" s="36"/>
      <c r="AHP123" s="36"/>
      <c r="AHQ123" s="36"/>
      <c r="AHR123" s="36"/>
      <c r="AHS123" s="36"/>
      <c r="AHT123" s="36"/>
      <c r="AHU123" s="36"/>
      <c r="AHV123" s="36"/>
      <c r="AHW123" s="36"/>
      <c r="AHX123" s="36"/>
      <c r="AHY123" s="36"/>
      <c r="AHZ123" s="36"/>
      <c r="AIA123" s="36"/>
      <c r="AIB123" s="36"/>
      <c r="AIC123" s="36"/>
      <c r="AID123" s="36"/>
      <c r="AIE123" s="36"/>
      <c r="AIF123" s="36"/>
      <c r="AIG123" s="36"/>
      <c r="AIH123" s="36"/>
      <c r="AII123" s="36"/>
      <c r="AIJ123" s="36"/>
      <c r="AIK123" s="36"/>
      <c r="AIL123" s="36"/>
      <c r="AIM123" s="36"/>
      <c r="AIN123" s="36"/>
      <c r="AIO123" s="36"/>
      <c r="AIP123" s="36"/>
      <c r="AIQ123" s="36"/>
      <c r="AIR123" s="36"/>
      <c r="AIS123" s="36"/>
      <c r="AIT123" s="36"/>
      <c r="AIU123" s="36"/>
      <c r="AIV123" s="36"/>
      <c r="AIW123" s="36"/>
      <c r="AIX123" s="36"/>
      <c r="AIY123" s="36"/>
      <c r="AIZ123" s="36"/>
      <c r="AJA123" s="36"/>
      <c r="AJB123" s="36"/>
      <c r="AJC123" s="36"/>
      <c r="AJD123" s="36"/>
      <c r="AJE123" s="36"/>
      <c r="AJF123" s="36"/>
      <c r="AJG123" s="36"/>
      <c r="AJH123" s="36"/>
      <c r="AJI123" s="36"/>
      <c r="AJJ123" s="36"/>
      <c r="AJK123" s="36"/>
      <c r="AJL123" s="36"/>
      <c r="AJM123" s="36"/>
      <c r="AJN123" s="36"/>
      <c r="AJO123" s="36"/>
      <c r="AJP123" s="36"/>
      <c r="AJQ123" s="36"/>
      <c r="AJR123" s="36"/>
      <c r="AJS123" s="36"/>
      <c r="AJT123" s="36"/>
      <c r="AJU123" s="36"/>
      <c r="AJV123" s="36"/>
      <c r="AJW123" s="36"/>
      <c r="AJX123" s="36"/>
      <c r="AJY123" s="36"/>
      <c r="AJZ123" s="36"/>
      <c r="AKA123" s="36"/>
      <c r="AKB123" s="36"/>
      <c r="AKC123" s="36"/>
      <c r="AKD123" s="36"/>
      <c r="AKE123" s="36"/>
      <c r="AKF123" s="36"/>
      <c r="AKG123" s="36"/>
      <c r="AKH123" s="36"/>
      <c r="AKI123" s="36"/>
      <c r="AKJ123" s="36"/>
      <c r="AKK123" s="36"/>
      <c r="AKL123" s="36"/>
      <c r="AKM123" s="36"/>
      <c r="AKN123" s="36"/>
      <c r="AKO123" s="36"/>
      <c r="AKP123" s="36"/>
      <c r="AKQ123" s="36"/>
      <c r="AKR123" s="36"/>
      <c r="AKS123" s="36"/>
      <c r="AKT123" s="36"/>
      <c r="AKU123" s="36"/>
      <c r="AKV123" s="36"/>
      <c r="AKW123" s="36"/>
      <c r="AKX123" s="36"/>
      <c r="AKY123" s="36"/>
      <c r="AKZ123" s="36"/>
      <c r="ALA123" s="36"/>
      <c r="ALB123" s="36"/>
      <c r="ALC123" s="36"/>
      <c r="ALD123" s="36"/>
      <c r="ALE123" s="36"/>
      <c r="ALF123" s="36"/>
      <c r="ALG123" s="36"/>
      <c r="ALH123" s="36"/>
      <c r="ALI123" s="36"/>
      <c r="ALJ123" s="36"/>
      <c r="ALK123" s="36"/>
      <c r="ALL123" s="36"/>
      <c r="ALM123" s="36"/>
      <c r="ALN123" s="36"/>
      <c r="ALO123" s="36"/>
      <c r="ALP123" s="36"/>
      <c r="ALQ123" s="36"/>
      <c r="ALR123" s="36"/>
      <c r="ALS123" s="36"/>
      <c r="ALT123" s="36"/>
      <c r="ALU123" s="36"/>
      <c r="ALV123" s="36"/>
      <c r="ALW123" s="36"/>
      <c r="ALX123" s="36"/>
      <c r="ALY123" s="36"/>
      <c r="ALZ123" s="36"/>
      <c r="AMA123" s="36"/>
      <c r="AMB123" s="36"/>
      <c r="AMC123" s="36"/>
      <c r="AMD123" s="36"/>
      <c r="AME123" s="36"/>
      <c r="AMF123" s="36"/>
      <c r="AMG123" s="36"/>
      <c r="AMH123" s="36"/>
      <c r="AMI123" s="36"/>
      <c r="AMJ123" s="36"/>
      <c r="AMK123" s="36"/>
    </row>
    <row r="124" spans="1:1025" x14ac:dyDescent="0.25">
      <c r="A124" s="237"/>
      <c r="B124" s="226"/>
      <c r="C124" s="243"/>
      <c r="D124" s="196"/>
      <c r="E124" s="244"/>
      <c r="F124" s="220"/>
      <c r="K124" s="41"/>
      <c r="L124" s="85"/>
    </row>
    <row r="125" spans="1:1025" x14ac:dyDescent="0.25">
      <c r="A125" s="651" t="s">
        <v>116</v>
      </c>
      <c r="B125" s="22" t="s">
        <v>665</v>
      </c>
      <c r="C125" s="640">
        <f>SUM(C134:C138)</f>
        <v>97</v>
      </c>
      <c r="D125" s="641" t="s">
        <v>14</v>
      </c>
      <c r="E125" s="248"/>
      <c r="F125" s="220"/>
      <c r="K125" s="29"/>
      <c r="L125" s="77"/>
    </row>
    <row r="126" spans="1:1025" ht="45" x14ac:dyDescent="0.25">
      <c r="A126" s="628"/>
      <c r="B126" s="639" t="s">
        <v>666</v>
      </c>
      <c r="C126" s="640">
        <f>C125*0.8</f>
        <v>77.600000000000009</v>
      </c>
      <c r="D126" s="641" t="s">
        <v>34</v>
      </c>
      <c r="E126" s="605">
        <v>0</v>
      </c>
      <c r="F126" s="220">
        <f>C126*E126</f>
        <v>0</v>
      </c>
      <c r="K126" s="29"/>
    </row>
    <row r="127" spans="1:1025" ht="45" x14ac:dyDescent="0.25">
      <c r="A127" s="628"/>
      <c r="B127" s="639" t="s">
        <v>667</v>
      </c>
      <c r="C127" s="640">
        <f>C125*0.8</f>
        <v>77.600000000000009</v>
      </c>
      <c r="D127" s="640" t="s">
        <v>34</v>
      </c>
      <c r="E127" s="605">
        <v>0</v>
      </c>
      <c r="F127" s="220">
        <f>C127*E127</f>
        <v>0</v>
      </c>
    </row>
    <row r="128" spans="1:1025" ht="60" x14ac:dyDescent="0.25">
      <c r="A128" s="628"/>
      <c r="B128" s="639" t="s">
        <v>668</v>
      </c>
      <c r="C128" s="640">
        <f>C125*4</f>
        <v>388</v>
      </c>
      <c r="D128" s="640" t="s">
        <v>14</v>
      </c>
      <c r="E128" s="605">
        <v>0</v>
      </c>
      <c r="F128" s="220">
        <f>C128*E128</f>
        <v>0</v>
      </c>
    </row>
    <row r="129" spans="1:1025" ht="54.4" customHeight="1" x14ac:dyDescent="0.25">
      <c r="A129" s="628"/>
      <c r="B129" s="652" t="s">
        <v>669</v>
      </c>
      <c r="C129" s="640">
        <f>C125</f>
        <v>97</v>
      </c>
      <c r="D129" s="640" t="s">
        <v>14</v>
      </c>
      <c r="E129" s="605">
        <v>0</v>
      </c>
      <c r="F129" s="220">
        <f>C129*E129</f>
        <v>0</v>
      </c>
    </row>
    <row r="130" spans="1:1025" x14ac:dyDescent="0.25">
      <c r="A130" s="628"/>
      <c r="B130" s="639"/>
      <c r="C130" s="640"/>
      <c r="D130" s="640"/>
      <c r="E130" s="220"/>
      <c r="F130" s="220"/>
    </row>
    <row r="131" spans="1:1025" x14ac:dyDescent="0.25">
      <c r="A131" s="651" t="s">
        <v>670</v>
      </c>
      <c r="B131" s="22" t="s">
        <v>671</v>
      </c>
      <c r="C131" s="640"/>
      <c r="D131" s="641"/>
      <c r="E131" s="220"/>
      <c r="F131" s="220"/>
    </row>
    <row r="132" spans="1:1025" ht="30.6" customHeight="1" x14ac:dyDescent="0.25">
      <c r="A132" s="651"/>
      <c r="B132" s="639" t="s">
        <v>672</v>
      </c>
      <c r="C132" s="640"/>
      <c r="D132" s="641"/>
      <c r="E132" s="220"/>
      <c r="F132" s="220"/>
    </row>
    <row r="133" spans="1:1025" x14ac:dyDescent="0.25">
      <c r="A133" s="651"/>
      <c r="B133" s="639"/>
      <c r="C133" s="640"/>
      <c r="D133" s="641"/>
      <c r="E133" s="220"/>
      <c r="F133" s="220"/>
    </row>
    <row r="134" spans="1:1025" x14ac:dyDescent="0.25">
      <c r="A134" s="651"/>
      <c r="B134" s="647" t="s">
        <v>673</v>
      </c>
      <c r="C134" s="640">
        <v>95</v>
      </c>
      <c r="D134" s="641" t="s">
        <v>14</v>
      </c>
      <c r="E134" s="596">
        <v>0</v>
      </c>
      <c r="F134" s="606">
        <f>C134*E134</f>
        <v>0</v>
      </c>
    </row>
    <row r="135" spans="1:1025" ht="30" x14ac:dyDescent="0.25">
      <c r="A135" s="651"/>
      <c r="B135" s="639" t="s">
        <v>674</v>
      </c>
      <c r="C135" s="640"/>
      <c r="D135" s="641"/>
      <c r="E135" s="220"/>
      <c r="F135" s="220"/>
    </row>
    <row r="136" spans="1:1025" x14ac:dyDescent="0.25">
      <c r="A136" s="26"/>
      <c r="B136" s="55"/>
      <c r="C136" s="26"/>
      <c r="D136" s="26"/>
      <c r="E136" s="238"/>
      <c r="F136" s="238"/>
      <c r="G136" s="65"/>
      <c r="H136" s="86"/>
      <c r="I136" s="65"/>
      <c r="J136" s="65"/>
      <c r="K136" s="65"/>
      <c r="L136" s="65"/>
      <c r="M136" s="65"/>
      <c r="N136" s="65"/>
      <c r="O136" s="65"/>
      <c r="P136" s="65"/>
      <c r="Q136" s="65"/>
      <c r="R136" s="65"/>
      <c r="S136" s="65"/>
      <c r="T136" s="65"/>
      <c r="U136" s="65"/>
      <c r="V136" s="65"/>
      <c r="W136" s="65"/>
      <c r="X136" s="65"/>
      <c r="Y136" s="65"/>
      <c r="Z136" s="65"/>
      <c r="AA136" s="65"/>
      <c r="AB136" s="65"/>
      <c r="AC136" s="65"/>
      <c r="AD136" s="65"/>
      <c r="AE136" s="65"/>
      <c r="AF136" s="65"/>
      <c r="AG136" s="65"/>
      <c r="AH136" s="65"/>
      <c r="AI136" s="65"/>
      <c r="AJ136" s="65"/>
      <c r="AK136" s="65"/>
      <c r="AL136" s="65"/>
      <c r="AM136" s="65"/>
      <c r="AN136" s="65"/>
      <c r="AO136" s="65"/>
      <c r="AP136" s="65"/>
      <c r="AQ136" s="65"/>
      <c r="AR136" s="65"/>
      <c r="AS136" s="65"/>
      <c r="AT136" s="65"/>
      <c r="AU136" s="65"/>
      <c r="AV136" s="65"/>
      <c r="AW136" s="65"/>
      <c r="AX136" s="65"/>
      <c r="AY136" s="65"/>
      <c r="AZ136" s="65"/>
      <c r="BA136" s="65"/>
      <c r="BB136" s="65"/>
      <c r="BC136" s="65"/>
      <c r="BD136" s="65"/>
      <c r="BE136" s="65"/>
      <c r="BF136" s="65"/>
      <c r="BG136" s="65"/>
      <c r="BH136" s="65"/>
      <c r="BI136" s="65"/>
      <c r="BJ136" s="65"/>
      <c r="BK136" s="65"/>
      <c r="BL136" s="65"/>
      <c r="BM136" s="65"/>
      <c r="BN136" s="65"/>
      <c r="BO136" s="65"/>
      <c r="BP136" s="65"/>
      <c r="BQ136" s="65"/>
      <c r="BR136" s="65"/>
      <c r="BS136" s="65"/>
      <c r="BT136" s="65"/>
      <c r="BU136" s="65"/>
      <c r="BV136" s="65"/>
      <c r="BW136" s="65"/>
      <c r="BX136" s="65"/>
      <c r="BY136" s="65"/>
      <c r="BZ136" s="65"/>
      <c r="CA136" s="65"/>
      <c r="CB136" s="65"/>
      <c r="CC136" s="65"/>
      <c r="CD136" s="65"/>
      <c r="CE136" s="65"/>
      <c r="CF136" s="65"/>
      <c r="CG136" s="65"/>
      <c r="CH136" s="65"/>
      <c r="CI136" s="65"/>
      <c r="CJ136" s="65"/>
      <c r="CK136" s="65"/>
      <c r="CL136" s="65"/>
      <c r="CM136" s="65"/>
      <c r="CN136" s="65"/>
      <c r="CO136" s="65"/>
      <c r="CP136" s="65"/>
      <c r="CQ136" s="65"/>
      <c r="CR136" s="65"/>
      <c r="CS136" s="65"/>
      <c r="CT136" s="65"/>
      <c r="CU136" s="65"/>
      <c r="CV136" s="65"/>
      <c r="CW136" s="65"/>
      <c r="CX136" s="65"/>
      <c r="CY136" s="65"/>
      <c r="CZ136" s="65"/>
      <c r="DA136" s="65"/>
      <c r="DB136" s="65"/>
      <c r="DC136" s="65"/>
      <c r="DD136" s="65"/>
      <c r="DE136" s="65"/>
      <c r="DF136" s="65"/>
      <c r="DG136" s="65"/>
      <c r="DH136" s="65"/>
      <c r="DI136" s="65"/>
      <c r="DJ136" s="65"/>
      <c r="DK136" s="65"/>
      <c r="DL136" s="65"/>
      <c r="DM136" s="65"/>
      <c r="DN136" s="65"/>
      <c r="DO136" s="65"/>
      <c r="DP136" s="65"/>
      <c r="DQ136" s="65"/>
      <c r="DR136" s="65"/>
      <c r="DS136" s="65"/>
      <c r="DT136" s="65"/>
      <c r="DU136" s="65"/>
      <c r="DV136" s="65"/>
      <c r="DW136" s="65"/>
      <c r="DX136" s="65"/>
      <c r="DY136" s="65"/>
      <c r="DZ136" s="65"/>
      <c r="EA136" s="65"/>
      <c r="EB136" s="65"/>
      <c r="EC136" s="65"/>
      <c r="ED136" s="65"/>
      <c r="EE136" s="65"/>
      <c r="EF136" s="65"/>
      <c r="EG136" s="65"/>
      <c r="EH136" s="65"/>
      <c r="EI136" s="65"/>
      <c r="EJ136" s="65"/>
      <c r="EK136" s="65"/>
      <c r="EL136" s="65"/>
      <c r="EM136" s="65"/>
      <c r="EN136" s="65"/>
      <c r="EO136" s="65"/>
      <c r="EP136" s="65"/>
      <c r="EQ136" s="65"/>
      <c r="ER136" s="65"/>
      <c r="ES136" s="65"/>
      <c r="ET136" s="65"/>
      <c r="EU136" s="65"/>
      <c r="EV136" s="65"/>
      <c r="EW136" s="65"/>
      <c r="EX136" s="65"/>
      <c r="EY136" s="65"/>
      <c r="EZ136" s="65"/>
      <c r="FA136" s="65"/>
      <c r="FB136" s="65"/>
      <c r="FC136" s="65"/>
      <c r="FD136" s="65"/>
      <c r="FE136" s="65"/>
      <c r="FF136" s="65"/>
      <c r="FG136" s="65"/>
      <c r="FH136" s="65"/>
      <c r="FI136" s="65"/>
      <c r="FJ136" s="65"/>
      <c r="FK136" s="65"/>
      <c r="FL136" s="65"/>
      <c r="FM136" s="65"/>
      <c r="FN136" s="65"/>
      <c r="FO136" s="65"/>
      <c r="FP136" s="65"/>
      <c r="FQ136" s="65"/>
      <c r="FR136" s="65"/>
      <c r="FS136" s="65"/>
      <c r="FT136" s="65"/>
      <c r="FU136" s="65"/>
      <c r="FV136" s="65"/>
      <c r="FW136" s="65"/>
      <c r="FX136" s="65"/>
      <c r="FY136" s="65"/>
      <c r="FZ136" s="65"/>
      <c r="GA136" s="65"/>
      <c r="GB136" s="65"/>
      <c r="GC136" s="65"/>
      <c r="GD136" s="65"/>
      <c r="GE136" s="65"/>
      <c r="GF136" s="65"/>
      <c r="GG136" s="65"/>
      <c r="GH136" s="65"/>
      <c r="GI136" s="65"/>
      <c r="GJ136" s="65"/>
      <c r="GK136" s="65"/>
      <c r="GL136" s="65"/>
      <c r="GM136" s="65"/>
      <c r="GN136" s="65"/>
      <c r="GO136" s="65"/>
      <c r="GP136" s="65"/>
      <c r="GQ136" s="65"/>
      <c r="GR136" s="65"/>
      <c r="GS136" s="65"/>
      <c r="GT136" s="65"/>
      <c r="GU136" s="65"/>
      <c r="GV136" s="65"/>
      <c r="GW136" s="65"/>
      <c r="GX136" s="65"/>
      <c r="GY136" s="65"/>
      <c r="GZ136" s="65"/>
      <c r="HA136" s="65"/>
      <c r="HB136" s="65"/>
      <c r="HC136" s="65"/>
      <c r="HD136" s="65"/>
      <c r="HE136" s="65"/>
      <c r="HF136" s="65"/>
      <c r="HG136" s="65"/>
      <c r="HH136" s="65"/>
      <c r="HI136" s="65"/>
      <c r="HJ136" s="65"/>
      <c r="HK136" s="65"/>
      <c r="HL136" s="65"/>
      <c r="HM136" s="65"/>
      <c r="HN136" s="65"/>
      <c r="HO136" s="65"/>
      <c r="HP136" s="65"/>
      <c r="HQ136" s="65"/>
      <c r="HR136" s="65"/>
      <c r="HS136" s="65"/>
      <c r="HT136" s="65"/>
      <c r="HU136" s="65"/>
      <c r="HV136" s="65"/>
      <c r="HW136" s="65"/>
      <c r="HX136" s="65"/>
      <c r="HY136" s="65"/>
      <c r="HZ136" s="65"/>
      <c r="IA136" s="65"/>
      <c r="IB136" s="65"/>
      <c r="IC136" s="65"/>
      <c r="ID136" s="65"/>
      <c r="IE136" s="65"/>
      <c r="IF136" s="65"/>
      <c r="IG136" s="65"/>
      <c r="IH136" s="65"/>
      <c r="II136" s="65"/>
      <c r="IJ136" s="65"/>
      <c r="IK136" s="65"/>
      <c r="IL136" s="65"/>
      <c r="IM136" s="65"/>
      <c r="IN136" s="65"/>
      <c r="IO136" s="65"/>
      <c r="IP136" s="65"/>
      <c r="IQ136" s="65"/>
      <c r="IR136" s="65"/>
      <c r="IS136" s="65"/>
      <c r="IT136" s="65"/>
      <c r="IU136" s="65"/>
      <c r="IV136" s="65"/>
      <c r="IW136" s="65"/>
      <c r="IX136" s="65"/>
      <c r="IY136" s="65"/>
      <c r="IZ136" s="65"/>
      <c r="JA136" s="65"/>
      <c r="JB136" s="65"/>
      <c r="JC136" s="65"/>
      <c r="JD136" s="65"/>
      <c r="JE136" s="65"/>
      <c r="JF136" s="65"/>
      <c r="JG136" s="65"/>
      <c r="JH136" s="65"/>
      <c r="JI136" s="65"/>
      <c r="JJ136" s="65"/>
      <c r="JK136" s="65"/>
      <c r="JL136" s="65"/>
      <c r="JM136" s="65"/>
      <c r="JN136" s="65"/>
      <c r="JO136" s="65"/>
      <c r="JP136" s="65"/>
      <c r="JQ136" s="65"/>
      <c r="JR136" s="65"/>
      <c r="JS136" s="65"/>
      <c r="JT136" s="65"/>
      <c r="JU136" s="65"/>
      <c r="JV136" s="65"/>
      <c r="JW136" s="65"/>
      <c r="JX136" s="65"/>
      <c r="JY136" s="65"/>
      <c r="JZ136" s="65"/>
      <c r="KA136" s="65"/>
      <c r="KB136" s="65"/>
      <c r="KC136" s="65"/>
      <c r="KD136" s="65"/>
      <c r="KE136" s="65"/>
      <c r="KF136" s="65"/>
      <c r="KG136" s="65"/>
      <c r="KH136" s="65"/>
      <c r="KI136" s="65"/>
      <c r="KJ136" s="65"/>
      <c r="KK136" s="65"/>
      <c r="KL136" s="65"/>
      <c r="KM136" s="65"/>
      <c r="KN136" s="65"/>
      <c r="KO136" s="65"/>
      <c r="KP136" s="65"/>
      <c r="KQ136" s="65"/>
      <c r="KR136" s="65"/>
      <c r="KS136" s="65"/>
      <c r="KT136" s="65"/>
      <c r="KU136" s="65"/>
      <c r="KV136" s="65"/>
      <c r="KW136" s="65"/>
      <c r="KX136" s="65"/>
      <c r="KY136" s="65"/>
      <c r="KZ136" s="65"/>
      <c r="LA136" s="65"/>
      <c r="LB136" s="65"/>
      <c r="LC136" s="65"/>
      <c r="LD136" s="65"/>
      <c r="LE136" s="65"/>
      <c r="LF136" s="65"/>
      <c r="LG136" s="65"/>
      <c r="LH136" s="65"/>
      <c r="LI136" s="65"/>
      <c r="LJ136" s="65"/>
      <c r="LK136" s="65"/>
      <c r="LL136" s="65"/>
      <c r="LM136" s="65"/>
      <c r="LN136" s="65"/>
      <c r="LO136" s="65"/>
      <c r="LP136" s="65"/>
      <c r="LQ136" s="65"/>
      <c r="LR136" s="65"/>
      <c r="LS136" s="65"/>
      <c r="LT136" s="65"/>
      <c r="LU136" s="65"/>
      <c r="LV136" s="65"/>
      <c r="LW136" s="65"/>
      <c r="LX136" s="65"/>
      <c r="LY136" s="65"/>
      <c r="LZ136" s="65"/>
      <c r="MA136" s="65"/>
      <c r="MB136" s="65"/>
      <c r="MC136" s="65"/>
      <c r="MD136" s="65"/>
      <c r="ME136" s="65"/>
      <c r="MF136" s="65"/>
      <c r="MG136" s="65"/>
      <c r="MH136" s="65"/>
      <c r="MI136" s="65"/>
      <c r="MJ136" s="65"/>
      <c r="MK136" s="65"/>
      <c r="ML136" s="65"/>
      <c r="MM136" s="65"/>
      <c r="MN136" s="65"/>
      <c r="MO136" s="65"/>
      <c r="MP136" s="65"/>
      <c r="MQ136" s="65"/>
      <c r="MR136" s="65"/>
      <c r="MS136" s="65"/>
      <c r="MT136" s="65"/>
      <c r="MU136" s="65"/>
      <c r="MV136" s="65"/>
      <c r="MW136" s="65"/>
      <c r="MX136" s="65"/>
      <c r="MY136" s="65"/>
      <c r="MZ136" s="65"/>
      <c r="NA136" s="65"/>
      <c r="NB136" s="65"/>
      <c r="NC136" s="65"/>
      <c r="ND136" s="65"/>
      <c r="NE136" s="65"/>
      <c r="NF136" s="65"/>
      <c r="NG136" s="65"/>
      <c r="NH136" s="65"/>
      <c r="NI136" s="65"/>
      <c r="NJ136" s="65"/>
      <c r="NK136" s="65"/>
      <c r="NL136" s="65"/>
      <c r="NM136" s="65"/>
      <c r="NN136" s="65"/>
      <c r="NO136" s="65"/>
      <c r="NP136" s="65"/>
      <c r="NQ136" s="65"/>
      <c r="NR136" s="65"/>
      <c r="NS136" s="65"/>
      <c r="NT136" s="65"/>
      <c r="NU136" s="65"/>
      <c r="NV136" s="65"/>
      <c r="NW136" s="65"/>
      <c r="NX136" s="65"/>
      <c r="NY136" s="65"/>
      <c r="NZ136" s="65"/>
      <c r="OA136" s="65"/>
      <c r="OB136" s="65"/>
      <c r="OC136" s="65"/>
      <c r="OD136" s="65"/>
      <c r="OE136" s="65"/>
      <c r="OF136" s="65"/>
      <c r="OG136" s="65"/>
      <c r="OH136" s="65"/>
      <c r="OI136" s="65"/>
      <c r="OJ136" s="65"/>
      <c r="OK136" s="65"/>
      <c r="OL136" s="65"/>
      <c r="OM136" s="65"/>
      <c r="ON136" s="65"/>
      <c r="OO136" s="65"/>
      <c r="OP136" s="65"/>
      <c r="OQ136" s="65"/>
      <c r="OR136" s="65"/>
      <c r="OS136" s="65"/>
      <c r="OT136" s="65"/>
      <c r="OU136" s="65"/>
      <c r="OV136" s="65"/>
      <c r="OW136" s="65"/>
      <c r="OX136" s="65"/>
      <c r="OY136" s="65"/>
      <c r="OZ136" s="65"/>
      <c r="PA136" s="65"/>
      <c r="PB136" s="65"/>
      <c r="PC136" s="65"/>
      <c r="PD136" s="65"/>
      <c r="PE136" s="65"/>
      <c r="PF136" s="65"/>
      <c r="PG136" s="65"/>
      <c r="PH136" s="65"/>
      <c r="PI136" s="65"/>
      <c r="PJ136" s="65"/>
      <c r="PK136" s="65"/>
      <c r="PL136" s="65"/>
      <c r="PM136" s="65"/>
      <c r="PN136" s="65"/>
      <c r="PO136" s="65"/>
      <c r="PP136" s="65"/>
      <c r="PQ136" s="65"/>
      <c r="PR136" s="65"/>
      <c r="PS136" s="65"/>
      <c r="PT136" s="65"/>
      <c r="PU136" s="65"/>
      <c r="PV136" s="65"/>
      <c r="PW136" s="65"/>
      <c r="PX136" s="65"/>
      <c r="PY136" s="65"/>
      <c r="PZ136" s="65"/>
      <c r="QA136" s="65"/>
      <c r="QB136" s="65"/>
      <c r="QC136" s="65"/>
      <c r="QD136" s="65"/>
      <c r="QE136" s="65"/>
      <c r="QF136" s="65"/>
      <c r="QG136" s="65"/>
      <c r="QH136" s="65"/>
      <c r="QI136" s="65"/>
      <c r="QJ136" s="65"/>
      <c r="QK136" s="65"/>
      <c r="QL136" s="65"/>
      <c r="QM136" s="65"/>
      <c r="QN136" s="65"/>
      <c r="QO136" s="65"/>
      <c r="QP136" s="65"/>
      <c r="QQ136" s="65"/>
      <c r="QR136" s="65"/>
      <c r="QS136" s="65"/>
      <c r="QT136" s="65"/>
      <c r="QU136" s="65"/>
      <c r="QV136" s="65"/>
      <c r="QW136" s="65"/>
      <c r="QX136" s="65"/>
      <c r="QY136" s="65"/>
      <c r="QZ136" s="65"/>
      <c r="RA136" s="65"/>
      <c r="RB136" s="65"/>
      <c r="RC136" s="65"/>
      <c r="RD136" s="65"/>
      <c r="RE136" s="65"/>
      <c r="RF136" s="65"/>
      <c r="RG136" s="65"/>
      <c r="RH136" s="65"/>
      <c r="RI136" s="65"/>
      <c r="RJ136" s="65"/>
      <c r="RK136" s="65"/>
      <c r="RL136" s="65"/>
      <c r="RM136" s="65"/>
      <c r="RN136" s="65"/>
      <c r="RO136" s="65"/>
      <c r="RP136" s="65"/>
      <c r="RQ136" s="65"/>
      <c r="RR136" s="65"/>
      <c r="RS136" s="65"/>
      <c r="RT136" s="65"/>
      <c r="RU136" s="65"/>
      <c r="RV136" s="65"/>
      <c r="RW136" s="65"/>
      <c r="RX136" s="65"/>
      <c r="RY136" s="65"/>
      <c r="RZ136" s="65"/>
      <c r="SA136" s="65"/>
      <c r="SB136" s="65"/>
      <c r="SC136" s="65"/>
      <c r="SD136" s="65"/>
      <c r="SE136" s="65"/>
      <c r="SF136" s="65"/>
      <c r="SG136" s="65"/>
      <c r="SH136" s="65"/>
      <c r="SI136" s="65"/>
      <c r="SJ136" s="65"/>
      <c r="SK136" s="65"/>
      <c r="SL136" s="65"/>
      <c r="SM136" s="65"/>
      <c r="SN136" s="65"/>
      <c r="SO136" s="65"/>
      <c r="SP136" s="65"/>
      <c r="SQ136" s="65"/>
      <c r="SR136" s="65"/>
      <c r="SS136" s="65"/>
      <c r="ST136" s="65"/>
      <c r="SU136" s="65"/>
      <c r="SV136" s="65"/>
      <c r="SW136" s="65"/>
      <c r="SX136" s="65"/>
      <c r="SY136" s="65"/>
      <c r="SZ136" s="65"/>
      <c r="TA136" s="65"/>
      <c r="TB136" s="65"/>
      <c r="TC136" s="65"/>
      <c r="TD136" s="65"/>
      <c r="TE136" s="65"/>
      <c r="TF136" s="65"/>
      <c r="TG136" s="65"/>
      <c r="TH136" s="65"/>
      <c r="TI136" s="65"/>
      <c r="TJ136" s="65"/>
      <c r="TK136" s="65"/>
      <c r="TL136" s="65"/>
      <c r="TM136" s="65"/>
      <c r="TN136" s="65"/>
      <c r="TO136" s="65"/>
      <c r="TP136" s="65"/>
      <c r="TQ136" s="65"/>
      <c r="TR136" s="65"/>
      <c r="TS136" s="65"/>
      <c r="TT136" s="65"/>
      <c r="TU136" s="65"/>
      <c r="TV136" s="65"/>
      <c r="TW136" s="65"/>
      <c r="TX136" s="65"/>
      <c r="TY136" s="65"/>
      <c r="TZ136" s="65"/>
      <c r="UA136" s="65"/>
      <c r="UB136" s="65"/>
      <c r="UC136" s="65"/>
      <c r="UD136" s="65"/>
      <c r="UE136" s="65"/>
      <c r="UF136" s="65"/>
      <c r="UG136" s="65"/>
      <c r="UH136" s="65"/>
      <c r="UI136" s="65"/>
      <c r="UJ136" s="65"/>
      <c r="UK136" s="65"/>
      <c r="UL136" s="65"/>
      <c r="UM136" s="65"/>
      <c r="UN136" s="65"/>
      <c r="UO136" s="65"/>
      <c r="UP136" s="65"/>
      <c r="UQ136" s="65"/>
      <c r="UR136" s="65"/>
      <c r="US136" s="65"/>
      <c r="UT136" s="65"/>
      <c r="UU136" s="65"/>
      <c r="UV136" s="65"/>
      <c r="UW136" s="65"/>
      <c r="UX136" s="65"/>
      <c r="UY136" s="65"/>
      <c r="UZ136" s="65"/>
      <c r="VA136" s="65"/>
      <c r="VB136" s="65"/>
      <c r="VC136" s="65"/>
      <c r="VD136" s="65"/>
      <c r="VE136" s="65"/>
      <c r="VF136" s="65"/>
      <c r="VG136" s="65"/>
      <c r="VH136" s="65"/>
      <c r="VI136" s="65"/>
      <c r="VJ136" s="65"/>
      <c r="VK136" s="65"/>
      <c r="VL136" s="65"/>
      <c r="VM136" s="65"/>
      <c r="VN136" s="65"/>
      <c r="VO136" s="65"/>
      <c r="VP136" s="65"/>
      <c r="VQ136" s="65"/>
      <c r="VR136" s="65"/>
      <c r="VS136" s="65"/>
      <c r="VT136" s="65"/>
      <c r="VU136" s="65"/>
      <c r="VV136" s="65"/>
      <c r="VW136" s="65"/>
      <c r="VX136" s="65"/>
      <c r="VY136" s="65"/>
      <c r="VZ136" s="65"/>
      <c r="WA136" s="65"/>
      <c r="WB136" s="65"/>
      <c r="WC136" s="65"/>
      <c r="WD136" s="65"/>
      <c r="WE136" s="65"/>
      <c r="WF136" s="65"/>
      <c r="WG136" s="65"/>
      <c r="WH136" s="65"/>
      <c r="WI136" s="65"/>
      <c r="WJ136" s="65"/>
      <c r="WK136" s="65"/>
      <c r="WL136" s="65"/>
      <c r="WM136" s="65"/>
      <c r="WN136" s="65"/>
      <c r="WO136" s="65"/>
      <c r="WP136" s="65"/>
      <c r="WQ136" s="65"/>
      <c r="WR136" s="65"/>
      <c r="WS136" s="65"/>
      <c r="WT136" s="65"/>
      <c r="WU136" s="65"/>
      <c r="WV136" s="65"/>
      <c r="WW136" s="65"/>
      <c r="WX136" s="65"/>
      <c r="WY136" s="65"/>
      <c r="WZ136" s="65"/>
      <c r="XA136" s="65"/>
      <c r="XB136" s="65"/>
      <c r="XC136" s="65"/>
      <c r="XD136" s="65"/>
      <c r="XE136" s="65"/>
      <c r="XF136" s="65"/>
      <c r="XG136" s="65"/>
      <c r="XH136" s="65"/>
      <c r="XI136" s="65"/>
      <c r="XJ136" s="65"/>
      <c r="XK136" s="65"/>
      <c r="XL136" s="65"/>
      <c r="XM136" s="65"/>
      <c r="XN136" s="65"/>
      <c r="XO136" s="65"/>
      <c r="XP136" s="65"/>
      <c r="XQ136" s="65"/>
      <c r="XR136" s="65"/>
      <c r="XS136" s="65"/>
      <c r="XT136" s="65"/>
      <c r="XU136" s="65"/>
      <c r="XV136" s="65"/>
      <c r="XW136" s="65"/>
      <c r="XX136" s="65"/>
      <c r="XY136" s="65"/>
      <c r="XZ136" s="65"/>
      <c r="YA136" s="65"/>
      <c r="YB136" s="65"/>
      <c r="YC136" s="65"/>
      <c r="YD136" s="65"/>
      <c r="YE136" s="65"/>
      <c r="YF136" s="65"/>
      <c r="YG136" s="65"/>
      <c r="YH136" s="65"/>
      <c r="YI136" s="65"/>
      <c r="YJ136" s="65"/>
      <c r="YK136" s="65"/>
      <c r="YL136" s="65"/>
      <c r="YM136" s="65"/>
      <c r="YN136" s="65"/>
      <c r="YO136" s="65"/>
      <c r="YP136" s="65"/>
      <c r="YQ136" s="65"/>
      <c r="YR136" s="65"/>
      <c r="YS136" s="65"/>
      <c r="YT136" s="65"/>
      <c r="YU136" s="65"/>
      <c r="YV136" s="65"/>
      <c r="YW136" s="65"/>
      <c r="YX136" s="65"/>
      <c r="YY136" s="65"/>
      <c r="YZ136" s="65"/>
      <c r="ZA136" s="65"/>
      <c r="ZB136" s="65"/>
      <c r="ZC136" s="65"/>
      <c r="ZD136" s="65"/>
      <c r="ZE136" s="65"/>
      <c r="ZF136" s="65"/>
      <c r="ZG136" s="65"/>
      <c r="ZH136" s="65"/>
      <c r="ZI136" s="65"/>
      <c r="ZJ136" s="65"/>
      <c r="ZK136" s="65"/>
      <c r="ZL136" s="65"/>
      <c r="ZM136" s="65"/>
      <c r="ZN136" s="65"/>
      <c r="ZO136" s="65"/>
      <c r="ZP136" s="65"/>
      <c r="ZQ136" s="65"/>
      <c r="ZR136" s="65"/>
      <c r="ZS136" s="65"/>
      <c r="ZT136" s="65"/>
      <c r="ZU136" s="65"/>
      <c r="ZV136" s="65"/>
      <c r="ZW136" s="65"/>
      <c r="ZX136" s="65"/>
      <c r="ZY136" s="65"/>
      <c r="ZZ136" s="65"/>
      <c r="AAA136" s="65"/>
      <c r="AAB136" s="65"/>
      <c r="AAC136" s="65"/>
      <c r="AAD136" s="65"/>
      <c r="AAE136" s="65"/>
      <c r="AAF136" s="65"/>
      <c r="AAG136" s="65"/>
      <c r="AAH136" s="65"/>
      <c r="AAI136" s="65"/>
      <c r="AAJ136" s="65"/>
      <c r="AAK136" s="65"/>
      <c r="AAL136" s="65"/>
      <c r="AAM136" s="65"/>
      <c r="AAN136" s="65"/>
      <c r="AAO136" s="65"/>
      <c r="AAP136" s="65"/>
      <c r="AAQ136" s="65"/>
      <c r="AAR136" s="65"/>
      <c r="AAS136" s="65"/>
      <c r="AAT136" s="65"/>
      <c r="AAU136" s="65"/>
      <c r="AAV136" s="65"/>
      <c r="AAW136" s="65"/>
      <c r="AAX136" s="65"/>
      <c r="AAY136" s="65"/>
      <c r="AAZ136" s="65"/>
      <c r="ABA136" s="65"/>
      <c r="ABB136" s="65"/>
      <c r="ABC136" s="65"/>
      <c r="ABD136" s="65"/>
      <c r="ABE136" s="65"/>
      <c r="ABF136" s="65"/>
      <c r="ABG136" s="65"/>
      <c r="ABH136" s="65"/>
      <c r="ABI136" s="65"/>
      <c r="ABJ136" s="65"/>
      <c r="ABK136" s="65"/>
      <c r="ABL136" s="65"/>
      <c r="ABM136" s="65"/>
      <c r="ABN136" s="65"/>
      <c r="ABO136" s="65"/>
      <c r="ABP136" s="65"/>
      <c r="ABQ136" s="65"/>
      <c r="ABR136" s="65"/>
      <c r="ABS136" s="65"/>
      <c r="ABT136" s="65"/>
      <c r="ABU136" s="65"/>
      <c r="ABV136" s="65"/>
      <c r="ABW136" s="65"/>
      <c r="ABX136" s="65"/>
      <c r="ABY136" s="65"/>
      <c r="ABZ136" s="65"/>
      <c r="ACA136" s="65"/>
      <c r="ACB136" s="65"/>
      <c r="ACC136" s="65"/>
      <c r="ACD136" s="65"/>
      <c r="ACE136" s="65"/>
      <c r="ACF136" s="65"/>
      <c r="ACG136" s="65"/>
      <c r="ACH136" s="65"/>
      <c r="ACI136" s="65"/>
      <c r="ACJ136" s="65"/>
      <c r="ACK136" s="65"/>
      <c r="ACL136" s="65"/>
      <c r="ACM136" s="65"/>
      <c r="ACN136" s="65"/>
      <c r="ACO136" s="65"/>
      <c r="ACP136" s="65"/>
      <c r="ACQ136" s="65"/>
      <c r="ACR136" s="65"/>
      <c r="ACS136" s="65"/>
      <c r="ACT136" s="65"/>
      <c r="ACU136" s="65"/>
      <c r="ACV136" s="65"/>
      <c r="ACW136" s="65"/>
      <c r="ACX136" s="65"/>
      <c r="ACY136" s="65"/>
      <c r="ACZ136" s="65"/>
      <c r="ADA136" s="65"/>
      <c r="ADB136" s="65"/>
      <c r="ADC136" s="65"/>
      <c r="ADD136" s="65"/>
      <c r="ADE136" s="65"/>
      <c r="ADF136" s="65"/>
      <c r="ADG136" s="65"/>
      <c r="ADH136" s="65"/>
      <c r="ADI136" s="65"/>
      <c r="ADJ136" s="65"/>
      <c r="ADK136" s="65"/>
      <c r="ADL136" s="65"/>
      <c r="ADM136" s="65"/>
      <c r="ADN136" s="65"/>
      <c r="ADO136" s="65"/>
      <c r="ADP136" s="65"/>
      <c r="ADQ136" s="65"/>
      <c r="ADR136" s="65"/>
      <c r="ADS136" s="65"/>
      <c r="ADT136" s="65"/>
      <c r="ADU136" s="65"/>
      <c r="ADV136" s="65"/>
      <c r="ADW136" s="65"/>
      <c r="ADX136" s="65"/>
      <c r="ADY136" s="65"/>
      <c r="ADZ136" s="65"/>
      <c r="AEA136" s="65"/>
      <c r="AEB136" s="65"/>
      <c r="AEC136" s="65"/>
      <c r="AED136" s="65"/>
      <c r="AEE136" s="65"/>
      <c r="AEF136" s="65"/>
      <c r="AEG136" s="65"/>
      <c r="AEH136" s="65"/>
      <c r="AEI136" s="65"/>
      <c r="AEJ136" s="65"/>
      <c r="AEK136" s="65"/>
      <c r="AEL136" s="65"/>
      <c r="AEM136" s="65"/>
      <c r="AEN136" s="65"/>
      <c r="AEO136" s="65"/>
      <c r="AEP136" s="65"/>
      <c r="AEQ136" s="65"/>
      <c r="AER136" s="65"/>
      <c r="AES136" s="65"/>
      <c r="AET136" s="65"/>
      <c r="AEU136" s="65"/>
      <c r="AEV136" s="65"/>
      <c r="AEW136" s="65"/>
      <c r="AEX136" s="65"/>
      <c r="AEY136" s="65"/>
      <c r="AEZ136" s="65"/>
      <c r="AFA136" s="65"/>
      <c r="AFB136" s="65"/>
      <c r="AFC136" s="65"/>
      <c r="AFD136" s="65"/>
      <c r="AFE136" s="65"/>
      <c r="AFF136" s="65"/>
      <c r="AFG136" s="65"/>
      <c r="AFH136" s="65"/>
      <c r="AFI136" s="65"/>
      <c r="AFJ136" s="65"/>
      <c r="AFK136" s="65"/>
      <c r="AFL136" s="65"/>
      <c r="AFM136" s="65"/>
      <c r="AFN136" s="65"/>
      <c r="AFO136" s="65"/>
      <c r="AFP136" s="65"/>
      <c r="AFQ136" s="65"/>
      <c r="AFR136" s="65"/>
      <c r="AFS136" s="65"/>
      <c r="AFT136" s="65"/>
      <c r="AFU136" s="65"/>
      <c r="AFV136" s="65"/>
      <c r="AFW136" s="65"/>
      <c r="AFX136" s="65"/>
      <c r="AFY136" s="65"/>
      <c r="AFZ136" s="65"/>
      <c r="AGA136" s="65"/>
      <c r="AGB136" s="65"/>
      <c r="AGC136" s="65"/>
      <c r="AGD136" s="65"/>
      <c r="AGE136" s="65"/>
      <c r="AGF136" s="65"/>
      <c r="AGG136" s="65"/>
      <c r="AGH136" s="65"/>
      <c r="AGI136" s="65"/>
      <c r="AGJ136" s="65"/>
      <c r="AGK136" s="65"/>
      <c r="AGL136" s="65"/>
      <c r="AGM136" s="65"/>
      <c r="AGN136" s="65"/>
      <c r="AGO136" s="65"/>
      <c r="AGP136" s="65"/>
      <c r="AGQ136" s="65"/>
      <c r="AGR136" s="65"/>
      <c r="AGS136" s="65"/>
      <c r="AGT136" s="65"/>
      <c r="AGU136" s="65"/>
      <c r="AGV136" s="65"/>
      <c r="AGW136" s="65"/>
      <c r="AGX136" s="65"/>
      <c r="AGY136" s="65"/>
      <c r="AGZ136" s="65"/>
      <c r="AHA136" s="65"/>
      <c r="AHB136" s="65"/>
      <c r="AHC136" s="65"/>
      <c r="AHD136" s="65"/>
      <c r="AHE136" s="65"/>
      <c r="AHF136" s="65"/>
      <c r="AHG136" s="65"/>
      <c r="AHH136" s="65"/>
      <c r="AHI136" s="65"/>
      <c r="AHJ136" s="65"/>
      <c r="AHK136" s="65"/>
      <c r="AHL136" s="65"/>
      <c r="AHM136" s="65"/>
      <c r="AHN136" s="65"/>
      <c r="AHO136" s="65"/>
      <c r="AHP136" s="65"/>
      <c r="AHQ136" s="65"/>
      <c r="AHR136" s="65"/>
      <c r="AHS136" s="65"/>
      <c r="AHT136" s="65"/>
      <c r="AHU136" s="65"/>
      <c r="AHV136" s="65"/>
      <c r="AHW136" s="65"/>
      <c r="AHX136" s="65"/>
      <c r="AHY136" s="65"/>
      <c r="AHZ136" s="65"/>
      <c r="AIA136" s="65"/>
      <c r="AIB136" s="65"/>
      <c r="AIC136" s="65"/>
      <c r="AID136" s="65"/>
      <c r="AIE136" s="65"/>
      <c r="AIF136" s="65"/>
      <c r="AIG136" s="65"/>
      <c r="AIH136" s="65"/>
      <c r="AII136" s="65"/>
      <c r="AIJ136" s="65"/>
      <c r="AIK136" s="65"/>
      <c r="AIL136" s="65"/>
      <c r="AIM136" s="65"/>
      <c r="AIN136" s="65"/>
      <c r="AIO136" s="65"/>
      <c r="AIP136" s="65"/>
      <c r="AIQ136" s="65"/>
      <c r="AIR136" s="65"/>
      <c r="AIS136" s="65"/>
      <c r="AIT136" s="65"/>
      <c r="AIU136" s="65"/>
      <c r="AIV136" s="65"/>
      <c r="AIW136" s="65"/>
      <c r="AIX136" s="65"/>
      <c r="AIY136" s="65"/>
      <c r="AIZ136" s="65"/>
      <c r="AJA136" s="65"/>
      <c r="AJB136" s="65"/>
      <c r="AJC136" s="65"/>
      <c r="AJD136" s="65"/>
      <c r="AJE136" s="65"/>
      <c r="AJF136" s="65"/>
      <c r="AJG136" s="65"/>
      <c r="AJH136" s="65"/>
      <c r="AJI136" s="65"/>
      <c r="AJJ136" s="65"/>
      <c r="AJK136" s="65"/>
      <c r="AJL136" s="65"/>
      <c r="AJM136" s="65"/>
      <c r="AJN136" s="65"/>
      <c r="AJO136" s="65"/>
      <c r="AJP136" s="65"/>
      <c r="AJQ136" s="65"/>
      <c r="AJR136" s="65"/>
      <c r="AJS136" s="65"/>
      <c r="AJT136" s="65"/>
      <c r="AJU136" s="65"/>
      <c r="AJV136" s="65"/>
      <c r="AJW136" s="65"/>
      <c r="AJX136" s="65"/>
      <c r="AJY136" s="65"/>
      <c r="AJZ136" s="65"/>
      <c r="AKA136" s="65"/>
      <c r="AKB136" s="65"/>
      <c r="AKC136" s="65"/>
      <c r="AKD136" s="65"/>
      <c r="AKE136" s="65"/>
      <c r="AKF136" s="65"/>
      <c r="AKG136" s="65"/>
      <c r="AKH136" s="65"/>
      <c r="AKI136" s="65"/>
      <c r="AKJ136" s="65"/>
      <c r="AKK136" s="65"/>
      <c r="AKL136" s="65"/>
      <c r="AKM136" s="65"/>
      <c r="AKN136" s="65"/>
      <c r="AKO136" s="65"/>
      <c r="AKP136" s="65"/>
      <c r="AKQ136" s="65"/>
      <c r="AKR136" s="65"/>
      <c r="AKS136" s="65"/>
      <c r="AKT136" s="65"/>
      <c r="AKU136" s="65"/>
      <c r="AKV136" s="65"/>
      <c r="AKW136" s="65"/>
      <c r="AKX136" s="65"/>
      <c r="AKY136" s="65"/>
      <c r="AKZ136" s="65"/>
      <c r="ALA136" s="65"/>
      <c r="ALB136" s="65"/>
      <c r="ALC136" s="65"/>
      <c r="ALD136" s="65"/>
      <c r="ALE136" s="65"/>
      <c r="ALF136" s="65"/>
      <c r="ALG136" s="65"/>
      <c r="ALH136" s="65"/>
      <c r="ALI136" s="65"/>
      <c r="ALJ136" s="65"/>
      <c r="ALK136" s="65"/>
      <c r="ALL136" s="65"/>
      <c r="ALM136" s="65"/>
      <c r="ALN136" s="65"/>
      <c r="ALO136" s="65"/>
      <c r="ALP136" s="65"/>
      <c r="ALQ136" s="65"/>
      <c r="ALR136" s="65"/>
      <c r="ALS136" s="65"/>
      <c r="ALT136" s="65"/>
      <c r="ALU136" s="65"/>
      <c r="ALV136" s="65"/>
      <c r="ALW136" s="65"/>
      <c r="ALX136" s="65"/>
      <c r="ALY136" s="65"/>
      <c r="ALZ136" s="65"/>
      <c r="AMA136" s="65"/>
      <c r="AMB136" s="65"/>
      <c r="AMC136" s="65"/>
      <c r="AMD136" s="65"/>
      <c r="AME136" s="65"/>
      <c r="AMF136" s="65"/>
      <c r="AMG136" s="65"/>
      <c r="AMH136" s="65"/>
      <c r="AMI136" s="65"/>
      <c r="AMJ136" s="65"/>
      <c r="AMK136" s="65"/>
    </row>
    <row r="137" spans="1:1025" x14ac:dyDescent="0.25">
      <c r="A137" s="651"/>
      <c r="B137" s="647" t="s">
        <v>675</v>
      </c>
      <c r="C137" s="640">
        <v>2</v>
      </c>
      <c r="D137" s="641" t="s">
        <v>14</v>
      </c>
      <c r="E137" s="606">
        <v>0</v>
      </c>
      <c r="F137" s="606">
        <f>C137*E137</f>
        <v>0</v>
      </c>
    </row>
    <row r="138" spans="1:1025" x14ac:dyDescent="0.25">
      <c r="A138" s="651"/>
      <c r="B138" s="639" t="s">
        <v>676</v>
      </c>
      <c r="C138" s="640"/>
      <c r="D138" s="641"/>
      <c r="E138" s="220"/>
      <c r="F138" s="220"/>
    </row>
    <row r="139" spans="1:1025" x14ac:dyDescent="0.25">
      <c r="A139" s="26"/>
      <c r="B139" s="55"/>
      <c r="C139" s="26"/>
      <c r="D139" s="26"/>
      <c r="E139" s="238"/>
      <c r="F139" s="238"/>
      <c r="G139" s="65"/>
      <c r="H139" s="86"/>
      <c r="I139" s="65"/>
      <c r="J139" s="65"/>
      <c r="K139" s="65"/>
      <c r="L139" s="65"/>
      <c r="M139" s="65"/>
      <c r="N139" s="65"/>
      <c r="O139" s="65"/>
      <c r="P139" s="65"/>
      <c r="Q139" s="65"/>
      <c r="R139" s="65"/>
      <c r="S139" s="65"/>
      <c r="T139" s="65"/>
      <c r="U139" s="65"/>
      <c r="V139" s="65"/>
      <c r="W139" s="65"/>
      <c r="X139" s="65"/>
      <c r="Y139" s="65"/>
      <c r="Z139" s="65"/>
      <c r="AA139" s="65"/>
      <c r="AB139" s="65"/>
      <c r="AC139" s="65"/>
      <c r="AD139" s="65"/>
      <c r="AE139" s="65"/>
      <c r="AF139" s="65"/>
      <c r="AG139" s="65"/>
      <c r="AH139" s="65"/>
      <c r="AI139" s="65"/>
      <c r="AJ139" s="65"/>
      <c r="AK139" s="65"/>
      <c r="AL139" s="65"/>
      <c r="AM139" s="65"/>
      <c r="AN139" s="65"/>
      <c r="AO139" s="65"/>
      <c r="AP139" s="65"/>
      <c r="AQ139" s="65"/>
      <c r="AR139" s="65"/>
      <c r="AS139" s="65"/>
      <c r="AT139" s="65"/>
      <c r="AU139" s="65"/>
      <c r="AV139" s="65"/>
      <c r="AW139" s="65"/>
      <c r="AX139" s="65"/>
      <c r="AY139" s="65"/>
      <c r="AZ139" s="65"/>
      <c r="BA139" s="65"/>
      <c r="BB139" s="65"/>
      <c r="BC139" s="65"/>
      <c r="BD139" s="65"/>
      <c r="BE139" s="65"/>
      <c r="BF139" s="65"/>
      <c r="BG139" s="65"/>
      <c r="BH139" s="65"/>
      <c r="BI139" s="65"/>
      <c r="BJ139" s="65"/>
      <c r="BK139" s="65"/>
      <c r="BL139" s="65"/>
      <c r="BM139" s="65"/>
      <c r="BN139" s="65"/>
      <c r="BO139" s="65"/>
      <c r="BP139" s="65"/>
      <c r="BQ139" s="65"/>
      <c r="BR139" s="65"/>
      <c r="BS139" s="65"/>
      <c r="BT139" s="65"/>
      <c r="BU139" s="65"/>
      <c r="BV139" s="65"/>
      <c r="BW139" s="65"/>
      <c r="BX139" s="65"/>
      <c r="BY139" s="65"/>
      <c r="BZ139" s="65"/>
      <c r="CA139" s="65"/>
      <c r="CB139" s="65"/>
      <c r="CC139" s="65"/>
      <c r="CD139" s="65"/>
      <c r="CE139" s="65"/>
      <c r="CF139" s="65"/>
      <c r="CG139" s="65"/>
      <c r="CH139" s="65"/>
      <c r="CI139" s="65"/>
      <c r="CJ139" s="65"/>
      <c r="CK139" s="65"/>
      <c r="CL139" s="65"/>
      <c r="CM139" s="65"/>
      <c r="CN139" s="65"/>
      <c r="CO139" s="65"/>
      <c r="CP139" s="65"/>
      <c r="CQ139" s="65"/>
      <c r="CR139" s="65"/>
      <c r="CS139" s="65"/>
      <c r="CT139" s="65"/>
      <c r="CU139" s="65"/>
      <c r="CV139" s="65"/>
      <c r="CW139" s="65"/>
      <c r="CX139" s="65"/>
      <c r="CY139" s="65"/>
      <c r="CZ139" s="65"/>
      <c r="DA139" s="65"/>
      <c r="DB139" s="65"/>
      <c r="DC139" s="65"/>
      <c r="DD139" s="65"/>
      <c r="DE139" s="65"/>
      <c r="DF139" s="65"/>
      <c r="DG139" s="65"/>
      <c r="DH139" s="65"/>
      <c r="DI139" s="65"/>
      <c r="DJ139" s="65"/>
      <c r="DK139" s="65"/>
      <c r="DL139" s="65"/>
      <c r="DM139" s="65"/>
      <c r="DN139" s="65"/>
      <c r="DO139" s="65"/>
      <c r="DP139" s="65"/>
      <c r="DQ139" s="65"/>
      <c r="DR139" s="65"/>
      <c r="DS139" s="65"/>
      <c r="DT139" s="65"/>
      <c r="DU139" s="65"/>
      <c r="DV139" s="65"/>
      <c r="DW139" s="65"/>
      <c r="DX139" s="65"/>
      <c r="DY139" s="65"/>
      <c r="DZ139" s="65"/>
      <c r="EA139" s="65"/>
      <c r="EB139" s="65"/>
      <c r="EC139" s="65"/>
      <c r="ED139" s="65"/>
      <c r="EE139" s="65"/>
      <c r="EF139" s="65"/>
      <c r="EG139" s="65"/>
      <c r="EH139" s="65"/>
      <c r="EI139" s="65"/>
      <c r="EJ139" s="65"/>
      <c r="EK139" s="65"/>
      <c r="EL139" s="65"/>
      <c r="EM139" s="65"/>
      <c r="EN139" s="65"/>
      <c r="EO139" s="65"/>
      <c r="EP139" s="65"/>
      <c r="EQ139" s="65"/>
      <c r="ER139" s="65"/>
      <c r="ES139" s="65"/>
      <c r="ET139" s="65"/>
      <c r="EU139" s="65"/>
      <c r="EV139" s="65"/>
      <c r="EW139" s="65"/>
      <c r="EX139" s="65"/>
      <c r="EY139" s="65"/>
      <c r="EZ139" s="65"/>
      <c r="FA139" s="65"/>
      <c r="FB139" s="65"/>
      <c r="FC139" s="65"/>
      <c r="FD139" s="65"/>
      <c r="FE139" s="65"/>
      <c r="FF139" s="65"/>
      <c r="FG139" s="65"/>
      <c r="FH139" s="65"/>
      <c r="FI139" s="65"/>
      <c r="FJ139" s="65"/>
      <c r="FK139" s="65"/>
      <c r="FL139" s="65"/>
      <c r="FM139" s="65"/>
      <c r="FN139" s="65"/>
      <c r="FO139" s="65"/>
      <c r="FP139" s="65"/>
      <c r="FQ139" s="65"/>
      <c r="FR139" s="65"/>
      <c r="FS139" s="65"/>
      <c r="FT139" s="65"/>
      <c r="FU139" s="65"/>
      <c r="FV139" s="65"/>
      <c r="FW139" s="65"/>
      <c r="FX139" s="65"/>
      <c r="FY139" s="65"/>
      <c r="FZ139" s="65"/>
      <c r="GA139" s="65"/>
      <c r="GB139" s="65"/>
      <c r="GC139" s="65"/>
      <c r="GD139" s="65"/>
      <c r="GE139" s="65"/>
      <c r="GF139" s="65"/>
      <c r="GG139" s="65"/>
      <c r="GH139" s="65"/>
      <c r="GI139" s="65"/>
      <c r="GJ139" s="65"/>
      <c r="GK139" s="65"/>
      <c r="GL139" s="65"/>
      <c r="GM139" s="65"/>
      <c r="GN139" s="65"/>
      <c r="GO139" s="65"/>
      <c r="GP139" s="65"/>
      <c r="GQ139" s="65"/>
      <c r="GR139" s="65"/>
      <c r="GS139" s="65"/>
      <c r="GT139" s="65"/>
      <c r="GU139" s="65"/>
      <c r="GV139" s="65"/>
      <c r="GW139" s="65"/>
      <c r="GX139" s="65"/>
      <c r="GY139" s="65"/>
      <c r="GZ139" s="65"/>
      <c r="HA139" s="65"/>
      <c r="HB139" s="65"/>
      <c r="HC139" s="65"/>
      <c r="HD139" s="65"/>
      <c r="HE139" s="65"/>
      <c r="HF139" s="65"/>
      <c r="HG139" s="65"/>
      <c r="HH139" s="65"/>
      <c r="HI139" s="65"/>
      <c r="HJ139" s="65"/>
      <c r="HK139" s="65"/>
      <c r="HL139" s="65"/>
      <c r="HM139" s="65"/>
      <c r="HN139" s="65"/>
      <c r="HO139" s="65"/>
      <c r="HP139" s="65"/>
      <c r="HQ139" s="65"/>
      <c r="HR139" s="65"/>
      <c r="HS139" s="65"/>
      <c r="HT139" s="65"/>
      <c r="HU139" s="65"/>
      <c r="HV139" s="65"/>
      <c r="HW139" s="65"/>
      <c r="HX139" s="65"/>
      <c r="HY139" s="65"/>
      <c r="HZ139" s="65"/>
      <c r="IA139" s="65"/>
      <c r="IB139" s="65"/>
      <c r="IC139" s="65"/>
      <c r="ID139" s="65"/>
      <c r="IE139" s="65"/>
      <c r="IF139" s="65"/>
      <c r="IG139" s="65"/>
      <c r="IH139" s="65"/>
      <c r="II139" s="65"/>
      <c r="IJ139" s="65"/>
      <c r="IK139" s="65"/>
      <c r="IL139" s="65"/>
      <c r="IM139" s="65"/>
      <c r="IN139" s="65"/>
      <c r="IO139" s="65"/>
      <c r="IP139" s="65"/>
      <c r="IQ139" s="65"/>
      <c r="IR139" s="65"/>
      <c r="IS139" s="65"/>
      <c r="IT139" s="65"/>
      <c r="IU139" s="65"/>
      <c r="IV139" s="65"/>
      <c r="IW139" s="65"/>
      <c r="IX139" s="65"/>
      <c r="IY139" s="65"/>
      <c r="IZ139" s="65"/>
      <c r="JA139" s="65"/>
      <c r="JB139" s="65"/>
      <c r="JC139" s="65"/>
      <c r="JD139" s="65"/>
      <c r="JE139" s="65"/>
      <c r="JF139" s="65"/>
      <c r="JG139" s="65"/>
      <c r="JH139" s="65"/>
      <c r="JI139" s="65"/>
      <c r="JJ139" s="65"/>
      <c r="JK139" s="65"/>
      <c r="JL139" s="65"/>
      <c r="JM139" s="65"/>
      <c r="JN139" s="65"/>
      <c r="JO139" s="65"/>
      <c r="JP139" s="65"/>
      <c r="JQ139" s="65"/>
      <c r="JR139" s="65"/>
      <c r="JS139" s="65"/>
      <c r="JT139" s="65"/>
      <c r="JU139" s="65"/>
      <c r="JV139" s="65"/>
      <c r="JW139" s="65"/>
      <c r="JX139" s="65"/>
      <c r="JY139" s="65"/>
      <c r="JZ139" s="65"/>
      <c r="KA139" s="65"/>
      <c r="KB139" s="65"/>
      <c r="KC139" s="65"/>
      <c r="KD139" s="65"/>
      <c r="KE139" s="65"/>
      <c r="KF139" s="65"/>
      <c r="KG139" s="65"/>
      <c r="KH139" s="65"/>
      <c r="KI139" s="65"/>
      <c r="KJ139" s="65"/>
      <c r="KK139" s="65"/>
      <c r="KL139" s="65"/>
      <c r="KM139" s="65"/>
      <c r="KN139" s="65"/>
      <c r="KO139" s="65"/>
      <c r="KP139" s="65"/>
      <c r="KQ139" s="65"/>
      <c r="KR139" s="65"/>
      <c r="KS139" s="65"/>
      <c r="KT139" s="65"/>
      <c r="KU139" s="65"/>
      <c r="KV139" s="65"/>
      <c r="KW139" s="65"/>
      <c r="KX139" s="65"/>
      <c r="KY139" s="65"/>
      <c r="KZ139" s="65"/>
      <c r="LA139" s="65"/>
      <c r="LB139" s="65"/>
      <c r="LC139" s="65"/>
      <c r="LD139" s="65"/>
      <c r="LE139" s="65"/>
      <c r="LF139" s="65"/>
      <c r="LG139" s="65"/>
      <c r="LH139" s="65"/>
      <c r="LI139" s="65"/>
      <c r="LJ139" s="65"/>
      <c r="LK139" s="65"/>
      <c r="LL139" s="65"/>
      <c r="LM139" s="65"/>
      <c r="LN139" s="65"/>
      <c r="LO139" s="65"/>
      <c r="LP139" s="65"/>
      <c r="LQ139" s="65"/>
      <c r="LR139" s="65"/>
      <c r="LS139" s="65"/>
      <c r="LT139" s="65"/>
      <c r="LU139" s="65"/>
      <c r="LV139" s="65"/>
      <c r="LW139" s="65"/>
      <c r="LX139" s="65"/>
      <c r="LY139" s="65"/>
      <c r="LZ139" s="65"/>
      <c r="MA139" s="65"/>
      <c r="MB139" s="65"/>
      <c r="MC139" s="65"/>
      <c r="MD139" s="65"/>
      <c r="ME139" s="65"/>
      <c r="MF139" s="65"/>
      <c r="MG139" s="65"/>
      <c r="MH139" s="65"/>
      <c r="MI139" s="65"/>
      <c r="MJ139" s="65"/>
      <c r="MK139" s="65"/>
      <c r="ML139" s="65"/>
      <c r="MM139" s="65"/>
      <c r="MN139" s="65"/>
      <c r="MO139" s="65"/>
      <c r="MP139" s="65"/>
      <c r="MQ139" s="65"/>
      <c r="MR139" s="65"/>
      <c r="MS139" s="65"/>
      <c r="MT139" s="65"/>
      <c r="MU139" s="65"/>
      <c r="MV139" s="65"/>
      <c r="MW139" s="65"/>
      <c r="MX139" s="65"/>
      <c r="MY139" s="65"/>
      <c r="MZ139" s="65"/>
      <c r="NA139" s="65"/>
      <c r="NB139" s="65"/>
      <c r="NC139" s="65"/>
      <c r="ND139" s="65"/>
      <c r="NE139" s="65"/>
      <c r="NF139" s="65"/>
      <c r="NG139" s="65"/>
      <c r="NH139" s="65"/>
      <c r="NI139" s="65"/>
      <c r="NJ139" s="65"/>
      <c r="NK139" s="65"/>
      <c r="NL139" s="65"/>
      <c r="NM139" s="65"/>
      <c r="NN139" s="65"/>
      <c r="NO139" s="65"/>
      <c r="NP139" s="65"/>
      <c r="NQ139" s="65"/>
      <c r="NR139" s="65"/>
      <c r="NS139" s="65"/>
      <c r="NT139" s="65"/>
      <c r="NU139" s="65"/>
      <c r="NV139" s="65"/>
      <c r="NW139" s="65"/>
      <c r="NX139" s="65"/>
      <c r="NY139" s="65"/>
      <c r="NZ139" s="65"/>
      <c r="OA139" s="65"/>
      <c r="OB139" s="65"/>
      <c r="OC139" s="65"/>
      <c r="OD139" s="65"/>
      <c r="OE139" s="65"/>
      <c r="OF139" s="65"/>
      <c r="OG139" s="65"/>
      <c r="OH139" s="65"/>
      <c r="OI139" s="65"/>
      <c r="OJ139" s="65"/>
      <c r="OK139" s="65"/>
      <c r="OL139" s="65"/>
      <c r="OM139" s="65"/>
      <c r="ON139" s="65"/>
      <c r="OO139" s="65"/>
      <c r="OP139" s="65"/>
      <c r="OQ139" s="65"/>
      <c r="OR139" s="65"/>
      <c r="OS139" s="65"/>
      <c r="OT139" s="65"/>
      <c r="OU139" s="65"/>
      <c r="OV139" s="65"/>
      <c r="OW139" s="65"/>
      <c r="OX139" s="65"/>
      <c r="OY139" s="65"/>
      <c r="OZ139" s="65"/>
      <c r="PA139" s="65"/>
      <c r="PB139" s="65"/>
      <c r="PC139" s="65"/>
      <c r="PD139" s="65"/>
      <c r="PE139" s="65"/>
      <c r="PF139" s="65"/>
      <c r="PG139" s="65"/>
      <c r="PH139" s="65"/>
      <c r="PI139" s="65"/>
      <c r="PJ139" s="65"/>
      <c r="PK139" s="65"/>
      <c r="PL139" s="65"/>
      <c r="PM139" s="65"/>
      <c r="PN139" s="65"/>
      <c r="PO139" s="65"/>
      <c r="PP139" s="65"/>
      <c r="PQ139" s="65"/>
      <c r="PR139" s="65"/>
      <c r="PS139" s="65"/>
      <c r="PT139" s="65"/>
      <c r="PU139" s="65"/>
      <c r="PV139" s="65"/>
      <c r="PW139" s="65"/>
      <c r="PX139" s="65"/>
      <c r="PY139" s="65"/>
      <c r="PZ139" s="65"/>
      <c r="QA139" s="65"/>
      <c r="QB139" s="65"/>
      <c r="QC139" s="65"/>
      <c r="QD139" s="65"/>
      <c r="QE139" s="65"/>
      <c r="QF139" s="65"/>
      <c r="QG139" s="65"/>
      <c r="QH139" s="65"/>
      <c r="QI139" s="65"/>
      <c r="QJ139" s="65"/>
      <c r="QK139" s="65"/>
      <c r="QL139" s="65"/>
      <c r="QM139" s="65"/>
      <c r="QN139" s="65"/>
      <c r="QO139" s="65"/>
      <c r="QP139" s="65"/>
      <c r="QQ139" s="65"/>
      <c r="QR139" s="65"/>
      <c r="QS139" s="65"/>
      <c r="QT139" s="65"/>
      <c r="QU139" s="65"/>
      <c r="QV139" s="65"/>
      <c r="QW139" s="65"/>
      <c r="QX139" s="65"/>
      <c r="QY139" s="65"/>
      <c r="QZ139" s="65"/>
      <c r="RA139" s="65"/>
      <c r="RB139" s="65"/>
      <c r="RC139" s="65"/>
      <c r="RD139" s="65"/>
      <c r="RE139" s="65"/>
      <c r="RF139" s="65"/>
      <c r="RG139" s="65"/>
      <c r="RH139" s="65"/>
      <c r="RI139" s="65"/>
      <c r="RJ139" s="65"/>
      <c r="RK139" s="65"/>
      <c r="RL139" s="65"/>
      <c r="RM139" s="65"/>
      <c r="RN139" s="65"/>
      <c r="RO139" s="65"/>
      <c r="RP139" s="65"/>
      <c r="RQ139" s="65"/>
      <c r="RR139" s="65"/>
      <c r="RS139" s="65"/>
      <c r="RT139" s="65"/>
      <c r="RU139" s="65"/>
      <c r="RV139" s="65"/>
      <c r="RW139" s="65"/>
      <c r="RX139" s="65"/>
      <c r="RY139" s="65"/>
      <c r="RZ139" s="65"/>
      <c r="SA139" s="65"/>
      <c r="SB139" s="65"/>
      <c r="SC139" s="65"/>
      <c r="SD139" s="65"/>
      <c r="SE139" s="65"/>
      <c r="SF139" s="65"/>
      <c r="SG139" s="65"/>
      <c r="SH139" s="65"/>
      <c r="SI139" s="65"/>
      <c r="SJ139" s="65"/>
      <c r="SK139" s="65"/>
      <c r="SL139" s="65"/>
      <c r="SM139" s="65"/>
      <c r="SN139" s="65"/>
      <c r="SO139" s="65"/>
      <c r="SP139" s="65"/>
      <c r="SQ139" s="65"/>
      <c r="SR139" s="65"/>
      <c r="SS139" s="65"/>
      <c r="ST139" s="65"/>
      <c r="SU139" s="65"/>
      <c r="SV139" s="65"/>
      <c r="SW139" s="65"/>
      <c r="SX139" s="65"/>
      <c r="SY139" s="65"/>
      <c r="SZ139" s="65"/>
      <c r="TA139" s="65"/>
      <c r="TB139" s="65"/>
      <c r="TC139" s="65"/>
      <c r="TD139" s="65"/>
      <c r="TE139" s="65"/>
      <c r="TF139" s="65"/>
      <c r="TG139" s="65"/>
      <c r="TH139" s="65"/>
      <c r="TI139" s="65"/>
      <c r="TJ139" s="65"/>
      <c r="TK139" s="65"/>
      <c r="TL139" s="65"/>
      <c r="TM139" s="65"/>
      <c r="TN139" s="65"/>
      <c r="TO139" s="65"/>
      <c r="TP139" s="65"/>
      <c r="TQ139" s="65"/>
      <c r="TR139" s="65"/>
      <c r="TS139" s="65"/>
      <c r="TT139" s="65"/>
      <c r="TU139" s="65"/>
      <c r="TV139" s="65"/>
      <c r="TW139" s="65"/>
      <c r="TX139" s="65"/>
      <c r="TY139" s="65"/>
      <c r="TZ139" s="65"/>
      <c r="UA139" s="65"/>
      <c r="UB139" s="65"/>
      <c r="UC139" s="65"/>
      <c r="UD139" s="65"/>
      <c r="UE139" s="65"/>
      <c r="UF139" s="65"/>
      <c r="UG139" s="65"/>
      <c r="UH139" s="65"/>
      <c r="UI139" s="65"/>
      <c r="UJ139" s="65"/>
      <c r="UK139" s="65"/>
      <c r="UL139" s="65"/>
      <c r="UM139" s="65"/>
      <c r="UN139" s="65"/>
      <c r="UO139" s="65"/>
      <c r="UP139" s="65"/>
      <c r="UQ139" s="65"/>
      <c r="UR139" s="65"/>
      <c r="US139" s="65"/>
      <c r="UT139" s="65"/>
      <c r="UU139" s="65"/>
      <c r="UV139" s="65"/>
      <c r="UW139" s="65"/>
      <c r="UX139" s="65"/>
      <c r="UY139" s="65"/>
      <c r="UZ139" s="65"/>
      <c r="VA139" s="65"/>
      <c r="VB139" s="65"/>
      <c r="VC139" s="65"/>
      <c r="VD139" s="65"/>
      <c r="VE139" s="65"/>
      <c r="VF139" s="65"/>
      <c r="VG139" s="65"/>
      <c r="VH139" s="65"/>
      <c r="VI139" s="65"/>
      <c r="VJ139" s="65"/>
      <c r="VK139" s="65"/>
      <c r="VL139" s="65"/>
      <c r="VM139" s="65"/>
      <c r="VN139" s="65"/>
      <c r="VO139" s="65"/>
      <c r="VP139" s="65"/>
      <c r="VQ139" s="65"/>
      <c r="VR139" s="65"/>
      <c r="VS139" s="65"/>
      <c r="VT139" s="65"/>
      <c r="VU139" s="65"/>
      <c r="VV139" s="65"/>
      <c r="VW139" s="65"/>
      <c r="VX139" s="65"/>
      <c r="VY139" s="65"/>
      <c r="VZ139" s="65"/>
      <c r="WA139" s="65"/>
      <c r="WB139" s="65"/>
      <c r="WC139" s="65"/>
      <c r="WD139" s="65"/>
      <c r="WE139" s="65"/>
      <c r="WF139" s="65"/>
      <c r="WG139" s="65"/>
      <c r="WH139" s="65"/>
      <c r="WI139" s="65"/>
      <c r="WJ139" s="65"/>
      <c r="WK139" s="65"/>
      <c r="WL139" s="65"/>
      <c r="WM139" s="65"/>
      <c r="WN139" s="65"/>
      <c r="WO139" s="65"/>
      <c r="WP139" s="65"/>
      <c r="WQ139" s="65"/>
      <c r="WR139" s="65"/>
      <c r="WS139" s="65"/>
      <c r="WT139" s="65"/>
      <c r="WU139" s="65"/>
      <c r="WV139" s="65"/>
      <c r="WW139" s="65"/>
      <c r="WX139" s="65"/>
      <c r="WY139" s="65"/>
      <c r="WZ139" s="65"/>
      <c r="XA139" s="65"/>
      <c r="XB139" s="65"/>
      <c r="XC139" s="65"/>
      <c r="XD139" s="65"/>
      <c r="XE139" s="65"/>
      <c r="XF139" s="65"/>
      <c r="XG139" s="65"/>
      <c r="XH139" s="65"/>
      <c r="XI139" s="65"/>
      <c r="XJ139" s="65"/>
      <c r="XK139" s="65"/>
      <c r="XL139" s="65"/>
      <c r="XM139" s="65"/>
      <c r="XN139" s="65"/>
      <c r="XO139" s="65"/>
      <c r="XP139" s="65"/>
      <c r="XQ139" s="65"/>
      <c r="XR139" s="65"/>
      <c r="XS139" s="65"/>
      <c r="XT139" s="65"/>
      <c r="XU139" s="65"/>
      <c r="XV139" s="65"/>
      <c r="XW139" s="65"/>
      <c r="XX139" s="65"/>
      <c r="XY139" s="65"/>
      <c r="XZ139" s="65"/>
      <c r="YA139" s="65"/>
      <c r="YB139" s="65"/>
      <c r="YC139" s="65"/>
      <c r="YD139" s="65"/>
      <c r="YE139" s="65"/>
      <c r="YF139" s="65"/>
      <c r="YG139" s="65"/>
      <c r="YH139" s="65"/>
      <c r="YI139" s="65"/>
      <c r="YJ139" s="65"/>
      <c r="YK139" s="65"/>
      <c r="YL139" s="65"/>
      <c r="YM139" s="65"/>
      <c r="YN139" s="65"/>
      <c r="YO139" s="65"/>
      <c r="YP139" s="65"/>
      <c r="YQ139" s="65"/>
      <c r="YR139" s="65"/>
      <c r="YS139" s="65"/>
      <c r="YT139" s="65"/>
      <c r="YU139" s="65"/>
      <c r="YV139" s="65"/>
      <c r="YW139" s="65"/>
      <c r="YX139" s="65"/>
      <c r="YY139" s="65"/>
      <c r="YZ139" s="65"/>
      <c r="ZA139" s="65"/>
      <c r="ZB139" s="65"/>
      <c r="ZC139" s="65"/>
      <c r="ZD139" s="65"/>
      <c r="ZE139" s="65"/>
      <c r="ZF139" s="65"/>
      <c r="ZG139" s="65"/>
      <c r="ZH139" s="65"/>
      <c r="ZI139" s="65"/>
      <c r="ZJ139" s="65"/>
      <c r="ZK139" s="65"/>
      <c r="ZL139" s="65"/>
      <c r="ZM139" s="65"/>
      <c r="ZN139" s="65"/>
      <c r="ZO139" s="65"/>
      <c r="ZP139" s="65"/>
      <c r="ZQ139" s="65"/>
      <c r="ZR139" s="65"/>
      <c r="ZS139" s="65"/>
      <c r="ZT139" s="65"/>
      <c r="ZU139" s="65"/>
      <c r="ZV139" s="65"/>
      <c r="ZW139" s="65"/>
      <c r="ZX139" s="65"/>
      <c r="ZY139" s="65"/>
      <c r="ZZ139" s="65"/>
      <c r="AAA139" s="65"/>
      <c r="AAB139" s="65"/>
      <c r="AAC139" s="65"/>
      <c r="AAD139" s="65"/>
      <c r="AAE139" s="65"/>
      <c r="AAF139" s="65"/>
      <c r="AAG139" s="65"/>
      <c r="AAH139" s="65"/>
      <c r="AAI139" s="65"/>
      <c r="AAJ139" s="65"/>
      <c r="AAK139" s="65"/>
      <c r="AAL139" s="65"/>
      <c r="AAM139" s="65"/>
      <c r="AAN139" s="65"/>
      <c r="AAO139" s="65"/>
      <c r="AAP139" s="65"/>
      <c r="AAQ139" s="65"/>
      <c r="AAR139" s="65"/>
      <c r="AAS139" s="65"/>
      <c r="AAT139" s="65"/>
      <c r="AAU139" s="65"/>
      <c r="AAV139" s="65"/>
      <c r="AAW139" s="65"/>
      <c r="AAX139" s="65"/>
      <c r="AAY139" s="65"/>
      <c r="AAZ139" s="65"/>
      <c r="ABA139" s="65"/>
      <c r="ABB139" s="65"/>
      <c r="ABC139" s="65"/>
      <c r="ABD139" s="65"/>
      <c r="ABE139" s="65"/>
      <c r="ABF139" s="65"/>
      <c r="ABG139" s="65"/>
      <c r="ABH139" s="65"/>
      <c r="ABI139" s="65"/>
      <c r="ABJ139" s="65"/>
      <c r="ABK139" s="65"/>
      <c r="ABL139" s="65"/>
      <c r="ABM139" s="65"/>
      <c r="ABN139" s="65"/>
      <c r="ABO139" s="65"/>
      <c r="ABP139" s="65"/>
      <c r="ABQ139" s="65"/>
      <c r="ABR139" s="65"/>
      <c r="ABS139" s="65"/>
      <c r="ABT139" s="65"/>
      <c r="ABU139" s="65"/>
      <c r="ABV139" s="65"/>
      <c r="ABW139" s="65"/>
      <c r="ABX139" s="65"/>
      <c r="ABY139" s="65"/>
      <c r="ABZ139" s="65"/>
      <c r="ACA139" s="65"/>
      <c r="ACB139" s="65"/>
      <c r="ACC139" s="65"/>
      <c r="ACD139" s="65"/>
      <c r="ACE139" s="65"/>
      <c r="ACF139" s="65"/>
      <c r="ACG139" s="65"/>
      <c r="ACH139" s="65"/>
      <c r="ACI139" s="65"/>
      <c r="ACJ139" s="65"/>
      <c r="ACK139" s="65"/>
      <c r="ACL139" s="65"/>
      <c r="ACM139" s="65"/>
      <c r="ACN139" s="65"/>
      <c r="ACO139" s="65"/>
      <c r="ACP139" s="65"/>
      <c r="ACQ139" s="65"/>
      <c r="ACR139" s="65"/>
      <c r="ACS139" s="65"/>
      <c r="ACT139" s="65"/>
      <c r="ACU139" s="65"/>
      <c r="ACV139" s="65"/>
      <c r="ACW139" s="65"/>
      <c r="ACX139" s="65"/>
      <c r="ACY139" s="65"/>
      <c r="ACZ139" s="65"/>
      <c r="ADA139" s="65"/>
      <c r="ADB139" s="65"/>
      <c r="ADC139" s="65"/>
      <c r="ADD139" s="65"/>
      <c r="ADE139" s="65"/>
      <c r="ADF139" s="65"/>
      <c r="ADG139" s="65"/>
      <c r="ADH139" s="65"/>
      <c r="ADI139" s="65"/>
      <c r="ADJ139" s="65"/>
      <c r="ADK139" s="65"/>
      <c r="ADL139" s="65"/>
      <c r="ADM139" s="65"/>
      <c r="ADN139" s="65"/>
      <c r="ADO139" s="65"/>
      <c r="ADP139" s="65"/>
      <c r="ADQ139" s="65"/>
      <c r="ADR139" s="65"/>
      <c r="ADS139" s="65"/>
      <c r="ADT139" s="65"/>
      <c r="ADU139" s="65"/>
      <c r="ADV139" s="65"/>
      <c r="ADW139" s="65"/>
      <c r="ADX139" s="65"/>
      <c r="ADY139" s="65"/>
      <c r="ADZ139" s="65"/>
      <c r="AEA139" s="65"/>
      <c r="AEB139" s="65"/>
      <c r="AEC139" s="65"/>
      <c r="AED139" s="65"/>
      <c r="AEE139" s="65"/>
      <c r="AEF139" s="65"/>
      <c r="AEG139" s="65"/>
      <c r="AEH139" s="65"/>
      <c r="AEI139" s="65"/>
      <c r="AEJ139" s="65"/>
      <c r="AEK139" s="65"/>
      <c r="AEL139" s="65"/>
      <c r="AEM139" s="65"/>
      <c r="AEN139" s="65"/>
      <c r="AEO139" s="65"/>
      <c r="AEP139" s="65"/>
      <c r="AEQ139" s="65"/>
      <c r="AER139" s="65"/>
      <c r="AES139" s="65"/>
      <c r="AET139" s="65"/>
      <c r="AEU139" s="65"/>
      <c r="AEV139" s="65"/>
      <c r="AEW139" s="65"/>
      <c r="AEX139" s="65"/>
      <c r="AEY139" s="65"/>
      <c r="AEZ139" s="65"/>
      <c r="AFA139" s="65"/>
      <c r="AFB139" s="65"/>
      <c r="AFC139" s="65"/>
      <c r="AFD139" s="65"/>
      <c r="AFE139" s="65"/>
      <c r="AFF139" s="65"/>
      <c r="AFG139" s="65"/>
      <c r="AFH139" s="65"/>
      <c r="AFI139" s="65"/>
      <c r="AFJ139" s="65"/>
      <c r="AFK139" s="65"/>
      <c r="AFL139" s="65"/>
      <c r="AFM139" s="65"/>
      <c r="AFN139" s="65"/>
      <c r="AFO139" s="65"/>
      <c r="AFP139" s="65"/>
      <c r="AFQ139" s="65"/>
      <c r="AFR139" s="65"/>
      <c r="AFS139" s="65"/>
      <c r="AFT139" s="65"/>
      <c r="AFU139" s="65"/>
      <c r="AFV139" s="65"/>
      <c r="AFW139" s="65"/>
      <c r="AFX139" s="65"/>
      <c r="AFY139" s="65"/>
      <c r="AFZ139" s="65"/>
      <c r="AGA139" s="65"/>
      <c r="AGB139" s="65"/>
      <c r="AGC139" s="65"/>
      <c r="AGD139" s="65"/>
      <c r="AGE139" s="65"/>
      <c r="AGF139" s="65"/>
      <c r="AGG139" s="65"/>
      <c r="AGH139" s="65"/>
      <c r="AGI139" s="65"/>
      <c r="AGJ139" s="65"/>
      <c r="AGK139" s="65"/>
      <c r="AGL139" s="65"/>
      <c r="AGM139" s="65"/>
      <c r="AGN139" s="65"/>
      <c r="AGO139" s="65"/>
      <c r="AGP139" s="65"/>
      <c r="AGQ139" s="65"/>
      <c r="AGR139" s="65"/>
      <c r="AGS139" s="65"/>
      <c r="AGT139" s="65"/>
      <c r="AGU139" s="65"/>
      <c r="AGV139" s="65"/>
      <c r="AGW139" s="65"/>
      <c r="AGX139" s="65"/>
      <c r="AGY139" s="65"/>
      <c r="AGZ139" s="65"/>
      <c r="AHA139" s="65"/>
      <c r="AHB139" s="65"/>
      <c r="AHC139" s="65"/>
      <c r="AHD139" s="65"/>
      <c r="AHE139" s="65"/>
      <c r="AHF139" s="65"/>
      <c r="AHG139" s="65"/>
      <c r="AHH139" s="65"/>
      <c r="AHI139" s="65"/>
      <c r="AHJ139" s="65"/>
      <c r="AHK139" s="65"/>
      <c r="AHL139" s="65"/>
      <c r="AHM139" s="65"/>
      <c r="AHN139" s="65"/>
      <c r="AHO139" s="65"/>
      <c r="AHP139" s="65"/>
      <c r="AHQ139" s="65"/>
      <c r="AHR139" s="65"/>
      <c r="AHS139" s="65"/>
      <c r="AHT139" s="65"/>
      <c r="AHU139" s="65"/>
      <c r="AHV139" s="65"/>
      <c r="AHW139" s="65"/>
      <c r="AHX139" s="65"/>
      <c r="AHY139" s="65"/>
      <c r="AHZ139" s="65"/>
      <c r="AIA139" s="65"/>
      <c r="AIB139" s="65"/>
      <c r="AIC139" s="65"/>
      <c r="AID139" s="65"/>
      <c r="AIE139" s="65"/>
      <c r="AIF139" s="65"/>
      <c r="AIG139" s="65"/>
      <c r="AIH139" s="65"/>
      <c r="AII139" s="65"/>
      <c r="AIJ139" s="65"/>
      <c r="AIK139" s="65"/>
      <c r="AIL139" s="65"/>
      <c r="AIM139" s="65"/>
      <c r="AIN139" s="65"/>
      <c r="AIO139" s="65"/>
      <c r="AIP139" s="65"/>
      <c r="AIQ139" s="65"/>
      <c r="AIR139" s="65"/>
      <c r="AIS139" s="65"/>
      <c r="AIT139" s="65"/>
      <c r="AIU139" s="65"/>
      <c r="AIV139" s="65"/>
      <c r="AIW139" s="65"/>
      <c r="AIX139" s="65"/>
      <c r="AIY139" s="65"/>
      <c r="AIZ139" s="65"/>
      <c r="AJA139" s="65"/>
      <c r="AJB139" s="65"/>
      <c r="AJC139" s="65"/>
      <c r="AJD139" s="65"/>
      <c r="AJE139" s="65"/>
      <c r="AJF139" s="65"/>
      <c r="AJG139" s="65"/>
      <c r="AJH139" s="65"/>
      <c r="AJI139" s="65"/>
      <c r="AJJ139" s="65"/>
      <c r="AJK139" s="65"/>
      <c r="AJL139" s="65"/>
      <c r="AJM139" s="65"/>
      <c r="AJN139" s="65"/>
      <c r="AJO139" s="65"/>
      <c r="AJP139" s="65"/>
      <c r="AJQ139" s="65"/>
      <c r="AJR139" s="65"/>
      <c r="AJS139" s="65"/>
      <c r="AJT139" s="65"/>
      <c r="AJU139" s="65"/>
      <c r="AJV139" s="65"/>
      <c r="AJW139" s="65"/>
      <c r="AJX139" s="65"/>
      <c r="AJY139" s="65"/>
      <c r="AJZ139" s="65"/>
      <c r="AKA139" s="65"/>
      <c r="AKB139" s="65"/>
      <c r="AKC139" s="65"/>
      <c r="AKD139" s="65"/>
      <c r="AKE139" s="65"/>
      <c r="AKF139" s="65"/>
      <c r="AKG139" s="65"/>
      <c r="AKH139" s="65"/>
      <c r="AKI139" s="65"/>
      <c r="AKJ139" s="65"/>
      <c r="AKK139" s="65"/>
      <c r="AKL139" s="65"/>
      <c r="AKM139" s="65"/>
      <c r="AKN139" s="65"/>
      <c r="AKO139" s="65"/>
      <c r="AKP139" s="65"/>
      <c r="AKQ139" s="65"/>
      <c r="AKR139" s="65"/>
      <c r="AKS139" s="65"/>
      <c r="AKT139" s="65"/>
      <c r="AKU139" s="65"/>
      <c r="AKV139" s="65"/>
      <c r="AKW139" s="65"/>
      <c r="AKX139" s="65"/>
      <c r="AKY139" s="65"/>
      <c r="AKZ139" s="65"/>
      <c r="ALA139" s="65"/>
      <c r="ALB139" s="65"/>
      <c r="ALC139" s="65"/>
      <c r="ALD139" s="65"/>
      <c r="ALE139" s="65"/>
      <c r="ALF139" s="65"/>
      <c r="ALG139" s="65"/>
      <c r="ALH139" s="65"/>
      <c r="ALI139" s="65"/>
      <c r="ALJ139" s="65"/>
      <c r="ALK139" s="65"/>
      <c r="ALL139" s="65"/>
      <c r="ALM139" s="65"/>
      <c r="ALN139" s="65"/>
      <c r="ALO139" s="65"/>
      <c r="ALP139" s="65"/>
      <c r="ALQ139" s="65"/>
      <c r="ALR139" s="65"/>
      <c r="ALS139" s="65"/>
      <c r="ALT139" s="65"/>
      <c r="ALU139" s="65"/>
      <c r="ALV139" s="65"/>
      <c r="ALW139" s="65"/>
      <c r="ALX139" s="65"/>
      <c r="ALY139" s="65"/>
      <c r="ALZ139" s="65"/>
      <c r="AMA139" s="65"/>
      <c r="AMB139" s="65"/>
      <c r="AMC139" s="65"/>
      <c r="AMD139" s="65"/>
      <c r="AME139" s="65"/>
      <c r="AMF139" s="65"/>
      <c r="AMG139" s="65"/>
      <c r="AMH139" s="65"/>
      <c r="AMI139" s="65"/>
      <c r="AMJ139" s="65"/>
      <c r="AMK139" s="65"/>
    </row>
    <row r="140" spans="1:1025" s="34" customFormat="1" x14ac:dyDescent="0.2">
      <c r="A140" s="641"/>
      <c r="B140" s="22" t="s">
        <v>677</v>
      </c>
      <c r="C140" s="641"/>
      <c r="D140" s="641"/>
      <c r="E140" s="220"/>
      <c r="F140" s="220"/>
      <c r="G140" s="28"/>
      <c r="H140" s="25"/>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c r="AK140" s="26"/>
      <c r="AL140" s="26"/>
      <c r="AM140" s="26"/>
      <c r="AN140" s="26"/>
      <c r="AO140" s="26"/>
      <c r="AP140" s="26"/>
      <c r="AQ140" s="26"/>
      <c r="AR140" s="26"/>
      <c r="AS140" s="26"/>
      <c r="AT140" s="26"/>
      <c r="AU140" s="26"/>
      <c r="AV140" s="26"/>
      <c r="AW140" s="26"/>
      <c r="AX140" s="26"/>
      <c r="AY140" s="26"/>
      <c r="AZ140" s="26"/>
      <c r="BA140" s="26"/>
      <c r="BB140" s="26"/>
      <c r="BC140" s="26"/>
      <c r="BD140" s="26"/>
      <c r="BE140" s="26"/>
      <c r="BF140" s="26"/>
      <c r="BG140" s="26"/>
      <c r="BH140" s="26"/>
      <c r="BI140" s="26"/>
      <c r="BJ140" s="26"/>
      <c r="BK140" s="26"/>
      <c r="BL140" s="26"/>
      <c r="BM140" s="26"/>
      <c r="BN140" s="26"/>
      <c r="BO140" s="26"/>
      <c r="BP140" s="26"/>
      <c r="BQ140" s="26"/>
      <c r="BR140" s="26"/>
      <c r="BS140" s="26"/>
      <c r="BT140" s="26"/>
      <c r="BU140" s="26"/>
      <c r="BV140" s="26"/>
      <c r="BW140" s="26"/>
      <c r="BX140" s="26"/>
      <c r="BY140" s="26"/>
      <c r="BZ140" s="26"/>
      <c r="CA140" s="26"/>
      <c r="CB140" s="26"/>
      <c r="CC140" s="26"/>
      <c r="CD140" s="26"/>
      <c r="CE140" s="26"/>
      <c r="CF140" s="26"/>
      <c r="CG140" s="26"/>
      <c r="CH140" s="26"/>
      <c r="CI140" s="26"/>
      <c r="CJ140" s="26"/>
      <c r="CK140" s="26"/>
      <c r="CL140" s="26"/>
      <c r="CM140" s="26"/>
      <c r="CN140" s="26"/>
      <c r="CO140" s="26"/>
      <c r="CP140" s="26"/>
      <c r="CQ140" s="26"/>
      <c r="CR140" s="26"/>
      <c r="CS140" s="26"/>
      <c r="CT140" s="26"/>
      <c r="CU140" s="26"/>
      <c r="CV140" s="26"/>
      <c r="CW140" s="26"/>
      <c r="CX140" s="26"/>
      <c r="CY140" s="26"/>
      <c r="CZ140" s="26"/>
      <c r="DA140" s="26"/>
      <c r="DB140" s="26"/>
      <c r="DC140" s="26"/>
      <c r="DD140" s="26"/>
      <c r="DE140" s="26"/>
      <c r="DF140" s="26"/>
      <c r="DG140" s="26"/>
      <c r="DH140" s="26"/>
      <c r="DI140" s="26"/>
      <c r="DJ140" s="26"/>
      <c r="DK140" s="26"/>
      <c r="DL140" s="26"/>
      <c r="DM140" s="26"/>
      <c r="DN140" s="26"/>
      <c r="DO140" s="26"/>
      <c r="DP140" s="26"/>
      <c r="DQ140" s="26"/>
      <c r="DR140" s="26"/>
      <c r="DS140" s="26"/>
      <c r="DT140" s="26"/>
      <c r="DU140" s="26"/>
      <c r="DV140" s="26"/>
      <c r="DW140" s="26"/>
      <c r="DX140" s="26"/>
      <c r="DY140" s="26"/>
      <c r="DZ140" s="26"/>
      <c r="EA140" s="26"/>
      <c r="EB140" s="26"/>
      <c r="EC140" s="26"/>
      <c r="ED140" s="26"/>
      <c r="EE140" s="26"/>
      <c r="EF140" s="26"/>
      <c r="EG140" s="26"/>
      <c r="EH140" s="26"/>
      <c r="EI140" s="26"/>
      <c r="EJ140" s="26"/>
      <c r="EK140" s="26"/>
      <c r="EL140" s="26"/>
      <c r="EM140" s="26"/>
      <c r="EN140" s="26"/>
      <c r="EO140" s="26"/>
      <c r="EP140" s="26"/>
      <c r="EQ140" s="26"/>
      <c r="ER140" s="26"/>
      <c r="ES140" s="26"/>
      <c r="ET140" s="26"/>
      <c r="EU140" s="26"/>
      <c r="EV140" s="26"/>
      <c r="EW140" s="26"/>
      <c r="EX140" s="26"/>
      <c r="EY140" s="26"/>
      <c r="EZ140" s="26"/>
      <c r="FA140" s="26"/>
      <c r="FB140" s="26"/>
      <c r="FC140" s="26"/>
      <c r="FD140" s="26"/>
      <c r="FE140" s="26"/>
      <c r="FF140" s="26"/>
      <c r="FG140" s="26"/>
      <c r="FH140" s="26"/>
      <c r="FI140" s="26"/>
      <c r="FJ140" s="26"/>
      <c r="FK140" s="26"/>
      <c r="FL140" s="26"/>
      <c r="FM140" s="26"/>
      <c r="FN140" s="26"/>
      <c r="FO140" s="26"/>
      <c r="FP140" s="26"/>
      <c r="FQ140" s="26"/>
      <c r="FR140" s="26"/>
      <c r="FS140" s="26"/>
      <c r="FT140" s="26"/>
      <c r="FU140" s="26"/>
      <c r="FV140" s="26"/>
      <c r="FW140" s="26"/>
      <c r="FX140" s="26"/>
      <c r="FY140" s="26"/>
      <c r="FZ140" s="26"/>
      <c r="GA140" s="26"/>
      <c r="GB140" s="26"/>
      <c r="GC140" s="26"/>
      <c r="GD140" s="26"/>
      <c r="GE140" s="26"/>
      <c r="GF140" s="26"/>
      <c r="GG140" s="26"/>
      <c r="GH140" s="26"/>
      <c r="GI140" s="26"/>
      <c r="GJ140" s="26"/>
      <c r="GK140" s="26"/>
      <c r="GL140" s="26"/>
      <c r="GM140" s="26"/>
      <c r="GN140" s="26"/>
      <c r="GO140" s="26"/>
      <c r="GP140" s="26"/>
      <c r="GQ140" s="26"/>
      <c r="GR140" s="26"/>
      <c r="GS140" s="26"/>
      <c r="GT140" s="26"/>
      <c r="GU140" s="26"/>
      <c r="GV140" s="26"/>
      <c r="GW140" s="26"/>
      <c r="GX140" s="26"/>
      <c r="GY140" s="26"/>
      <c r="GZ140" s="26"/>
      <c r="HA140" s="26"/>
      <c r="HB140" s="26"/>
      <c r="HC140" s="26"/>
      <c r="HD140" s="26"/>
      <c r="HE140" s="26"/>
      <c r="HF140" s="26"/>
      <c r="HG140" s="26"/>
      <c r="HH140" s="26"/>
      <c r="HI140" s="26"/>
      <c r="HJ140" s="26"/>
      <c r="HK140" s="26"/>
      <c r="HL140" s="26"/>
      <c r="HM140" s="26"/>
      <c r="HN140" s="26"/>
      <c r="HO140" s="26"/>
      <c r="HP140" s="26"/>
      <c r="HQ140" s="26"/>
      <c r="HR140" s="26"/>
      <c r="HS140" s="26"/>
      <c r="HT140" s="26"/>
      <c r="HU140" s="26"/>
      <c r="HV140" s="26"/>
      <c r="HW140" s="26"/>
      <c r="HX140" s="26"/>
      <c r="HY140" s="26"/>
      <c r="HZ140" s="26"/>
      <c r="IA140" s="26"/>
      <c r="IB140" s="26"/>
      <c r="IC140" s="26"/>
      <c r="ID140" s="26"/>
      <c r="IE140" s="26"/>
      <c r="IF140" s="26"/>
      <c r="IG140" s="26"/>
      <c r="IH140" s="26"/>
      <c r="II140" s="26"/>
      <c r="IJ140" s="26"/>
      <c r="IK140" s="26"/>
      <c r="IL140" s="26"/>
      <c r="IM140" s="26"/>
      <c r="IN140" s="26"/>
      <c r="IO140" s="26"/>
      <c r="IP140" s="26"/>
      <c r="IQ140" s="26"/>
      <c r="IR140" s="26"/>
      <c r="IS140" s="26"/>
      <c r="IT140" s="26"/>
      <c r="IU140" s="26"/>
      <c r="IV140" s="26"/>
      <c r="IW140" s="26"/>
      <c r="IX140" s="26"/>
      <c r="IY140" s="26"/>
      <c r="IZ140" s="26"/>
      <c r="JA140" s="26"/>
      <c r="JB140" s="26"/>
      <c r="JC140" s="26"/>
      <c r="JD140" s="26"/>
      <c r="JE140" s="26"/>
      <c r="JF140" s="26"/>
      <c r="JG140" s="26"/>
      <c r="JH140" s="26"/>
      <c r="JI140" s="26"/>
      <c r="JJ140" s="26"/>
      <c r="JK140" s="26"/>
      <c r="JL140" s="26"/>
      <c r="JM140" s="26"/>
      <c r="JN140" s="26"/>
      <c r="JO140" s="26"/>
      <c r="JP140" s="26"/>
      <c r="JQ140" s="26"/>
      <c r="JR140" s="26"/>
      <c r="JS140" s="26"/>
      <c r="JT140" s="26"/>
      <c r="JU140" s="26"/>
      <c r="JV140" s="26"/>
      <c r="JW140" s="26"/>
      <c r="JX140" s="26"/>
      <c r="JY140" s="26"/>
      <c r="JZ140" s="26"/>
      <c r="KA140" s="26"/>
      <c r="KB140" s="26"/>
      <c r="KC140" s="26"/>
      <c r="KD140" s="26"/>
      <c r="KE140" s="26"/>
      <c r="KF140" s="26"/>
      <c r="KG140" s="26"/>
      <c r="KH140" s="26"/>
      <c r="KI140" s="26"/>
      <c r="KJ140" s="26"/>
      <c r="KK140" s="26"/>
      <c r="KL140" s="26"/>
      <c r="KM140" s="26"/>
      <c r="KN140" s="26"/>
      <c r="KO140" s="26"/>
      <c r="KP140" s="26"/>
      <c r="KQ140" s="26"/>
      <c r="KR140" s="26"/>
      <c r="KS140" s="26"/>
      <c r="KT140" s="26"/>
      <c r="KU140" s="26"/>
      <c r="KV140" s="26"/>
      <c r="KW140" s="26"/>
      <c r="KX140" s="26"/>
      <c r="KY140" s="26"/>
      <c r="KZ140" s="26"/>
      <c r="LA140" s="26"/>
      <c r="LB140" s="26"/>
      <c r="LC140" s="26"/>
      <c r="LD140" s="26"/>
      <c r="LE140" s="26"/>
      <c r="LF140" s="26"/>
      <c r="LG140" s="26"/>
      <c r="LH140" s="26"/>
      <c r="LI140" s="26"/>
      <c r="LJ140" s="26"/>
      <c r="LK140" s="26"/>
      <c r="LL140" s="26"/>
      <c r="LM140" s="26"/>
      <c r="LN140" s="26"/>
      <c r="LO140" s="26"/>
      <c r="LP140" s="26"/>
      <c r="LQ140" s="26"/>
      <c r="LR140" s="26"/>
      <c r="LS140" s="26"/>
      <c r="LT140" s="26"/>
      <c r="LU140" s="26"/>
      <c r="LV140" s="26"/>
      <c r="LW140" s="26"/>
      <c r="LX140" s="26"/>
      <c r="LY140" s="26"/>
      <c r="LZ140" s="26"/>
      <c r="MA140" s="26"/>
      <c r="MB140" s="26"/>
      <c r="MC140" s="26"/>
      <c r="MD140" s="26"/>
      <c r="ME140" s="26"/>
      <c r="MF140" s="26"/>
      <c r="MG140" s="26"/>
      <c r="MH140" s="26"/>
      <c r="MI140" s="26"/>
      <c r="MJ140" s="26"/>
      <c r="MK140" s="26"/>
      <c r="ML140" s="26"/>
      <c r="MM140" s="26"/>
      <c r="MN140" s="26"/>
      <c r="MO140" s="26"/>
      <c r="MP140" s="26"/>
      <c r="MQ140" s="26"/>
      <c r="MR140" s="26"/>
      <c r="MS140" s="26"/>
      <c r="MT140" s="26"/>
      <c r="MU140" s="26"/>
      <c r="MV140" s="26"/>
      <c r="MW140" s="26"/>
      <c r="MX140" s="26"/>
      <c r="MY140" s="26"/>
      <c r="MZ140" s="26"/>
      <c r="NA140" s="26"/>
      <c r="NB140" s="26"/>
      <c r="NC140" s="26"/>
      <c r="ND140" s="26"/>
      <c r="NE140" s="26"/>
      <c r="NF140" s="26"/>
      <c r="NG140" s="26"/>
      <c r="NH140" s="26"/>
      <c r="NI140" s="26"/>
      <c r="NJ140" s="26"/>
      <c r="NK140" s="26"/>
      <c r="NL140" s="26"/>
      <c r="NM140" s="26"/>
      <c r="NN140" s="26"/>
      <c r="NO140" s="26"/>
      <c r="NP140" s="26"/>
      <c r="NQ140" s="26"/>
      <c r="NR140" s="26"/>
      <c r="NS140" s="26"/>
      <c r="NT140" s="26"/>
      <c r="NU140" s="26"/>
      <c r="NV140" s="26"/>
      <c r="NW140" s="26"/>
      <c r="NX140" s="26"/>
      <c r="NY140" s="26"/>
      <c r="NZ140" s="26"/>
      <c r="OA140" s="26"/>
      <c r="OB140" s="26"/>
      <c r="OC140" s="26"/>
      <c r="OD140" s="26"/>
      <c r="OE140" s="26"/>
      <c r="OF140" s="26"/>
      <c r="OG140" s="26"/>
      <c r="OH140" s="26"/>
      <c r="OI140" s="26"/>
      <c r="OJ140" s="26"/>
      <c r="OK140" s="26"/>
      <c r="OL140" s="26"/>
      <c r="OM140" s="26"/>
      <c r="ON140" s="26"/>
      <c r="OO140" s="26"/>
      <c r="OP140" s="26"/>
      <c r="OQ140" s="26"/>
      <c r="OR140" s="26"/>
      <c r="OS140" s="26"/>
      <c r="OT140" s="26"/>
      <c r="OU140" s="26"/>
      <c r="OV140" s="26"/>
      <c r="OW140" s="26"/>
      <c r="OX140" s="26"/>
      <c r="OY140" s="26"/>
      <c r="OZ140" s="26"/>
      <c r="PA140" s="26"/>
      <c r="PB140" s="26"/>
      <c r="PC140" s="26"/>
      <c r="PD140" s="26"/>
      <c r="PE140" s="26"/>
      <c r="PF140" s="26"/>
      <c r="PG140" s="26"/>
      <c r="PH140" s="26"/>
      <c r="PI140" s="26"/>
      <c r="PJ140" s="26"/>
      <c r="PK140" s="26"/>
      <c r="PL140" s="26"/>
      <c r="PM140" s="26"/>
      <c r="PN140" s="26"/>
      <c r="PO140" s="26"/>
      <c r="PP140" s="26"/>
      <c r="PQ140" s="26"/>
      <c r="PR140" s="26"/>
      <c r="PS140" s="26"/>
      <c r="PT140" s="26"/>
      <c r="PU140" s="26"/>
      <c r="PV140" s="26"/>
      <c r="PW140" s="26"/>
      <c r="PX140" s="26"/>
      <c r="PY140" s="26"/>
      <c r="PZ140" s="26"/>
      <c r="QA140" s="26"/>
      <c r="QB140" s="26"/>
      <c r="QC140" s="26"/>
      <c r="QD140" s="26"/>
      <c r="QE140" s="26"/>
      <c r="QF140" s="26"/>
      <c r="QG140" s="26"/>
      <c r="QH140" s="26"/>
      <c r="QI140" s="26"/>
      <c r="QJ140" s="26"/>
      <c r="QK140" s="26"/>
      <c r="QL140" s="26"/>
      <c r="QM140" s="26"/>
      <c r="QN140" s="26"/>
      <c r="QO140" s="26"/>
      <c r="QP140" s="26"/>
      <c r="QQ140" s="26"/>
      <c r="QR140" s="26"/>
      <c r="QS140" s="26"/>
      <c r="QT140" s="26"/>
      <c r="QU140" s="26"/>
      <c r="QV140" s="26"/>
      <c r="QW140" s="26"/>
      <c r="QX140" s="26"/>
      <c r="QY140" s="26"/>
      <c r="QZ140" s="26"/>
      <c r="RA140" s="26"/>
      <c r="RB140" s="26"/>
      <c r="RC140" s="26"/>
      <c r="RD140" s="26"/>
      <c r="RE140" s="26"/>
      <c r="RF140" s="26"/>
      <c r="RG140" s="26"/>
      <c r="RH140" s="26"/>
      <c r="RI140" s="26"/>
      <c r="RJ140" s="26"/>
      <c r="RK140" s="26"/>
      <c r="RL140" s="26"/>
      <c r="RM140" s="26"/>
      <c r="RN140" s="26"/>
      <c r="RO140" s="26"/>
      <c r="RP140" s="26"/>
      <c r="RQ140" s="26"/>
      <c r="RR140" s="26"/>
      <c r="RS140" s="26"/>
      <c r="RT140" s="26"/>
      <c r="RU140" s="26"/>
      <c r="RV140" s="26"/>
      <c r="RW140" s="26"/>
      <c r="RX140" s="26"/>
      <c r="RY140" s="26"/>
      <c r="RZ140" s="26"/>
      <c r="SA140" s="26"/>
      <c r="SB140" s="26"/>
      <c r="SC140" s="26"/>
      <c r="SD140" s="26"/>
      <c r="SE140" s="26"/>
      <c r="SF140" s="26"/>
      <c r="SG140" s="26"/>
      <c r="SH140" s="26"/>
      <c r="SI140" s="26"/>
      <c r="SJ140" s="26"/>
      <c r="SK140" s="26"/>
      <c r="SL140" s="26"/>
      <c r="SM140" s="26"/>
      <c r="SN140" s="26"/>
      <c r="SO140" s="26"/>
      <c r="SP140" s="26"/>
      <c r="SQ140" s="26"/>
      <c r="SR140" s="26"/>
      <c r="SS140" s="26"/>
      <c r="ST140" s="26"/>
      <c r="SU140" s="26"/>
      <c r="SV140" s="26"/>
      <c r="SW140" s="26"/>
      <c r="SX140" s="26"/>
      <c r="SY140" s="26"/>
      <c r="SZ140" s="26"/>
      <c r="TA140" s="26"/>
      <c r="TB140" s="26"/>
      <c r="TC140" s="26"/>
      <c r="TD140" s="26"/>
      <c r="TE140" s="26"/>
      <c r="TF140" s="26"/>
      <c r="TG140" s="26"/>
      <c r="TH140" s="26"/>
      <c r="TI140" s="26"/>
      <c r="TJ140" s="26"/>
      <c r="TK140" s="26"/>
      <c r="TL140" s="26"/>
      <c r="TM140" s="26"/>
      <c r="TN140" s="26"/>
      <c r="TO140" s="26"/>
      <c r="TP140" s="26"/>
      <c r="TQ140" s="26"/>
      <c r="TR140" s="26"/>
      <c r="TS140" s="26"/>
      <c r="TT140" s="26"/>
      <c r="TU140" s="26"/>
      <c r="TV140" s="26"/>
      <c r="TW140" s="26"/>
      <c r="TX140" s="26"/>
      <c r="TY140" s="26"/>
      <c r="TZ140" s="26"/>
      <c r="UA140" s="26"/>
      <c r="UB140" s="26"/>
      <c r="UC140" s="26"/>
      <c r="UD140" s="26"/>
      <c r="UE140" s="26"/>
      <c r="UF140" s="26"/>
      <c r="UG140" s="26"/>
      <c r="UH140" s="26"/>
      <c r="UI140" s="26"/>
      <c r="UJ140" s="26"/>
      <c r="UK140" s="26"/>
      <c r="UL140" s="26"/>
      <c r="UM140" s="26"/>
      <c r="UN140" s="26"/>
      <c r="UO140" s="26"/>
      <c r="UP140" s="26"/>
      <c r="UQ140" s="26"/>
      <c r="UR140" s="26"/>
      <c r="US140" s="26"/>
      <c r="UT140" s="26"/>
      <c r="UU140" s="26"/>
      <c r="UV140" s="26"/>
      <c r="UW140" s="26"/>
      <c r="UX140" s="26"/>
      <c r="UY140" s="26"/>
      <c r="UZ140" s="26"/>
      <c r="VA140" s="26"/>
      <c r="VB140" s="26"/>
      <c r="VC140" s="26"/>
      <c r="VD140" s="26"/>
      <c r="VE140" s="26"/>
      <c r="VF140" s="26"/>
      <c r="VG140" s="26"/>
      <c r="VH140" s="26"/>
      <c r="VI140" s="26"/>
      <c r="VJ140" s="26"/>
      <c r="VK140" s="26"/>
      <c r="VL140" s="26"/>
      <c r="VM140" s="26"/>
      <c r="VN140" s="26"/>
      <c r="VO140" s="26"/>
      <c r="VP140" s="26"/>
      <c r="VQ140" s="26"/>
      <c r="VR140" s="26"/>
      <c r="VS140" s="26"/>
      <c r="VT140" s="26"/>
      <c r="VU140" s="26"/>
      <c r="VV140" s="26"/>
      <c r="VW140" s="26"/>
      <c r="VX140" s="26"/>
      <c r="VY140" s="26"/>
      <c r="VZ140" s="26"/>
      <c r="WA140" s="26"/>
      <c r="WB140" s="26"/>
      <c r="WC140" s="26"/>
      <c r="WD140" s="26"/>
      <c r="WE140" s="26"/>
      <c r="WF140" s="26"/>
      <c r="WG140" s="26"/>
      <c r="WH140" s="26"/>
      <c r="WI140" s="26"/>
      <c r="WJ140" s="26"/>
      <c r="WK140" s="26"/>
      <c r="WL140" s="26"/>
      <c r="WM140" s="26"/>
      <c r="WN140" s="26"/>
      <c r="WO140" s="26"/>
      <c r="WP140" s="26"/>
      <c r="WQ140" s="26"/>
      <c r="WR140" s="26"/>
      <c r="WS140" s="26"/>
      <c r="WT140" s="26"/>
      <c r="WU140" s="26"/>
      <c r="WV140" s="26"/>
      <c r="WW140" s="26"/>
      <c r="WX140" s="26"/>
      <c r="WY140" s="26"/>
      <c r="WZ140" s="26"/>
      <c r="XA140" s="26"/>
      <c r="XB140" s="26"/>
      <c r="XC140" s="26"/>
      <c r="XD140" s="26"/>
      <c r="XE140" s="26"/>
      <c r="XF140" s="26"/>
      <c r="XG140" s="26"/>
      <c r="XH140" s="26"/>
      <c r="XI140" s="26"/>
      <c r="XJ140" s="26"/>
      <c r="XK140" s="26"/>
      <c r="XL140" s="26"/>
      <c r="XM140" s="26"/>
      <c r="XN140" s="26"/>
      <c r="XO140" s="26"/>
      <c r="XP140" s="26"/>
      <c r="XQ140" s="26"/>
      <c r="XR140" s="26"/>
      <c r="XS140" s="26"/>
      <c r="XT140" s="26"/>
      <c r="XU140" s="26"/>
      <c r="XV140" s="26"/>
      <c r="XW140" s="26"/>
      <c r="XX140" s="26"/>
      <c r="XY140" s="26"/>
      <c r="XZ140" s="26"/>
      <c r="YA140" s="26"/>
      <c r="YB140" s="26"/>
      <c r="YC140" s="26"/>
      <c r="YD140" s="26"/>
      <c r="YE140" s="26"/>
      <c r="YF140" s="26"/>
      <c r="YG140" s="26"/>
      <c r="YH140" s="26"/>
      <c r="YI140" s="26"/>
      <c r="YJ140" s="26"/>
      <c r="YK140" s="26"/>
      <c r="YL140" s="26"/>
      <c r="YM140" s="26"/>
      <c r="YN140" s="26"/>
      <c r="YO140" s="26"/>
      <c r="YP140" s="26"/>
      <c r="YQ140" s="26"/>
      <c r="YR140" s="26"/>
      <c r="YS140" s="26"/>
      <c r="YT140" s="26"/>
      <c r="YU140" s="26"/>
      <c r="YV140" s="26"/>
      <c r="YW140" s="26"/>
      <c r="YX140" s="26"/>
      <c r="YY140" s="26"/>
      <c r="YZ140" s="26"/>
      <c r="ZA140" s="26"/>
      <c r="ZB140" s="26"/>
      <c r="ZC140" s="26"/>
      <c r="ZD140" s="26"/>
      <c r="ZE140" s="26"/>
      <c r="ZF140" s="26"/>
      <c r="ZG140" s="26"/>
      <c r="ZH140" s="26"/>
      <c r="ZI140" s="26"/>
      <c r="ZJ140" s="26"/>
      <c r="ZK140" s="26"/>
      <c r="ZL140" s="26"/>
      <c r="ZM140" s="26"/>
      <c r="ZN140" s="26"/>
      <c r="ZO140" s="26"/>
      <c r="ZP140" s="26"/>
      <c r="ZQ140" s="26"/>
      <c r="ZR140" s="26"/>
      <c r="ZS140" s="26"/>
      <c r="ZT140" s="26"/>
      <c r="ZU140" s="26"/>
      <c r="ZV140" s="26"/>
      <c r="ZW140" s="26"/>
      <c r="ZX140" s="26"/>
      <c r="ZY140" s="26"/>
      <c r="ZZ140" s="26"/>
      <c r="AAA140" s="26"/>
      <c r="AAB140" s="26"/>
      <c r="AAC140" s="26"/>
      <c r="AAD140" s="26"/>
      <c r="AAE140" s="26"/>
      <c r="AAF140" s="26"/>
      <c r="AAG140" s="26"/>
      <c r="AAH140" s="26"/>
      <c r="AAI140" s="26"/>
      <c r="AAJ140" s="26"/>
      <c r="AAK140" s="26"/>
      <c r="AAL140" s="26"/>
      <c r="AAM140" s="26"/>
      <c r="AAN140" s="26"/>
      <c r="AAO140" s="26"/>
      <c r="AAP140" s="26"/>
      <c r="AAQ140" s="26"/>
      <c r="AAR140" s="26"/>
      <c r="AAS140" s="26"/>
      <c r="AAT140" s="26"/>
      <c r="AAU140" s="26"/>
      <c r="AAV140" s="26"/>
      <c r="AAW140" s="26"/>
      <c r="AAX140" s="26"/>
      <c r="AAY140" s="26"/>
      <c r="AAZ140" s="26"/>
      <c r="ABA140" s="26"/>
      <c r="ABB140" s="26"/>
      <c r="ABC140" s="26"/>
      <c r="ABD140" s="26"/>
      <c r="ABE140" s="26"/>
      <c r="ABF140" s="26"/>
      <c r="ABG140" s="26"/>
      <c r="ABH140" s="26"/>
      <c r="ABI140" s="26"/>
      <c r="ABJ140" s="26"/>
      <c r="ABK140" s="26"/>
      <c r="ABL140" s="26"/>
      <c r="ABM140" s="26"/>
      <c r="ABN140" s="26"/>
      <c r="ABO140" s="26"/>
      <c r="ABP140" s="26"/>
      <c r="ABQ140" s="26"/>
      <c r="ABR140" s="26"/>
      <c r="ABS140" s="26"/>
      <c r="ABT140" s="26"/>
      <c r="ABU140" s="26"/>
      <c r="ABV140" s="26"/>
      <c r="ABW140" s="26"/>
      <c r="ABX140" s="26"/>
      <c r="ABY140" s="26"/>
      <c r="ABZ140" s="26"/>
      <c r="ACA140" s="26"/>
      <c r="ACB140" s="26"/>
      <c r="ACC140" s="26"/>
      <c r="ACD140" s="26"/>
      <c r="ACE140" s="26"/>
      <c r="ACF140" s="26"/>
      <c r="ACG140" s="26"/>
      <c r="ACH140" s="26"/>
      <c r="ACI140" s="26"/>
      <c r="ACJ140" s="26"/>
      <c r="ACK140" s="26"/>
      <c r="ACL140" s="26"/>
      <c r="ACM140" s="26"/>
      <c r="ACN140" s="26"/>
      <c r="ACO140" s="26"/>
      <c r="ACP140" s="26"/>
      <c r="ACQ140" s="26"/>
      <c r="ACR140" s="26"/>
      <c r="ACS140" s="26"/>
      <c r="ACT140" s="26"/>
      <c r="ACU140" s="26"/>
      <c r="ACV140" s="26"/>
      <c r="ACW140" s="26"/>
      <c r="ACX140" s="26"/>
      <c r="ACY140" s="26"/>
      <c r="ACZ140" s="26"/>
      <c r="ADA140" s="26"/>
      <c r="ADB140" s="26"/>
      <c r="ADC140" s="26"/>
      <c r="ADD140" s="26"/>
      <c r="ADE140" s="26"/>
      <c r="ADF140" s="26"/>
      <c r="ADG140" s="26"/>
      <c r="ADH140" s="26"/>
      <c r="ADI140" s="26"/>
      <c r="ADJ140" s="26"/>
      <c r="ADK140" s="26"/>
      <c r="ADL140" s="26"/>
      <c r="ADM140" s="26"/>
      <c r="ADN140" s="26"/>
      <c r="ADO140" s="26"/>
      <c r="ADP140" s="26"/>
      <c r="ADQ140" s="26"/>
      <c r="ADR140" s="26"/>
      <c r="ADS140" s="26"/>
      <c r="ADT140" s="26"/>
      <c r="ADU140" s="26"/>
      <c r="ADV140" s="26"/>
      <c r="ADW140" s="26"/>
      <c r="ADX140" s="26"/>
      <c r="ADY140" s="26"/>
      <c r="ADZ140" s="26"/>
      <c r="AEA140" s="26"/>
      <c r="AEB140" s="26"/>
      <c r="AEC140" s="26"/>
      <c r="AED140" s="26"/>
      <c r="AEE140" s="26"/>
      <c r="AEF140" s="26"/>
      <c r="AEG140" s="26"/>
      <c r="AEH140" s="26"/>
      <c r="AEI140" s="26"/>
      <c r="AEJ140" s="26"/>
      <c r="AEK140" s="26"/>
      <c r="AEL140" s="26"/>
      <c r="AEM140" s="26"/>
      <c r="AEN140" s="26"/>
      <c r="AEO140" s="26"/>
      <c r="AEP140" s="26"/>
      <c r="AEQ140" s="26"/>
      <c r="AER140" s="26"/>
      <c r="AES140" s="26"/>
      <c r="AET140" s="26"/>
      <c r="AEU140" s="26"/>
      <c r="AEV140" s="26"/>
      <c r="AEW140" s="26"/>
      <c r="AEX140" s="26"/>
      <c r="AEY140" s="26"/>
      <c r="AEZ140" s="26"/>
      <c r="AFA140" s="26"/>
      <c r="AFB140" s="26"/>
      <c r="AFC140" s="26"/>
      <c r="AFD140" s="26"/>
      <c r="AFE140" s="26"/>
      <c r="AFF140" s="26"/>
      <c r="AFG140" s="26"/>
      <c r="AFH140" s="26"/>
      <c r="AFI140" s="26"/>
      <c r="AFJ140" s="26"/>
      <c r="AFK140" s="26"/>
      <c r="AFL140" s="26"/>
      <c r="AFM140" s="26"/>
      <c r="AFN140" s="26"/>
      <c r="AFO140" s="26"/>
      <c r="AFP140" s="26"/>
      <c r="AFQ140" s="26"/>
      <c r="AFR140" s="26"/>
      <c r="AFS140" s="26"/>
      <c r="AFT140" s="26"/>
      <c r="AFU140" s="26"/>
      <c r="AFV140" s="26"/>
      <c r="AFW140" s="26"/>
      <c r="AFX140" s="26"/>
      <c r="AFY140" s="26"/>
      <c r="AFZ140" s="26"/>
      <c r="AGA140" s="26"/>
      <c r="AGB140" s="26"/>
      <c r="AGC140" s="26"/>
      <c r="AGD140" s="26"/>
      <c r="AGE140" s="26"/>
      <c r="AGF140" s="26"/>
      <c r="AGG140" s="26"/>
      <c r="AGH140" s="26"/>
      <c r="AGI140" s="26"/>
      <c r="AGJ140" s="26"/>
      <c r="AGK140" s="26"/>
      <c r="AGL140" s="26"/>
      <c r="AGM140" s="26"/>
      <c r="AGN140" s="26"/>
      <c r="AGO140" s="26"/>
      <c r="AGP140" s="26"/>
      <c r="AGQ140" s="26"/>
      <c r="AGR140" s="26"/>
      <c r="AGS140" s="26"/>
      <c r="AGT140" s="26"/>
      <c r="AGU140" s="26"/>
      <c r="AGV140" s="26"/>
      <c r="AGW140" s="26"/>
      <c r="AGX140" s="26"/>
      <c r="AGY140" s="26"/>
      <c r="AGZ140" s="26"/>
      <c r="AHA140" s="26"/>
      <c r="AHB140" s="26"/>
      <c r="AHC140" s="26"/>
      <c r="AHD140" s="26"/>
      <c r="AHE140" s="26"/>
      <c r="AHF140" s="26"/>
      <c r="AHG140" s="26"/>
      <c r="AHH140" s="26"/>
      <c r="AHI140" s="26"/>
      <c r="AHJ140" s="26"/>
      <c r="AHK140" s="26"/>
      <c r="AHL140" s="26"/>
      <c r="AHM140" s="26"/>
      <c r="AHN140" s="26"/>
      <c r="AHO140" s="26"/>
      <c r="AHP140" s="26"/>
      <c r="AHQ140" s="26"/>
      <c r="AHR140" s="26"/>
      <c r="AHS140" s="26"/>
      <c r="AHT140" s="26"/>
      <c r="AHU140" s="26"/>
      <c r="AHV140" s="26"/>
      <c r="AHW140" s="26"/>
      <c r="AHX140" s="26"/>
      <c r="AHY140" s="26"/>
      <c r="AHZ140" s="26"/>
      <c r="AIA140" s="26"/>
      <c r="AIB140" s="26"/>
      <c r="AIC140" s="26"/>
      <c r="AID140" s="26"/>
      <c r="AIE140" s="26"/>
      <c r="AIF140" s="26"/>
      <c r="AIG140" s="26"/>
      <c r="AIH140" s="26"/>
      <c r="AII140" s="26"/>
      <c r="AIJ140" s="26"/>
      <c r="AIK140" s="26"/>
      <c r="AIL140" s="26"/>
      <c r="AIM140" s="26"/>
      <c r="AIN140" s="26"/>
      <c r="AIO140" s="26"/>
      <c r="AIP140" s="26"/>
      <c r="AIQ140" s="26"/>
      <c r="AIR140" s="26"/>
      <c r="AIS140" s="26"/>
      <c r="AIT140" s="26"/>
      <c r="AIU140" s="26"/>
      <c r="AIV140" s="26"/>
      <c r="AIW140" s="26"/>
      <c r="AIX140" s="26"/>
      <c r="AIY140" s="26"/>
      <c r="AIZ140" s="26"/>
      <c r="AJA140" s="26"/>
      <c r="AJB140" s="26"/>
      <c r="AJC140" s="26"/>
      <c r="AJD140" s="26"/>
      <c r="AJE140" s="26"/>
      <c r="AJF140" s="26"/>
      <c r="AJG140" s="26"/>
      <c r="AJH140" s="26"/>
      <c r="AJI140" s="26"/>
      <c r="AJJ140" s="26"/>
      <c r="AJK140" s="26"/>
      <c r="AJL140" s="26"/>
      <c r="AJM140" s="26"/>
      <c r="AJN140" s="26"/>
      <c r="AJO140" s="26"/>
      <c r="AJP140" s="26"/>
      <c r="AJQ140" s="26"/>
      <c r="AJR140" s="26"/>
      <c r="AJS140" s="26"/>
      <c r="AJT140" s="26"/>
      <c r="AJU140" s="26"/>
      <c r="AJV140" s="26"/>
      <c r="AJW140" s="26"/>
      <c r="AJX140" s="26"/>
      <c r="AJY140" s="26"/>
      <c r="AJZ140" s="26"/>
      <c r="AKA140" s="26"/>
      <c r="AKB140" s="26"/>
      <c r="AKC140" s="26"/>
      <c r="AKD140" s="26"/>
      <c r="AKE140" s="26"/>
      <c r="AKF140" s="26"/>
      <c r="AKG140" s="26"/>
      <c r="AKH140" s="26"/>
      <c r="AKI140" s="26"/>
      <c r="AKJ140" s="26"/>
      <c r="AKK140" s="26"/>
      <c r="AKL140" s="26"/>
      <c r="AKM140" s="26"/>
      <c r="AKN140" s="26"/>
      <c r="AKO140" s="26"/>
      <c r="AKP140" s="26"/>
      <c r="AKQ140" s="26"/>
      <c r="AKR140" s="26"/>
      <c r="AKS140" s="26"/>
      <c r="AKT140" s="26"/>
      <c r="AKU140" s="26"/>
      <c r="AKV140" s="26"/>
      <c r="AKW140" s="26"/>
      <c r="AKX140" s="26"/>
      <c r="AKY140" s="26"/>
      <c r="AKZ140" s="26"/>
      <c r="ALA140" s="26"/>
      <c r="ALB140" s="26"/>
      <c r="ALC140" s="26"/>
      <c r="ALD140" s="26"/>
      <c r="ALE140" s="26"/>
      <c r="ALF140" s="26"/>
      <c r="ALG140" s="26"/>
      <c r="ALH140" s="26"/>
      <c r="ALI140" s="26"/>
      <c r="ALJ140" s="26"/>
      <c r="ALK140" s="26"/>
      <c r="ALL140" s="26"/>
      <c r="ALM140" s="26"/>
      <c r="ALN140" s="26"/>
      <c r="ALO140" s="26"/>
      <c r="ALP140" s="26"/>
      <c r="ALQ140" s="26"/>
      <c r="ALR140" s="26"/>
      <c r="ALS140" s="26"/>
      <c r="ALT140" s="26"/>
      <c r="ALU140" s="26"/>
      <c r="ALV140" s="26"/>
      <c r="ALW140" s="26"/>
      <c r="ALX140" s="26"/>
      <c r="ALY140" s="26"/>
      <c r="ALZ140" s="26"/>
      <c r="AMA140" s="26"/>
      <c r="AMB140" s="26"/>
      <c r="AMC140" s="26"/>
      <c r="AMD140" s="26"/>
      <c r="AME140" s="26"/>
      <c r="AMF140" s="26"/>
      <c r="AMG140" s="26"/>
      <c r="AMH140" s="26"/>
      <c r="AMI140" s="26"/>
      <c r="AMJ140" s="26"/>
      <c r="AMK140" s="26"/>
    </row>
    <row r="141" spans="1:1025" s="34" customFormat="1" x14ac:dyDescent="0.2">
      <c r="A141" s="641"/>
      <c r="B141" s="22"/>
      <c r="C141" s="641"/>
      <c r="D141" s="641"/>
      <c r="E141" s="220"/>
      <c r="F141" s="220"/>
      <c r="G141" s="28"/>
      <c r="H141" s="25"/>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c r="AK141" s="26"/>
      <c r="AL141" s="26"/>
      <c r="AM141" s="26"/>
      <c r="AN141" s="26"/>
      <c r="AO141" s="26"/>
      <c r="AP141" s="26"/>
      <c r="AQ141" s="26"/>
      <c r="AR141" s="26"/>
      <c r="AS141" s="26"/>
      <c r="AT141" s="26"/>
      <c r="AU141" s="26"/>
      <c r="AV141" s="26"/>
      <c r="AW141" s="26"/>
      <c r="AX141" s="26"/>
      <c r="AY141" s="26"/>
      <c r="AZ141" s="26"/>
      <c r="BA141" s="26"/>
      <c r="BB141" s="26"/>
      <c r="BC141" s="26"/>
      <c r="BD141" s="26"/>
      <c r="BE141" s="26"/>
      <c r="BF141" s="26"/>
      <c r="BG141" s="26"/>
      <c r="BH141" s="26"/>
      <c r="BI141" s="26"/>
      <c r="BJ141" s="26"/>
      <c r="BK141" s="26"/>
      <c r="BL141" s="26"/>
      <c r="BM141" s="26"/>
      <c r="BN141" s="26"/>
      <c r="BO141" s="26"/>
      <c r="BP141" s="26"/>
      <c r="BQ141" s="26"/>
      <c r="BR141" s="26"/>
      <c r="BS141" s="26"/>
      <c r="BT141" s="26"/>
      <c r="BU141" s="26"/>
      <c r="BV141" s="26"/>
      <c r="BW141" s="26"/>
      <c r="BX141" s="26"/>
      <c r="BY141" s="26"/>
      <c r="BZ141" s="26"/>
      <c r="CA141" s="26"/>
      <c r="CB141" s="26"/>
      <c r="CC141" s="26"/>
      <c r="CD141" s="26"/>
      <c r="CE141" s="26"/>
      <c r="CF141" s="26"/>
      <c r="CG141" s="26"/>
      <c r="CH141" s="26"/>
      <c r="CI141" s="26"/>
      <c r="CJ141" s="26"/>
      <c r="CK141" s="26"/>
      <c r="CL141" s="26"/>
      <c r="CM141" s="26"/>
      <c r="CN141" s="26"/>
      <c r="CO141" s="26"/>
      <c r="CP141" s="26"/>
      <c r="CQ141" s="26"/>
      <c r="CR141" s="26"/>
      <c r="CS141" s="26"/>
      <c r="CT141" s="26"/>
      <c r="CU141" s="26"/>
      <c r="CV141" s="26"/>
      <c r="CW141" s="26"/>
      <c r="CX141" s="26"/>
      <c r="CY141" s="26"/>
      <c r="CZ141" s="26"/>
      <c r="DA141" s="26"/>
      <c r="DB141" s="26"/>
      <c r="DC141" s="26"/>
      <c r="DD141" s="26"/>
      <c r="DE141" s="26"/>
      <c r="DF141" s="26"/>
      <c r="DG141" s="26"/>
      <c r="DH141" s="26"/>
      <c r="DI141" s="26"/>
      <c r="DJ141" s="26"/>
      <c r="DK141" s="26"/>
      <c r="DL141" s="26"/>
      <c r="DM141" s="26"/>
      <c r="DN141" s="26"/>
      <c r="DO141" s="26"/>
      <c r="DP141" s="26"/>
      <c r="DQ141" s="26"/>
      <c r="DR141" s="26"/>
      <c r="DS141" s="26"/>
      <c r="DT141" s="26"/>
      <c r="DU141" s="26"/>
      <c r="DV141" s="26"/>
      <c r="DW141" s="26"/>
      <c r="DX141" s="26"/>
      <c r="DY141" s="26"/>
      <c r="DZ141" s="26"/>
      <c r="EA141" s="26"/>
      <c r="EB141" s="26"/>
      <c r="EC141" s="26"/>
      <c r="ED141" s="26"/>
      <c r="EE141" s="26"/>
      <c r="EF141" s="26"/>
      <c r="EG141" s="26"/>
      <c r="EH141" s="26"/>
      <c r="EI141" s="26"/>
      <c r="EJ141" s="26"/>
      <c r="EK141" s="26"/>
      <c r="EL141" s="26"/>
      <c r="EM141" s="26"/>
      <c r="EN141" s="26"/>
      <c r="EO141" s="26"/>
      <c r="EP141" s="26"/>
      <c r="EQ141" s="26"/>
      <c r="ER141" s="26"/>
      <c r="ES141" s="26"/>
      <c r="ET141" s="26"/>
      <c r="EU141" s="26"/>
      <c r="EV141" s="26"/>
      <c r="EW141" s="26"/>
      <c r="EX141" s="26"/>
      <c r="EY141" s="26"/>
      <c r="EZ141" s="26"/>
      <c r="FA141" s="26"/>
      <c r="FB141" s="26"/>
      <c r="FC141" s="26"/>
      <c r="FD141" s="26"/>
      <c r="FE141" s="26"/>
      <c r="FF141" s="26"/>
      <c r="FG141" s="26"/>
      <c r="FH141" s="26"/>
      <c r="FI141" s="26"/>
      <c r="FJ141" s="26"/>
      <c r="FK141" s="26"/>
      <c r="FL141" s="26"/>
      <c r="FM141" s="26"/>
      <c r="FN141" s="26"/>
      <c r="FO141" s="26"/>
      <c r="FP141" s="26"/>
      <c r="FQ141" s="26"/>
      <c r="FR141" s="26"/>
      <c r="FS141" s="26"/>
      <c r="FT141" s="26"/>
      <c r="FU141" s="26"/>
      <c r="FV141" s="26"/>
      <c r="FW141" s="26"/>
      <c r="FX141" s="26"/>
      <c r="FY141" s="26"/>
      <c r="FZ141" s="26"/>
      <c r="GA141" s="26"/>
      <c r="GB141" s="26"/>
      <c r="GC141" s="26"/>
      <c r="GD141" s="26"/>
      <c r="GE141" s="26"/>
      <c r="GF141" s="26"/>
      <c r="GG141" s="26"/>
      <c r="GH141" s="26"/>
      <c r="GI141" s="26"/>
      <c r="GJ141" s="26"/>
      <c r="GK141" s="26"/>
      <c r="GL141" s="26"/>
      <c r="GM141" s="26"/>
      <c r="GN141" s="26"/>
      <c r="GO141" s="26"/>
      <c r="GP141" s="26"/>
      <c r="GQ141" s="26"/>
      <c r="GR141" s="26"/>
      <c r="GS141" s="26"/>
      <c r="GT141" s="26"/>
      <c r="GU141" s="26"/>
      <c r="GV141" s="26"/>
      <c r="GW141" s="26"/>
      <c r="GX141" s="26"/>
      <c r="GY141" s="26"/>
      <c r="GZ141" s="26"/>
      <c r="HA141" s="26"/>
      <c r="HB141" s="26"/>
      <c r="HC141" s="26"/>
      <c r="HD141" s="26"/>
      <c r="HE141" s="26"/>
      <c r="HF141" s="26"/>
      <c r="HG141" s="26"/>
      <c r="HH141" s="26"/>
      <c r="HI141" s="26"/>
      <c r="HJ141" s="26"/>
      <c r="HK141" s="26"/>
      <c r="HL141" s="26"/>
      <c r="HM141" s="26"/>
      <c r="HN141" s="26"/>
      <c r="HO141" s="26"/>
      <c r="HP141" s="26"/>
      <c r="HQ141" s="26"/>
      <c r="HR141" s="26"/>
      <c r="HS141" s="26"/>
      <c r="HT141" s="26"/>
      <c r="HU141" s="26"/>
      <c r="HV141" s="26"/>
      <c r="HW141" s="26"/>
      <c r="HX141" s="26"/>
      <c r="HY141" s="26"/>
      <c r="HZ141" s="26"/>
      <c r="IA141" s="26"/>
      <c r="IB141" s="26"/>
      <c r="IC141" s="26"/>
      <c r="ID141" s="26"/>
      <c r="IE141" s="26"/>
      <c r="IF141" s="26"/>
      <c r="IG141" s="26"/>
      <c r="IH141" s="26"/>
      <c r="II141" s="26"/>
      <c r="IJ141" s="26"/>
      <c r="IK141" s="26"/>
      <c r="IL141" s="26"/>
      <c r="IM141" s="26"/>
      <c r="IN141" s="26"/>
      <c r="IO141" s="26"/>
      <c r="IP141" s="26"/>
      <c r="IQ141" s="26"/>
      <c r="IR141" s="26"/>
      <c r="IS141" s="26"/>
      <c r="IT141" s="26"/>
      <c r="IU141" s="26"/>
      <c r="IV141" s="26"/>
      <c r="IW141" s="26"/>
      <c r="IX141" s="26"/>
      <c r="IY141" s="26"/>
      <c r="IZ141" s="26"/>
      <c r="JA141" s="26"/>
      <c r="JB141" s="26"/>
      <c r="JC141" s="26"/>
      <c r="JD141" s="26"/>
      <c r="JE141" s="26"/>
      <c r="JF141" s="26"/>
      <c r="JG141" s="26"/>
      <c r="JH141" s="26"/>
      <c r="JI141" s="26"/>
      <c r="JJ141" s="26"/>
      <c r="JK141" s="26"/>
      <c r="JL141" s="26"/>
      <c r="JM141" s="26"/>
      <c r="JN141" s="26"/>
      <c r="JO141" s="26"/>
      <c r="JP141" s="26"/>
      <c r="JQ141" s="26"/>
      <c r="JR141" s="26"/>
      <c r="JS141" s="26"/>
      <c r="JT141" s="26"/>
      <c r="JU141" s="26"/>
      <c r="JV141" s="26"/>
      <c r="JW141" s="26"/>
      <c r="JX141" s="26"/>
      <c r="JY141" s="26"/>
      <c r="JZ141" s="26"/>
      <c r="KA141" s="26"/>
      <c r="KB141" s="26"/>
      <c r="KC141" s="26"/>
      <c r="KD141" s="26"/>
      <c r="KE141" s="26"/>
      <c r="KF141" s="26"/>
      <c r="KG141" s="26"/>
      <c r="KH141" s="26"/>
      <c r="KI141" s="26"/>
      <c r="KJ141" s="26"/>
      <c r="KK141" s="26"/>
      <c r="KL141" s="26"/>
      <c r="KM141" s="26"/>
      <c r="KN141" s="26"/>
      <c r="KO141" s="26"/>
      <c r="KP141" s="26"/>
      <c r="KQ141" s="26"/>
      <c r="KR141" s="26"/>
      <c r="KS141" s="26"/>
      <c r="KT141" s="26"/>
      <c r="KU141" s="26"/>
      <c r="KV141" s="26"/>
      <c r="KW141" s="26"/>
      <c r="KX141" s="26"/>
      <c r="KY141" s="26"/>
      <c r="KZ141" s="26"/>
      <c r="LA141" s="26"/>
      <c r="LB141" s="26"/>
      <c r="LC141" s="26"/>
      <c r="LD141" s="26"/>
      <c r="LE141" s="26"/>
      <c r="LF141" s="26"/>
      <c r="LG141" s="26"/>
      <c r="LH141" s="26"/>
      <c r="LI141" s="26"/>
      <c r="LJ141" s="26"/>
      <c r="LK141" s="26"/>
      <c r="LL141" s="26"/>
      <c r="LM141" s="26"/>
      <c r="LN141" s="26"/>
      <c r="LO141" s="26"/>
      <c r="LP141" s="26"/>
      <c r="LQ141" s="26"/>
      <c r="LR141" s="26"/>
      <c r="LS141" s="26"/>
      <c r="LT141" s="26"/>
      <c r="LU141" s="26"/>
      <c r="LV141" s="26"/>
      <c r="LW141" s="26"/>
      <c r="LX141" s="26"/>
      <c r="LY141" s="26"/>
      <c r="LZ141" s="26"/>
      <c r="MA141" s="26"/>
      <c r="MB141" s="26"/>
      <c r="MC141" s="26"/>
      <c r="MD141" s="26"/>
      <c r="ME141" s="26"/>
      <c r="MF141" s="26"/>
      <c r="MG141" s="26"/>
      <c r="MH141" s="26"/>
      <c r="MI141" s="26"/>
      <c r="MJ141" s="26"/>
      <c r="MK141" s="26"/>
      <c r="ML141" s="26"/>
      <c r="MM141" s="26"/>
      <c r="MN141" s="26"/>
      <c r="MO141" s="26"/>
      <c r="MP141" s="26"/>
      <c r="MQ141" s="26"/>
      <c r="MR141" s="26"/>
      <c r="MS141" s="26"/>
      <c r="MT141" s="26"/>
      <c r="MU141" s="26"/>
      <c r="MV141" s="26"/>
      <c r="MW141" s="26"/>
      <c r="MX141" s="26"/>
      <c r="MY141" s="26"/>
      <c r="MZ141" s="26"/>
      <c r="NA141" s="26"/>
      <c r="NB141" s="26"/>
      <c r="NC141" s="26"/>
      <c r="ND141" s="26"/>
      <c r="NE141" s="26"/>
      <c r="NF141" s="26"/>
      <c r="NG141" s="26"/>
      <c r="NH141" s="26"/>
      <c r="NI141" s="26"/>
      <c r="NJ141" s="26"/>
      <c r="NK141" s="26"/>
      <c r="NL141" s="26"/>
      <c r="NM141" s="26"/>
      <c r="NN141" s="26"/>
      <c r="NO141" s="26"/>
      <c r="NP141" s="26"/>
      <c r="NQ141" s="26"/>
      <c r="NR141" s="26"/>
      <c r="NS141" s="26"/>
      <c r="NT141" s="26"/>
      <c r="NU141" s="26"/>
      <c r="NV141" s="26"/>
      <c r="NW141" s="26"/>
      <c r="NX141" s="26"/>
      <c r="NY141" s="26"/>
      <c r="NZ141" s="26"/>
      <c r="OA141" s="26"/>
      <c r="OB141" s="26"/>
      <c r="OC141" s="26"/>
      <c r="OD141" s="26"/>
      <c r="OE141" s="26"/>
      <c r="OF141" s="26"/>
      <c r="OG141" s="26"/>
      <c r="OH141" s="26"/>
      <c r="OI141" s="26"/>
      <c r="OJ141" s="26"/>
      <c r="OK141" s="26"/>
      <c r="OL141" s="26"/>
      <c r="OM141" s="26"/>
      <c r="ON141" s="26"/>
      <c r="OO141" s="26"/>
      <c r="OP141" s="26"/>
      <c r="OQ141" s="26"/>
      <c r="OR141" s="26"/>
      <c r="OS141" s="26"/>
      <c r="OT141" s="26"/>
      <c r="OU141" s="26"/>
      <c r="OV141" s="26"/>
      <c r="OW141" s="26"/>
      <c r="OX141" s="26"/>
      <c r="OY141" s="26"/>
      <c r="OZ141" s="26"/>
      <c r="PA141" s="26"/>
      <c r="PB141" s="26"/>
      <c r="PC141" s="26"/>
      <c r="PD141" s="26"/>
      <c r="PE141" s="26"/>
      <c r="PF141" s="26"/>
      <c r="PG141" s="26"/>
      <c r="PH141" s="26"/>
      <c r="PI141" s="26"/>
      <c r="PJ141" s="26"/>
      <c r="PK141" s="26"/>
      <c r="PL141" s="26"/>
      <c r="PM141" s="26"/>
      <c r="PN141" s="26"/>
      <c r="PO141" s="26"/>
      <c r="PP141" s="26"/>
      <c r="PQ141" s="26"/>
      <c r="PR141" s="26"/>
      <c r="PS141" s="26"/>
      <c r="PT141" s="26"/>
      <c r="PU141" s="26"/>
      <c r="PV141" s="26"/>
      <c r="PW141" s="26"/>
      <c r="PX141" s="26"/>
      <c r="PY141" s="26"/>
      <c r="PZ141" s="26"/>
      <c r="QA141" s="26"/>
      <c r="QB141" s="26"/>
      <c r="QC141" s="26"/>
      <c r="QD141" s="26"/>
      <c r="QE141" s="26"/>
      <c r="QF141" s="26"/>
      <c r="QG141" s="26"/>
      <c r="QH141" s="26"/>
      <c r="QI141" s="26"/>
      <c r="QJ141" s="26"/>
      <c r="QK141" s="26"/>
      <c r="QL141" s="26"/>
      <c r="QM141" s="26"/>
      <c r="QN141" s="26"/>
      <c r="QO141" s="26"/>
      <c r="QP141" s="26"/>
      <c r="QQ141" s="26"/>
      <c r="QR141" s="26"/>
      <c r="QS141" s="26"/>
      <c r="QT141" s="26"/>
      <c r="QU141" s="26"/>
      <c r="QV141" s="26"/>
      <c r="QW141" s="26"/>
      <c r="QX141" s="26"/>
      <c r="QY141" s="26"/>
      <c r="QZ141" s="26"/>
      <c r="RA141" s="26"/>
      <c r="RB141" s="26"/>
      <c r="RC141" s="26"/>
      <c r="RD141" s="26"/>
      <c r="RE141" s="26"/>
      <c r="RF141" s="26"/>
      <c r="RG141" s="26"/>
      <c r="RH141" s="26"/>
      <c r="RI141" s="26"/>
      <c r="RJ141" s="26"/>
      <c r="RK141" s="26"/>
      <c r="RL141" s="26"/>
      <c r="RM141" s="26"/>
      <c r="RN141" s="26"/>
      <c r="RO141" s="26"/>
      <c r="RP141" s="26"/>
      <c r="RQ141" s="26"/>
      <c r="RR141" s="26"/>
      <c r="RS141" s="26"/>
      <c r="RT141" s="26"/>
      <c r="RU141" s="26"/>
      <c r="RV141" s="26"/>
      <c r="RW141" s="26"/>
      <c r="RX141" s="26"/>
      <c r="RY141" s="26"/>
      <c r="RZ141" s="26"/>
      <c r="SA141" s="26"/>
      <c r="SB141" s="26"/>
      <c r="SC141" s="26"/>
      <c r="SD141" s="26"/>
      <c r="SE141" s="26"/>
      <c r="SF141" s="26"/>
      <c r="SG141" s="26"/>
      <c r="SH141" s="26"/>
      <c r="SI141" s="26"/>
      <c r="SJ141" s="26"/>
      <c r="SK141" s="26"/>
      <c r="SL141" s="26"/>
      <c r="SM141" s="26"/>
      <c r="SN141" s="26"/>
      <c r="SO141" s="26"/>
      <c r="SP141" s="26"/>
      <c r="SQ141" s="26"/>
      <c r="SR141" s="26"/>
      <c r="SS141" s="26"/>
      <c r="ST141" s="26"/>
      <c r="SU141" s="26"/>
      <c r="SV141" s="26"/>
      <c r="SW141" s="26"/>
      <c r="SX141" s="26"/>
      <c r="SY141" s="26"/>
      <c r="SZ141" s="26"/>
      <c r="TA141" s="26"/>
      <c r="TB141" s="26"/>
      <c r="TC141" s="26"/>
      <c r="TD141" s="26"/>
      <c r="TE141" s="26"/>
      <c r="TF141" s="26"/>
      <c r="TG141" s="26"/>
      <c r="TH141" s="26"/>
      <c r="TI141" s="26"/>
      <c r="TJ141" s="26"/>
      <c r="TK141" s="26"/>
      <c r="TL141" s="26"/>
      <c r="TM141" s="26"/>
      <c r="TN141" s="26"/>
      <c r="TO141" s="26"/>
      <c r="TP141" s="26"/>
      <c r="TQ141" s="26"/>
      <c r="TR141" s="26"/>
      <c r="TS141" s="26"/>
      <c r="TT141" s="26"/>
      <c r="TU141" s="26"/>
      <c r="TV141" s="26"/>
      <c r="TW141" s="26"/>
      <c r="TX141" s="26"/>
      <c r="TY141" s="26"/>
      <c r="TZ141" s="26"/>
      <c r="UA141" s="26"/>
      <c r="UB141" s="26"/>
      <c r="UC141" s="26"/>
      <c r="UD141" s="26"/>
      <c r="UE141" s="26"/>
      <c r="UF141" s="26"/>
      <c r="UG141" s="26"/>
      <c r="UH141" s="26"/>
      <c r="UI141" s="26"/>
      <c r="UJ141" s="26"/>
      <c r="UK141" s="26"/>
      <c r="UL141" s="26"/>
      <c r="UM141" s="26"/>
      <c r="UN141" s="26"/>
      <c r="UO141" s="26"/>
      <c r="UP141" s="26"/>
      <c r="UQ141" s="26"/>
      <c r="UR141" s="26"/>
      <c r="US141" s="26"/>
      <c r="UT141" s="26"/>
      <c r="UU141" s="26"/>
      <c r="UV141" s="26"/>
      <c r="UW141" s="26"/>
      <c r="UX141" s="26"/>
      <c r="UY141" s="26"/>
      <c r="UZ141" s="26"/>
      <c r="VA141" s="26"/>
      <c r="VB141" s="26"/>
      <c r="VC141" s="26"/>
      <c r="VD141" s="26"/>
      <c r="VE141" s="26"/>
      <c r="VF141" s="26"/>
      <c r="VG141" s="26"/>
      <c r="VH141" s="26"/>
      <c r="VI141" s="26"/>
      <c r="VJ141" s="26"/>
      <c r="VK141" s="26"/>
      <c r="VL141" s="26"/>
      <c r="VM141" s="26"/>
      <c r="VN141" s="26"/>
      <c r="VO141" s="26"/>
      <c r="VP141" s="26"/>
      <c r="VQ141" s="26"/>
      <c r="VR141" s="26"/>
      <c r="VS141" s="26"/>
      <c r="VT141" s="26"/>
      <c r="VU141" s="26"/>
      <c r="VV141" s="26"/>
      <c r="VW141" s="26"/>
      <c r="VX141" s="26"/>
      <c r="VY141" s="26"/>
      <c r="VZ141" s="26"/>
      <c r="WA141" s="26"/>
      <c r="WB141" s="26"/>
      <c r="WC141" s="26"/>
      <c r="WD141" s="26"/>
      <c r="WE141" s="26"/>
      <c r="WF141" s="26"/>
      <c r="WG141" s="26"/>
      <c r="WH141" s="26"/>
      <c r="WI141" s="26"/>
      <c r="WJ141" s="26"/>
      <c r="WK141" s="26"/>
      <c r="WL141" s="26"/>
      <c r="WM141" s="26"/>
      <c r="WN141" s="26"/>
      <c r="WO141" s="26"/>
      <c r="WP141" s="26"/>
      <c r="WQ141" s="26"/>
      <c r="WR141" s="26"/>
      <c r="WS141" s="26"/>
      <c r="WT141" s="26"/>
      <c r="WU141" s="26"/>
      <c r="WV141" s="26"/>
      <c r="WW141" s="26"/>
      <c r="WX141" s="26"/>
      <c r="WY141" s="26"/>
      <c r="WZ141" s="26"/>
      <c r="XA141" s="26"/>
      <c r="XB141" s="26"/>
      <c r="XC141" s="26"/>
      <c r="XD141" s="26"/>
      <c r="XE141" s="26"/>
      <c r="XF141" s="26"/>
      <c r="XG141" s="26"/>
      <c r="XH141" s="26"/>
      <c r="XI141" s="26"/>
      <c r="XJ141" s="26"/>
      <c r="XK141" s="26"/>
      <c r="XL141" s="26"/>
      <c r="XM141" s="26"/>
      <c r="XN141" s="26"/>
      <c r="XO141" s="26"/>
      <c r="XP141" s="26"/>
      <c r="XQ141" s="26"/>
      <c r="XR141" s="26"/>
      <c r="XS141" s="26"/>
      <c r="XT141" s="26"/>
      <c r="XU141" s="26"/>
      <c r="XV141" s="26"/>
      <c r="XW141" s="26"/>
      <c r="XX141" s="26"/>
      <c r="XY141" s="26"/>
      <c r="XZ141" s="26"/>
      <c r="YA141" s="26"/>
      <c r="YB141" s="26"/>
      <c r="YC141" s="26"/>
      <c r="YD141" s="26"/>
      <c r="YE141" s="26"/>
      <c r="YF141" s="26"/>
      <c r="YG141" s="26"/>
      <c r="YH141" s="26"/>
      <c r="YI141" s="26"/>
      <c r="YJ141" s="26"/>
      <c r="YK141" s="26"/>
      <c r="YL141" s="26"/>
      <c r="YM141" s="26"/>
      <c r="YN141" s="26"/>
      <c r="YO141" s="26"/>
      <c r="YP141" s="26"/>
      <c r="YQ141" s="26"/>
      <c r="YR141" s="26"/>
      <c r="YS141" s="26"/>
      <c r="YT141" s="26"/>
      <c r="YU141" s="26"/>
      <c r="YV141" s="26"/>
      <c r="YW141" s="26"/>
      <c r="YX141" s="26"/>
      <c r="YY141" s="26"/>
      <c r="YZ141" s="26"/>
      <c r="ZA141" s="26"/>
      <c r="ZB141" s="26"/>
      <c r="ZC141" s="26"/>
      <c r="ZD141" s="26"/>
      <c r="ZE141" s="26"/>
      <c r="ZF141" s="26"/>
      <c r="ZG141" s="26"/>
      <c r="ZH141" s="26"/>
      <c r="ZI141" s="26"/>
      <c r="ZJ141" s="26"/>
      <c r="ZK141" s="26"/>
      <c r="ZL141" s="26"/>
      <c r="ZM141" s="26"/>
      <c r="ZN141" s="26"/>
      <c r="ZO141" s="26"/>
      <c r="ZP141" s="26"/>
      <c r="ZQ141" s="26"/>
      <c r="ZR141" s="26"/>
      <c r="ZS141" s="26"/>
      <c r="ZT141" s="26"/>
      <c r="ZU141" s="26"/>
      <c r="ZV141" s="26"/>
      <c r="ZW141" s="26"/>
      <c r="ZX141" s="26"/>
      <c r="ZY141" s="26"/>
      <c r="ZZ141" s="26"/>
      <c r="AAA141" s="26"/>
      <c r="AAB141" s="26"/>
      <c r="AAC141" s="26"/>
      <c r="AAD141" s="26"/>
      <c r="AAE141" s="26"/>
      <c r="AAF141" s="26"/>
      <c r="AAG141" s="26"/>
      <c r="AAH141" s="26"/>
      <c r="AAI141" s="26"/>
      <c r="AAJ141" s="26"/>
      <c r="AAK141" s="26"/>
      <c r="AAL141" s="26"/>
      <c r="AAM141" s="26"/>
      <c r="AAN141" s="26"/>
      <c r="AAO141" s="26"/>
      <c r="AAP141" s="26"/>
      <c r="AAQ141" s="26"/>
      <c r="AAR141" s="26"/>
      <c r="AAS141" s="26"/>
      <c r="AAT141" s="26"/>
      <c r="AAU141" s="26"/>
      <c r="AAV141" s="26"/>
      <c r="AAW141" s="26"/>
      <c r="AAX141" s="26"/>
      <c r="AAY141" s="26"/>
      <c r="AAZ141" s="26"/>
      <c r="ABA141" s="26"/>
      <c r="ABB141" s="26"/>
      <c r="ABC141" s="26"/>
      <c r="ABD141" s="26"/>
      <c r="ABE141" s="26"/>
      <c r="ABF141" s="26"/>
      <c r="ABG141" s="26"/>
      <c r="ABH141" s="26"/>
      <c r="ABI141" s="26"/>
      <c r="ABJ141" s="26"/>
      <c r="ABK141" s="26"/>
      <c r="ABL141" s="26"/>
      <c r="ABM141" s="26"/>
      <c r="ABN141" s="26"/>
      <c r="ABO141" s="26"/>
      <c r="ABP141" s="26"/>
      <c r="ABQ141" s="26"/>
      <c r="ABR141" s="26"/>
      <c r="ABS141" s="26"/>
      <c r="ABT141" s="26"/>
      <c r="ABU141" s="26"/>
      <c r="ABV141" s="26"/>
      <c r="ABW141" s="26"/>
      <c r="ABX141" s="26"/>
      <c r="ABY141" s="26"/>
      <c r="ABZ141" s="26"/>
      <c r="ACA141" s="26"/>
      <c r="ACB141" s="26"/>
      <c r="ACC141" s="26"/>
      <c r="ACD141" s="26"/>
      <c r="ACE141" s="26"/>
      <c r="ACF141" s="26"/>
      <c r="ACG141" s="26"/>
      <c r="ACH141" s="26"/>
      <c r="ACI141" s="26"/>
      <c r="ACJ141" s="26"/>
      <c r="ACK141" s="26"/>
      <c r="ACL141" s="26"/>
      <c r="ACM141" s="26"/>
      <c r="ACN141" s="26"/>
      <c r="ACO141" s="26"/>
      <c r="ACP141" s="26"/>
      <c r="ACQ141" s="26"/>
      <c r="ACR141" s="26"/>
      <c r="ACS141" s="26"/>
      <c r="ACT141" s="26"/>
      <c r="ACU141" s="26"/>
      <c r="ACV141" s="26"/>
      <c r="ACW141" s="26"/>
      <c r="ACX141" s="26"/>
      <c r="ACY141" s="26"/>
      <c r="ACZ141" s="26"/>
      <c r="ADA141" s="26"/>
      <c r="ADB141" s="26"/>
      <c r="ADC141" s="26"/>
      <c r="ADD141" s="26"/>
      <c r="ADE141" s="26"/>
      <c r="ADF141" s="26"/>
      <c r="ADG141" s="26"/>
      <c r="ADH141" s="26"/>
      <c r="ADI141" s="26"/>
      <c r="ADJ141" s="26"/>
      <c r="ADK141" s="26"/>
      <c r="ADL141" s="26"/>
      <c r="ADM141" s="26"/>
      <c r="ADN141" s="26"/>
      <c r="ADO141" s="26"/>
      <c r="ADP141" s="26"/>
      <c r="ADQ141" s="26"/>
      <c r="ADR141" s="26"/>
      <c r="ADS141" s="26"/>
      <c r="ADT141" s="26"/>
      <c r="ADU141" s="26"/>
      <c r="ADV141" s="26"/>
      <c r="ADW141" s="26"/>
      <c r="ADX141" s="26"/>
      <c r="ADY141" s="26"/>
      <c r="ADZ141" s="26"/>
      <c r="AEA141" s="26"/>
      <c r="AEB141" s="26"/>
      <c r="AEC141" s="26"/>
      <c r="AED141" s="26"/>
      <c r="AEE141" s="26"/>
      <c r="AEF141" s="26"/>
      <c r="AEG141" s="26"/>
      <c r="AEH141" s="26"/>
      <c r="AEI141" s="26"/>
      <c r="AEJ141" s="26"/>
      <c r="AEK141" s="26"/>
      <c r="AEL141" s="26"/>
      <c r="AEM141" s="26"/>
      <c r="AEN141" s="26"/>
      <c r="AEO141" s="26"/>
      <c r="AEP141" s="26"/>
      <c r="AEQ141" s="26"/>
      <c r="AER141" s="26"/>
      <c r="AES141" s="26"/>
      <c r="AET141" s="26"/>
      <c r="AEU141" s="26"/>
      <c r="AEV141" s="26"/>
      <c r="AEW141" s="26"/>
      <c r="AEX141" s="26"/>
      <c r="AEY141" s="26"/>
      <c r="AEZ141" s="26"/>
      <c r="AFA141" s="26"/>
      <c r="AFB141" s="26"/>
      <c r="AFC141" s="26"/>
      <c r="AFD141" s="26"/>
      <c r="AFE141" s="26"/>
      <c r="AFF141" s="26"/>
      <c r="AFG141" s="26"/>
      <c r="AFH141" s="26"/>
      <c r="AFI141" s="26"/>
      <c r="AFJ141" s="26"/>
      <c r="AFK141" s="26"/>
      <c r="AFL141" s="26"/>
      <c r="AFM141" s="26"/>
      <c r="AFN141" s="26"/>
      <c r="AFO141" s="26"/>
      <c r="AFP141" s="26"/>
      <c r="AFQ141" s="26"/>
      <c r="AFR141" s="26"/>
      <c r="AFS141" s="26"/>
      <c r="AFT141" s="26"/>
      <c r="AFU141" s="26"/>
      <c r="AFV141" s="26"/>
      <c r="AFW141" s="26"/>
      <c r="AFX141" s="26"/>
      <c r="AFY141" s="26"/>
      <c r="AFZ141" s="26"/>
      <c r="AGA141" s="26"/>
      <c r="AGB141" s="26"/>
      <c r="AGC141" s="26"/>
      <c r="AGD141" s="26"/>
      <c r="AGE141" s="26"/>
      <c r="AGF141" s="26"/>
      <c r="AGG141" s="26"/>
      <c r="AGH141" s="26"/>
      <c r="AGI141" s="26"/>
      <c r="AGJ141" s="26"/>
      <c r="AGK141" s="26"/>
      <c r="AGL141" s="26"/>
      <c r="AGM141" s="26"/>
      <c r="AGN141" s="26"/>
      <c r="AGO141" s="26"/>
      <c r="AGP141" s="26"/>
      <c r="AGQ141" s="26"/>
      <c r="AGR141" s="26"/>
      <c r="AGS141" s="26"/>
      <c r="AGT141" s="26"/>
      <c r="AGU141" s="26"/>
      <c r="AGV141" s="26"/>
      <c r="AGW141" s="26"/>
      <c r="AGX141" s="26"/>
      <c r="AGY141" s="26"/>
      <c r="AGZ141" s="26"/>
      <c r="AHA141" s="26"/>
      <c r="AHB141" s="26"/>
      <c r="AHC141" s="26"/>
      <c r="AHD141" s="26"/>
      <c r="AHE141" s="26"/>
      <c r="AHF141" s="26"/>
      <c r="AHG141" s="26"/>
      <c r="AHH141" s="26"/>
      <c r="AHI141" s="26"/>
      <c r="AHJ141" s="26"/>
      <c r="AHK141" s="26"/>
      <c r="AHL141" s="26"/>
      <c r="AHM141" s="26"/>
      <c r="AHN141" s="26"/>
      <c r="AHO141" s="26"/>
      <c r="AHP141" s="26"/>
      <c r="AHQ141" s="26"/>
      <c r="AHR141" s="26"/>
      <c r="AHS141" s="26"/>
      <c r="AHT141" s="26"/>
      <c r="AHU141" s="26"/>
      <c r="AHV141" s="26"/>
      <c r="AHW141" s="26"/>
      <c r="AHX141" s="26"/>
      <c r="AHY141" s="26"/>
      <c r="AHZ141" s="26"/>
      <c r="AIA141" s="26"/>
      <c r="AIB141" s="26"/>
      <c r="AIC141" s="26"/>
      <c r="AID141" s="26"/>
      <c r="AIE141" s="26"/>
      <c r="AIF141" s="26"/>
      <c r="AIG141" s="26"/>
      <c r="AIH141" s="26"/>
      <c r="AII141" s="26"/>
      <c r="AIJ141" s="26"/>
      <c r="AIK141" s="26"/>
      <c r="AIL141" s="26"/>
      <c r="AIM141" s="26"/>
      <c r="AIN141" s="26"/>
      <c r="AIO141" s="26"/>
      <c r="AIP141" s="26"/>
      <c r="AIQ141" s="26"/>
      <c r="AIR141" s="26"/>
      <c r="AIS141" s="26"/>
      <c r="AIT141" s="26"/>
      <c r="AIU141" s="26"/>
      <c r="AIV141" s="26"/>
      <c r="AIW141" s="26"/>
      <c r="AIX141" s="26"/>
      <c r="AIY141" s="26"/>
      <c r="AIZ141" s="26"/>
      <c r="AJA141" s="26"/>
      <c r="AJB141" s="26"/>
      <c r="AJC141" s="26"/>
      <c r="AJD141" s="26"/>
      <c r="AJE141" s="26"/>
      <c r="AJF141" s="26"/>
      <c r="AJG141" s="26"/>
      <c r="AJH141" s="26"/>
      <c r="AJI141" s="26"/>
      <c r="AJJ141" s="26"/>
      <c r="AJK141" s="26"/>
      <c r="AJL141" s="26"/>
      <c r="AJM141" s="26"/>
      <c r="AJN141" s="26"/>
      <c r="AJO141" s="26"/>
      <c r="AJP141" s="26"/>
      <c r="AJQ141" s="26"/>
      <c r="AJR141" s="26"/>
      <c r="AJS141" s="26"/>
      <c r="AJT141" s="26"/>
      <c r="AJU141" s="26"/>
      <c r="AJV141" s="26"/>
      <c r="AJW141" s="26"/>
      <c r="AJX141" s="26"/>
      <c r="AJY141" s="26"/>
      <c r="AJZ141" s="26"/>
      <c r="AKA141" s="26"/>
      <c r="AKB141" s="26"/>
      <c r="AKC141" s="26"/>
      <c r="AKD141" s="26"/>
      <c r="AKE141" s="26"/>
      <c r="AKF141" s="26"/>
      <c r="AKG141" s="26"/>
      <c r="AKH141" s="26"/>
      <c r="AKI141" s="26"/>
      <c r="AKJ141" s="26"/>
      <c r="AKK141" s="26"/>
      <c r="AKL141" s="26"/>
      <c r="AKM141" s="26"/>
      <c r="AKN141" s="26"/>
      <c r="AKO141" s="26"/>
      <c r="AKP141" s="26"/>
      <c r="AKQ141" s="26"/>
      <c r="AKR141" s="26"/>
      <c r="AKS141" s="26"/>
      <c r="AKT141" s="26"/>
      <c r="AKU141" s="26"/>
      <c r="AKV141" s="26"/>
      <c r="AKW141" s="26"/>
      <c r="AKX141" s="26"/>
      <c r="AKY141" s="26"/>
      <c r="AKZ141" s="26"/>
      <c r="ALA141" s="26"/>
      <c r="ALB141" s="26"/>
      <c r="ALC141" s="26"/>
      <c r="ALD141" s="26"/>
      <c r="ALE141" s="26"/>
      <c r="ALF141" s="26"/>
      <c r="ALG141" s="26"/>
      <c r="ALH141" s="26"/>
      <c r="ALI141" s="26"/>
      <c r="ALJ141" s="26"/>
      <c r="ALK141" s="26"/>
      <c r="ALL141" s="26"/>
      <c r="ALM141" s="26"/>
      <c r="ALN141" s="26"/>
      <c r="ALO141" s="26"/>
      <c r="ALP141" s="26"/>
      <c r="ALQ141" s="26"/>
      <c r="ALR141" s="26"/>
      <c r="ALS141" s="26"/>
      <c r="ALT141" s="26"/>
      <c r="ALU141" s="26"/>
      <c r="ALV141" s="26"/>
      <c r="ALW141" s="26"/>
      <c r="ALX141" s="26"/>
      <c r="ALY141" s="26"/>
      <c r="ALZ141" s="26"/>
      <c r="AMA141" s="26"/>
      <c r="AMB141" s="26"/>
      <c r="AMC141" s="26"/>
      <c r="AMD141" s="26"/>
      <c r="AME141" s="26"/>
      <c r="AMF141" s="26"/>
      <c r="AMG141" s="26"/>
      <c r="AMH141" s="26"/>
      <c r="AMI141" s="26"/>
      <c r="AMJ141" s="26"/>
      <c r="AMK141" s="26"/>
    </row>
    <row r="142" spans="1:1025" s="34" customFormat="1" x14ac:dyDescent="0.2">
      <c r="A142" s="651" t="s">
        <v>678</v>
      </c>
      <c r="B142" s="22" t="s">
        <v>679</v>
      </c>
      <c r="C142" s="640">
        <f>SUM(C150:C160)</f>
        <v>555</v>
      </c>
      <c r="D142" s="641" t="s">
        <v>14</v>
      </c>
      <c r="E142" s="248"/>
      <c r="F142" s="220"/>
      <c r="G142" s="28"/>
      <c r="H142" s="25"/>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c r="AK142" s="26"/>
      <c r="AL142" s="26"/>
      <c r="AM142" s="26"/>
      <c r="AN142" s="26"/>
      <c r="AO142" s="26"/>
      <c r="AP142" s="26"/>
      <c r="AQ142" s="26"/>
      <c r="AR142" s="26"/>
      <c r="AS142" s="26"/>
      <c r="AT142" s="26"/>
      <c r="AU142" s="26"/>
      <c r="AV142" s="26"/>
      <c r="AW142" s="26"/>
      <c r="AX142" s="26"/>
      <c r="AY142" s="26"/>
      <c r="AZ142" s="26"/>
      <c r="BA142" s="26"/>
      <c r="BB142" s="26"/>
      <c r="BC142" s="26"/>
      <c r="BD142" s="26"/>
      <c r="BE142" s="26"/>
      <c r="BF142" s="26"/>
      <c r="BG142" s="26"/>
      <c r="BH142" s="26"/>
      <c r="BI142" s="26"/>
      <c r="BJ142" s="26"/>
      <c r="BK142" s="26"/>
      <c r="BL142" s="26"/>
      <c r="BM142" s="26"/>
      <c r="BN142" s="26"/>
      <c r="BO142" s="26"/>
      <c r="BP142" s="26"/>
      <c r="BQ142" s="26"/>
      <c r="BR142" s="26"/>
      <c r="BS142" s="26"/>
      <c r="BT142" s="26"/>
      <c r="BU142" s="26"/>
      <c r="BV142" s="26"/>
      <c r="BW142" s="26"/>
      <c r="BX142" s="26"/>
      <c r="BY142" s="26"/>
      <c r="BZ142" s="26"/>
      <c r="CA142" s="26"/>
      <c r="CB142" s="26"/>
      <c r="CC142" s="26"/>
      <c r="CD142" s="26"/>
      <c r="CE142" s="26"/>
      <c r="CF142" s="26"/>
      <c r="CG142" s="26"/>
      <c r="CH142" s="26"/>
      <c r="CI142" s="26"/>
      <c r="CJ142" s="26"/>
      <c r="CK142" s="26"/>
      <c r="CL142" s="26"/>
      <c r="CM142" s="26"/>
      <c r="CN142" s="26"/>
      <c r="CO142" s="26"/>
      <c r="CP142" s="26"/>
      <c r="CQ142" s="26"/>
      <c r="CR142" s="26"/>
      <c r="CS142" s="26"/>
      <c r="CT142" s="26"/>
      <c r="CU142" s="26"/>
      <c r="CV142" s="26"/>
      <c r="CW142" s="26"/>
      <c r="CX142" s="26"/>
      <c r="CY142" s="26"/>
      <c r="CZ142" s="26"/>
      <c r="DA142" s="26"/>
      <c r="DB142" s="26"/>
      <c r="DC142" s="26"/>
      <c r="DD142" s="26"/>
      <c r="DE142" s="26"/>
      <c r="DF142" s="26"/>
      <c r="DG142" s="26"/>
      <c r="DH142" s="26"/>
      <c r="DI142" s="26"/>
      <c r="DJ142" s="26"/>
      <c r="DK142" s="26"/>
      <c r="DL142" s="26"/>
      <c r="DM142" s="26"/>
      <c r="DN142" s="26"/>
      <c r="DO142" s="26"/>
      <c r="DP142" s="26"/>
      <c r="DQ142" s="26"/>
      <c r="DR142" s="26"/>
      <c r="DS142" s="26"/>
      <c r="DT142" s="26"/>
      <c r="DU142" s="26"/>
      <c r="DV142" s="26"/>
      <c r="DW142" s="26"/>
      <c r="DX142" s="26"/>
      <c r="DY142" s="26"/>
      <c r="DZ142" s="26"/>
      <c r="EA142" s="26"/>
      <c r="EB142" s="26"/>
      <c r="EC142" s="26"/>
      <c r="ED142" s="26"/>
      <c r="EE142" s="26"/>
      <c r="EF142" s="26"/>
      <c r="EG142" s="26"/>
      <c r="EH142" s="26"/>
      <c r="EI142" s="26"/>
      <c r="EJ142" s="26"/>
      <c r="EK142" s="26"/>
      <c r="EL142" s="26"/>
      <c r="EM142" s="26"/>
      <c r="EN142" s="26"/>
      <c r="EO142" s="26"/>
      <c r="EP142" s="26"/>
      <c r="EQ142" s="26"/>
      <c r="ER142" s="26"/>
      <c r="ES142" s="26"/>
      <c r="ET142" s="26"/>
      <c r="EU142" s="26"/>
      <c r="EV142" s="26"/>
      <c r="EW142" s="26"/>
      <c r="EX142" s="26"/>
      <c r="EY142" s="26"/>
      <c r="EZ142" s="26"/>
      <c r="FA142" s="26"/>
      <c r="FB142" s="26"/>
      <c r="FC142" s="26"/>
      <c r="FD142" s="26"/>
      <c r="FE142" s="26"/>
      <c r="FF142" s="26"/>
      <c r="FG142" s="26"/>
      <c r="FH142" s="26"/>
      <c r="FI142" s="26"/>
      <c r="FJ142" s="26"/>
      <c r="FK142" s="26"/>
      <c r="FL142" s="26"/>
      <c r="FM142" s="26"/>
      <c r="FN142" s="26"/>
      <c r="FO142" s="26"/>
      <c r="FP142" s="26"/>
      <c r="FQ142" s="26"/>
      <c r="FR142" s="26"/>
      <c r="FS142" s="26"/>
      <c r="FT142" s="26"/>
      <c r="FU142" s="26"/>
      <c r="FV142" s="26"/>
      <c r="FW142" s="26"/>
      <c r="FX142" s="26"/>
      <c r="FY142" s="26"/>
      <c r="FZ142" s="26"/>
      <c r="GA142" s="26"/>
      <c r="GB142" s="26"/>
      <c r="GC142" s="26"/>
      <c r="GD142" s="26"/>
      <c r="GE142" s="26"/>
      <c r="GF142" s="26"/>
      <c r="GG142" s="26"/>
      <c r="GH142" s="26"/>
      <c r="GI142" s="26"/>
      <c r="GJ142" s="26"/>
      <c r="GK142" s="26"/>
      <c r="GL142" s="26"/>
      <c r="GM142" s="26"/>
      <c r="GN142" s="26"/>
      <c r="GO142" s="26"/>
      <c r="GP142" s="26"/>
      <c r="GQ142" s="26"/>
      <c r="GR142" s="26"/>
      <c r="GS142" s="26"/>
      <c r="GT142" s="26"/>
      <c r="GU142" s="26"/>
      <c r="GV142" s="26"/>
      <c r="GW142" s="26"/>
      <c r="GX142" s="26"/>
      <c r="GY142" s="26"/>
      <c r="GZ142" s="26"/>
      <c r="HA142" s="26"/>
      <c r="HB142" s="26"/>
      <c r="HC142" s="26"/>
      <c r="HD142" s="26"/>
      <c r="HE142" s="26"/>
      <c r="HF142" s="26"/>
      <c r="HG142" s="26"/>
      <c r="HH142" s="26"/>
      <c r="HI142" s="26"/>
      <c r="HJ142" s="26"/>
      <c r="HK142" s="26"/>
      <c r="HL142" s="26"/>
      <c r="HM142" s="26"/>
      <c r="HN142" s="26"/>
      <c r="HO142" s="26"/>
      <c r="HP142" s="26"/>
      <c r="HQ142" s="26"/>
      <c r="HR142" s="26"/>
      <c r="HS142" s="26"/>
      <c r="HT142" s="26"/>
      <c r="HU142" s="26"/>
      <c r="HV142" s="26"/>
      <c r="HW142" s="26"/>
      <c r="HX142" s="26"/>
      <c r="HY142" s="26"/>
      <c r="HZ142" s="26"/>
      <c r="IA142" s="26"/>
      <c r="IB142" s="26"/>
      <c r="IC142" s="26"/>
      <c r="ID142" s="26"/>
      <c r="IE142" s="26"/>
      <c r="IF142" s="26"/>
      <c r="IG142" s="26"/>
      <c r="IH142" s="26"/>
      <c r="II142" s="26"/>
      <c r="IJ142" s="26"/>
      <c r="IK142" s="26"/>
      <c r="IL142" s="26"/>
      <c r="IM142" s="26"/>
      <c r="IN142" s="26"/>
      <c r="IO142" s="26"/>
      <c r="IP142" s="26"/>
      <c r="IQ142" s="26"/>
      <c r="IR142" s="26"/>
      <c r="IS142" s="26"/>
      <c r="IT142" s="26"/>
      <c r="IU142" s="26"/>
      <c r="IV142" s="26"/>
      <c r="IW142" s="26"/>
      <c r="IX142" s="26"/>
      <c r="IY142" s="26"/>
      <c r="IZ142" s="26"/>
      <c r="JA142" s="26"/>
      <c r="JB142" s="26"/>
      <c r="JC142" s="26"/>
      <c r="JD142" s="26"/>
      <c r="JE142" s="26"/>
      <c r="JF142" s="26"/>
      <c r="JG142" s="26"/>
      <c r="JH142" s="26"/>
      <c r="JI142" s="26"/>
      <c r="JJ142" s="26"/>
      <c r="JK142" s="26"/>
      <c r="JL142" s="26"/>
      <c r="JM142" s="26"/>
      <c r="JN142" s="26"/>
      <c r="JO142" s="26"/>
      <c r="JP142" s="26"/>
      <c r="JQ142" s="26"/>
      <c r="JR142" s="26"/>
      <c r="JS142" s="26"/>
      <c r="JT142" s="26"/>
      <c r="JU142" s="26"/>
      <c r="JV142" s="26"/>
      <c r="JW142" s="26"/>
      <c r="JX142" s="26"/>
      <c r="JY142" s="26"/>
      <c r="JZ142" s="26"/>
      <c r="KA142" s="26"/>
      <c r="KB142" s="26"/>
      <c r="KC142" s="26"/>
      <c r="KD142" s="26"/>
      <c r="KE142" s="26"/>
      <c r="KF142" s="26"/>
      <c r="KG142" s="26"/>
      <c r="KH142" s="26"/>
      <c r="KI142" s="26"/>
      <c r="KJ142" s="26"/>
      <c r="KK142" s="26"/>
      <c r="KL142" s="26"/>
      <c r="KM142" s="26"/>
      <c r="KN142" s="26"/>
      <c r="KO142" s="26"/>
      <c r="KP142" s="26"/>
      <c r="KQ142" s="26"/>
      <c r="KR142" s="26"/>
      <c r="KS142" s="26"/>
      <c r="KT142" s="26"/>
      <c r="KU142" s="26"/>
      <c r="KV142" s="26"/>
      <c r="KW142" s="26"/>
      <c r="KX142" s="26"/>
      <c r="KY142" s="26"/>
      <c r="KZ142" s="26"/>
      <c r="LA142" s="26"/>
      <c r="LB142" s="26"/>
      <c r="LC142" s="26"/>
      <c r="LD142" s="26"/>
      <c r="LE142" s="26"/>
      <c r="LF142" s="26"/>
      <c r="LG142" s="26"/>
      <c r="LH142" s="26"/>
      <c r="LI142" s="26"/>
      <c r="LJ142" s="26"/>
      <c r="LK142" s="26"/>
      <c r="LL142" s="26"/>
      <c r="LM142" s="26"/>
      <c r="LN142" s="26"/>
      <c r="LO142" s="26"/>
      <c r="LP142" s="26"/>
      <c r="LQ142" s="26"/>
      <c r="LR142" s="26"/>
      <c r="LS142" s="26"/>
      <c r="LT142" s="26"/>
      <c r="LU142" s="26"/>
      <c r="LV142" s="26"/>
      <c r="LW142" s="26"/>
      <c r="LX142" s="26"/>
      <c r="LY142" s="26"/>
      <c r="LZ142" s="26"/>
      <c r="MA142" s="26"/>
      <c r="MB142" s="26"/>
      <c r="MC142" s="26"/>
      <c r="MD142" s="26"/>
      <c r="ME142" s="26"/>
      <c r="MF142" s="26"/>
      <c r="MG142" s="26"/>
      <c r="MH142" s="26"/>
      <c r="MI142" s="26"/>
      <c r="MJ142" s="26"/>
      <c r="MK142" s="26"/>
      <c r="ML142" s="26"/>
      <c r="MM142" s="26"/>
      <c r="MN142" s="26"/>
      <c r="MO142" s="26"/>
      <c r="MP142" s="26"/>
      <c r="MQ142" s="26"/>
      <c r="MR142" s="26"/>
      <c r="MS142" s="26"/>
      <c r="MT142" s="26"/>
      <c r="MU142" s="26"/>
      <c r="MV142" s="26"/>
      <c r="MW142" s="26"/>
      <c r="MX142" s="26"/>
      <c r="MY142" s="26"/>
      <c r="MZ142" s="26"/>
      <c r="NA142" s="26"/>
      <c r="NB142" s="26"/>
      <c r="NC142" s="26"/>
      <c r="ND142" s="26"/>
      <c r="NE142" s="26"/>
      <c r="NF142" s="26"/>
      <c r="NG142" s="26"/>
      <c r="NH142" s="26"/>
      <c r="NI142" s="26"/>
      <c r="NJ142" s="26"/>
      <c r="NK142" s="26"/>
      <c r="NL142" s="26"/>
      <c r="NM142" s="26"/>
      <c r="NN142" s="26"/>
      <c r="NO142" s="26"/>
      <c r="NP142" s="26"/>
      <c r="NQ142" s="26"/>
      <c r="NR142" s="26"/>
      <c r="NS142" s="26"/>
      <c r="NT142" s="26"/>
      <c r="NU142" s="26"/>
      <c r="NV142" s="26"/>
      <c r="NW142" s="26"/>
      <c r="NX142" s="26"/>
      <c r="NY142" s="26"/>
      <c r="NZ142" s="26"/>
      <c r="OA142" s="26"/>
      <c r="OB142" s="26"/>
      <c r="OC142" s="26"/>
      <c r="OD142" s="26"/>
      <c r="OE142" s="26"/>
      <c r="OF142" s="26"/>
      <c r="OG142" s="26"/>
      <c r="OH142" s="26"/>
      <c r="OI142" s="26"/>
      <c r="OJ142" s="26"/>
      <c r="OK142" s="26"/>
      <c r="OL142" s="26"/>
      <c r="OM142" s="26"/>
      <c r="ON142" s="26"/>
      <c r="OO142" s="26"/>
      <c r="OP142" s="26"/>
      <c r="OQ142" s="26"/>
      <c r="OR142" s="26"/>
      <c r="OS142" s="26"/>
      <c r="OT142" s="26"/>
      <c r="OU142" s="26"/>
      <c r="OV142" s="26"/>
      <c r="OW142" s="26"/>
      <c r="OX142" s="26"/>
      <c r="OY142" s="26"/>
      <c r="OZ142" s="26"/>
      <c r="PA142" s="26"/>
      <c r="PB142" s="26"/>
      <c r="PC142" s="26"/>
      <c r="PD142" s="26"/>
      <c r="PE142" s="26"/>
      <c r="PF142" s="26"/>
      <c r="PG142" s="26"/>
      <c r="PH142" s="26"/>
      <c r="PI142" s="26"/>
      <c r="PJ142" s="26"/>
      <c r="PK142" s="26"/>
      <c r="PL142" s="26"/>
      <c r="PM142" s="26"/>
      <c r="PN142" s="26"/>
      <c r="PO142" s="26"/>
      <c r="PP142" s="26"/>
      <c r="PQ142" s="26"/>
      <c r="PR142" s="26"/>
      <c r="PS142" s="26"/>
      <c r="PT142" s="26"/>
      <c r="PU142" s="26"/>
      <c r="PV142" s="26"/>
      <c r="PW142" s="26"/>
      <c r="PX142" s="26"/>
      <c r="PY142" s="26"/>
      <c r="PZ142" s="26"/>
      <c r="QA142" s="26"/>
      <c r="QB142" s="26"/>
      <c r="QC142" s="26"/>
      <c r="QD142" s="26"/>
      <c r="QE142" s="26"/>
      <c r="QF142" s="26"/>
      <c r="QG142" s="26"/>
      <c r="QH142" s="26"/>
      <c r="QI142" s="26"/>
      <c r="QJ142" s="26"/>
      <c r="QK142" s="26"/>
      <c r="QL142" s="26"/>
      <c r="QM142" s="26"/>
      <c r="QN142" s="26"/>
      <c r="QO142" s="26"/>
      <c r="QP142" s="26"/>
      <c r="QQ142" s="26"/>
      <c r="QR142" s="26"/>
      <c r="QS142" s="26"/>
      <c r="QT142" s="26"/>
      <c r="QU142" s="26"/>
      <c r="QV142" s="26"/>
      <c r="QW142" s="26"/>
      <c r="QX142" s="26"/>
      <c r="QY142" s="26"/>
      <c r="QZ142" s="26"/>
      <c r="RA142" s="26"/>
      <c r="RB142" s="26"/>
      <c r="RC142" s="26"/>
      <c r="RD142" s="26"/>
      <c r="RE142" s="26"/>
      <c r="RF142" s="26"/>
      <c r="RG142" s="26"/>
      <c r="RH142" s="26"/>
      <c r="RI142" s="26"/>
      <c r="RJ142" s="26"/>
      <c r="RK142" s="26"/>
      <c r="RL142" s="26"/>
      <c r="RM142" s="26"/>
      <c r="RN142" s="26"/>
      <c r="RO142" s="26"/>
      <c r="RP142" s="26"/>
      <c r="RQ142" s="26"/>
      <c r="RR142" s="26"/>
      <c r="RS142" s="26"/>
      <c r="RT142" s="26"/>
      <c r="RU142" s="26"/>
      <c r="RV142" s="26"/>
      <c r="RW142" s="26"/>
      <c r="RX142" s="26"/>
      <c r="RY142" s="26"/>
      <c r="RZ142" s="26"/>
      <c r="SA142" s="26"/>
      <c r="SB142" s="26"/>
      <c r="SC142" s="26"/>
      <c r="SD142" s="26"/>
      <c r="SE142" s="26"/>
      <c r="SF142" s="26"/>
      <c r="SG142" s="26"/>
      <c r="SH142" s="26"/>
      <c r="SI142" s="26"/>
      <c r="SJ142" s="26"/>
      <c r="SK142" s="26"/>
      <c r="SL142" s="26"/>
      <c r="SM142" s="26"/>
      <c r="SN142" s="26"/>
      <c r="SO142" s="26"/>
      <c r="SP142" s="26"/>
      <c r="SQ142" s="26"/>
      <c r="SR142" s="26"/>
      <c r="SS142" s="26"/>
      <c r="ST142" s="26"/>
      <c r="SU142" s="26"/>
      <c r="SV142" s="26"/>
      <c r="SW142" s="26"/>
      <c r="SX142" s="26"/>
      <c r="SY142" s="26"/>
      <c r="SZ142" s="26"/>
      <c r="TA142" s="26"/>
      <c r="TB142" s="26"/>
      <c r="TC142" s="26"/>
      <c r="TD142" s="26"/>
      <c r="TE142" s="26"/>
      <c r="TF142" s="26"/>
      <c r="TG142" s="26"/>
      <c r="TH142" s="26"/>
      <c r="TI142" s="26"/>
      <c r="TJ142" s="26"/>
      <c r="TK142" s="26"/>
      <c r="TL142" s="26"/>
      <c r="TM142" s="26"/>
      <c r="TN142" s="26"/>
      <c r="TO142" s="26"/>
      <c r="TP142" s="26"/>
      <c r="TQ142" s="26"/>
      <c r="TR142" s="26"/>
      <c r="TS142" s="26"/>
      <c r="TT142" s="26"/>
      <c r="TU142" s="26"/>
      <c r="TV142" s="26"/>
      <c r="TW142" s="26"/>
      <c r="TX142" s="26"/>
      <c r="TY142" s="26"/>
      <c r="TZ142" s="26"/>
      <c r="UA142" s="26"/>
      <c r="UB142" s="26"/>
      <c r="UC142" s="26"/>
      <c r="UD142" s="26"/>
      <c r="UE142" s="26"/>
      <c r="UF142" s="26"/>
      <c r="UG142" s="26"/>
      <c r="UH142" s="26"/>
      <c r="UI142" s="26"/>
      <c r="UJ142" s="26"/>
      <c r="UK142" s="26"/>
      <c r="UL142" s="26"/>
      <c r="UM142" s="26"/>
      <c r="UN142" s="26"/>
      <c r="UO142" s="26"/>
      <c r="UP142" s="26"/>
      <c r="UQ142" s="26"/>
      <c r="UR142" s="26"/>
      <c r="US142" s="26"/>
      <c r="UT142" s="26"/>
      <c r="UU142" s="26"/>
      <c r="UV142" s="26"/>
      <c r="UW142" s="26"/>
      <c r="UX142" s="26"/>
      <c r="UY142" s="26"/>
      <c r="UZ142" s="26"/>
      <c r="VA142" s="26"/>
      <c r="VB142" s="26"/>
      <c r="VC142" s="26"/>
      <c r="VD142" s="26"/>
      <c r="VE142" s="26"/>
      <c r="VF142" s="26"/>
      <c r="VG142" s="26"/>
      <c r="VH142" s="26"/>
      <c r="VI142" s="26"/>
      <c r="VJ142" s="26"/>
      <c r="VK142" s="26"/>
      <c r="VL142" s="26"/>
      <c r="VM142" s="26"/>
      <c r="VN142" s="26"/>
      <c r="VO142" s="26"/>
      <c r="VP142" s="26"/>
      <c r="VQ142" s="26"/>
      <c r="VR142" s="26"/>
      <c r="VS142" s="26"/>
      <c r="VT142" s="26"/>
      <c r="VU142" s="26"/>
      <c r="VV142" s="26"/>
      <c r="VW142" s="26"/>
      <c r="VX142" s="26"/>
      <c r="VY142" s="26"/>
      <c r="VZ142" s="26"/>
      <c r="WA142" s="26"/>
      <c r="WB142" s="26"/>
      <c r="WC142" s="26"/>
      <c r="WD142" s="26"/>
      <c r="WE142" s="26"/>
      <c r="WF142" s="26"/>
      <c r="WG142" s="26"/>
      <c r="WH142" s="26"/>
      <c r="WI142" s="26"/>
      <c r="WJ142" s="26"/>
      <c r="WK142" s="26"/>
      <c r="WL142" s="26"/>
      <c r="WM142" s="26"/>
      <c r="WN142" s="26"/>
      <c r="WO142" s="26"/>
      <c r="WP142" s="26"/>
      <c r="WQ142" s="26"/>
      <c r="WR142" s="26"/>
      <c r="WS142" s="26"/>
      <c r="WT142" s="26"/>
      <c r="WU142" s="26"/>
      <c r="WV142" s="26"/>
      <c r="WW142" s="26"/>
      <c r="WX142" s="26"/>
      <c r="WY142" s="26"/>
      <c r="WZ142" s="26"/>
      <c r="XA142" s="26"/>
      <c r="XB142" s="26"/>
      <c r="XC142" s="26"/>
      <c r="XD142" s="26"/>
      <c r="XE142" s="26"/>
      <c r="XF142" s="26"/>
      <c r="XG142" s="26"/>
      <c r="XH142" s="26"/>
      <c r="XI142" s="26"/>
      <c r="XJ142" s="26"/>
      <c r="XK142" s="26"/>
      <c r="XL142" s="26"/>
      <c r="XM142" s="26"/>
      <c r="XN142" s="26"/>
      <c r="XO142" s="26"/>
      <c r="XP142" s="26"/>
      <c r="XQ142" s="26"/>
      <c r="XR142" s="26"/>
      <c r="XS142" s="26"/>
      <c r="XT142" s="26"/>
      <c r="XU142" s="26"/>
      <c r="XV142" s="26"/>
      <c r="XW142" s="26"/>
      <c r="XX142" s="26"/>
      <c r="XY142" s="26"/>
      <c r="XZ142" s="26"/>
      <c r="YA142" s="26"/>
      <c r="YB142" s="26"/>
      <c r="YC142" s="26"/>
      <c r="YD142" s="26"/>
      <c r="YE142" s="26"/>
      <c r="YF142" s="26"/>
      <c r="YG142" s="26"/>
      <c r="YH142" s="26"/>
      <c r="YI142" s="26"/>
      <c r="YJ142" s="26"/>
      <c r="YK142" s="26"/>
      <c r="YL142" s="26"/>
      <c r="YM142" s="26"/>
      <c r="YN142" s="26"/>
      <c r="YO142" s="26"/>
      <c r="YP142" s="26"/>
      <c r="YQ142" s="26"/>
      <c r="YR142" s="26"/>
      <c r="YS142" s="26"/>
      <c r="YT142" s="26"/>
      <c r="YU142" s="26"/>
      <c r="YV142" s="26"/>
      <c r="YW142" s="26"/>
      <c r="YX142" s="26"/>
      <c r="YY142" s="26"/>
      <c r="YZ142" s="26"/>
      <c r="ZA142" s="26"/>
      <c r="ZB142" s="26"/>
      <c r="ZC142" s="26"/>
      <c r="ZD142" s="26"/>
      <c r="ZE142" s="26"/>
      <c r="ZF142" s="26"/>
      <c r="ZG142" s="26"/>
      <c r="ZH142" s="26"/>
      <c r="ZI142" s="26"/>
      <c r="ZJ142" s="26"/>
      <c r="ZK142" s="26"/>
      <c r="ZL142" s="26"/>
      <c r="ZM142" s="26"/>
      <c r="ZN142" s="26"/>
      <c r="ZO142" s="26"/>
      <c r="ZP142" s="26"/>
      <c r="ZQ142" s="26"/>
      <c r="ZR142" s="26"/>
      <c r="ZS142" s="26"/>
      <c r="ZT142" s="26"/>
      <c r="ZU142" s="26"/>
      <c r="ZV142" s="26"/>
      <c r="ZW142" s="26"/>
      <c r="ZX142" s="26"/>
      <c r="ZY142" s="26"/>
      <c r="ZZ142" s="26"/>
      <c r="AAA142" s="26"/>
      <c r="AAB142" s="26"/>
      <c r="AAC142" s="26"/>
      <c r="AAD142" s="26"/>
      <c r="AAE142" s="26"/>
      <c r="AAF142" s="26"/>
      <c r="AAG142" s="26"/>
      <c r="AAH142" s="26"/>
      <c r="AAI142" s="26"/>
      <c r="AAJ142" s="26"/>
      <c r="AAK142" s="26"/>
      <c r="AAL142" s="26"/>
      <c r="AAM142" s="26"/>
      <c r="AAN142" s="26"/>
      <c r="AAO142" s="26"/>
      <c r="AAP142" s="26"/>
      <c r="AAQ142" s="26"/>
      <c r="AAR142" s="26"/>
      <c r="AAS142" s="26"/>
      <c r="AAT142" s="26"/>
      <c r="AAU142" s="26"/>
      <c r="AAV142" s="26"/>
      <c r="AAW142" s="26"/>
      <c r="AAX142" s="26"/>
      <c r="AAY142" s="26"/>
      <c r="AAZ142" s="26"/>
      <c r="ABA142" s="26"/>
      <c r="ABB142" s="26"/>
      <c r="ABC142" s="26"/>
      <c r="ABD142" s="26"/>
      <c r="ABE142" s="26"/>
      <c r="ABF142" s="26"/>
      <c r="ABG142" s="26"/>
      <c r="ABH142" s="26"/>
      <c r="ABI142" s="26"/>
      <c r="ABJ142" s="26"/>
      <c r="ABK142" s="26"/>
      <c r="ABL142" s="26"/>
      <c r="ABM142" s="26"/>
      <c r="ABN142" s="26"/>
      <c r="ABO142" s="26"/>
      <c r="ABP142" s="26"/>
      <c r="ABQ142" s="26"/>
      <c r="ABR142" s="26"/>
      <c r="ABS142" s="26"/>
      <c r="ABT142" s="26"/>
      <c r="ABU142" s="26"/>
      <c r="ABV142" s="26"/>
      <c r="ABW142" s="26"/>
      <c r="ABX142" s="26"/>
      <c r="ABY142" s="26"/>
      <c r="ABZ142" s="26"/>
      <c r="ACA142" s="26"/>
      <c r="ACB142" s="26"/>
      <c r="ACC142" s="26"/>
      <c r="ACD142" s="26"/>
      <c r="ACE142" s="26"/>
      <c r="ACF142" s="26"/>
      <c r="ACG142" s="26"/>
      <c r="ACH142" s="26"/>
      <c r="ACI142" s="26"/>
      <c r="ACJ142" s="26"/>
      <c r="ACK142" s="26"/>
      <c r="ACL142" s="26"/>
      <c r="ACM142" s="26"/>
      <c r="ACN142" s="26"/>
      <c r="ACO142" s="26"/>
      <c r="ACP142" s="26"/>
      <c r="ACQ142" s="26"/>
      <c r="ACR142" s="26"/>
      <c r="ACS142" s="26"/>
      <c r="ACT142" s="26"/>
      <c r="ACU142" s="26"/>
      <c r="ACV142" s="26"/>
      <c r="ACW142" s="26"/>
      <c r="ACX142" s="26"/>
      <c r="ACY142" s="26"/>
      <c r="ACZ142" s="26"/>
      <c r="ADA142" s="26"/>
      <c r="ADB142" s="26"/>
      <c r="ADC142" s="26"/>
      <c r="ADD142" s="26"/>
      <c r="ADE142" s="26"/>
      <c r="ADF142" s="26"/>
      <c r="ADG142" s="26"/>
      <c r="ADH142" s="26"/>
      <c r="ADI142" s="26"/>
      <c r="ADJ142" s="26"/>
      <c r="ADK142" s="26"/>
      <c r="ADL142" s="26"/>
      <c r="ADM142" s="26"/>
      <c r="ADN142" s="26"/>
      <c r="ADO142" s="26"/>
      <c r="ADP142" s="26"/>
      <c r="ADQ142" s="26"/>
      <c r="ADR142" s="26"/>
      <c r="ADS142" s="26"/>
      <c r="ADT142" s="26"/>
      <c r="ADU142" s="26"/>
      <c r="ADV142" s="26"/>
      <c r="ADW142" s="26"/>
      <c r="ADX142" s="26"/>
      <c r="ADY142" s="26"/>
      <c r="ADZ142" s="26"/>
      <c r="AEA142" s="26"/>
      <c r="AEB142" s="26"/>
      <c r="AEC142" s="26"/>
      <c r="AED142" s="26"/>
      <c r="AEE142" s="26"/>
      <c r="AEF142" s="26"/>
      <c r="AEG142" s="26"/>
      <c r="AEH142" s="26"/>
      <c r="AEI142" s="26"/>
      <c r="AEJ142" s="26"/>
      <c r="AEK142" s="26"/>
      <c r="AEL142" s="26"/>
      <c r="AEM142" s="26"/>
      <c r="AEN142" s="26"/>
      <c r="AEO142" s="26"/>
      <c r="AEP142" s="26"/>
      <c r="AEQ142" s="26"/>
      <c r="AER142" s="26"/>
      <c r="AES142" s="26"/>
      <c r="AET142" s="26"/>
      <c r="AEU142" s="26"/>
      <c r="AEV142" s="26"/>
      <c r="AEW142" s="26"/>
      <c r="AEX142" s="26"/>
      <c r="AEY142" s="26"/>
      <c r="AEZ142" s="26"/>
      <c r="AFA142" s="26"/>
      <c r="AFB142" s="26"/>
      <c r="AFC142" s="26"/>
      <c r="AFD142" s="26"/>
      <c r="AFE142" s="26"/>
      <c r="AFF142" s="26"/>
      <c r="AFG142" s="26"/>
      <c r="AFH142" s="26"/>
      <c r="AFI142" s="26"/>
      <c r="AFJ142" s="26"/>
      <c r="AFK142" s="26"/>
      <c r="AFL142" s="26"/>
      <c r="AFM142" s="26"/>
      <c r="AFN142" s="26"/>
      <c r="AFO142" s="26"/>
      <c r="AFP142" s="26"/>
      <c r="AFQ142" s="26"/>
      <c r="AFR142" s="26"/>
      <c r="AFS142" s="26"/>
      <c r="AFT142" s="26"/>
      <c r="AFU142" s="26"/>
      <c r="AFV142" s="26"/>
      <c r="AFW142" s="26"/>
      <c r="AFX142" s="26"/>
      <c r="AFY142" s="26"/>
      <c r="AFZ142" s="26"/>
      <c r="AGA142" s="26"/>
      <c r="AGB142" s="26"/>
      <c r="AGC142" s="26"/>
      <c r="AGD142" s="26"/>
      <c r="AGE142" s="26"/>
      <c r="AGF142" s="26"/>
      <c r="AGG142" s="26"/>
      <c r="AGH142" s="26"/>
      <c r="AGI142" s="26"/>
      <c r="AGJ142" s="26"/>
      <c r="AGK142" s="26"/>
      <c r="AGL142" s="26"/>
      <c r="AGM142" s="26"/>
      <c r="AGN142" s="26"/>
      <c r="AGO142" s="26"/>
      <c r="AGP142" s="26"/>
      <c r="AGQ142" s="26"/>
      <c r="AGR142" s="26"/>
      <c r="AGS142" s="26"/>
      <c r="AGT142" s="26"/>
      <c r="AGU142" s="26"/>
      <c r="AGV142" s="26"/>
      <c r="AGW142" s="26"/>
      <c r="AGX142" s="26"/>
      <c r="AGY142" s="26"/>
      <c r="AGZ142" s="26"/>
      <c r="AHA142" s="26"/>
      <c r="AHB142" s="26"/>
      <c r="AHC142" s="26"/>
      <c r="AHD142" s="26"/>
      <c r="AHE142" s="26"/>
      <c r="AHF142" s="26"/>
      <c r="AHG142" s="26"/>
      <c r="AHH142" s="26"/>
      <c r="AHI142" s="26"/>
      <c r="AHJ142" s="26"/>
      <c r="AHK142" s="26"/>
      <c r="AHL142" s="26"/>
      <c r="AHM142" s="26"/>
      <c r="AHN142" s="26"/>
      <c r="AHO142" s="26"/>
      <c r="AHP142" s="26"/>
      <c r="AHQ142" s="26"/>
      <c r="AHR142" s="26"/>
      <c r="AHS142" s="26"/>
      <c r="AHT142" s="26"/>
      <c r="AHU142" s="26"/>
      <c r="AHV142" s="26"/>
      <c r="AHW142" s="26"/>
      <c r="AHX142" s="26"/>
      <c r="AHY142" s="26"/>
      <c r="AHZ142" s="26"/>
      <c r="AIA142" s="26"/>
      <c r="AIB142" s="26"/>
      <c r="AIC142" s="26"/>
      <c r="AID142" s="26"/>
      <c r="AIE142" s="26"/>
      <c r="AIF142" s="26"/>
      <c r="AIG142" s="26"/>
      <c r="AIH142" s="26"/>
      <c r="AII142" s="26"/>
      <c r="AIJ142" s="26"/>
      <c r="AIK142" s="26"/>
      <c r="AIL142" s="26"/>
      <c r="AIM142" s="26"/>
      <c r="AIN142" s="26"/>
      <c r="AIO142" s="26"/>
      <c r="AIP142" s="26"/>
      <c r="AIQ142" s="26"/>
      <c r="AIR142" s="26"/>
      <c r="AIS142" s="26"/>
      <c r="AIT142" s="26"/>
      <c r="AIU142" s="26"/>
      <c r="AIV142" s="26"/>
      <c r="AIW142" s="26"/>
      <c r="AIX142" s="26"/>
      <c r="AIY142" s="26"/>
      <c r="AIZ142" s="26"/>
      <c r="AJA142" s="26"/>
      <c r="AJB142" s="26"/>
      <c r="AJC142" s="26"/>
      <c r="AJD142" s="26"/>
      <c r="AJE142" s="26"/>
      <c r="AJF142" s="26"/>
      <c r="AJG142" s="26"/>
      <c r="AJH142" s="26"/>
      <c r="AJI142" s="26"/>
      <c r="AJJ142" s="26"/>
      <c r="AJK142" s="26"/>
      <c r="AJL142" s="26"/>
      <c r="AJM142" s="26"/>
      <c r="AJN142" s="26"/>
      <c r="AJO142" s="26"/>
      <c r="AJP142" s="26"/>
      <c r="AJQ142" s="26"/>
      <c r="AJR142" s="26"/>
      <c r="AJS142" s="26"/>
      <c r="AJT142" s="26"/>
      <c r="AJU142" s="26"/>
      <c r="AJV142" s="26"/>
      <c r="AJW142" s="26"/>
      <c r="AJX142" s="26"/>
      <c r="AJY142" s="26"/>
      <c r="AJZ142" s="26"/>
      <c r="AKA142" s="26"/>
      <c r="AKB142" s="26"/>
      <c r="AKC142" s="26"/>
      <c r="AKD142" s="26"/>
      <c r="AKE142" s="26"/>
      <c r="AKF142" s="26"/>
      <c r="AKG142" s="26"/>
      <c r="AKH142" s="26"/>
      <c r="AKI142" s="26"/>
      <c r="AKJ142" s="26"/>
      <c r="AKK142" s="26"/>
      <c r="AKL142" s="26"/>
      <c r="AKM142" s="26"/>
      <c r="AKN142" s="26"/>
      <c r="AKO142" s="26"/>
      <c r="AKP142" s="26"/>
      <c r="AKQ142" s="26"/>
      <c r="AKR142" s="26"/>
      <c r="AKS142" s="26"/>
      <c r="AKT142" s="26"/>
      <c r="AKU142" s="26"/>
      <c r="AKV142" s="26"/>
      <c r="AKW142" s="26"/>
      <c r="AKX142" s="26"/>
      <c r="AKY142" s="26"/>
      <c r="AKZ142" s="26"/>
      <c r="ALA142" s="26"/>
      <c r="ALB142" s="26"/>
      <c r="ALC142" s="26"/>
      <c r="ALD142" s="26"/>
      <c r="ALE142" s="26"/>
      <c r="ALF142" s="26"/>
      <c r="ALG142" s="26"/>
      <c r="ALH142" s="26"/>
      <c r="ALI142" s="26"/>
      <c r="ALJ142" s="26"/>
      <c r="ALK142" s="26"/>
      <c r="ALL142" s="26"/>
      <c r="ALM142" s="26"/>
      <c r="ALN142" s="26"/>
      <c r="ALO142" s="26"/>
      <c r="ALP142" s="26"/>
      <c r="ALQ142" s="26"/>
      <c r="ALR142" s="26"/>
      <c r="ALS142" s="26"/>
      <c r="ALT142" s="26"/>
      <c r="ALU142" s="26"/>
      <c r="ALV142" s="26"/>
      <c r="ALW142" s="26"/>
      <c r="ALX142" s="26"/>
      <c r="ALY142" s="26"/>
      <c r="ALZ142" s="26"/>
      <c r="AMA142" s="26"/>
      <c r="AMB142" s="26"/>
      <c r="AMC142" s="26"/>
      <c r="AMD142" s="26"/>
      <c r="AME142" s="26"/>
      <c r="AMF142" s="26"/>
      <c r="AMG142" s="26"/>
      <c r="AMH142" s="26"/>
      <c r="AMI142" s="26"/>
      <c r="AMJ142" s="26"/>
      <c r="AMK142" s="26"/>
    </row>
    <row r="143" spans="1:1025" s="65" customFormat="1" ht="38.1" customHeight="1" x14ac:dyDescent="0.25">
      <c r="A143" s="651"/>
      <c r="B143" s="639" t="s">
        <v>680</v>
      </c>
      <c r="C143" s="641">
        <f>C142*0.06</f>
        <v>33.299999999999997</v>
      </c>
      <c r="D143" s="640" t="s">
        <v>34</v>
      </c>
      <c r="E143" s="605">
        <v>0</v>
      </c>
      <c r="F143" s="220">
        <f>C143*E143</f>
        <v>0</v>
      </c>
      <c r="G143" s="28"/>
      <c r="H143" s="25"/>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c r="AK143" s="26"/>
      <c r="AL143" s="26"/>
      <c r="AM143" s="26"/>
      <c r="AN143" s="26"/>
      <c r="AO143" s="26"/>
      <c r="AP143" s="26"/>
      <c r="AQ143" s="26"/>
      <c r="AR143" s="26"/>
      <c r="AS143" s="26"/>
      <c r="AT143" s="26"/>
      <c r="AU143" s="26"/>
      <c r="AV143" s="26"/>
      <c r="AW143" s="26"/>
      <c r="AX143" s="26"/>
      <c r="AY143" s="26"/>
      <c r="AZ143" s="26"/>
      <c r="BA143" s="26"/>
      <c r="BB143" s="26"/>
      <c r="BC143" s="26"/>
      <c r="BD143" s="26"/>
      <c r="BE143" s="26"/>
      <c r="BF143" s="26"/>
      <c r="BG143" s="26"/>
      <c r="BH143" s="26"/>
      <c r="BI143" s="26"/>
      <c r="BJ143" s="26"/>
      <c r="BK143" s="26"/>
      <c r="BL143" s="26"/>
      <c r="BM143" s="26"/>
      <c r="BN143" s="26"/>
      <c r="BO143" s="26"/>
      <c r="BP143" s="26"/>
      <c r="BQ143" s="26"/>
      <c r="BR143" s="26"/>
      <c r="BS143" s="26"/>
      <c r="BT143" s="26"/>
      <c r="BU143" s="26"/>
      <c r="BV143" s="26"/>
      <c r="BW143" s="26"/>
      <c r="BX143" s="26"/>
      <c r="BY143" s="26"/>
      <c r="BZ143" s="26"/>
      <c r="CA143" s="26"/>
      <c r="CB143" s="26"/>
      <c r="CC143" s="26"/>
      <c r="CD143" s="26"/>
      <c r="CE143" s="26"/>
      <c r="CF143" s="26"/>
      <c r="CG143" s="26"/>
      <c r="CH143" s="26"/>
      <c r="CI143" s="26"/>
      <c r="CJ143" s="26"/>
      <c r="CK143" s="26"/>
      <c r="CL143" s="26"/>
      <c r="CM143" s="26"/>
      <c r="CN143" s="26"/>
      <c r="CO143" s="26"/>
      <c r="CP143" s="26"/>
      <c r="CQ143" s="26"/>
      <c r="CR143" s="26"/>
      <c r="CS143" s="26"/>
      <c r="CT143" s="26"/>
      <c r="CU143" s="26"/>
      <c r="CV143" s="26"/>
      <c r="CW143" s="26"/>
      <c r="CX143" s="26"/>
      <c r="CY143" s="26"/>
      <c r="CZ143" s="26"/>
      <c r="DA143" s="26"/>
      <c r="DB143" s="26"/>
      <c r="DC143" s="26"/>
      <c r="DD143" s="26"/>
      <c r="DE143" s="26"/>
      <c r="DF143" s="26"/>
      <c r="DG143" s="26"/>
      <c r="DH143" s="26"/>
      <c r="DI143" s="26"/>
      <c r="DJ143" s="26"/>
      <c r="DK143" s="26"/>
      <c r="DL143" s="26"/>
      <c r="DM143" s="26"/>
      <c r="DN143" s="26"/>
      <c r="DO143" s="26"/>
      <c r="DP143" s="26"/>
      <c r="DQ143" s="26"/>
      <c r="DR143" s="26"/>
      <c r="DS143" s="26"/>
      <c r="DT143" s="26"/>
      <c r="DU143" s="26"/>
      <c r="DV143" s="26"/>
      <c r="DW143" s="26"/>
      <c r="DX143" s="26"/>
      <c r="DY143" s="26"/>
      <c r="DZ143" s="26"/>
      <c r="EA143" s="26"/>
      <c r="EB143" s="26"/>
      <c r="EC143" s="26"/>
      <c r="ED143" s="26"/>
      <c r="EE143" s="26"/>
      <c r="EF143" s="26"/>
      <c r="EG143" s="26"/>
      <c r="EH143" s="26"/>
      <c r="EI143" s="26"/>
      <c r="EJ143" s="26"/>
      <c r="EK143" s="26"/>
      <c r="EL143" s="26"/>
      <c r="EM143" s="26"/>
      <c r="EN143" s="26"/>
      <c r="EO143" s="26"/>
      <c r="EP143" s="26"/>
      <c r="EQ143" s="26"/>
      <c r="ER143" s="26"/>
      <c r="ES143" s="26"/>
      <c r="ET143" s="26"/>
      <c r="EU143" s="26"/>
      <c r="EV143" s="26"/>
      <c r="EW143" s="26"/>
      <c r="EX143" s="26"/>
      <c r="EY143" s="26"/>
      <c r="EZ143" s="26"/>
      <c r="FA143" s="26"/>
      <c r="FB143" s="26"/>
      <c r="FC143" s="26"/>
      <c r="FD143" s="26"/>
      <c r="FE143" s="26"/>
      <c r="FF143" s="26"/>
      <c r="FG143" s="26"/>
      <c r="FH143" s="26"/>
      <c r="FI143" s="26"/>
      <c r="FJ143" s="26"/>
      <c r="FK143" s="26"/>
      <c r="FL143" s="26"/>
      <c r="FM143" s="26"/>
      <c r="FN143" s="26"/>
      <c r="FO143" s="26"/>
      <c r="FP143" s="26"/>
      <c r="FQ143" s="26"/>
      <c r="FR143" s="26"/>
      <c r="FS143" s="26"/>
      <c r="FT143" s="26"/>
      <c r="FU143" s="26"/>
      <c r="FV143" s="26"/>
      <c r="FW143" s="26"/>
      <c r="FX143" s="26"/>
      <c r="FY143" s="26"/>
      <c r="FZ143" s="26"/>
      <c r="GA143" s="26"/>
      <c r="GB143" s="26"/>
      <c r="GC143" s="26"/>
      <c r="GD143" s="26"/>
      <c r="GE143" s="26"/>
      <c r="GF143" s="26"/>
      <c r="GG143" s="26"/>
      <c r="GH143" s="26"/>
      <c r="GI143" s="26"/>
      <c r="GJ143" s="26"/>
      <c r="GK143" s="26"/>
      <c r="GL143" s="26"/>
      <c r="GM143" s="26"/>
      <c r="GN143" s="26"/>
      <c r="GO143" s="26"/>
      <c r="GP143" s="26"/>
      <c r="GQ143" s="26"/>
      <c r="GR143" s="26"/>
      <c r="GS143" s="26"/>
      <c r="GT143" s="26"/>
      <c r="GU143" s="26"/>
      <c r="GV143" s="26"/>
      <c r="GW143" s="26"/>
      <c r="GX143" s="26"/>
      <c r="GY143" s="26"/>
      <c r="GZ143" s="26"/>
      <c r="HA143" s="26"/>
      <c r="HB143" s="26"/>
      <c r="HC143" s="26"/>
      <c r="HD143" s="26"/>
      <c r="HE143" s="26"/>
      <c r="HF143" s="26"/>
      <c r="HG143" s="26"/>
      <c r="HH143" s="26"/>
      <c r="HI143" s="26"/>
      <c r="HJ143" s="26"/>
      <c r="HK143" s="26"/>
      <c r="HL143" s="26"/>
      <c r="HM143" s="26"/>
      <c r="HN143" s="26"/>
      <c r="HO143" s="26"/>
      <c r="HP143" s="26"/>
      <c r="HQ143" s="26"/>
      <c r="HR143" s="26"/>
      <c r="HS143" s="26"/>
      <c r="HT143" s="26"/>
      <c r="HU143" s="26"/>
      <c r="HV143" s="26"/>
      <c r="HW143" s="26"/>
      <c r="HX143" s="26"/>
      <c r="HY143" s="26"/>
      <c r="HZ143" s="26"/>
      <c r="IA143" s="26"/>
      <c r="IB143" s="26"/>
      <c r="IC143" s="26"/>
      <c r="ID143" s="26"/>
      <c r="IE143" s="26"/>
      <c r="IF143" s="26"/>
      <c r="IG143" s="26"/>
      <c r="IH143" s="26"/>
      <c r="II143" s="26"/>
      <c r="IJ143" s="26"/>
      <c r="IK143" s="26"/>
      <c r="IL143" s="26"/>
      <c r="IM143" s="26"/>
      <c r="IN143" s="26"/>
      <c r="IO143" s="26"/>
      <c r="IP143" s="26"/>
      <c r="IQ143" s="26"/>
      <c r="IR143" s="26"/>
      <c r="IS143" s="26"/>
      <c r="IT143" s="26"/>
      <c r="IU143" s="26"/>
      <c r="IV143" s="26"/>
      <c r="IW143" s="26"/>
      <c r="IX143" s="26"/>
      <c r="IY143" s="26"/>
      <c r="IZ143" s="26"/>
      <c r="JA143" s="26"/>
      <c r="JB143" s="26"/>
      <c r="JC143" s="26"/>
      <c r="JD143" s="26"/>
      <c r="JE143" s="26"/>
      <c r="JF143" s="26"/>
      <c r="JG143" s="26"/>
      <c r="JH143" s="26"/>
      <c r="JI143" s="26"/>
      <c r="JJ143" s="26"/>
      <c r="JK143" s="26"/>
      <c r="JL143" s="26"/>
      <c r="JM143" s="26"/>
      <c r="JN143" s="26"/>
      <c r="JO143" s="26"/>
      <c r="JP143" s="26"/>
      <c r="JQ143" s="26"/>
      <c r="JR143" s="26"/>
      <c r="JS143" s="26"/>
      <c r="JT143" s="26"/>
      <c r="JU143" s="26"/>
      <c r="JV143" s="26"/>
      <c r="JW143" s="26"/>
      <c r="JX143" s="26"/>
      <c r="JY143" s="26"/>
      <c r="JZ143" s="26"/>
      <c r="KA143" s="26"/>
      <c r="KB143" s="26"/>
      <c r="KC143" s="26"/>
      <c r="KD143" s="26"/>
      <c r="KE143" s="26"/>
      <c r="KF143" s="26"/>
      <c r="KG143" s="26"/>
      <c r="KH143" s="26"/>
      <c r="KI143" s="26"/>
      <c r="KJ143" s="26"/>
      <c r="KK143" s="26"/>
      <c r="KL143" s="26"/>
      <c r="KM143" s="26"/>
      <c r="KN143" s="26"/>
      <c r="KO143" s="26"/>
      <c r="KP143" s="26"/>
      <c r="KQ143" s="26"/>
      <c r="KR143" s="26"/>
      <c r="KS143" s="26"/>
      <c r="KT143" s="26"/>
      <c r="KU143" s="26"/>
      <c r="KV143" s="26"/>
      <c r="KW143" s="26"/>
      <c r="KX143" s="26"/>
      <c r="KY143" s="26"/>
      <c r="KZ143" s="26"/>
      <c r="LA143" s="26"/>
      <c r="LB143" s="26"/>
      <c r="LC143" s="26"/>
      <c r="LD143" s="26"/>
      <c r="LE143" s="26"/>
      <c r="LF143" s="26"/>
      <c r="LG143" s="26"/>
      <c r="LH143" s="26"/>
      <c r="LI143" s="26"/>
      <c r="LJ143" s="26"/>
      <c r="LK143" s="26"/>
      <c r="LL143" s="26"/>
      <c r="LM143" s="26"/>
      <c r="LN143" s="26"/>
      <c r="LO143" s="26"/>
      <c r="LP143" s="26"/>
      <c r="LQ143" s="26"/>
      <c r="LR143" s="26"/>
      <c r="LS143" s="26"/>
      <c r="LT143" s="26"/>
      <c r="LU143" s="26"/>
      <c r="LV143" s="26"/>
      <c r="LW143" s="26"/>
      <c r="LX143" s="26"/>
      <c r="LY143" s="26"/>
      <c r="LZ143" s="26"/>
      <c r="MA143" s="26"/>
      <c r="MB143" s="26"/>
      <c r="MC143" s="26"/>
      <c r="MD143" s="26"/>
      <c r="ME143" s="26"/>
      <c r="MF143" s="26"/>
      <c r="MG143" s="26"/>
      <c r="MH143" s="26"/>
      <c r="MI143" s="26"/>
      <c r="MJ143" s="26"/>
      <c r="MK143" s="26"/>
      <c r="ML143" s="26"/>
      <c r="MM143" s="26"/>
      <c r="MN143" s="26"/>
      <c r="MO143" s="26"/>
      <c r="MP143" s="26"/>
      <c r="MQ143" s="26"/>
      <c r="MR143" s="26"/>
      <c r="MS143" s="26"/>
      <c r="MT143" s="26"/>
      <c r="MU143" s="26"/>
      <c r="MV143" s="26"/>
      <c r="MW143" s="26"/>
      <c r="MX143" s="26"/>
      <c r="MY143" s="26"/>
      <c r="MZ143" s="26"/>
      <c r="NA143" s="26"/>
      <c r="NB143" s="26"/>
      <c r="NC143" s="26"/>
      <c r="ND143" s="26"/>
      <c r="NE143" s="26"/>
      <c r="NF143" s="26"/>
      <c r="NG143" s="26"/>
      <c r="NH143" s="26"/>
      <c r="NI143" s="26"/>
      <c r="NJ143" s="26"/>
      <c r="NK143" s="26"/>
      <c r="NL143" s="26"/>
      <c r="NM143" s="26"/>
      <c r="NN143" s="26"/>
      <c r="NO143" s="26"/>
      <c r="NP143" s="26"/>
      <c r="NQ143" s="26"/>
      <c r="NR143" s="26"/>
      <c r="NS143" s="26"/>
      <c r="NT143" s="26"/>
      <c r="NU143" s="26"/>
      <c r="NV143" s="26"/>
      <c r="NW143" s="26"/>
      <c r="NX143" s="26"/>
      <c r="NY143" s="26"/>
      <c r="NZ143" s="26"/>
      <c r="OA143" s="26"/>
      <c r="OB143" s="26"/>
      <c r="OC143" s="26"/>
      <c r="OD143" s="26"/>
      <c r="OE143" s="26"/>
      <c r="OF143" s="26"/>
      <c r="OG143" s="26"/>
      <c r="OH143" s="26"/>
      <c r="OI143" s="26"/>
      <c r="OJ143" s="26"/>
      <c r="OK143" s="26"/>
      <c r="OL143" s="26"/>
      <c r="OM143" s="26"/>
      <c r="ON143" s="26"/>
      <c r="OO143" s="26"/>
      <c r="OP143" s="26"/>
      <c r="OQ143" s="26"/>
      <c r="OR143" s="26"/>
      <c r="OS143" s="26"/>
      <c r="OT143" s="26"/>
      <c r="OU143" s="26"/>
      <c r="OV143" s="26"/>
      <c r="OW143" s="26"/>
      <c r="OX143" s="26"/>
      <c r="OY143" s="26"/>
      <c r="OZ143" s="26"/>
      <c r="PA143" s="26"/>
      <c r="PB143" s="26"/>
      <c r="PC143" s="26"/>
      <c r="PD143" s="26"/>
      <c r="PE143" s="26"/>
      <c r="PF143" s="26"/>
      <c r="PG143" s="26"/>
      <c r="PH143" s="26"/>
      <c r="PI143" s="26"/>
      <c r="PJ143" s="26"/>
      <c r="PK143" s="26"/>
      <c r="PL143" s="26"/>
      <c r="PM143" s="26"/>
      <c r="PN143" s="26"/>
      <c r="PO143" s="26"/>
      <c r="PP143" s="26"/>
      <c r="PQ143" s="26"/>
      <c r="PR143" s="26"/>
      <c r="PS143" s="26"/>
      <c r="PT143" s="26"/>
      <c r="PU143" s="26"/>
      <c r="PV143" s="26"/>
      <c r="PW143" s="26"/>
      <c r="PX143" s="26"/>
      <c r="PY143" s="26"/>
      <c r="PZ143" s="26"/>
      <c r="QA143" s="26"/>
      <c r="QB143" s="26"/>
      <c r="QC143" s="26"/>
      <c r="QD143" s="26"/>
      <c r="QE143" s="26"/>
      <c r="QF143" s="26"/>
      <c r="QG143" s="26"/>
      <c r="QH143" s="26"/>
      <c r="QI143" s="26"/>
      <c r="QJ143" s="26"/>
      <c r="QK143" s="26"/>
      <c r="QL143" s="26"/>
      <c r="QM143" s="26"/>
      <c r="QN143" s="26"/>
      <c r="QO143" s="26"/>
      <c r="QP143" s="26"/>
      <c r="QQ143" s="26"/>
      <c r="QR143" s="26"/>
      <c r="QS143" s="26"/>
      <c r="QT143" s="26"/>
      <c r="QU143" s="26"/>
      <c r="QV143" s="26"/>
      <c r="QW143" s="26"/>
      <c r="QX143" s="26"/>
      <c r="QY143" s="26"/>
      <c r="QZ143" s="26"/>
      <c r="RA143" s="26"/>
      <c r="RB143" s="26"/>
      <c r="RC143" s="26"/>
      <c r="RD143" s="26"/>
      <c r="RE143" s="26"/>
      <c r="RF143" s="26"/>
      <c r="RG143" s="26"/>
      <c r="RH143" s="26"/>
      <c r="RI143" s="26"/>
      <c r="RJ143" s="26"/>
      <c r="RK143" s="26"/>
      <c r="RL143" s="26"/>
      <c r="RM143" s="26"/>
      <c r="RN143" s="26"/>
      <c r="RO143" s="26"/>
      <c r="RP143" s="26"/>
      <c r="RQ143" s="26"/>
      <c r="RR143" s="26"/>
      <c r="RS143" s="26"/>
      <c r="RT143" s="26"/>
      <c r="RU143" s="26"/>
      <c r="RV143" s="26"/>
      <c r="RW143" s="26"/>
      <c r="RX143" s="26"/>
      <c r="RY143" s="26"/>
      <c r="RZ143" s="26"/>
      <c r="SA143" s="26"/>
      <c r="SB143" s="26"/>
      <c r="SC143" s="26"/>
      <c r="SD143" s="26"/>
      <c r="SE143" s="26"/>
      <c r="SF143" s="26"/>
      <c r="SG143" s="26"/>
      <c r="SH143" s="26"/>
      <c r="SI143" s="26"/>
      <c r="SJ143" s="26"/>
      <c r="SK143" s="26"/>
      <c r="SL143" s="26"/>
      <c r="SM143" s="26"/>
      <c r="SN143" s="26"/>
      <c r="SO143" s="26"/>
      <c r="SP143" s="26"/>
      <c r="SQ143" s="26"/>
      <c r="SR143" s="26"/>
      <c r="SS143" s="26"/>
      <c r="ST143" s="26"/>
      <c r="SU143" s="26"/>
      <c r="SV143" s="26"/>
      <c r="SW143" s="26"/>
      <c r="SX143" s="26"/>
      <c r="SY143" s="26"/>
      <c r="SZ143" s="26"/>
      <c r="TA143" s="26"/>
      <c r="TB143" s="26"/>
      <c r="TC143" s="26"/>
      <c r="TD143" s="26"/>
      <c r="TE143" s="26"/>
      <c r="TF143" s="26"/>
      <c r="TG143" s="26"/>
      <c r="TH143" s="26"/>
      <c r="TI143" s="26"/>
      <c r="TJ143" s="26"/>
      <c r="TK143" s="26"/>
      <c r="TL143" s="26"/>
      <c r="TM143" s="26"/>
      <c r="TN143" s="26"/>
      <c r="TO143" s="26"/>
      <c r="TP143" s="26"/>
      <c r="TQ143" s="26"/>
      <c r="TR143" s="26"/>
      <c r="TS143" s="26"/>
      <c r="TT143" s="26"/>
      <c r="TU143" s="26"/>
      <c r="TV143" s="26"/>
      <c r="TW143" s="26"/>
      <c r="TX143" s="26"/>
      <c r="TY143" s="26"/>
      <c r="TZ143" s="26"/>
      <c r="UA143" s="26"/>
      <c r="UB143" s="26"/>
      <c r="UC143" s="26"/>
      <c r="UD143" s="26"/>
      <c r="UE143" s="26"/>
      <c r="UF143" s="26"/>
      <c r="UG143" s="26"/>
      <c r="UH143" s="26"/>
      <c r="UI143" s="26"/>
      <c r="UJ143" s="26"/>
      <c r="UK143" s="26"/>
      <c r="UL143" s="26"/>
      <c r="UM143" s="26"/>
      <c r="UN143" s="26"/>
      <c r="UO143" s="26"/>
      <c r="UP143" s="26"/>
      <c r="UQ143" s="26"/>
      <c r="UR143" s="26"/>
      <c r="US143" s="26"/>
      <c r="UT143" s="26"/>
      <c r="UU143" s="26"/>
      <c r="UV143" s="26"/>
      <c r="UW143" s="26"/>
      <c r="UX143" s="26"/>
      <c r="UY143" s="26"/>
      <c r="UZ143" s="26"/>
      <c r="VA143" s="26"/>
      <c r="VB143" s="26"/>
      <c r="VC143" s="26"/>
      <c r="VD143" s="26"/>
      <c r="VE143" s="26"/>
      <c r="VF143" s="26"/>
      <c r="VG143" s="26"/>
      <c r="VH143" s="26"/>
      <c r="VI143" s="26"/>
      <c r="VJ143" s="26"/>
      <c r="VK143" s="26"/>
      <c r="VL143" s="26"/>
      <c r="VM143" s="26"/>
      <c r="VN143" s="26"/>
      <c r="VO143" s="26"/>
      <c r="VP143" s="26"/>
      <c r="VQ143" s="26"/>
      <c r="VR143" s="26"/>
      <c r="VS143" s="26"/>
      <c r="VT143" s="26"/>
      <c r="VU143" s="26"/>
      <c r="VV143" s="26"/>
      <c r="VW143" s="26"/>
      <c r="VX143" s="26"/>
      <c r="VY143" s="26"/>
      <c r="VZ143" s="26"/>
      <c r="WA143" s="26"/>
      <c r="WB143" s="26"/>
      <c r="WC143" s="26"/>
      <c r="WD143" s="26"/>
      <c r="WE143" s="26"/>
      <c r="WF143" s="26"/>
      <c r="WG143" s="26"/>
      <c r="WH143" s="26"/>
      <c r="WI143" s="26"/>
      <c r="WJ143" s="26"/>
      <c r="WK143" s="26"/>
      <c r="WL143" s="26"/>
      <c r="WM143" s="26"/>
      <c r="WN143" s="26"/>
      <c r="WO143" s="26"/>
      <c r="WP143" s="26"/>
      <c r="WQ143" s="26"/>
      <c r="WR143" s="26"/>
      <c r="WS143" s="26"/>
      <c r="WT143" s="26"/>
      <c r="WU143" s="26"/>
      <c r="WV143" s="26"/>
      <c r="WW143" s="26"/>
      <c r="WX143" s="26"/>
      <c r="WY143" s="26"/>
      <c r="WZ143" s="26"/>
      <c r="XA143" s="26"/>
      <c r="XB143" s="26"/>
      <c r="XC143" s="26"/>
      <c r="XD143" s="26"/>
      <c r="XE143" s="26"/>
      <c r="XF143" s="26"/>
      <c r="XG143" s="26"/>
      <c r="XH143" s="26"/>
      <c r="XI143" s="26"/>
      <c r="XJ143" s="26"/>
      <c r="XK143" s="26"/>
      <c r="XL143" s="26"/>
      <c r="XM143" s="26"/>
      <c r="XN143" s="26"/>
      <c r="XO143" s="26"/>
      <c r="XP143" s="26"/>
      <c r="XQ143" s="26"/>
      <c r="XR143" s="26"/>
      <c r="XS143" s="26"/>
      <c r="XT143" s="26"/>
      <c r="XU143" s="26"/>
      <c r="XV143" s="26"/>
      <c r="XW143" s="26"/>
      <c r="XX143" s="26"/>
      <c r="XY143" s="26"/>
      <c r="XZ143" s="26"/>
      <c r="YA143" s="26"/>
      <c r="YB143" s="26"/>
      <c r="YC143" s="26"/>
      <c r="YD143" s="26"/>
      <c r="YE143" s="26"/>
      <c r="YF143" s="26"/>
      <c r="YG143" s="26"/>
      <c r="YH143" s="26"/>
      <c r="YI143" s="26"/>
      <c r="YJ143" s="26"/>
      <c r="YK143" s="26"/>
      <c r="YL143" s="26"/>
      <c r="YM143" s="26"/>
      <c r="YN143" s="26"/>
      <c r="YO143" s="26"/>
      <c r="YP143" s="26"/>
      <c r="YQ143" s="26"/>
      <c r="YR143" s="26"/>
      <c r="YS143" s="26"/>
      <c r="YT143" s="26"/>
      <c r="YU143" s="26"/>
      <c r="YV143" s="26"/>
      <c r="YW143" s="26"/>
      <c r="YX143" s="26"/>
      <c r="YY143" s="26"/>
      <c r="YZ143" s="26"/>
      <c r="ZA143" s="26"/>
      <c r="ZB143" s="26"/>
      <c r="ZC143" s="26"/>
      <c r="ZD143" s="26"/>
      <c r="ZE143" s="26"/>
      <c r="ZF143" s="26"/>
      <c r="ZG143" s="26"/>
      <c r="ZH143" s="26"/>
      <c r="ZI143" s="26"/>
      <c r="ZJ143" s="26"/>
      <c r="ZK143" s="26"/>
      <c r="ZL143" s="26"/>
      <c r="ZM143" s="26"/>
      <c r="ZN143" s="26"/>
      <c r="ZO143" s="26"/>
      <c r="ZP143" s="26"/>
      <c r="ZQ143" s="26"/>
      <c r="ZR143" s="26"/>
      <c r="ZS143" s="26"/>
      <c r="ZT143" s="26"/>
      <c r="ZU143" s="26"/>
      <c r="ZV143" s="26"/>
      <c r="ZW143" s="26"/>
      <c r="ZX143" s="26"/>
      <c r="ZY143" s="26"/>
      <c r="ZZ143" s="26"/>
      <c r="AAA143" s="26"/>
      <c r="AAB143" s="26"/>
      <c r="AAC143" s="26"/>
      <c r="AAD143" s="26"/>
      <c r="AAE143" s="26"/>
      <c r="AAF143" s="26"/>
      <c r="AAG143" s="26"/>
      <c r="AAH143" s="26"/>
      <c r="AAI143" s="26"/>
      <c r="AAJ143" s="26"/>
      <c r="AAK143" s="26"/>
      <c r="AAL143" s="26"/>
      <c r="AAM143" s="26"/>
      <c r="AAN143" s="26"/>
      <c r="AAO143" s="26"/>
      <c r="AAP143" s="26"/>
      <c r="AAQ143" s="26"/>
      <c r="AAR143" s="26"/>
      <c r="AAS143" s="26"/>
      <c r="AAT143" s="26"/>
      <c r="AAU143" s="26"/>
      <c r="AAV143" s="26"/>
      <c r="AAW143" s="26"/>
      <c r="AAX143" s="26"/>
      <c r="AAY143" s="26"/>
      <c r="AAZ143" s="26"/>
      <c r="ABA143" s="26"/>
      <c r="ABB143" s="26"/>
      <c r="ABC143" s="26"/>
      <c r="ABD143" s="26"/>
      <c r="ABE143" s="26"/>
      <c r="ABF143" s="26"/>
      <c r="ABG143" s="26"/>
      <c r="ABH143" s="26"/>
      <c r="ABI143" s="26"/>
      <c r="ABJ143" s="26"/>
      <c r="ABK143" s="26"/>
      <c r="ABL143" s="26"/>
      <c r="ABM143" s="26"/>
      <c r="ABN143" s="26"/>
      <c r="ABO143" s="26"/>
      <c r="ABP143" s="26"/>
      <c r="ABQ143" s="26"/>
      <c r="ABR143" s="26"/>
      <c r="ABS143" s="26"/>
      <c r="ABT143" s="26"/>
      <c r="ABU143" s="26"/>
      <c r="ABV143" s="26"/>
      <c r="ABW143" s="26"/>
      <c r="ABX143" s="26"/>
      <c r="ABY143" s="26"/>
      <c r="ABZ143" s="26"/>
      <c r="ACA143" s="26"/>
      <c r="ACB143" s="26"/>
      <c r="ACC143" s="26"/>
      <c r="ACD143" s="26"/>
      <c r="ACE143" s="26"/>
      <c r="ACF143" s="26"/>
      <c r="ACG143" s="26"/>
      <c r="ACH143" s="26"/>
      <c r="ACI143" s="26"/>
      <c r="ACJ143" s="26"/>
      <c r="ACK143" s="26"/>
      <c r="ACL143" s="26"/>
      <c r="ACM143" s="26"/>
      <c r="ACN143" s="26"/>
      <c r="ACO143" s="26"/>
      <c r="ACP143" s="26"/>
      <c r="ACQ143" s="26"/>
      <c r="ACR143" s="26"/>
      <c r="ACS143" s="26"/>
      <c r="ACT143" s="26"/>
      <c r="ACU143" s="26"/>
      <c r="ACV143" s="26"/>
      <c r="ACW143" s="26"/>
      <c r="ACX143" s="26"/>
      <c r="ACY143" s="26"/>
      <c r="ACZ143" s="26"/>
      <c r="ADA143" s="26"/>
      <c r="ADB143" s="26"/>
      <c r="ADC143" s="26"/>
      <c r="ADD143" s="26"/>
      <c r="ADE143" s="26"/>
      <c r="ADF143" s="26"/>
      <c r="ADG143" s="26"/>
      <c r="ADH143" s="26"/>
      <c r="ADI143" s="26"/>
      <c r="ADJ143" s="26"/>
      <c r="ADK143" s="26"/>
      <c r="ADL143" s="26"/>
      <c r="ADM143" s="26"/>
      <c r="ADN143" s="26"/>
      <c r="ADO143" s="26"/>
      <c r="ADP143" s="26"/>
      <c r="ADQ143" s="26"/>
      <c r="ADR143" s="26"/>
      <c r="ADS143" s="26"/>
      <c r="ADT143" s="26"/>
      <c r="ADU143" s="26"/>
      <c r="ADV143" s="26"/>
      <c r="ADW143" s="26"/>
      <c r="ADX143" s="26"/>
      <c r="ADY143" s="26"/>
      <c r="ADZ143" s="26"/>
      <c r="AEA143" s="26"/>
      <c r="AEB143" s="26"/>
      <c r="AEC143" s="26"/>
      <c r="AED143" s="26"/>
      <c r="AEE143" s="26"/>
      <c r="AEF143" s="26"/>
      <c r="AEG143" s="26"/>
      <c r="AEH143" s="26"/>
      <c r="AEI143" s="26"/>
      <c r="AEJ143" s="26"/>
      <c r="AEK143" s="26"/>
      <c r="AEL143" s="26"/>
      <c r="AEM143" s="26"/>
      <c r="AEN143" s="26"/>
      <c r="AEO143" s="26"/>
      <c r="AEP143" s="26"/>
      <c r="AEQ143" s="26"/>
      <c r="AER143" s="26"/>
      <c r="AES143" s="26"/>
      <c r="AET143" s="26"/>
      <c r="AEU143" s="26"/>
      <c r="AEV143" s="26"/>
      <c r="AEW143" s="26"/>
      <c r="AEX143" s="26"/>
      <c r="AEY143" s="26"/>
      <c r="AEZ143" s="26"/>
      <c r="AFA143" s="26"/>
      <c r="AFB143" s="26"/>
      <c r="AFC143" s="26"/>
      <c r="AFD143" s="26"/>
      <c r="AFE143" s="26"/>
      <c r="AFF143" s="26"/>
      <c r="AFG143" s="26"/>
      <c r="AFH143" s="26"/>
      <c r="AFI143" s="26"/>
      <c r="AFJ143" s="26"/>
      <c r="AFK143" s="26"/>
      <c r="AFL143" s="26"/>
      <c r="AFM143" s="26"/>
      <c r="AFN143" s="26"/>
      <c r="AFO143" s="26"/>
      <c r="AFP143" s="26"/>
      <c r="AFQ143" s="26"/>
      <c r="AFR143" s="26"/>
      <c r="AFS143" s="26"/>
      <c r="AFT143" s="26"/>
      <c r="AFU143" s="26"/>
      <c r="AFV143" s="26"/>
      <c r="AFW143" s="26"/>
      <c r="AFX143" s="26"/>
      <c r="AFY143" s="26"/>
      <c r="AFZ143" s="26"/>
      <c r="AGA143" s="26"/>
      <c r="AGB143" s="26"/>
      <c r="AGC143" s="26"/>
      <c r="AGD143" s="26"/>
      <c r="AGE143" s="26"/>
      <c r="AGF143" s="26"/>
      <c r="AGG143" s="26"/>
      <c r="AGH143" s="26"/>
      <c r="AGI143" s="26"/>
      <c r="AGJ143" s="26"/>
      <c r="AGK143" s="26"/>
      <c r="AGL143" s="26"/>
      <c r="AGM143" s="26"/>
      <c r="AGN143" s="26"/>
      <c r="AGO143" s="26"/>
      <c r="AGP143" s="26"/>
      <c r="AGQ143" s="26"/>
      <c r="AGR143" s="26"/>
      <c r="AGS143" s="26"/>
      <c r="AGT143" s="26"/>
      <c r="AGU143" s="26"/>
      <c r="AGV143" s="26"/>
      <c r="AGW143" s="26"/>
      <c r="AGX143" s="26"/>
      <c r="AGY143" s="26"/>
      <c r="AGZ143" s="26"/>
      <c r="AHA143" s="26"/>
      <c r="AHB143" s="26"/>
      <c r="AHC143" s="26"/>
      <c r="AHD143" s="26"/>
      <c r="AHE143" s="26"/>
      <c r="AHF143" s="26"/>
      <c r="AHG143" s="26"/>
      <c r="AHH143" s="26"/>
      <c r="AHI143" s="26"/>
      <c r="AHJ143" s="26"/>
      <c r="AHK143" s="26"/>
      <c r="AHL143" s="26"/>
      <c r="AHM143" s="26"/>
      <c r="AHN143" s="26"/>
      <c r="AHO143" s="26"/>
      <c r="AHP143" s="26"/>
      <c r="AHQ143" s="26"/>
      <c r="AHR143" s="26"/>
      <c r="AHS143" s="26"/>
      <c r="AHT143" s="26"/>
      <c r="AHU143" s="26"/>
      <c r="AHV143" s="26"/>
      <c r="AHW143" s="26"/>
      <c r="AHX143" s="26"/>
      <c r="AHY143" s="26"/>
      <c r="AHZ143" s="26"/>
      <c r="AIA143" s="26"/>
      <c r="AIB143" s="26"/>
      <c r="AIC143" s="26"/>
      <c r="AID143" s="26"/>
      <c r="AIE143" s="26"/>
      <c r="AIF143" s="26"/>
      <c r="AIG143" s="26"/>
      <c r="AIH143" s="26"/>
      <c r="AII143" s="26"/>
      <c r="AIJ143" s="26"/>
      <c r="AIK143" s="26"/>
      <c r="AIL143" s="26"/>
      <c r="AIM143" s="26"/>
      <c r="AIN143" s="26"/>
      <c r="AIO143" s="26"/>
      <c r="AIP143" s="26"/>
      <c r="AIQ143" s="26"/>
      <c r="AIR143" s="26"/>
      <c r="AIS143" s="26"/>
      <c r="AIT143" s="26"/>
      <c r="AIU143" s="26"/>
      <c r="AIV143" s="26"/>
      <c r="AIW143" s="26"/>
      <c r="AIX143" s="26"/>
      <c r="AIY143" s="26"/>
      <c r="AIZ143" s="26"/>
      <c r="AJA143" s="26"/>
      <c r="AJB143" s="26"/>
      <c r="AJC143" s="26"/>
      <c r="AJD143" s="26"/>
      <c r="AJE143" s="26"/>
      <c r="AJF143" s="26"/>
      <c r="AJG143" s="26"/>
      <c r="AJH143" s="26"/>
      <c r="AJI143" s="26"/>
      <c r="AJJ143" s="26"/>
      <c r="AJK143" s="26"/>
      <c r="AJL143" s="26"/>
      <c r="AJM143" s="26"/>
      <c r="AJN143" s="26"/>
      <c r="AJO143" s="26"/>
      <c r="AJP143" s="26"/>
      <c r="AJQ143" s="26"/>
      <c r="AJR143" s="26"/>
      <c r="AJS143" s="26"/>
      <c r="AJT143" s="26"/>
      <c r="AJU143" s="26"/>
      <c r="AJV143" s="26"/>
      <c r="AJW143" s="26"/>
      <c r="AJX143" s="26"/>
      <c r="AJY143" s="26"/>
      <c r="AJZ143" s="26"/>
      <c r="AKA143" s="26"/>
      <c r="AKB143" s="26"/>
      <c r="AKC143" s="26"/>
      <c r="AKD143" s="26"/>
      <c r="AKE143" s="26"/>
      <c r="AKF143" s="26"/>
      <c r="AKG143" s="26"/>
      <c r="AKH143" s="26"/>
      <c r="AKI143" s="26"/>
      <c r="AKJ143" s="26"/>
      <c r="AKK143" s="26"/>
      <c r="AKL143" s="26"/>
      <c r="AKM143" s="26"/>
      <c r="AKN143" s="26"/>
      <c r="AKO143" s="26"/>
      <c r="AKP143" s="26"/>
      <c r="AKQ143" s="26"/>
      <c r="AKR143" s="26"/>
      <c r="AKS143" s="26"/>
      <c r="AKT143" s="26"/>
      <c r="AKU143" s="26"/>
      <c r="AKV143" s="26"/>
      <c r="AKW143" s="26"/>
      <c r="AKX143" s="26"/>
      <c r="AKY143" s="26"/>
      <c r="AKZ143" s="26"/>
      <c r="ALA143" s="26"/>
      <c r="ALB143" s="26"/>
      <c r="ALC143" s="26"/>
      <c r="ALD143" s="26"/>
      <c r="ALE143" s="26"/>
      <c r="ALF143" s="26"/>
      <c r="ALG143" s="26"/>
      <c r="ALH143" s="26"/>
      <c r="ALI143" s="26"/>
      <c r="ALJ143" s="26"/>
      <c r="ALK143" s="26"/>
      <c r="ALL143" s="26"/>
      <c r="ALM143" s="26"/>
      <c r="ALN143" s="26"/>
      <c r="ALO143" s="26"/>
      <c r="ALP143" s="26"/>
      <c r="ALQ143" s="26"/>
      <c r="ALR143" s="26"/>
      <c r="ALS143" s="26"/>
      <c r="ALT143" s="26"/>
      <c r="ALU143" s="26"/>
      <c r="ALV143" s="26"/>
      <c r="ALW143" s="26"/>
      <c r="ALX143" s="26"/>
      <c r="ALY143" s="26"/>
      <c r="ALZ143" s="26"/>
      <c r="AMA143" s="26"/>
      <c r="AMB143" s="26"/>
      <c r="AMC143" s="26"/>
      <c r="AMD143" s="26"/>
      <c r="AME143" s="26"/>
      <c r="AMF143" s="26"/>
      <c r="AMG143" s="26"/>
      <c r="AMH143" s="26"/>
      <c r="AMI143" s="26"/>
      <c r="AMJ143" s="26"/>
      <c r="AMK143" s="26"/>
    </row>
    <row r="144" spans="1:1025" ht="37.35" customHeight="1" x14ac:dyDescent="0.25">
      <c r="A144" s="651"/>
      <c r="B144" s="639" t="s">
        <v>667</v>
      </c>
      <c r="C144" s="641">
        <f>C142*0.06</f>
        <v>33.299999999999997</v>
      </c>
      <c r="D144" s="640" t="s">
        <v>34</v>
      </c>
      <c r="E144" s="605">
        <v>0</v>
      </c>
      <c r="F144" s="220">
        <f>C144*E144</f>
        <v>0</v>
      </c>
    </row>
    <row r="145" spans="1:6" ht="30" x14ac:dyDescent="0.25">
      <c r="A145" s="651"/>
      <c r="B145" s="639" t="s">
        <v>681</v>
      </c>
      <c r="C145" s="640">
        <f>C142</f>
        <v>555</v>
      </c>
      <c r="D145" s="641" t="s">
        <v>14</v>
      </c>
      <c r="E145" s="605">
        <v>0</v>
      </c>
      <c r="F145" s="220">
        <f>C145*E145</f>
        <v>0</v>
      </c>
    </row>
    <row r="146" spans="1:6" x14ac:dyDescent="0.25">
      <c r="A146" s="651"/>
      <c r="B146" s="639"/>
      <c r="C146" s="640"/>
      <c r="D146" s="641"/>
      <c r="E146" s="220"/>
      <c r="F146" s="220"/>
    </row>
    <row r="147" spans="1:6" x14ac:dyDescent="0.25">
      <c r="A147" s="651" t="s">
        <v>682</v>
      </c>
      <c r="B147" s="22" t="s">
        <v>683</v>
      </c>
      <c r="C147" s="640"/>
      <c r="D147" s="641"/>
      <c r="E147" s="220"/>
      <c r="F147" s="220"/>
    </row>
    <row r="148" spans="1:6" ht="45" x14ac:dyDescent="0.25">
      <c r="A148" s="660"/>
      <c r="B148" s="639" t="s">
        <v>672</v>
      </c>
      <c r="C148" s="640"/>
      <c r="D148" s="641"/>
      <c r="E148" s="220"/>
      <c r="F148" s="220"/>
    </row>
    <row r="149" spans="1:6" x14ac:dyDescent="0.25">
      <c r="A149" s="660"/>
      <c r="B149" s="639"/>
      <c r="C149" s="640"/>
      <c r="D149" s="641"/>
      <c r="E149" s="220"/>
      <c r="F149" s="220"/>
    </row>
    <row r="150" spans="1:6" x14ac:dyDescent="0.25">
      <c r="A150" s="660"/>
      <c r="B150" s="647" t="s">
        <v>684</v>
      </c>
      <c r="C150" s="640">
        <v>196</v>
      </c>
      <c r="D150" s="641" t="s">
        <v>14</v>
      </c>
      <c r="E150" s="220">
        <v>0</v>
      </c>
      <c r="F150" s="220">
        <f>C150*E150</f>
        <v>0</v>
      </c>
    </row>
    <row r="151" spans="1:6" x14ac:dyDescent="0.25">
      <c r="A151" s="660"/>
      <c r="B151" s="639" t="s">
        <v>685</v>
      </c>
      <c r="C151" s="640"/>
      <c r="D151" s="641"/>
      <c r="E151" s="220"/>
      <c r="F151" s="220"/>
    </row>
    <row r="152" spans="1:6" x14ac:dyDescent="0.25">
      <c r="A152" s="641"/>
      <c r="B152" s="55"/>
      <c r="C152" s="641"/>
      <c r="D152" s="641"/>
    </row>
    <row r="153" spans="1:6" x14ac:dyDescent="0.25">
      <c r="A153" s="660"/>
      <c r="B153" s="647" t="s">
        <v>686</v>
      </c>
      <c r="C153" s="640">
        <v>62</v>
      </c>
      <c r="D153" s="641" t="s">
        <v>14</v>
      </c>
      <c r="E153" s="220">
        <v>0</v>
      </c>
      <c r="F153" s="220">
        <f>C153*E153</f>
        <v>0</v>
      </c>
    </row>
    <row r="154" spans="1:6" ht="30" x14ac:dyDescent="0.25">
      <c r="A154" s="660"/>
      <c r="B154" s="639" t="s">
        <v>687</v>
      </c>
      <c r="C154" s="640"/>
      <c r="D154" s="641"/>
      <c r="E154" s="220"/>
      <c r="F154" s="220"/>
    </row>
    <row r="155" spans="1:6" x14ac:dyDescent="0.25">
      <c r="A155" s="641"/>
      <c r="B155" s="55"/>
      <c r="C155" s="641"/>
      <c r="D155" s="641"/>
    </row>
    <row r="156" spans="1:6" x14ac:dyDescent="0.25">
      <c r="A156" s="660"/>
      <c r="B156" s="647" t="s">
        <v>688</v>
      </c>
      <c r="C156" s="640">
        <v>64</v>
      </c>
      <c r="D156" s="641" t="s">
        <v>14</v>
      </c>
      <c r="E156" s="220">
        <v>0</v>
      </c>
      <c r="F156" s="220">
        <f>C156*E156</f>
        <v>0</v>
      </c>
    </row>
    <row r="157" spans="1:6" x14ac:dyDescent="0.25">
      <c r="A157" s="660"/>
      <c r="B157" s="639" t="s">
        <v>689</v>
      </c>
      <c r="C157" s="640"/>
      <c r="D157" s="641"/>
      <c r="E157" s="220"/>
      <c r="F157" s="220"/>
    </row>
    <row r="158" spans="1:6" x14ac:dyDescent="0.25">
      <c r="A158" s="641"/>
      <c r="B158" s="55"/>
      <c r="C158" s="641"/>
      <c r="D158" s="641"/>
    </row>
    <row r="159" spans="1:6" x14ac:dyDescent="0.25">
      <c r="A159" s="660"/>
      <c r="B159" s="647" t="s">
        <v>690</v>
      </c>
      <c r="C159" s="640">
        <v>233</v>
      </c>
      <c r="D159" s="641" t="s">
        <v>14</v>
      </c>
      <c r="E159" s="220">
        <v>0</v>
      </c>
      <c r="F159" s="220">
        <f>C159*E159</f>
        <v>0</v>
      </c>
    </row>
    <row r="160" spans="1:6" x14ac:dyDescent="0.25">
      <c r="A160" s="660"/>
      <c r="B160" s="639" t="s">
        <v>691</v>
      </c>
      <c r="C160" s="640"/>
      <c r="D160" s="641"/>
      <c r="E160" s="220"/>
      <c r="F160" s="220"/>
    </row>
    <row r="161" spans="1:1025" x14ac:dyDescent="0.25">
      <c r="A161" s="641"/>
      <c r="B161" s="55"/>
      <c r="C161" s="641"/>
      <c r="D161" s="641"/>
    </row>
    <row r="162" spans="1:1025" x14ac:dyDescent="0.25">
      <c r="A162" s="628"/>
      <c r="B162" s="22" t="s">
        <v>692</v>
      </c>
      <c r="C162" s="641"/>
      <c r="D162" s="641"/>
      <c r="E162" s="220"/>
      <c r="F162" s="220"/>
      <c r="G162" s="24"/>
      <c r="I162" s="41"/>
      <c r="J162" s="41"/>
      <c r="K162" s="41"/>
      <c r="L162" s="41"/>
      <c r="M162" s="41"/>
      <c r="N162" s="41"/>
      <c r="O162" s="41"/>
      <c r="P162" s="41"/>
      <c r="Q162" s="41"/>
      <c r="R162" s="41"/>
      <c r="S162" s="41"/>
      <c r="T162" s="41"/>
      <c r="U162" s="41"/>
      <c r="V162" s="41"/>
      <c r="W162" s="41"/>
      <c r="X162" s="41"/>
      <c r="Y162" s="41"/>
      <c r="Z162" s="41"/>
    </row>
    <row r="163" spans="1:1025" x14ac:dyDescent="0.25">
      <c r="A163" s="651" t="s">
        <v>693</v>
      </c>
      <c r="B163" s="22" t="s">
        <v>694</v>
      </c>
      <c r="C163" s="649">
        <v>981</v>
      </c>
      <c r="D163" s="641" t="s">
        <v>26</v>
      </c>
      <c r="E163" s="596">
        <v>0</v>
      </c>
      <c r="F163" s="606">
        <f>C163*E163</f>
        <v>0</v>
      </c>
      <c r="G163" s="24"/>
      <c r="I163" s="41"/>
      <c r="J163" s="41"/>
      <c r="K163" s="41"/>
      <c r="L163" s="41"/>
      <c r="M163" s="41"/>
      <c r="N163" s="41"/>
      <c r="O163" s="41"/>
      <c r="P163" s="41"/>
      <c r="Q163" s="41"/>
      <c r="R163" s="41"/>
      <c r="S163" s="41"/>
      <c r="T163" s="41"/>
      <c r="U163" s="41"/>
      <c r="V163" s="41"/>
      <c r="W163" s="41"/>
      <c r="X163" s="41"/>
      <c r="Y163" s="41"/>
      <c r="Z163" s="41"/>
    </row>
    <row r="164" spans="1:1025" ht="30" x14ac:dyDescent="0.25">
      <c r="A164" s="628"/>
      <c r="B164" s="639" t="s">
        <v>695</v>
      </c>
      <c r="C164" s="641"/>
      <c r="D164" s="641"/>
      <c r="E164" s="607"/>
      <c r="F164" s="607"/>
      <c r="G164" s="24"/>
      <c r="I164" s="41"/>
      <c r="J164" s="41"/>
      <c r="K164" s="41"/>
      <c r="L164" s="41"/>
      <c r="M164" s="41"/>
      <c r="N164" s="41"/>
      <c r="O164" s="41"/>
      <c r="P164" s="41"/>
      <c r="Q164" s="41"/>
      <c r="R164" s="41"/>
      <c r="S164" s="41"/>
      <c r="T164" s="41"/>
      <c r="U164" s="41"/>
      <c r="V164" s="41"/>
      <c r="W164" s="41"/>
      <c r="X164" s="41"/>
      <c r="Y164" s="41"/>
      <c r="Z164" s="41"/>
    </row>
    <row r="165" spans="1:1025" x14ac:dyDescent="0.25">
      <c r="A165" s="628"/>
      <c r="B165" s="661"/>
      <c r="C165" s="641"/>
      <c r="D165" s="641"/>
      <c r="E165" s="607"/>
      <c r="F165" s="607"/>
      <c r="G165" s="24"/>
      <c r="I165" s="41"/>
      <c r="J165" s="41"/>
      <c r="K165" s="41"/>
      <c r="L165" s="41"/>
      <c r="M165" s="41"/>
      <c r="N165" s="41"/>
      <c r="O165" s="41"/>
      <c r="P165" s="41"/>
      <c r="Q165" s="41"/>
      <c r="R165" s="41"/>
      <c r="S165" s="41"/>
      <c r="T165" s="41"/>
      <c r="U165" s="41"/>
      <c r="V165" s="41"/>
      <c r="W165" s="41"/>
      <c r="X165" s="41"/>
      <c r="Y165" s="41"/>
      <c r="Z165" s="41"/>
    </row>
    <row r="166" spans="1:1025" x14ac:dyDescent="0.25">
      <c r="A166" s="34"/>
      <c r="B166" s="29" t="s">
        <v>696</v>
      </c>
      <c r="C166" s="641"/>
      <c r="D166" s="641"/>
      <c r="E166" s="607"/>
      <c r="F166" s="607"/>
      <c r="G166" s="24"/>
      <c r="I166" s="41"/>
      <c r="J166" s="41"/>
      <c r="K166" s="41"/>
      <c r="L166" s="41"/>
      <c r="M166" s="41"/>
      <c r="N166" s="41"/>
      <c r="O166" s="41"/>
      <c r="P166" s="41"/>
      <c r="Q166" s="41"/>
      <c r="R166" s="41"/>
      <c r="S166" s="41"/>
      <c r="T166" s="41"/>
      <c r="U166" s="41"/>
      <c r="V166" s="41"/>
      <c r="W166" s="41"/>
      <c r="X166" s="41"/>
      <c r="Y166" s="41"/>
      <c r="Z166" s="41"/>
    </row>
    <row r="167" spans="1:1025" ht="30" x14ac:dyDescent="0.25">
      <c r="A167" s="651" t="s">
        <v>697</v>
      </c>
      <c r="B167" s="639" t="s">
        <v>698</v>
      </c>
      <c r="C167" s="649">
        <v>31</v>
      </c>
      <c r="D167" s="641" t="s">
        <v>26</v>
      </c>
      <c r="E167" s="606">
        <v>0</v>
      </c>
      <c r="F167" s="606">
        <f>C167*E167</f>
        <v>0</v>
      </c>
      <c r="G167" s="24"/>
      <c r="I167" s="41"/>
      <c r="J167" s="41"/>
      <c r="K167" s="41"/>
      <c r="L167" s="41"/>
      <c r="M167" s="41"/>
      <c r="N167" s="41"/>
      <c r="O167" s="41"/>
      <c r="P167" s="41"/>
      <c r="Q167" s="41"/>
      <c r="R167" s="41"/>
      <c r="S167" s="41"/>
      <c r="T167" s="41"/>
      <c r="U167" s="41"/>
      <c r="V167" s="41"/>
      <c r="W167" s="41"/>
      <c r="X167" s="41"/>
      <c r="Y167" s="41"/>
      <c r="Z167" s="41"/>
    </row>
    <row r="168" spans="1:1025" ht="45" x14ac:dyDescent="0.25">
      <c r="A168" s="628" t="s">
        <v>699</v>
      </c>
      <c r="B168" s="652" t="s">
        <v>700</v>
      </c>
      <c r="C168" s="649">
        <v>78</v>
      </c>
      <c r="D168" s="641" t="s">
        <v>26</v>
      </c>
      <c r="E168" s="606">
        <v>0</v>
      </c>
      <c r="F168" s="606">
        <f>C168*E168</f>
        <v>0</v>
      </c>
      <c r="G168" s="24"/>
      <c r="I168" s="41"/>
      <c r="J168" s="41"/>
      <c r="K168" s="41"/>
      <c r="L168" s="41"/>
      <c r="M168" s="41"/>
      <c r="N168" s="41"/>
      <c r="O168" s="41"/>
      <c r="P168" s="41"/>
      <c r="Q168" s="41"/>
      <c r="R168" s="41"/>
      <c r="S168" s="41"/>
      <c r="T168" s="41"/>
      <c r="U168" s="41"/>
      <c r="V168" s="41"/>
      <c r="W168" s="41"/>
      <c r="X168" s="41"/>
      <c r="Y168" s="41"/>
      <c r="Z168" s="41"/>
    </row>
    <row r="169" spans="1:1025" ht="13.15" customHeight="1" x14ac:dyDescent="0.25">
      <c r="A169" s="628"/>
      <c r="B169" s="652"/>
      <c r="C169" s="649"/>
      <c r="D169" s="641"/>
      <c r="E169" s="606"/>
      <c r="F169" s="606"/>
      <c r="G169" s="24"/>
      <c r="I169" s="41"/>
      <c r="J169" s="41"/>
      <c r="K169" s="41"/>
      <c r="L169" s="41"/>
      <c r="M169" s="41"/>
      <c r="N169" s="41"/>
      <c r="O169" s="41"/>
      <c r="P169" s="41"/>
      <c r="Q169" s="41"/>
      <c r="R169" s="41"/>
      <c r="S169" s="41"/>
      <c r="T169" s="41"/>
      <c r="U169" s="41"/>
      <c r="V169" s="41"/>
      <c r="W169" s="41"/>
      <c r="X169" s="41"/>
      <c r="Y169" s="41"/>
      <c r="Z169" s="41"/>
    </row>
    <row r="170" spans="1:1025" x14ac:dyDescent="0.25">
      <c r="A170" s="651"/>
      <c r="B170" s="29" t="s">
        <v>701</v>
      </c>
      <c r="C170" s="641"/>
      <c r="D170" s="641"/>
      <c r="E170" s="608"/>
      <c r="F170" s="608"/>
      <c r="H170" s="55"/>
      <c r="AMK170" s="38"/>
    </row>
    <row r="171" spans="1:1025" ht="30" x14ac:dyDescent="0.25">
      <c r="A171" s="651" t="s">
        <v>702</v>
      </c>
      <c r="B171" s="639" t="s">
        <v>703</v>
      </c>
      <c r="C171" s="640">
        <v>225</v>
      </c>
      <c r="D171" s="641" t="s">
        <v>26</v>
      </c>
      <c r="E171" s="606">
        <v>0</v>
      </c>
      <c r="F171" s="606">
        <f>C171*E171</f>
        <v>0</v>
      </c>
      <c r="H171" s="55"/>
      <c r="AMK171" s="38"/>
    </row>
    <row r="172" spans="1:1025" x14ac:dyDescent="0.25">
      <c r="A172" s="641"/>
      <c r="B172" s="55"/>
      <c r="C172" s="641"/>
      <c r="D172" s="641"/>
    </row>
    <row r="173" spans="1:1025" x14ac:dyDescent="0.25">
      <c r="A173" s="34"/>
      <c r="B173" s="29" t="s">
        <v>704</v>
      </c>
      <c r="C173" s="641"/>
      <c r="D173" s="641"/>
    </row>
    <row r="174" spans="1:1025" ht="90" x14ac:dyDescent="0.25">
      <c r="A174" s="641" t="s">
        <v>705</v>
      </c>
      <c r="B174" s="639" t="s">
        <v>706</v>
      </c>
      <c r="C174" s="641">
        <v>95</v>
      </c>
      <c r="D174" s="641" t="s">
        <v>518</v>
      </c>
      <c r="E174" s="193">
        <v>0</v>
      </c>
      <c r="F174" s="609">
        <f>C174*E174</f>
        <v>0</v>
      </c>
    </row>
    <row r="176" spans="1:1025" x14ac:dyDescent="0.25">
      <c r="A176" s="227" t="s">
        <v>641</v>
      </c>
      <c r="B176" s="250" t="s">
        <v>707</v>
      </c>
      <c r="C176" s="251"/>
      <c r="D176" s="252"/>
      <c r="E176" s="251"/>
      <c r="F176" s="610">
        <f>SUM(F126:F174)</f>
        <v>0</v>
      </c>
      <c r="G176" s="87"/>
      <c r="H176" s="87"/>
      <c r="I176" s="87"/>
      <c r="J176" s="87"/>
      <c r="K176" s="87"/>
      <c r="L176" s="87"/>
      <c r="M176" s="87"/>
      <c r="N176" s="87"/>
      <c r="O176" s="87"/>
      <c r="P176" s="87"/>
      <c r="Q176" s="87"/>
      <c r="R176" s="87"/>
      <c r="S176" s="87"/>
      <c r="T176" s="87"/>
      <c r="U176" s="87"/>
      <c r="V176" s="87"/>
      <c r="W176" s="87"/>
      <c r="X176" s="47"/>
      <c r="Y176" s="47"/>
      <c r="Z176" s="47"/>
      <c r="AA176" s="47"/>
      <c r="AB176" s="47"/>
      <c r="AC176" s="47"/>
      <c r="AD176" s="47"/>
      <c r="AE176" s="47"/>
      <c r="AF176" s="47"/>
      <c r="AG176" s="47"/>
      <c r="AH176" s="47"/>
      <c r="AI176" s="47"/>
      <c r="AJ176" s="47"/>
      <c r="AK176" s="47"/>
      <c r="AL176" s="47"/>
      <c r="AM176" s="47"/>
      <c r="AN176" s="47"/>
      <c r="AO176" s="47"/>
      <c r="AP176" s="47"/>
      <c r="AQ176" s="47"/>
      <c r="AR176" s="47"/>
      <c r="AS176" s="47"/>
      <c r="AT176" s="47"/>
      <c r="AU176" s="47"/>
      <c r="AV176" s="47"/>
      <c r="AW176" s="47"/>
      <c r="AX176" s="47"/>
      <c r="AY176" s="47"/>
      <c r="AZ176" s="47"/>
      <c r="BA176" s="47"/>
      <c r="BB176" s="47"/>
      <c r="BC176" s="47"/>
      <c r="BD176" s="47"/>
      <c r="BE176" s="47"/>
      <c r="BF176" s="47"/>
      <c r="BG176" s="47"/>
      <c r="BH176" s="47"/>
      <c r="BI176" s="47"/>
      <c r="BJ176" s="47"/>
      <c r="BK176" s="47"/>
      <c r="BL176" s="47"/>
      <c r="BM176" s="47"/>
      <c r="BN176" s="47"/>
      <c r="BO176" s="47"/>
      <c r="BP176" s="47"/>
      <c r="BQ176" s="47"/>
      <c r="BR176" s="47"/>
      <c r="BS176" s="47"/>
      <c r="BT176" s="47"/>
      <c r="BU176" s="47"/>
      <c r="BV176" s="47"/>
      <c r="BW176" s="47"/>
      <c r="BX176" s="47"/>
      <c r="BY176" s="47"/>
      <c r="BZ176" s="47"/>
      <c r="CA176" s="47"/>
      <c r="CB176" s="47"/>
      <c r="CC176" s="47"/>
      <c r="CD176" s="47"/>
      <c r="CE176" s="47"/>
      <c r="CF176" s="47"/>
      <c r="CG176" s="47"/>
      <c r="CH176" s="47"/>
      <c r="CI176" s="47"/>
      <c r="CJ176" s="47"/>
      <c r="CK176" s="47"/>
      <c r="CL176" s="47"/>
      <c r="CM176" s="47"/>
      <c r="CN176" s="47"/>
      <c r="CO176" s="47"/>
      <c r="CP176" s="47"/>
      <c r="CQ176" s="47"/>
      <c r="CR176" s="47"/>
      <c r="CS176" s="47"/>
      <c r="CT176" s="47"/>
      <c r="CU176" s="47"/>
      <c r="CV176" s="47"/>
      <c r="CW176" s="47"/>
      <c r="CX176" s="47"/>
      <c r="CY176" s="47"/>
      <c r="CZ176" s="47"/>
      <c r="DA176" s="47"/>
      <c r="DB176" s="47"/>
      <c r="DC176" s="47"/>
      <c r="DD176" s="47"/>
      <c r="DE176" s="47"/>
      <c r="DF176" s="47"/>
      <c r="DG176" s="47"/>
      <c r="DH176" s="47"/>
      <c r="DI176" s="47"/>
      <c r="DJ176" s="47"/>
      <c r="DK176" s="47"/>
      <c r="DL176" s="47"/>
      <c r="DM176" s="47"/>
      <c r="DN176" s="47"/>
      <c r="DO176" s="47"/>
      <c r="DP176" s="47"/>
      <c r="DQ176" s="47"/>
      <c r="DR176" s="47"/>
      <c r="DS176" s="47"/>
      <c r="DT176" s="47"/>
      <c r="DU176" s="47"/>
      <c r="DV176" s="47"/>
      <c r="DW176" s="47"/>
      <c r="DX176" s="47"/>
      <c r="DY176" s="47"/>
      <c r="DZ176" s="47"/>
      <c r="EA176" s="47"/>
      <c r="EB176" s="47"/>
      <c r="EC176" s="47"/>
      <c r="ED176" s="47"/>
      <c r="EE176" s="47"/>
      <c r="EF176" s="47"/>
      <c r="EG176" s="47"/>
      <c r="EH176" s="47"/>
      <c r="EI176" s="47"/>
      <c r="EJ176" s="47"/>
      <c r="EK176" s="47"/>
      <c r="EL176" s="47"/>
      <c r="EM176" s="47"/>
      <c r="EN176" s="47"/>
      <c r="EO176" s="47"/>
      <c r="EP176" s="47"/>
      <c r="EQ176" s="47"/>
      <c r="ER176" s="47"/>
      <c r="ES176" s="47"/>
      <c r="ET176" s="47"/>
      <c r="EU176" s="47"/>
      <c r="EV176" s="47"/>
      <c r="EW176" s="47"/>
      <c r="EX176" s="47"/>
      <c r="EY176" s="47"/>
      <c r="EZ176" s="47"/>
      <c r="FA176" s="47"/>
      <c r="FB176" s="47"/>
      <c r="FC176" s="47"/>
      <c r="FD176" s="47"/>
      <c r="FE176" s="47"/>
      <c r="FF176" s="47"/>
      <c r="FG176" s="47"/>
      <c r="FH176" s="47"/>
      <c r="FI176" s="47"/>
      <c r="FJ176" s="47"/>
      <c r="FK176" s="47"/>
      <c r="FL176" s="47"/>
      <c r="FM176" s="47"/>
      <c r="FN176" s="47"/>
      <c r="FO176" s="47"/>
      <c r="FP176" s="47"/>
      <c r="FQ176" s="47"/>
      <c r="FR176" s="47"/>
      <c r="FS176" s="47"/>
      <c r="FT176" s="47"/>
      <c r="FU176" s="47"/>
      <c r="FV176" s="47"/>
      <c r="FW176" s="47"/>
      <c r="FX176" s="47"/>
      <c r="FY176" s="47"/>
      <c r="FZ176" s="47"/>
      <c r="GA176" s="47"/>
      <c r="GB176" s="47"/>
      <c r="GC176" s="47"/>
      <c r="GD176" s="47"/>
      <c r="GE176" s="47"/>
      <c r="GF176" s="47"/>
      <c r="GG176" s="47"/>
      <c r="GH176" s="47"/>
      <c r="GI176" s="47"/>
      <c r="GJ176" s="47"/>
      <c r="GK176" s="47"/>
      <c r="GL176" s="47"/>
      <c r="GM176" s="47"/>
      <c r="GN176" s="47"/>
      <c r="GO176" s="47"/>
      <c r="GP176" s="47"/>
      <c r="GQ176" s="47"/>
      <c r="GR176" s="47"/>
      <c r="GS176" s="47"/>
      <c r="GT176" s="47"/>
      <c r="GU176" s="47"/>
      <c r="GV176" s="47"/>
      <c r="GW176" s="47"/>
      <c r="GX176" s="47"/>
      <c r="GY176" s="47"/>
      <c r="GZ176" s="47"/>
      <c r="HA176" s="47"/>
      <c r="HB176" s="47"/>
      <c r="HC176" s="47"/>
      <c r="HD176" s="47"/>
      <c r="HE176" s="47"/>
      <c r="HF176" s="47"/>
      <c r="HG176" s="47"/>
      <c r="HH176" s="47"/>
      <c r="HI176" s="47"/>
      <c r="HJ176" s="47"/>
      <c r="HK176" s="47"/>
      <c r="HL176" s="47"/>
      <c r="HM176" s="47"/>
      <c r="HN176" s="47"/>
      <c r="HO176" s="47"/>
      <c r="HP176" s="47"/>
      <c r="HQ176" s="47"/>
      <c r="HR176" s="47"/>
      <c r="HS176" s="47"/>
      <c r="HT176" s="47"/>
      <c r="HU176" s="47"/>
      <c r="HV176" s="47"/>
      <c r="HW176" s="47"/>
      <c r="HX176" s="47"/>
      <c r="HY176" s="47"/>
      <c r="HZ176" s="47"/>
      <c r="IA176" s="47"/>
      <c r="IB176" s="47"/>
      <c r="IC176" s="47"/>
      <c r="ID176" s="47"/>
      <c r="IE176" s="47"/>
      <c r="IF176" s="47"/>
      <c r="IG176" s="47"/>
      <c r="IH176" s="47"/>
      <c r="II176" s="47"/>
      <c r="IJ176" s="47"/>
      <c r="IK176" s="47"/>
      <c r="IL176" s="47"/>
      <c r="IM176" s="47"/>
      <c r="IN176" s="47"/>
      <c r="IO176" s="47"/>
      <c r="IP176" s="47"/>
      <c r="IQ176" s="47"/>
      <c r="IR176" s="47"/>
      <c r="IS176" s="47"/>
      <c r="IT176" s="47"/>
      <c r="IU176" s="47"/>
      <c r="IV176" s="47"/>
      <c r="IW176" s="47"/>
      <c r="IX176" s="47"/>
      <c r="IY176" s="47"/>
      <c r="IZ176" s="47"/>
      <c r="JA176" s="47"/>
      <c r="JB176" s="47"/>
      <c r="JC176" s="47"/>
      <c r="JD176" s="47"/>
      <c r="JE176" s="47"/>
      <c r="JF176" s="47"/>
      <c r="JG176" s="47"/>
      <c r="JH176" s="47"/>
      <c r="JI176" s="47"/>
      <c r="JJ176" s="47"/>
      <c r="JK176" s="47"/>
      <c r="JL176" s="47"/>
      <c r="JM176" s="47"/>
      <c r="JN176" s="47"/>
      <c r="JO176" s="47"/>
      <c r="JP176" s="47"/>
      <c r="JQ176" s="47"/>
      <c r="JR176" s="47"/>
      <c r="JS176" s="47"/>
      <c r="JT176" s="47"/>
      <c r="JU176" s="47"/>
      <c r="JV176" s="47"/>
      <c r="JW176" s="47"/>
      <c r="JX176" s="47"/>
      <c r="JY176" s="47"/>
      <c r="JZ176" s="47"/>
      <c r="KA176" s="47"/>
      <c r="KB176" s="47"/>
      <c r="KC176" s="47"/>
      <c r="KD176" s="47"/>
      <c r="KE176" s="47"/>
      <c r="KF176" s="47"/>
      <c r="KG176" s="47"/>
      <c r="KH176" s="47"/>
      <c r="KI176" s="47"/>
      <c r="KJ176" s="47"/>
      <c r="KK176" s="47"/>
      <c r="KL176" s="47"/>
      <c r="KM176" s="47"/>
      <c r="KN176" s="47"/>
      <c r="KO176" s="47"/>
      <c r="KP176" s="47"/>
      <c r="KQ176" s="47"/>
      <c r="KR176" s="47"/>
      <c r="KS176" s="47"/>
      <c r="KT176" s="47"/>
      <c r="KU176" s="47"/>
      <c r="KV176" s="47"/>
      <c r="KW176" s="47"/>
      <c r="KX176" s="47"/>
      <c r="KY176" s="47"/>
      <c r="KZ176" s="47"/>
      <c r="LA176" s="47"/>
      <c r="LB176" s="47"/>
      <c r="LC176" s="47"/>
      <c r="LD176" s="47"/>
      <c r="LE176" s="47"/>
      <c r="LF176" s="47"/>
      <c r="LG176" s="47"/>
      <c r="LH176" s="47"/>
      <c r="LI176" s="47"/>
      <c r="LJ176" s="47"/>
      <c r="LK176" s="47"/>
      <c r="LL176" s="47"/>
      <c r="LM176" s="47"/>
      <c r="LN176" s="47"/>
      <c r="LO176" s="47"/>
      <c r="LP176" s="47"/>
      <c r="LQ176" s="47"/>
      <c r="LR176" s="47"/>
      <c r="LS176" s="47"/>
      <c r="LT176" s="47"/>
      <c r="LU176" s="47"/>
      <c r="LV176" s="47"/>
      <c r="LW176" s="47"/>
      <c r="LX176" s="47"/>
      <c r="LY176" s="47"/>
      <c r="LZ176" s="47"/>
      <c r="MA176" s="47"/>
      <c r="MB176" s="47"/>
      <c r="MC176" s="47"/>
      <c r="MD176" s="47"/>
      <c r="ME176" s="47"/>
      <c r="MF176" s="47"/>
      <c r="MG176" s="47"/>
      <c r="MH176" s="47"/>
      <c r="MI176" s="47"/>
      <c r="MJ176" s="47"/>
      <c r="MK176" s="47"/>
      <c r="ML176" s="47"/>
      <c r="MM176" s="47"/>
      <c r="MN176" s="47"/>
      <c r="MO176" s="47"/>
      <c r="MP176" s="47"/>
      <c r="MQ176" s="47"/>
      <c r="MR176" s="47"/>
      <c r="MS176" s="47"/>
      <c r="MT176" s="47"/>
      <c r="MU176" s="47"/>
      <c r="MV176" s="47"/>
      <c r="MW176" s="47"/>
      <c r="MX176" s="47"/>
      <c r="MY176" s="47"/>
      <c r="MZ176" s="47"/>
      <c r="NA176" s="47"/>
      <c r="NB176" s="47"/>
      <c r="NC176" s="47"/>
      <c r="ND176" s="47"/>
      <c r="NE176" s="47"/>
      <c r="NF176" s="47"/>
      <c r="NG176" s="47"/>
      <c r="NH176" s="47"/>
      <c r="NI176" s="47"/>
      <c r="NJ176" s="47"/>
      <c r="NK176" s="47"/>
      <c r="NL176" s="47"/>
      <c r="NM176" s="47"/>
      <c r="NN176" s="47"/>
      <c r="NO176" s="47"/>
      <c r="NP176" s="47"/>
      <c r="NQ176" s="47"/>
      <c r="NR176" s="47"/>
      <c r="NS176" s="47"/>
      <c r="NT176" s="47"/>
      <c r="NU176" s="47"/>
      <c r="NV176" s="47"/>
      <c r="NW176" s="47"/>
      <c r="NX176" s="47"/>
      <c r="NY176" s="47"/>
      <c r="NZ176" s="47"/>
      <c r="OA176" s="47"/>
      <c r="OB176" s="47"/>
      <c r="OC176" s="47"/>
      <c r="OD176" s="47"/>
      <c r="OE176" s="47"/>
      <c r="OF176" s="47"/>
      <c r="OG176" s="47"/>
      <c r="OH176" s="47"/>
      <c r="OI176" s="47"/>
      <c r="OJ176" s="47"/>
      <c r="OK176" s="47"/>
      <c r="OL176" s="47"/>
      <c r="OM176" s="47"/>
      <c r="ON176" s="47"/>
      <c r="OO176" s="47"/>
      <c r="OP176" s="47"/>
      <c r="OQ176" s="47"/>
      <c r="OR176" s="47"/>
      <c r="OS176" s="47"/>
      <c r="OT176" s="47"/>
      <c r="OU176" s="47"/>
      <c r="OV176" s="47"/>
      <c r="OW176" s="47"/>
      <c r="OX176" s="47"/>
      <c r="OY176" s="47"/>
      <c r="OZ176" s="47"/>
      <c r="PA176" s="47"/>
      <c r="PB176" s="47"/>
      <c r="PC176" s="47"/>
      <c r="PD176" s="47"/>
      <c r="PE176" s="47"/>
      <c r="PF176" s="47"/>
      <c r="PG176" s="47"/>
      <c r="PH176" s="47"/>
      <c r="PI176" s="47"/>
      <c r="PJ176" s="47"/>
      <c r="PK176" s="47"/>
      <c r="PL176" s="47"/>
      <c r="PM176" s="47"/>
      <c r="PN176" s="47"/>
      <c r="PO176" s="47"/>
      <c r="PP176" s="47"/>
      <c r="PQ176" s="47"/>
      <c r="PR176" s="47"/>
      <c r="PS176" s="47"/>
      <c r="PT176" s="47"/>
      <c r="PU176" s="47"/>
      <c r="PV176" s="47"/>
      <c r="PW176" s="47"/>
      <c r="PX176" s="47"/>
      <c r="PY176" s="47"/>
      <c r="PZ176" s="47"/>
      <c r="QA176" s="47"/>
      <c r="QB176" s="47"/>
      <c r="QC176" s="47"/>
      <c r="QD176" s="47"/>
      <c r="QE176" s="47"/>
      <c r="QF176" s="47"/>
      <c r="QG176" s="47"/>
      <c r="QH176" s="47"/>
      <c r="QI176" s="47"/>
      <c r="QJ176" s="47"/>
      <c r="QK176" s="47"/>
      <c r="QL176" s="47"/>
      <c r="QM176" s="47"/>
      <c r="QN176" s="47"/>
      <c r="QO176" s="47"/>
      <c r="QP176" s="47"/>
      <c r="QQ176" s="47"/>
      <c r="QR176" s="47"/>
      <c r="QS176" s="47"/>
      <c r="QT176" s="47"/>
      <c r="QU176" s="47"/>
      <c r="QV176" s="47"/>
      <c r="QW176" s="47"/>
      <c r="QX176" s="47"/>
      <c r="QY176" s="47"/>
      <c r="QZ176" s="47"/>
      <c r="RA176" s="47"/>
      <c r="RB176" s="47"/>
      <c r="RC176" s="47"/>
      <c r="RD176" s="47"/>
      <c r="RE176" s="47"/>
      <c r="RF176" s="47"/>
      <c r="RG176" s="47"/>
      <c r="RH176" s="47"/>
      <c r="RI176" s="47"/>
      <c r="RJ176" s="47"/>
      <c r="RK176" s="47"/>
      <c r="RL176" s="47"/>
      <c r="RM176" s="47"/>
      <c r="RN176" s="47"/>
      <c r="RO176" s="47"/>
      <c r="RP176" s="47"/>
      <c r="RQ176" s="47"/>
      <c r="RR176" s="47"/>
      <c r="RS176" s="47"/>
      <c r="RT176" s="47"/>
      <c r="RU176" s="47"/>
      <c r="RV176" s="47"/>
      <c r="RW176" s="47"/>
      <c r="RX176" s="47"/>
      <c r="RY176" s="47"/>
      <c r="RZ176" s="47"/>
      <c r="SA176" s="47"/>
      <c r="SB176" s="47"/>
      <c r="SC176" s="47"/>
      <c r="SD176" s="47"/>
      <c r="SE176" s="47"/>
      <c r="SF176" s="47"/>
      <c r="SG176" s="47"/>
      <c r="SH176" s="47"/>
      <c r="SI176" s="47"/>
      <c r="SJ176" s="47"/>
      <c r="SK176" s="47"/>
      <c r="SL176" s="47"/>
      <c r="SM176" s="47"/>
      <c r="SN176" s="47"/>
      <c r="SO176" s="47"/>
      <c r="SP176" s="47"/>
      <c r="SQ176" s="47"/>
      <c r="SR176" s="47"/>
      <c r="SS176" s="47"/>
      <c r="ST176" s="47"/>
      <c r="SU176" s="47"/>
      <c r="SV176" s="47"/>
      <c r="SW176" s="47"/>
      <c r="SX176" s="47"/>
      <c r="SY176" s="47"/>
      <c r="SZ176" s="47"/>
      <c r="TA176" s="47"/>
      <c r="TB176" s="47"/>
      <c r="TC176" s="47"/>
      <c r="TD176" s="47"/>
      <c r="TE176" s="47"/>
      <c r="TF176" s="47"/>
      <c r="TG176" s="47"/>
      <c r="TH176" s="47"/>
      <c r="TI176" s="47"/>
      <c r="TJ176" s="47"/>
      <c r="TK176" s="47"/>
      <c r="TL176" s="47"/>
      <c r="TM176" s="47"/>
      <c r="TN176" s="47"/>
      <c r="TO176" s="47"/>
      <c r="TP176" s="47"/>
      <c r="TQ176" s="47"/>
      <c r="TR176" s="47"/>
      <c r="TS176" s="47"/>
      <c r="TT176" s="47"/>
      <c r="TU176" s="47"/>
      <c r="TV176" s="47"/>
      <c r="TW176" s="47"/>
      <c r="TX176" s="47"/>
      <c r="TY176" s="47"/>
      <c r="TZ176" s="47"/>
      <c r="UA176" s="47"/>
      <c r="UB176" s="47"/>
      <c r="UC176" s="47"/>
      <c r="UD176" s="47"/>
      <c r="UE176" s="47"/>
      <c r="UF176" s="47"/>
      <c r="UG176" s="47"/>
      <c r="UH176" s="47"/>
      <c r="UI176" s="47"/>
      <c r="UJ176" s="47"/>
      <c r="UK176" s="47"/>
      <c r="UL176" s="47"/>
      <c r="UM176" s="47"/>
      <c r="UN176" s="47"/>
      <c r="UO176" s="47"/>
      <c r="UP176" s="47"/>
      <c r="UQ176" s="47"/>
      <c r="UR176" s="47"/>
      <c r="US176" s="47"/>
      <c r="UT176" s="47"/>
      <c r="UU176" s="47"/>
      <c r="UV176" s="47"/>
      <c r="UW176" s="47"/>
      <c r="UX176" s="47"/>
      <c r="UY176" s="47"/>
      <c r="UZ176" s="47"/>
      <c r="VA176" s="47"/>
      <c r="VB176" s="47"/>
      <c r="VC176" s="47"/>
      <c r="VD176" s="47"/>
      <c r="VE176" s="47"/>
      <c r="VF176" s="47"/>
      <c r="VG176" s="47"/>
      <c r="VH176" s="47"/>
      <c r="VI176" s="47"/>
      <c r="VJ176" s="47"/>
      <c r="VK176" s="47"/>
      <c r="VL176" s="47"/>
      <c r="VM176" s="47"/>
      <c r="VN176" s="47"/>
      <c r="VO176" s="47"/>
      <c r="VP176" s="47"/>
      <c r="VQ176" s="47"/>
      <c r="VR176" s="47"/>
      <c r="VS176" s="47"/>
      <c r="VT176" s="47"/>
      <c r="VU176" s="47"/>
      <c r="VV176" s="47"/>
      <c r="VW176" s="47"/>
      <c r="VX176" s="47"/>
      <c r="VY176" s="47"/>
      <c r="VZ176" s="47"/>
      <c r="WA176" s="47"/>
      <c r="WB176" s="47"/>
      <c r="WC176" s="47"/>
      <c r="WD176" s="47"/>
      <c r="WE176" s="47"/>
      <c r="WF176" s="47"/>
      <c r="WG176" s="47"/>
      <c r="WH176" s="47"/>
      <c r="WI176" s="47"/>
      <c r="WJ176" s="47"/>
      <c r="WK176" s="47"/>
      <c r="WL176" s="47"/>
      <c r="WM176" s="47"/>
      <c r="WN176" s="47"/>
      <c r="WO176" s="47"/>
      <c r="WP176" s="47"/>
      <c r="WQ176" s="47"/>
      <c r="WR176" s="47"/>
      <c r="WS176" s="47"/>
      <c r="WT176" s="47"/>
      <c r="WU176" s="47"/>
      <c r="WV176" s="47"/>
      <c r="WW176" s="47"/>
      <c r="WX176" s="47"/>
      <c r="WY176" s="47"/>
      <c r="WZ176" s="47"/>
      <c r="XA176" s="47"/>
      <c r="XB176" s="47"/>
      <c r="XC176" s="47"/>
      <c r="XD176" s="47"/>
      <c r="XE176" s="47"/>
      <c r="XF176" s="47"/>
      <c r="XG176" s="47"/>
      <c r="XH176" s="47"/>
      <c r="XI176" s="47"/>
      <c r="XJ176" s="47"/>
      <c r="XK176" s="47"/>
      <c r="XL176" s="47"/>
      <c r="XM176" s="47"/>
      <c r="XN176" s="47"/>
      <c r="XO176" s="47"/>
      <c r="XP176" s="47"/>
      <c r="XQ176" s="47"/>
      <c r="XR176" s="47"/>
      <c r="XS176" s="47"/>
      <c r="XT176" s="47"/>
      <c r="XU176" s="47"/>
      <c r="XV176" s="47"/>
      <c r="XW176" s="47"/>
      <c r="XX176" s="47"/>
      <c r="XY176" s="47"/>
      <c r="XZ176" s="47"/>
      <c r="YA176" s="47"/>
      <c r="YB176" s="47"/>
      <c r="YC176" s="47"/>
      <c r="YD176" s="47"/>
      <c r="YE176" s="47"/>
      <c r="YF176" s="47"/>
      <c r="YG176" s="47"/>
      <c r="YH176" s="47"/>
      <c r="YI176" s="47"/>
      <c r="YJ176" s="47"/>
      <c r="YK176" s="47"/>
      <c r="YL176" s="47"/>
      <c r="YM176" s="47"/>
      <c r="YN176" s="47"/>
      <c r="YO176" s="47"/>
      <c r="YP176" s="47"/>
      <c r="YQ176" s="47"/>
      <c r="YR176" s="47"/>
      <c r="YS176" s="47"/>
      <c r="YT176" s="47"/>
      <c r="YU176" s="47"/>
      <c r="YV176" s="47"/>
      <c r="YW176" s="47"/>
      <c r="YX176" s="47"/>
      <c r="YY176" s="47"/>
      <c r="YZ176" s="47"/>
      <c r="ZA176" s="47"/>
      <c r="ZB176" s="47"/>
      <c r="ZC176" s="47"/>
      <c r="ZD176" s="47"/>
      <c r="ZE176" s="47"/>
      <c r="ZF176" s="47"/>
      <c r="ZG176" s="47"/>
      <c r="ZH176" s="47"/>
      <c r="ZI176" s="47"/>
      <c r="ZJ176" s="47"/>
      <c r="ZK176" s="47"/>
      <c r="ZL176" s="47"/>
      <c r="ZM176" s="47"/>
      <c r="ZN176" s="47"/>
      <c r="ZO176" s="47"/>
      <c r="ZP176" s="47"/>
      <c r="ZQ176" s="47"/>
      <c r="ZR176" s="47"/>
      <c r="ZS176" s="47"/>
      <c r="ZT176" s="47"/>
      <c r="ZU176" s="47"/>
      <c r="ZV176" s="47"/>
      <c r="ZW176" s="47"/>
      <c r="ZX176" s="47"/>
      <c r="ZY176" s="47"/>
      <c r="ZZ176" s="47"/>
      <c r="AAA176" s="47"/>
      <c r="AAB176" s="47"/>
      <c r="AAC176" s="47"/>
      <c r="AAD176" s="47"/>
      <c r="AAE176" s="47"/>
      <c r="AAF176" s="47"/>
      <c r="AAG176" s="47"/>
      <c r="AAH176" s="47"/>
      <c r="AAI176" s="47"/>
      <c r="AAJ176" s="47"/>
      <c r="AAK176" s="47"/>
      <c r="AAL176" s="47"/>
      <c r="AAM176" s="47"/>
      <c r="AAN176" s="47"/>
      <c r="AAO176" s="47"/>
      <c r="AAP176" s="47"/>
      <c r="AAQ176" s="47"/>
      <c r="AAR176" s="47"/>
      <c r="AAS176" s="47"/>
      <c r="AAT176" s="47"/>
      <c r="AAU176" s="47"/>
      <c r="AAV176" s="47"/>
      <c r="AAW176" s="47"/>
      <c r="AAX176" s="47"/>
      <c r="AAY176" s="47"/>
      <c r="AAZ176" s="47"/>
      <c r="ABA176" s="47"/>
      <c r="ABB176" s="47"/>
      <c r="ABC176" s="47"/>
      <c r="ABD176" s="47"/>
      <c r="ABE176" s="47"/>
      <c r="ABF176" s="47"/>
      <c r="ABG176" s="47"/>
      <c r="ABH176" s="47"/>
      <c r="ABI176" s="47"/>
      <c r="ABJ176" s="47"/>
      <c r="ABK176" s="47"/>
      <c r="ABL176" s="47"/>
      <c r="ABM176" s="47"/>
      <c r="ABN176" s="47"/>
      <c r="ABO176" s="47"/>
      <c r="ABP176" s="47"/>
      <c r="ABQ176" s="47"/>
      <c r="ABR176" s="47"/>
      <c r="ABS176" s="47"/>
      <c r="ABT176" s="47"/>
      <c r="ABU176" s="47"/>
      <c r="ABV176" s="47"/>
      <c r="ABW176" s="47"/>
      <c r="ABX176" s="47"/>
      <c r="ABY176" s="47"/>
      <c r="ABZ176" s="47"/>
      <c r="ACA176" s="47"/>
      <c r="ACB176" s="47"/>
      <c r="ACC176" s="47"/>
      <c r="ACD176" s="47"/>
      <c r="ACE176" s="47"/>
      <c r="ACF176" s="47"/>
      <c r="ACG176" s="47"/>
      <c r="ACH176" s="47"/>
      <c r="ACI176" s="47"/>
      <c r="ACJ176" s="47"/>
      <c r="ACK176" s="47"/>
      <c r="ACL176" s="47"/>
      <c r="ACM176" s="47"/>
      <c r="ACN176" s="47"/>
      <c r="ACO176" s="47"/>
      <c r="ACP176" s="47"/>
      <c r="ACQ176" s="47"/>
      <c r="ACR176" s="47"/>
      <c r="ACS176" s="47"/>
      <c r="ACT176" s="47"/>
      <c r="ACU176" s="47"/>
      <c r="ACV176" s="47"/>
      <c r="ACW176" s="47"/>
      <c r="ACX176" s="47"/>
      <c r="ACY176" s="47"/>
      <c r="ACZ176" s="47"/>
      <c r="ADA176" s="47"/>
      <c r="ADB176" s="47"/>
      <c r="ADC176" s="47"/>
      <c r="ADD176" s="47"/>
      <c r="ADE176" s="47"/>
      <c r="ADF176" s="47"/>
      <c r="ADG176" s="47"/>
      <c r="ADH176" s="47"/>
      <c r="ADI176" s="47"/>
      <c r="ADJ176" s="47"/>
      <c r="ADK176" s="47"/>
      <c r="ADL176" s="47"/>
      <c r="ADM176" s="47"/>
      <c r="ADN176" s="47"/>
      <c r="ADO176" s="47"/>
      <c r="ADP176" s="47"/>
      <c r="ADQ176" s="47"/>
      <c r="ADR176" s="47"/>
      <c r="ADS176" s="47"/>
      <c r="ADT176" s="47"/>
      <c r="ADU176" s="47"/>
      <c r="ADV176" s="47"/>
      <c r="ADW176" s="47"/>
      <c r="ADX176" s="47"/>
      <c r="ADY176" s="47"/>
      <c r="ADZ176" s="47"/>
      <c r="AEA176" s="47"/>
      <c r="AEB176" s="47"/>
      <c r="AEC176" s="47"/>
      <c r="AED176" s="47"/>
      <c r="AEE176" s="47"/>
      <c r="AEF176" s="47"/>
      <c r="AEG176" s="47"/>
      <c r="AEH176" s="47"/>
      <c r="AEI176" s="47"/>
      <c r="AEJ176" s="47"/>
      <c r="AEK176" s="47"/>
      <c r="AEL176" s="47"/>
      <c r="AEM176" s="47"/>
      <c r="AEN176" s="47"/>
      <c r="AEO176" s="47"/>
      <c r="AEP176" s="47"/>
      <c r="AEQ176" s="47"/>
      <c r="AER176" s="47"/>
      <c r="AES176" s="47"/>
      <c r="AET176" s="47"/>
      <c r="AEU176" s="47"/>
      <c r="AEV176" s="47"/>
      <c r="AEW176" s="47"/>
      <c r="AEX176" s="47"/>
      <c r="AEY176" s="47"/>
      <c r="AEZ176" s="47"/>
      <c r="AFA176" s="47"/>
      <c r="AFB176" s="47"/>
      <c r="AFC176" s="47"/>
      <c r="AFD176" s="47"/>
      <c r="AFE176" s="47"/>
      <c r="AFF176" s="47"/>
      <c r="AFG176" s="47"/>
      <c r="AFH176" s="47"/>
      <c r="AFI176" s="47"/>
      <c r="AFJ176" s="47"/>
      <c r="AFK176" s="47"/>
      <c r="AFL176" s="47"/>
      <c r="AFM176" s="47"/>
      <c r="AFN176" s="47"/>
      <c r="AFO176" s="47"/>
      <c r="AFP176" s="47"/>
      <c r="AFQ176" s="47"/>
      <c r="AFR176" s="47"/>
      <c r="AFS176" s="47"/>
      <c r="AFT176" s="47"/>
      <c r="AFU176" s="47"/>
      <c r="AFV176" s="47"/>
      <c r="AFW176" s="47"/>
      <c r="AFX176" s="47"/>
      <c r="AFY176" s="47"/>
      <c r="AFZ176" s="47"/>
      <c r="AGA176" s="47"/>
      <c r="AGB176" s="47"/>
      <c r="AGC176" s="47"/>
      <c r="AGD176" s="47"/>
      <c r="AGE176" s="47"/>
      <c r="AGF176" s="47"/>
      <c r="AGG176" s="47"/>
      <c r="AGH176" s="47"/>
      <c r="AGI176" s="47"/>
      <c r="AGJ176" s="47"/>
      <c r="AGK176" s="47"/>
      <c r="AGL176" s="47"/>
      <c r="AGM176" s="47"/>
      <c r="AGN176" s="47"/>
      <c r="AGO176" s="47"/>
      <c r="AGP176" s="47"/>
      <c r="AGQ176" s="47"/>
      <c r="AGR176" s="47"/>
      <c r="AGS176" s="47"/>
      <c r="AGT176" s="47"/>
      <c r="AGU176" s="47"/>
      <c r="AGV176" s="47"/>
      <c r="AGW176" s="47"/>
      <c r="AGX176" s="47"/>
      <c r="AGY176" s="47"/>
      <c r="AGZ176" s="47"/>
      <c r="AHA176" s="47"/>
      <c r="AHB176" s="47"/>
      <c r="AHC176" s="47"/>
      <c r="AHD176" s="47"/>
      <c r="AHE176" s="47"/>
      <c r="AHF176" s="47"/>
      <c r="AHG176" s="47"/>
      <c r="AHH176" s="47"/>
      <c r="AHI176" s="47"/>
      <c r="AHJ176" s="47"/>
      <c r="AHK176" s="47"/>
      <c r="AHL176" s="47"/>
      <c r="AHM176" s="47"/>
      <c r="AHN176" s="47"/>
      <c r="AHO176" s="47"/>
      <c r="AHP176" s="47"/>
      <c r="AHQ176" s="47"/>
      <c r="AHR176" s="47"/>
      <c r="AHS176" s="47"/>
      <c r="AHT176" s="47"/>
      <c r="AHU176" s="47"/>
      <c r="AHV176" s="47"/>
      <c r="AHW176" s="47"/>
      <c r="AHX176" s="47"/>
      <c r="AHY176" s="47"/>
      <c r="AHZ176" s="47"/>
      <c r="AIA176" s="47"/>
      <c r="AIB176" s="47"/>
      <c r="AIC176" s="47"/>
      <c r="AID176" s="47"/>
      <c r="AIE176" s="47"/>
      <c r="AIF176" s="47"/>
      <c r="AIG176" s="47"/>
      <c r="AIH176" s="47"/>
      <c r="AII176" s="47"/>
      <c r="AIJ176" s="47"/>
      <c r="AIK176" s="47"/>
      <c r="AIL176" s="47"/>
      <c r="AIM176" s="47"/>
      <c r="AIN176" s="47"/>
      <c r="AIO176" s="47"/>
      <c r="AIP176" s="47"/>
      <c r="AIQ176" s="47"/>
      <c r="AIR176" s="47"/>
      <c r="AIS176" s="47"/>
      <c r="AIT176" s="47"/>
      <c r="AIU176" s="47"/>
      <c r="AIV176" s="47"/>
      <c r="AIW176" s="47"/>
      <c r="AIX176" s="47"/>
      <c r="AIY176" s="47"/>
      <c r="AIZ176" s="47"/>
      <c r="AJA176" s="47"/>
      <c r="AJB176" s="47"/>
      <c r="AJC176" s="47"/>
      <c r="AJD176" s="47"/>
      <c r="AJE176" s="47"/>
      <c r="AJF176" s="47"/>
      <c r="AJG176" s="47"/>
      <c r="AJH176" s="47"/>
      <c r="AJI176" s="47"/>
      <c r="AJJ176" s="47"/>
      <c r="AJK176" s="47"/>
      <c r="AJL176" s="47"/>
      <c r="AJM176" s="47"/>
      <c r="AJN176" s="47"/>
      <c r="AJO176" s="47"/>
      <c r="AJP176" s="47"/>
      <c r="AJQ176" s="47"/>
      <c r="AJR176" s="47"/>
      <c r="AJS176" s="47"/>
      <c r="AJT176" s="47"/>
      <c r="AJU176" s="47"/>
      <c r="AJV176" s="47"/>
      <c r="AJW176" s="47"/>
      <c r="AJX176" s="47"/>
      <c r="AJY176" s="47"/>
      <c r="AJZ176" s="47"/>
      <c r="AKA176" s="47"/>
      <c r="AKB176" s="47"/>
      <c r="AKC176" s="47"/>
      <c r="AKD176" s="47"/>
      <c r="AKE176" s="47"/>
      <c r="AKF176" s="47"/>
      <c r="AKG176" s="47"/>
      <c r="AKH176" s="47"/>
      <c r="AKI176" s="47"/>
      <c r="AKJ176" s="47"/>
      <c r="AKK176" s="47"/>
      <c r="AKL176" s="47"/>
      <c r="AKM176" s="47"/>
      <c r="AKN176" s="47"/>
      <c r="AKO176" s="47"/>
      <c r="AKP176" s="47"/>
      <c r="AKQ176" s="47"/>
      <c r="AKR176" s="47"/>
      <c r="AKS176" s="47"/>
      <c r="AKT176" s="47"/>
      <c r="AKU176" s="47"/>
      <c r="AKV176" s="47"/>
      <c r="AKW176" s="47"/>
      <c r="AKX176" s="47"/>
      <c r="AKY176" s="47"/>
      <c r="AKZ176" s="47"/>
      <c r="ALA176" s="47"/>
      <c r="ALB176" s="47"/>
      <c r="ALC176" s="47"/>
      <c r="ALD176" s="47"/>
      <c r="ALE176" s="47"/>
      <c r="ALF176" s="47"/>
      <c r="ALG176" s="47"/>
      <c r="ALH176" s="47"/>
      <c r="ALI176" s="47"/>
      <c r="ALJ176" s="47"/>
      <c r="ALK176" s="47"/>
      <c r="ALL176" s="47"/>
      <c r="ALM176" s="47"/>
      <c r="ALN176" s="47"/>
      <c r="ALO176" s="47"/>
      <c r="ALP176" s="47"/>
      <c r="ALQ176" s="47"/>
      <c r="ALR176" s="47"/>
      <c r="ALS176" s="47"/>
      <c r="ALT176" s="47"/>
      <c r="ALU176" s="47"/>
      <c r="ALV176" s="47"/>
      <c r="ALW176" s="47"/>
      <c r="ALX176" s="47"/>
      <c r="ALY176" s="47"/>
      <c r="ALZ176" s="47"/>
      <c r="AMA176" s="47"/>
      <c r="AMB176" s="47"/>
      <c r="AMC176" s="47"/>
      <c r="AMD176" s="47"/>
      <c r="AME176" s="47"/>
      <c r="AMF176" s="47"/>
      <c r="AMG176" s="88"/>
      <c r="AMH176" s="88"/>
      <c r="AMI176" s="88"/>
      <c r="AMJ176" s="88"/>
      <c r="AMK176" s="47"/>
    </row>
    <row r="178" spans="1:1025" x14ac:dyDescent="0.25">
      <c r="A178" s="200" t="s">
        <v>708</v>
      </c>
      <c r="B178" s="253" t="s">
        <v>709</v>
      </c>
      <c r="C178" s="254"/>
      <c r="D178" s="254"/>
      <c r="E178" s="611"/>
      <c r="F178" s="612"/>
      <c r="G178" s="89"/>
      <c r="H178" s="90"/>
      <c r="I178" s="91"/>
      <c r="J178" s="91"/>
      <c r="K178" s="91"/>
      <c r="L178" s="91"/>
      <c r="M178" s="91"/>
      <c r="N178" s="91"/>
      <c r="O178" s="91"/>
      <c r="P178" s="91"/>
      <c r="Q178" s="91"/>
      <c r="R178" s="91"/>
      <c r="S178" s="91"/>
      <c r="T178" s="91"/>
      <c r="U178" s="91"/>
      <c r="V178" s="91"/>
      <c r="W178" s="91"/>
      <c r="X178" s="91"/>
      <c r="Y178" s="91"/>
      <c r="Z178" s="91"/>
      <c r="AA178" s="91"/>
      <c r="AB178" s="91"/>
      <c r="AC178" s="91"/>
      <c r="AD178" s="91"/>
      <c r="AE178" s="91"/>
      <c r="AF178" s="91"/>
      <c r="AG178" s="91"/>
      <c r="AH178" s="91"/>
      <c r="AI178" s="91"/>
      <c r="AJ178" s="91"/>
      <c r="AK178" s="91"/>
      <c r="AL178" s="91"/>
      <c r="AM178" s="91"/>
      <c r="AN178" s="91"/>
      <c r="AO178" s="91"/>
      <c r="AP178" s="91"/>
      <c r="AQ178" s="91"/>
      <c r="AR178" s="91"/>
      <c r="AS178" s="91"/>
      <c r="AT178" s="91"/>
      <c r="AU178" s="91"/>
      <c r="AV178" s="91"/>
      <c r="AW178" s="91"/>
      <c r="AX178" s="91"/>
      <c r="AY178" s="91"/>
      <c r="AZ178" s="91"/>
      <c r="BA178" s="91"/>
      <c r="BB178" s="91"/>
      <c r="BC178" s="91"/>
      <c r="BD178" s="91"/>
      <c r="BE178" s="91"/>
      <c r="BF178" s="91"/>
      <c r="BG178" s="91"/>
      <c r="BH178" s="91"/>
      <c r="BI178" s="91"/>
      <c r="BJ178" s="91"/>
      <c r="BK178" s="91"/>
      <c r="BL178" s="91"/>
      <c r="BM178" s="91"/>
      <c r="BN178" s="91"/>
      <c r="BO178" s="91"/>
      <c r="BP178" s="91"/>
      <c r="BQ178" s="91"/>
      <c r="BR178" s="91"/>
      <c r="BS178" s="91"/>
      <c r="BT178" s="91"/>
      <c r="BU178" s="91"/>
      <c r="BV178" s="91"/>
      <c r="BW178" s="91"/>
      <c r="BX178" s="91"/>
      <c r="BY178" s="91"/>
      <c r="BZ178" s="91"/>
      <c r="CA178" s="91"/>
      <c r="CB178" s="91"/>
      <c r="CC178" s="91"/>
      <c r="CD178" s="91"/>
      <c r="CE178" s="91"/>
      <c r="CF178" s="91"/>
      <c r="CG178" s="91"/>
      <c r="CH178" s="91"/>
      <c r="CI178" s="91"/>
      <c r="CJ178" s="91"/>
      <c r="CK178" s="91"/>
      <c r="CL178" s="91"/>
      <c r="CM178" s="91"/>
      <c r="CN178" s="91"/>
      <c r="CO178" s="91"/>
      <c r="CP178" s="91"/>
      <c r="CQ178" s="91"/>
      <c r="CR178" s="91"/>
      <c r="CS178" s="91"/>
      <c r="CT178" s="91"/>
      <c r="CU178" s="91"/>
      <c r="CV178" s="91"/>
      <c r="CW178" s="91"/>
      <c r="CX178" s="91"/>
      <c r="CY178" s="91"/>
      <c r="CZ178" s="91"/>
      <c r="DA178" s="91"/>
      <c r="DB178" s="91"/>
      <c r="DC178" s="91"/>
      <c r="DD178" s="91"/>
      <c r="DE178" s="91"/>
      <c r="DF178" s="91"/>
      <c r="DG178" s="91"/>
      <c r="DH178" s="91"/>
      <c r="DI178" s="91"/>
      <c r="DJ178" s="91"/>
      <c r="DK178" s="91"/>
      <c r="DL178" s="91"/>
      <c r="DM178" s="91"/>
      <c r="DN178" s="91"/>
      <c r="DO178" s="91"/>
      <c r="DP178" s="91"/>
      <c r="DQ178" s="91"/>
      <c r="DR178" s="91"/>
      <c r="DS178" s="91"/>
      <c r="DT178" s="91"/>
      <c r="DU178" s="91"/>
      <c r="DV178" s="91"/>
      <c r="DW178" s="91"/>
      <c r="DX178" s="91"/>
      <c r="DY178" s="91"/>
      <c r="DZ178" s="91"/>
      <c r="EA178" s="91"/>
      <c r="EB178" s="91"/>
      <c r="EC178" s="91"/>
      <c r="ED178" s="91"/>
      <c r="EE178" s="91"/>
      <c r="EF178" s="91"/>
      <c r="EG178" s="91"/>
      <c r="EH178" s="91"/>
      <c r="EI178" s="91"/>
      <c r="EJ178" s="91"/>
      <c r="EK178" s="91"/>
      <c r="EL178" s="91"/>
      <c r="EM178" s="91"/>
      <c r="EN178" s="91"/>
      <c r="EO178" s="91"/>
      <c r="EP178" s="91"/>
      <c r="EQ178" s="91"/>
      <c r="ER178" s="91"/>
      <c r="ES178" s="91"/>
      <c r="ET178" s="91"/>
      <c r="EU178" s="91"/>
      <c r="EV178" s="91"/>
      <c r="EW178" s="91"/>
      <c r="EX178" s="91"/>
      <c r="EY178" s="91"/>
      <c r="EZ178" s="91"/>
      <c r="FA178" s="91"/>
      <c r="FB178" s="91"/>
      <c r="FC178" s="91"/>
      <c r="FD178" s="91"/>
      <c r="FE178" s="91"/>
      <c r="FF178" s="91"/>
      <c r="FG178" s="91"/>
      <c r="FH178" s="91"/>
      <c r="FI178" s="91"/>
      <c r="FJ178" s="91"/>
      <c r="FK178" s="91"/>
      <c r="FL178" s="91"/>
      <c r="FM178" s="91"/>
      <c r="FN178" s="91"/>
      <c r="FO178" s="91"/>
      <c r="FP178" s="91"/>
      <c r="FQ178" s="91"/>
      <c r="FR178" s="91"/>
      <c r="FS178" s="91"/>
      <c r="FT178" s="91"/>
      <c r="FU178" s="91"/>
      <c r="FV178" s="91"/>
      <c r="FW178" s="91"/>
      <c r="FX178" s="91"/>
      <c r="FY178" s="91"/>
      <c r="FZ178" s="91"/>
      <c r="GA178" s="91"/>
      <c r="GB178" s="91"/>
      <c r="GC178" s="91"/>
      <c r="GD178" s="91"/>
      <c r="GE178" s="91"/>
      <c r="GF178" s="91"/>
      <c r="GG178" s="91"/>
      <c r="GH178" s="91"/>
      <c r="GI178" s="91"/>
      <c r="GJ178" s="91"/>
      <c r="GK178" s="91"/>
      <c r="GL178" s="91"/>
      <c r="GM178" s="91"/>
      <c r="GN178" s="91"/>
      <c r="GO178" s="91"/>
      <c r="GP178" s="91"/>
      <c r="GQ178" s="91"/>
      <c r="GR178" s="91"/>
      <c r="GS178" s="91"/>
      <c r="GT178" s="91"/>
      <c r="GU178" s="91"/>
      <c r="GV178" s="91"/>
      <c r="GW178" s="91"/>
      <c r="GX178" s="91"/>
      <c r="GY178" s="91"/>
      <c r="GZ178" s="91"/>
      <c r="HA178" s="91"/>
      <c r="HB178" s="91"/>
      <c r="HC178" s="91"/>
      <c r="HD178" s="91"/>
      <c r="HE178" s="91"/>
      <c r="HF178" s="91"/>
      <c r="HG178" s="91"/>
      <c r="HH178" s="91"/>
      <c r="HI178" s="91"/>
      <c r="HJ178" s="91"/>
      <c r="HK178" s="91"/>
      <c r="HL178" s="91"/>
      <c r="HM178" s="91"/>
      <c r="HN178" s="91"/>
      <c r="HO178" s="91"/>
      <c r="HP178" s="91"/>
      <c r="HQ178" s="91"/>
      <c r="HR178" s="91"/>
      <c r="HS178" s="91"/>
      <c r="HT178" s="91"/>
      <c r="HU178" s="91"/>
      <c r="HV178" s="91"/>
      <c r="HW178" s="91"/>
      <c r="HX178" s="91"/>
      <c r="HY178" s="91"/>
      <c r="HZ178" s="91"/>
      <c r="IA178" s="91"/>
      <c r="IB178" s="91"/>
      <c r="IC178" s="91"/>
      <c r="ID178" s="91"/>
      <c r="IE178" s="91"/>
      <c r="IF178" s="91"/>
      <c r="IG178" s="91"/>
      <c r="IH178" s="91"/>
      <c r="II178" s="91"/>
      <c r="IJ178" s="91"/>
      <c r="IK178" s="91"/>
      <c r="IL178" s="91"/>
      <c r="IM178" s="91"/>
      <c r="IN178" s="91"/>
      <c r="IO178" s="91"/>
      <c r="IP178" s="91"/>
      <c r="IQ178" s="91"/>
      <c r="IR178" s="91"/>
      <c r="IS178" s="91"/>
      <c r="IT178" s="91"/>
      <c r="IU178" s="91"/>
      <c r="IV178" s="91"/>
      <c r="IW178" s="91"/>
      <c r="IX178" s="91"/>
      <c r="IY178" s="91"/>
      <c r="IZ178" s="91"/>
      <c r="JA178" s="91"/>
      <c r="JB178" s="91"/>
      <c r="JC178" s="91"/>
      <c r="JD178" s="91"/>
      <c r="JE178" s="91"/>
      <c r="JF178" s="91"/>
      <c r="JG178" s="91"/>
      <c r="JH178" s="91"/>
      <c r="JI178" s="91"/>
      <c r="JJ178" s="91"/>
      <c r="JK178" s="91"/>
      <c r="JL178" s="91"/>
      <c r="JM178" s="91"/>
      <c r="JN178" s="91"/>
      <c r="JO178" s="91"/>
      <c r="JP178" s="91"/>
      <c r="JQ178" s="91"/>
      <c r="JR178" s="91"/>
      <c r="JS178" s="91"/>
      <c r="JT178" s="91"/>
      <c r="JU178" s="91"/>
      <c r="JV178" s="91"/>
      <c r="JW178" s="91"/>
      <c r="JX178" s="91"/>
      <c r="JY178" s="91"/>
      <c r="JZ178" s="91"/>
      <c r="KA178" s="91"/>
      <c r="KB178" s="91"/>
      <c r="KC178" s="91"/>
      <c r="KD178" s="91"/>
      <c r="KE178" s="91"/>
      <c r="KF178" s="91"/>
      <c r="KG178" s="91"/>
      <c r="KH178" s="91"/>
      <c r="KI178" s="91"/>
      <c r="KJ178" s="91"/>
      <c r="KK178" s="91"/>
      <c r="KL178" s="91"/>
      <c r="KM178" s="91"/>
      <c r="KN178" s="91"/>
      <c r="KO178" s="91"/>
      <c r="KP178" s="91"/>
      <c r="KQ178" s="91"/>
      <c r="KR178" s="91"/>
      <c r="KS178" s="91"/>
      <c r="KT178" s="91"/>
      <c r="KU178" s="91"/>
      <c r="KV178" s="91"/>
      <c r="KW178" s="91"/>
      <c r="KX178" s="91"/>
      <c r="KY178" s="91"/>
      <c r="KZ178" s="91"/>
      <c r="LA178" s="91"/>
      <c r="LB178" s="91"/>
      <c r="LC178" s="91"/>
      <c r="LD178" s="91"/>
      <c r="LE178" s="91"/>
      <c r="LF178" s="91"/>
      <c r="LG178" s="91"/>
      <c r="LH178" s="91"/>
      <c r="LI178" s="91"/>
      <c r="LJ178" s="91"/>
      <c r="LK178" s="91"/>
      <c r="LL178" s="91"/>
      <c r="LM178" s="91"/>
      <c r="LN178" s="91"/>
      <c r="LO178" s="91"/>
      <c r="LP178" s="91"/>
      <c r="LQ178" s="91"/>
      <c r="LR178" s="91"/>
      <c r="LS178" s="91"/>
      <c r="LT178" s="91"/>
      <c r="LU178" s="91"/>
      <c r="LV178" s="91"/>
      <c r="LW178" s="91"/>
      <c r="LX178" s="91"/>
      <c r="LY178" s="91"/>
      <c r="LZ178" s="91"/>
      <c r="MA178" s="91"/>
      <c r="MB178" s="91"/>
      <c r="MC178" s="91"/>
      <c r="MD178" s="91"/>
      <c r="ME178" s="91"/>
      <c r="MF178" s="91"/>
      <c r="MG178" s="91"/>
      <c r="MH178" s="91"/>
      <c r="MI178" s="91"/>
      <c r="MJ178" s="91"/>
      <c r="MK178" s="91"/>
      <c r="ML178" s="91"/>
      <c r="MM178" s="91"/>
      <c r="MN178" s="91"/>
      <c r="MO178" s="91"/>
      <c r="MP178" s="91"/>
      <c r="MQ178" s="91"/>
      <c r="MR178" s="91"/>
      <c r="MS178" s="91"/>
      <c r="MT178" s="91"/>
      <c r="MU178" s="91"/>
      <c r="MV178" s="91"/>
      <c r="MW178" s="91"/>
      <c r="MX178" s="91"/>
      <c r="MY178" s="91"/>
      <c r="MZ178" s="91"/>
      <c r="NA178" s="91"/>
      <c r="NB178" s="91"/>
      <c r="NC178" s="91"/>
      <c r="ND178" s="91"/>
      <c r="NE178" s="91"/>
      <c r="NF178" s="91"/>
      <c r="NG178" s="91"/>
      <c r="NH178" s="91"/>
      <c r="NI178" s="91"/>
      <c r="NJ178" s="91"/>
      <c r="NK178" s="91"/>
      <c r="NL178" s="91"/>
      <c r="NM178" s="91"/>
      <c r="NN178" s="91"/>
      <c r="NO178" s="91"/>
      <c r="NP178" s="91"/>
      <c r="NQ178" s="91"/>
      <c r="NR178" s="91"/>
      <c r="NS178" s="91"/>
      <c r="NT178" s="91"/>
      <c r="NU178" s="91"/>
      <c r="NV178" s="91"/>
      <c r="NW178" s="91"/>
      <c r="NX178" s="91"/>
      <c r="NY178" s="91"/>
      <c r="NZ178" s="91"/>
      <c r="OA178" s="91"/>
      <c r="OB178" s="91"/>
      <c r="OC178" s="91"/>
      <c r="OD178" s="91"/>
      <c r="OE178" s="91"/>
      <c r="OF178" s="91"/>
      <c r="OG178" s="91"/>
      <c r="OH178" s="91"/>
      <c r="OI178" s="91"/>
      <c r="OJ178" s="91"/>
      <c r="OK178" s="91"/>
      <c r="OL178" s="91"/>
      <c r="OM178" s="91"/>
      <c r="ON178" s="91"/>
      <c r="OO178" s="91"/>
      <c r="OP178" s="91"/>
      <c r="OQ178" s="91"/>
      <c r="OR178" s="91"/>
      <c r="OS178" s="91"/>
      <c r="OT178" s="91"/>
      <c r="OU178" s="91"/>
      <c r="OV178" s="91"/>
      <c r="OW178" s="91"/>
      <c r="OX178" s="91"/>
      <c r="OY178" s="91"/>
      <c r="OZ178" s="91"/>
      <c r="PA178" s="91"/>
      <c r="PB178" s="91"/>
      <c r="PC178" s="91"/>
      <c r="PD178" s="91"/>
      <c r="PE178" s="91"/>
      <c r="PF178" s="91"/>
      <c r="PG178" s="91"/>
      <c r="PH178" s="91"/>
      <c r="PI178" s="91"/>
      <c r="PJ178" s="91"/>
      <c r="PK178" s="91"/>
      <c r="PL178" s="91"/>
      <c r="PM178" s="91"/>
      <c r="PN178" s="91"/>
      <c r="PO178" s="91"/>
      <c r="PP178" s="91"/>
      <c r="PQ178" s="91"/>
      <c r="PR178" s="91"/>
      <c r="PS178" s="91"/>
      <c r="PT178" s="91"/>
      <c r="PU178" s="91"/>
      <c r="PV178" s="91"/>
      <c r="PW178" s="91"/>
      <c r="PX178" s="91"/>
      <c r="PY178" s="91"/>
      <c r="PZ178" s="91"/>
      <c r="QA178" s="91"/>
      <c r="QB178" s="91"/>
      <c r="QC178" s="91"/>
      <c r="QD178" s="91"/>
      <c r="QE178" s="91"/>
      <c r="QF178" s="91"/>
      <c r="QG178" s="91"/>
      <c r="QH178" s="91"/>
      <c r="QI178" s="91"/>
      <c r="QJ178" s="91"/>
      <c r="QK178" s="91"/>
      <c r="QL178" s="91"/>
      <c r="QM178" s="91"/>
      <c r="QN178" s="91"/>
      <c r="QO178" s="91"/>
      <c r="QP178" s="91"/>
      <c r="QQ178" s="91"/>
      <c r="QR178" s="91"/>
      <c r="QS178" s="91"/>
      <c r="QT178" s="91"/>
      <c r="QU178" s="91"/>
      <c r="QV178" s="91"/>
      <c r="QW178" s="91"/>
      <c r="QX178" s="91"/>
      <c r="QY178" s="91"/>
      <c r="QZ178" s="91"/>
      <c r="RA178" s="91"/>
      <c r="RB178" s="91"/>
      <c r="RC178" s="91"/>
      <c r="RD178" s="91"/>
      <c r="RE178" s="91"/>
      <c r="RF178" s="91"/>
      <c r="RG178" s="91"/>
      <c r="RH178" s="91"/>
      <c r="RI178" s="91"/>
      <c r="RJ178" s="91"/>
      <c r="RK178" s="91"/>
      <c r="RL178" s="91"/>
      <c r="RM178" s="91"/>
      <c r="RN178" s="91"/>
      <c r="RO178" s="91"/>
      <c r="RP178" s="91"/>
      <c r="RQ178" s="91"/>
      <c r="RR178" s="91"/>
      <c r="RS178" s="91"/>
      <c r="RT178" s="91"/>
      <c r="RU178" s="91"/>
      <c r="RV178" s="91"/>
      <c r="RW178" s="91"/>
      <c r="RX178" s="91"/>
      <c r="RY178" s="91"/>
      <c r="RZ178" s="91"/>
      <c r="SA178" s="91"/>
      <c r="SB178" s="91"/>
      <c r="SC178" s="91"/>
      <c r="SD178" s="91"/>
      <c r="SE178" s="91"/>
      <c r="SF178" s="91"/>
      <c r="SG178" s="91"/>
      <c r="SH178" s="91"/>
      <c r="SI178" s="91"/>
      <c r="SJ178" s="91"/>
      <c r="SK178" s="91"/>
      <c r="SL178" s="91"/>
      <c r="SM178" s="91"/>
      <c r="SN178" s="91"/>
      <c r="SO178" s="91"/>
      <c r="SP178" s="91"/>
      <c r="SQ178" s="91"/>
      <c r="SR178" s="91"/>
      <c r="SS178" s="91"/>
      <c r="ST178" s="91"/>
      <c r="SU178" s="91"/>
      <c r="SV178" s="91"/>
      <c r="SW178" s="91"/>
      <c r="SX178" s="91"/>
      <c r="SY178" s="91"/>
      <c r="SZ178" s="91"/>
      <c r="TA178" s="91"/>
      <c r="TB178" s="91"/>
      <c r="TC178" s="91"/>
      <c r="TD178" s="91"/>
      <c r="TE178" s="91"/>
      <c r="TF178" s="91"/>
      <c r="TG178" s="91"/>
      <c r="TH178" s="91"/>
      <c r="TI178" s="91"/>
      <c r="TJ178" s="91"/>
      <c r="TK178" s="91"/>
      <c r="TL178" s="91"/>
      <c r="TM178" s="91"/>
      <c r="TN178" s="91"/>
      <c r="TO178" s="91"/>
      <c r="TP178" s="91"/>
      <c r="TQ178" s="91"/>
      <c r="TR178" s="91"/>
      <c r="TS178" s="91"/>
      <c r="TT178" s="91"/>
      <c r="TU178" s="91"/>
      <c r="TV178" s="91"/>
      <c r="TW178" s="91"/>
      <c r="TX178" s="91"/>
      <c r="TY178" s="91"/>
      <c r="TZ178" s="91"/>
      <c r="UA178" s="91"/>
      <c r="UB178" s="91"/>
      <c r="UC178" s="91"/>
      <c r="UD178" s="91"/>
      <c r="UE178" s="91"/>
      <c r="UF178" s="91"/>
      <c r="UG178" s="91"/>
      <c r="UH178" s="91"/>
      <c r="UI178" s="91"/>
      <c r="UJ178" s="91"/>
      <c r="UK178" s="91"/>
      <c r="UL178" s="91"/>
      <c r="UM178" s="91"/>
      <c r="UN178" s="91"/>
      <c r="UO178" s="91"/>
      <c r="UP178" s="91"/>
      <c r="UQ178" s="91"/>
      <c r="UR178" s="91"/>
      <c r="US178" s="91"/>
      <c r="UT178" s="91"/>
      <c r="UU178" s="91"/>
      <c r="UV178" s="91"/>
      <c r="UW178" s="91"/>
      <c r="UX178" s="91"/>
      <c r="UY178" s="91"/>
      <c r="UZ178" s="91"/>
      <c r="VA178" s="91"/>
      <c r="VB178" s="91"/>
      <c r="VC178" s="91"/>
      <c r="VD178" s="91"/>
      <c r="VE178" s="91"/>
      <c r="VF178" s="91"/>
      <c r="VG178" s="91"/>
      <c r="VH178" s="91"/>
      <c r="VI178" s="91"/>
      <c r="VJ178" s="91"/>
      <c r="VK178" s="91"/>
      <c r="VL178" s="91"/>
      <c r="VM178" s="91"/>
      <c r="VN178" s="91"/>
      <c r="VO178" s="91"/>
      <c r="VP178" s="91"/>
      <c r="VQ178" s="91"/>
      <c r="VR178" s="91"/>
      <c r="VS178" s="91"/>
      <c r="VT178" s="91"/>
      <c r="VU178" s="91"/>
      <c r="VV178" s="91"/>
      <c r="VW178" s="91"/>
      <c r="VX178" s="91"/>
      <c r="VY178" s="91"/>
      <c r="VZ178" s="91"/>
      <c r="WA178" s="91"/>
      <c r="WB178" s="91"/>
      <c r="WC178" s="91"/>
      <c r="WD178" s="91"/>
      <c r="WE178" s="91"/>
      <c r="WF178" s="91"/>
      <c r="WG178" s="91"/>
      <c r="WH178" s="91"/>
      <c r="WI178" s="91"/>
      <c r="WJ178" s="91"/>
      <c r="WK178" s="91"/>
      <c r="WL178" s="91"/>
      <c r="WM178" s="91"/>
      <c r="WN178" s="91"/>
      <c r="WO178" s="91"/>
      <c r="WP178" s="91"/>
      <c r="WQ178" s="91"/>
      <c r="WR178" s="91"/>
      <c r="WS178" s="91"/>
      <c r="WT178" s="91"/>
      <c r="WU178" s="91"/>
      <c r="WV178" s="91"/>
      <c r="WW178" s="91"/>
      <c r="WX178" s="91"/>
      <c r="WY178" s="91"/>
      <c r="WZ178" s="91"/>
      <c r="XA178" s="91"/>
      <c r="XB178" s="91"/>
      <c r="XC178" s="91"/>
      <c r="XD178" s="91"/>
      <c r="XE178" s="91"/>
      <c r="XF178" s="91"/>
      <c r="XG178" s="91"/>
      <c r="XH178" s="91"/>
      <c r="XI178" s="91"/>
      <c r="XJ178" s="91"/>
      <c r="XK178" s="91"/>
      <c r="XL178" s="91"/>
      <c r="XM178" s="91"/>
      <c r="XN178" s="91"/>
      <c r="XO178" s="91"/>
      <c r="XP178" s="91"/>
      <c r="XQ178" s="91"/>
      <c r="XR178" s="91"/>
      <c r="XS178" s="91"/>
      <c r="XT178" s="91"/>
      <c r="XU178" s="91"/>
      <c r="XV178" s="91"/>
      <c r="XW178" s="91"/>
      <c r="XX178" s="91"/>
      <c r="XY178" s="91"/>
      <c r="XZ178" s="91"/>
      <c r="YA178" s="91"/>
      <c r="YB178" s="91"/>
      <c r="YC178" s="91"/>
      <c r="YD178" s="91"/>
      <c r="YE178" s="91"/>
      <c r="YF178" s="91"/>
      <c r="YG178" s="91"/>
      <c r="YH178" s="91"/>
      <c r="YI178" s="91"/>
      <c r="YJ178" s="91"/>
      <c r="YK178" s="91"/>
      <c r="YL178" s="91"/>
      <c r="YM178" s="91"/>
      <c r="YN178" s="91"/>
      <c r="YO178" s="91"/>
      <c r="YP178" s="91"/>
      <c r="YQ178" s="91"/>
      <c r="YR178" s="91"/>
      <c r="YS178" s="91"/>
      <c r="YT178" s="91"/>
      <c r="YU178" s="91"/>
      <c r="YV178" s="91"/>
      <c r="YW178" s="91"/>
      <c r="YX178" s="91"/>
      <c r="YY178" s="91"/>
      <c r="YZ178" s="91"/>
      <c r="ZA178" s="91"/>
      <c r="ZB178" s="91"/>
      <c r="ZC178" s="91"/>
      <c r="ZD178" s="91"/>
      <c r="ZE178" s="91"/>
      <c r="ZF178" s="91"/>
      <c r="ZG178" s="91"/>
      <c r="ZH178" s="91"/>
      <c r="ZI178" s="91"/>
      <c r="ZJ178" s="91"/>
      <c r="ZK178" s="91"/>
      <c r="ZL178" s="91"/>
      <c r="ZM178" s="91"/>
      <c r="ZN178" s="91"/>
      <c r="ZO178" s="91"/>
      <c r="ZP178" s="91"/>
      <c r="ZQ178" s="91"/>
      <c r="ZR178" s="91"/>
      <c r="ZS178" s="91"/>
      <c r="ZT178" s="91"/>
      <c r="ZU178" s="91"/>
      <c r="ZV178" s="91"/>
      <c r="ZW178" s="91"/>
      <c r="ZX178" s="91"/>
      <c r="ZY178" s="91"/>
      <c r="ZZ178" s="91"/>
      <c r="AAA178" s="91"/>
      <c r="AAB178" s="91"/>
      <c r="AAC178" s="91"/>
      <c r="AAD178" s="91"/>
      <c r="AAE178" s="91"/>
      <c r="AAF178" s="91"/>
      <c r="AAG178" s="91"/>
      <c r="AAH178" s="91"/>
      <c r="AAI178" s="91"/>
      <c r="AAJ178" s="91"/>
      <c r="AAK178" s="91"/>
      <c r="AAL178" s="91"/>
      <c r="AAM178" s="91"/>
      <c r="AAN178" s="91"/>
      <c r="AAO178" s="91"/>
      <c r="AAP178" s="91"/>
      <c r="AAQ178" s="91"/>
      <c r="AAR178" s="91"/>
      <c r="AAS178" s="91"/>
      <c r="AAT178" s="91"/>
      <c r="AAU178" s="91"/>
      <c r="AAV178" s="91"/>
      <c r="AAW178" s="91"/>
      <c r="AAX178" s="91"/>
      <c r="AAY178" s="91"/>
      <c r="AAZ178" s="91"/>
      <c r="ABA178" s="91"/>
      <c r="ABB178" s="91"/>
      <c r="ABC178" s="91"/>
      <c r="ABD178" s="91"/>
      <c r="ABE178" s="91"/>
      <c r="ABF178" s="91"/>
      <c r="ABG178" s="91"/>
      <c r="ABH178" s="91"/>
      <c r="ABI178" s="91"/>
      <c r="ABJ178" s="91"/>
      <c r="ABK178" s="91"/>
      <c r="ABL178" s="91"/>
      <c r="ABM178" s="91"/>
      <c r="ABN178" s="91"/>
      <c r="ABO178" s="91"/>
      <c r="ABP178" s="91"/>
      <c r="ABQ178" s="91"/>
      <c r="ABR178" s="91"/>
      <c r="ABS178" s="91"/>
      <c r="ABT178" s="91"/>
      <c r="ABU178" s="91"/>
      <c r="ABV178" s="91"/>
      <c r="ABW178" s="91"/>
      <c r="ABX178" s="91"/>
      <c r="ABY178" s="91"/>
      <c r="ABZ178" s="91"/>
      <c r="ACA178" s="91"/>
      <c r="ACB178" s="91"/>
      <c r="ACC178" s="91"/>
      <c r="ACD178" s="91"/>
      <c r="ACE178" s="91"/>
      <c r="ACF178" s="91"/>
      <c r="ACG178" s="91"/>
      <c r="ACH178" s="91"/>
      <c r="ACI178" s="91"/>
      <c r="ACJ178" s="91"/>
      <c r="ACK178" s="91"/>
      <c r="ACL178" s="91"/>
      <c r="ACM178" s="91"/>
      <c r="ACN178" s="91"/>
      <c r="ACO178" s="91"/>
      <c r="ACP178" s="91"/>
      <c r="ACQ178" s="91"/>
      <c r="ACR178" s="91"/>
      <c r="ACS178" s="91"/>
      <c r="ACT178" s="91"/>
      <c r="ACU178" s="91"/>
      <c r="ACV178" s="91"/>
      <c r="ACW178" s="91"/>
      <c r="ACX178" s="91"/>
      <c r="ACY178" s="91"/>
      <c r="ACZ178" s="91"/>
      <c r="ADA178" s="91"/>
      <c r="ADB178" s="91"/>
      <c r="ADC178" s="91"/>
      <c r="ADD178" s="91"/>
      <c r="ADE178" s="91"/>
      <c r="ADF178" s="91"/>
      <c r="ADG178" s="91"/>
      <c r="ADH178" s="91"/>
      <c r="ADI178" s="91"/>
      <c r="ADJ178" s="91"/>
      <c r="ADK178" s="91"/>
      <c r="ADL178" s="91"/>
      <c r="ADM178" s="91"/>
      <c r="ADN178" s="91"/>
      <c r="ADO178" s="91"/>
      <c r="ADP178" s="91"/>
      <c r="ADQ178" s="91"/>
      <c r="ADR178" s="91"/>
      <c r="ADS178" s="91"/>
      <c r="ADT178" s="91"/>
      <c r="ADU178" s="91"/>
      <c r="ADV178" s="91"/>
      <c r="ADW178" s="91"/>
      <c r="ADX178" s="91"/>
      <c r="ADY178" s="91"/>
      <c r="ADZ178" s="91"/>
      <c r="AEA178" s="91"/>
      <c r="AEB178" s="91"/>
      <c r="AEC178" s="91"/>
      <c r="AED178" s="91"/>
      <c r="AEE178" s="91"/>
      <c r="AEF178" s="91"/>
      <c r="AEG178" s="91"/>
      <c r="AEH178" s="91"/>
      <c r="AEI178" s="91"/>
      <c r="AEJ178" s="91"/>
      <c r="AEK178" s="91"/>
      <c r="AEL178" s="91"/>
      <c r="AEM178" s="91"/>
      <c r="AEN178" s="91"/>
      <c r="AEO178" s="91"/>
      <c r="AEP178" s="91"/>
      <c r="AEQ178" s="91"/>
      <c r="AER178" s="91"/>
      <c r="AES178" s="91"/>
      <c r="AET178" s="91"/>
      <c r="AEU178" s="91"/>
      <c r="AEV178" s="91"/>
      <c r="AEW178" s="91"/>
      <c r="AEX178" s="91"/>
      <c r="AEY178" s="91"/>
      <c r="AEZ178" s="91"/>
      <c r="AFA178" s="91"/>
      <c r="AFB178" s="91"/>
      <c r="AFC178" s="91"/>
      <c r="AFD178" s="91"/>
      <c r="AFE178" s="91"/>
      <c r="AFF178" s="91"/>
      <c r="AFG178" s="91"/>
      <c r="AFH178" s="91"/>
      <c r="AFI178" s="91"/>
      <c r="AFJ178" s="91"/>
      <c r="AFK178" s="91"/>
      <c r="AFL178" s="91"/>
      <c r="AFM178" s="91"/>
      <c r="AFN178" s="91"/>
      <c r="AFO178" s="91"/>
      <c r="AFP178" s="91"/>
      <c r="AFQ178" s="91"/>
      <c r="AFR178" s="91"/>
      <c r="AFS178" s="91"/>
      <c r="AFT178" s="91"/>
      <c r="AFU178" s="91"/>
      <c r="AFV178" s="91"/>
      <c r="AFW178" s="91"/>
      <c r="AFX178" s="91"/>
      <c r="AFY178" s="91"/>
      <c r="AFZ178" s="91"/>
      <c r="AGA178" s="91"/>
      <c r="AGB178" s="91"/>
      <c r="AGC178" s="91"/>
      <c r="AGD178" s="91"/>
      <c r="AGE178" s="91"/>
      <c r="AGF178" s="91"/>
      <c r="AGG178" s="91"/>
      <c r="AGH178" s="91"/>
      <c r="AGI178" s="91"/>
      <c r="AGJ178" s="91"/>
      <c r="AGK178" s="91"/>
      <c r="AGL178" s="91"/>
      <c r="AGM178" s="91"/>
      <c r="AGN178" s="91"/>
      <c r="AGO178" s="91"/>
      <c r="AGP178" s="91"/>
      <c r="AGQ178" s="91"/>
      <c r="AGR178" s="91"/>
      <c r="AGS178" s="91"/>
      <c r="AGT178" s="91"/>
      <c r="AGU178" s="91"/>
      <c r="AGV178" s="91"/>
      <c r="AGW178" s="91"/>
      <c r="AGX178" s="91"/>
      <c r="AGY178" s="91"/>
      <c r="AGZ178" s="91"/>
      <c r="AHA178" s="91"/>
      <c r="AHB178" s="91"/>
      <c r="AHC178" s="91"/>
      <c r="AHD178" s="91"/>
      <c r="AHE178" s="91"/>
      <c r="AHF178" s="91"/>
      <c r="AHG178" s="91"/>
      <c r="AHH178" s="91"/>
      <c r="AHI178" s="91"/>
      <c r="AHJ178" s="91"/>
      <c r="AHK178" s="91"/>
      <c r="AHL178" s="91"/>
      <c r="AHM178" s="91"/>
      <c r="AHN178" s="91"/>
      <c r="AHO178" s="91"/>
      <c r="AHP178" s="91"/>
      <c r="AHQ178" s="91"/>
      <c r="AHR178" s="91"/>
      <c r="AHS178" s="91"/>
      <c r="AHT178" s="91"/>
      <c r="AHU178" s="91"/>
      <c r="AHV178" s="91"/>
      <c r="AHW178" s="91"/>
      <c r="AHX178" s="91"/>
      <c r="AHY178" s="91"/>
      <c r="AHZ178" s="91"/>
      <c r="AIA178" s="91"/>
      <c r="AIB178" s="91"/>
      <c r="AIC178" s="91"/>
      <c r="AID178" s="91"/>
      <c r="AIE178" s="91"/>
      <c r="AIF178" s="91"/>
      <c r="AIG178" s="91"/>
      <c r="AIH178" s="91"/>
      <c r="AII178" s="91"/>
      <c r="AIJ178" s="91"/>
      <c r="AIK178" s="91"/>
      <c r="AIL178" s="91"/>
      <c r="AIM178" s="91"/>
      <c r="AIN178" s="91"/>
      <c r="AIO178" s="91"/>
      <c r="AIP178" s="91"/>
      <c r="AIQ178" s="91"/>
      <c r="AIR178" s="91"/>
      <c r="AIS178" s="91"/>
      <c r="AIT178" s="91"/>
      <c r="AIU178" s="91"/>
      <c r="AIV178" s="91"/>
      <c r="AIW178" s="91"/>
      <c r="AIX178" s="91"/>
      <c r="AIY178" s="91"/>
      <c r="AIZ178" s="91"/>
      <c r="AJA178" s="91"/>
      <c r="AJB178" s="91"/>
      <c r="AJC178" s="91"/>
      <c r="AJD178" s="91"/>
      <c r="AJE178" s="91"/>
      <c r="AJF178" s="91"/>
      <c r="AJG178" s="91"/>
      <c r="AJH178" s="91"/>
      <c r="AJI178" s="91"/>
      <c r="AJJ178" s="91"/>
      <c r="AJK178" s="91"/>
      <c r="AJL178" s="91"/>
      <c r="AJM178" s="91"/>
      <c r="AJN178" s="91"/>
      <c r="AJO178" s="91"/>
      <c r="AJP178" s="91"/>
      <c r="AJQ178" s="91"/>
      <c r="AJR178" s="91"/>
      <c r="AJS178" s="91"/>
      <c r="AJT178" s="91"/>
      <c r="AJU178" s="91"/>
      <c r="AJV178" s="91"/>
      <c r="AJW178" s="91"/>
      <c r="AJX178" s="91"/>
      <c r="AJY178" s="91"/>
      <c r="AJZ178" s="91"/>
      <c r="AKA178" s="91"/>
      <c r="AKB178" s="91"/>
      <c r="AKC178" s="91"/>
      <c r="AKD178" s="91"/>
      <c r="AKE178" s="91"/>
      <c r="AKF178" s="91"/>
      <c r="AKG178" s="91"/>
      <c r="AKH178" s="91"/>
      <c r="AKI178" s="91"/>
      <c r="AKJ178" s="91"/>
      <c r="AKK178" s="91"/>
      <c r="AKL178" s="91"/>
      <c r="AKM178" s="91"/>
      <c r="AKN178" s="91"/>
      <c r="AKO178" s="91"/>
      <c r="AKP178" s="91"/>
      <c r="AKQ178" s="91"/>
      <c r="AKR178" s="91"/>
      <c r="AKS178" s="91"/>
      <c r="AKT178" s="91"/>
      <c r="AKU178" s="91"/>
      <c r="AKV178" s="91"/>
      <c r="AKW178" s="91"/>
      <c r="AKX178" s="91"/>
      <c r="AKY178" s="91"/>
      <c r="AKZ178" s="91"/>
      <c r="ALA178" s="91"/>
      <c r="ALB178" s="91"/>
      <c r="ALC178" s="91"/>
      <c r="ALD178" s="91"/>
      <c r="ALE178" s="91"/>
      <c r="ALF178" s="91"/>
      <c r="ALG178" s="91"/>
      <c r="ALH178" s="91"/>
      <c r="ALI178" s="91"/>
      <c r="ALJ178" s="91"/>
      <c r="ALK178" s="91"/>
      <c r="ALL178" s="91"/>
      <c r="ALM178" s="91"/>
      <c r="ALN178" s="91"/>
      <c r="ALO178" s="91"/>
      <c r="ALP178" s="91"/>
      <c r="ALQ178" s="91"/>
      <c r="ALR178" s="91"/>
      <c r="ALS178" s="91"/>
      <c r="ALT178" s="91"/>
      <c r="ALU178" s="91"/>
      <c r="ALV178" s="91"/>
      <c r="ALW178" s="91"/>
      <c r="ALX178" s="91"/>
      <c r="ALY178" s="91"/>
      <c r="ALZ178" s="91"/>
      <c r="AMA178" s="91"/>
      <c r="AMB178" s="91"/>
      <c r="AMC178" s="91"/>
      <c r="AMD178" s="91"/>
      <c r="AME178" s="91"/>
      <c r="AMF178" s="91"/>
      <c r="AMG178" s="91"/>
      <c r="AMH178" s="91"/>
      <c r="AMI178" s="91"/>
      <c r="AMJ178" s="91"/>
      <c r="AMK178" s="91"/>
    </row>
    <row r="179" spans="1:1025" x14ac:dyDescent="0.25">
      <c r="A179" s="255"/>
      <c r="B179" s="235"/>
      <c r="C179" s="256"/>
      <c r="D179" s="256"/>
      <c r="E179" s="613"/>
      <c r="F179" s="614"/>
    </row>
    <row r="180" spans="1:1025" ht="30" x14ac:dyDescent="0.25">
      <c r="A180" s="628" t="s">
        <v>136</v>
      </c>
      <c r="B180" s="639" t="s">
        <v>710</v>
      </c>
      <c r="C180" s="640">
        <v>100</v>
      </c>
      <c r="D180" s="641" t="s">
        <v>194</v>
      </c>
      <c r="E180" s="606">
        <v>0</v>
      </c>
      <c r="F180" s="606">
        <f>C180*E180</f>
        <v>0</v>
      </c>
    </row>
    <row r="181" spans="1:1025" ht="30" x14ac:dyDescent="0.25">
      <c r="A181" s="628" t="s">
        <v>141</v>
      </c>
      <c r="B181" s="639" t="s">
        <v>198</v>
      </c>
      <c r="C181" s="640">
        <v>1</v>
      </c>
      <c r="D181" s="641" t="s">
        <v>518</v>
      </c>
      <c r="E181" s="606">
        <v>0</v>
      </c>
      <c r="F181" s="606">
        <f>C181*E181</f>
        <v>0</v>
      </c>
    </row>
    <row r="182" spans="1:1025" x14ac:dyDescent="0.25">
      <c r="A182" s="206"/>
      <c r="B182" s="226"/>
      <c r="C182" s="192"/>
      <c r="E182" s="615"/>
      <c r="F182" s="615"/>
    </row>
    <row r="183" spans="1:1025" ht="12.75" customHeight="1" x14ac:dyDescent="0.25">
      <c r="A183" s="227" t="s">
        <v>708</v>
      </c>
      <c r="B183" s="876" t="s">
        <v>711</v>
      </c>
      <c r="C183" s="876"/>
      <c r="D183" s="876"/>
      <c r="E183" s="616"/>
      <c r="F183" s="617">
        <f>SUM(F178:F182 )</f>
        <v>0</v>
      </c>
      <c r="G183" s="92"/>
      <c r="H183" s="93"/>
      <c r="I183" s="94"/>
      <c r="J183" s="94"/>
      <c r="K183" s="94"/>
      <c r="L183" s="94"/>
      <c r="M183" s="94"/>
      <c r="N183" s="94"/>
      <c r="O183" s="94"/>
      <c r="P183" s="94"/>
      <c r="Q183" s="94"/>
      <c r="R183" s="94"/>
      <c r="S183" s="94"/>
      <c r="T183" s="94"/>
      <c r="U183" s="94"/>
      <c r="V183" s="94"/>
      <c r="W183" s="94"/>
      <c r="X183" s="94"/>
      <c r="Y183" s="94"/>
      <c r="Z183" s="94"/>
      <c r="AA183" s="94"/>
      <c r="AB183" s="94"/>
      <c r="AC183" s="94"/>
      <c r="AD183" s="94"/>
      <c r="AE183" s="94"/>
      <c r="AF183" s="94"/>
      <c r="AG183" s="94"/>
      <c r="AH183" s="94"/>
      <c r="AI183" s="94"/>
      <c r="AJ183" s="94"/>
      <c r="AK183" s="94"/>
      <c r="AL183" s="94"/>
      <c r="AM183" s="94"/>
      <c r="AN183" s="94"/>
      <c r="AO183" s="94"/>
      <c r="AP183" s="94"/>
      <c r="AQ183" s="94"/>
      <c r="AR183" s="94"/>
      <c r="AS183" s="94"/>
      <c r="AT183" s="94"/>
      <c r="AU183" s="94"/>
      <c r="AV183" s="94"/>
      <c r="AW183" s="94"/>
      <c r="AX183" s="94"/>
      <c r="AY183" s="94"/>
      <c r="AZ183" s="94"/>
      <c r="BA183" s="94"/>
      <c r="BB183" s="94"/>
      <c r="BC183" s="94"/>
      <c r="BD183" s="94"/>
      <c r="BE183" s="94"/>
      <c r="BF183" s="94"/>
      <c r="BG183" s="94"/>
      <c r="BH183" s="94"/>
      <c r="BI183" s="94"/>
      <c r="BJ183" s="94"/>
      <c r="BK183" s="94"/>
      <c r="BL183" s="94"/>
      <c r="BM183" s="94"/>
      <c r="BN183" s="94"/>
      <c r="BO183" s="94"/>
      <c r="BP183" s="94"/>
      <c r="BQ183" s="94"/>
      <c r="BR183" s="94"/>
      <c r="BS183" s="94"/>
      <c r="BT183" s="94"/>
      <c r="BU183" s="94"/>
      <c r="BV183" s="94"/>
      <c r="BW183" s="94"/>
      <c r="BX183" s="94"/>
      <c r="BY183" s="94"/>
      <c r="BZ183" s="94"/>
      <c r="CA183" s="94"/>
      <c r="CB183" s="94"/>
      <c r="CC183" s="94"/>
      <c r="CD183" s="94"/>
      <c r="CE183" s="94"/>
      <c r="CF183" s="94"/>
      <c r="CG183" s="94"/>
      <c r="CH183" s="94"/>
      <c r="CI183" s="94"/>
      <c r="CJ183" s="94"/>
      <c r="CK183" s="94"/>
      <c r="CL183" s="94"/>
      <c r="CM183" s="94"/>
      <c r="CN183" s="94"/>
      <c r="CO183" s="94"/>
      <c r="CP183" s="94"/>
      <c r="CQ183" s="94"/>
      <c r="CR183" s="94"/>
      <c r="CS183" s="94"/>
      <c r="CT183" s="94"/>
      <c r="CU183" s="94"/>
      <c r="CV183" s="94"/>
      <c r="CW183" s="94"/>
      <c r="CX183" s="94"/>
      <c r="CY183" s="94"/>
      <c r="CZ183" s="94"/>
      <c r="DA183" s="94"/>
      <c r="DB183" s="94"/>
      <c r="DC183" s="94"/>
      <c r="DD183" s="94"/>
      <c r="DE183" s="94"/>
      <c r="DF183" s="94"/>
      <c r="DG183" s="94"/>
      <c r="DH183" s="94"/>
      <c r="DI183" s="94"/>
      <c r="DJ183" s="94"/>
      <c r="DK183" s="94"/>
      <c r="DL183" s="94"/>
      <c r="DM183" s="94"/>
      <c r="DN183" s="94"/>
      <c r="DO183" s="94"/>
      <c r="DP183" s="94"/>
      <c r="DQ183" s="94"/>
      <c r="DR183" s="94"/>
      <c r="DS183" s="94"/>
      <c r="DT183" s="94"/>
      <c r="DU183" s="94"/>
      <c r="DV183" s="94"/>
      <c r="DW183" s="94"/>
      <c r="DX183" s="94"/>
      <c r="DY183" s="94"/>
      <c r="DZ183" s="94"/>
      <c r="EA183" s="94"/>
      <c r="EB183" s="94"/>
      <c r="EC183" s="94"/>
      <c r="ED183" s="94"/>
      <c r="EE183" s="94"/>
      <c r="EF183" s="94"/>
      <c r="EG183" s="94"/>
      <c r="EH183" s="94"/>
      <c r="EI183" s="94"/>
      <c r="EJ183" s="94"/>
      <c r="EK183" s="94"/>
      <c r="EL183" s="94"/>
      <c r="EM183" s="94"/>
      <c r="EN183" s="94"/>
      <c r="EO183" s="94"/>
      <c r="EP183" s="94"/>
      <c r="EQ183" s="94"/>
      <c r="ER183" s="94"/>
      <c r="ES183" s="94"/>
      <c r="ET183" s="94"/>
      <c r="EU183" s="94"/>
      <c r="EV183" s="94"/>
      <c r="EW183" s="94"/>
      <c r="EX183" s="94"/>
      <c r="EY183" s="94"/>
      <c r="EZ183" s="94"/>
      <c r="FA183" s="94"/>
      <c r="FB183" s="94"/>
      <c r="FC183" s="94"/>
      <c r="FD183" s="94"/>
      <c r="FE183" s="94"/>
      <c r="FF183" s="94"/>
      <c r="FG183" s="94"/>
      <c r="FH183" s="94"/>
      <c r="FI183" s="94"/>
      <c r="FJ183" s="94"/>
      <c r="FK183" s="94"/>
      <c r="FL183" s="94"/>
      <c r="FM183" s="94"/>
      <c r="FN183" s="94"/>
      <c r="FO183" s="94"/>
      <c r="FP183" s="94"/>
      <c r="FQ183" s="94"/>
      <c r="FR183" s="94"/>
      <c r="FS183" s="94"/>
      <c r="FT183" s="94"/>
      <c r="FU183" s="94"/>
      <c r="FV183" s="94"/>
      <c r="FW183" s="94"/>
      <c r="FX183" s="94"/>
      <c r="FY183" s="94"/>
      <c r="FZ183" s="94"/>
      <c r="GA183" s="94"/>
      <c r="GB183" s="94"/>
      <c r="GC183" s="94"/>
      <c r="GD183" s="94"/>
      <c r="GE183" s="94"/>
      <c r="GF183" s="94"/>
      <c r="GG183" s="94"/>
      <c r="GH183" s="94"/>
      <c r="GI183" s="94"/>
      <c r="GJ183" s="94"/>
      <c r="GK183" s="94"/>
      <c r="GL183" s="94"/>
      <c r="GM183" s="94"/>
      <c r="GN183" s="94"/>
      <c r="GO183" s="94"/>
      <c r="GP183" s="94"/>
      <c r="GQ183" s="94"/>
      <c r="GR183" s="94"/>
      <c r="GS183" s="94"/>
      <c r="GT183" s="94"/>
      <c r="GU183" s="94"/>
      <c r="GV183" s="94"/>
      <c r="GW183" s="94"/>
      <c r="GX183" s="94"/>
      <c r="GY183" s="94"/>
      <c r="GZ183" s="94"/>
      <c r="HA183" s="94"/>
      <c r="HB183" s="94"/>
      <c r="HC183" s="94"/>
      <c r="HD183" s="94"/>
      <c r="HE183" s="94"/>
      <c r="HF183" s="94"/>
      <c r="HG183" s="94"/>
      <c r="HH183" s="94"/>
      <c r="HI183" s="94"/>
      <c r="HJ183" s="94"/>
      <c r="HK183" s="94"/>
      <c r="HL183" s="94"/>
      <c r="HM183" s="94"/>
      <c r="HN183" s="94"/>
      <c r="HO183" s="94"/>
      <c r="HP183" s="94"/>
      <c r="HQ183" s="94"/>
      <c r="HR183" s="94"/>
      <c r="HS183" s="94"/>
      <c r="HT183" s="94"/>
      <c r="HU183" s="94"/>
      <c r="HV183" s="94"/>
      <c r="HW183" s="94"/>
      <c r="HX183" s="94"/>
      <c r="HY183" s="94"/>
      <c r="HZ183" s="94"/>
      <c r="IA183" s="94"/>
      <c r="IB183" s="94"/>
      <c r="IC183" s="94"/>
      <c r="ID183" s="94"/>
      <c r="IE183" s="94"/>
      <c r="IF183" s="94"/>
      <c r="IG183" s="94"/>
      <c r="IH183" s="94"/>
      <c r="II183" s="94"/>
      <c r="IJ183" s="94"/>
      <c r="IK183" s="94"/>
      <c r="IL183" s="94"/>
      <c r="IM183" s="94"/>
      <c r="IN183" s="94"/>
      <c r="IO183" s="94"/>
      <c r="IP183" s="94"/>
      <c r="IQ183" s="94"/>
      <c r="IR183" s="94"/>
      <c r="IS183" s="94"/>
      <c r="IT183" s="94"/>
      <c r="IU183" s="94"/>
      <c r="IV183" s="94"/>
      <c r="IW183" s="94"/>
      <c r="IX183" s="94"/>
      <c r="IY183" s="94"/>
      <c r="IZ183" s="94"/>
      <c r="JA183" s="94"/>
      <c r="JB183" s="94"/>
      <c r="JC183" s="94"/>
      <c r="JD183" s="94"/>
      <c r="JE183" s="94"/>
      <c r="JF183" s="94"/>
      <c r="JG183" s="94"/>
      <c r="JH183" s="94"/>
      <c r="JI183" s="94"/>
      <c r="JJ183" s="94"/>
      <c r="JK183" s="94"/>
      <c r="JL183" s="94"/>
      <c r="JM183" s="94"/>
      <c r="JN183" s="94"/>
      <c r="JO183" s="94"/>
      <c r="JP183" s="94"/>
      <c r="JQ183" s="94"/>
      <c r="JR183" s="94"/>
      <c r="JS183" s="94"/>
      <c r="JT183" s="94"/>
      <c r="JU183" s="94"/>
      <c r="JV183" s="94"/>
      <c r="JW183" s="94"/>
      <c r="JX183" s="94"/>
      <c r="JY183" s="94"/>
      <c r="JZ183" s="94"/>
      <c r="KA183" s="94"/>
      <c r="KB183" s="94"/>
      <c r="KC183" s="94"/>
      <c r="KD183" s="94"/>
      <c r="KE183" s="94"/>
      <c r="KF183" s="94"/>
      <c r="KG183" s="94"/>
      <c r="KH183" s="94"/>
      <c r="KI183" s="94"/>
      <c r="KJ183" s="94"/>
      <c r="KK183" s="94"/>
      <c r="KL183" s="94"/>
      <c r="KM183" s="94"/>
      <c r="KN183" s="94"/>
      <c r="KO183" s="94"/>
      <c r="KP183" s="94"/>
      <c r="KQ183" s="94"/>
      <c r="KR183" s="94"/>
      <c r="KS183" s="94"/>
      <c r="KT183" s="94"/>
      <c r="KU183" s="94"/>
      <c r="KV183" s="94"/>
      <c r="KW183" s="94"/>
      <c r="KX183" s="94"/>
      <c r="KY183" s="94"/>
      <c r="KZ183" s="94"/>
      <c r="LA183" s="94"/>
      <c r="LB183" s="94"/>
      <c r="LC183" s="94"/>
      <c r="LD183" s="94"/>
      <c r="LE183" s="94"/>
      <c r="LF183" s="94"/>
      <c r="LG183" s="94"/>
      <c r="LH183" s="94"/>
      <c r="LI183" s="94"/>
      <c r="LJ183" s="94"/>
      <c r="LK183" s="94"/>
      <c r="LL183" s="94"/>
      <c r="LM183" s="94"/>
      <c r="LN183" s="94"/>
      <c r="LO183" s="94"/>
      <c r="LP183" s="94"/>
      <c r="LQ183" s="94"/>
      <c r="LR183" s="94"/>
      <c r="LS183" s="94"/>
      <c r="LT183" s="94"/>
      <c r="LU183" s="94"/>
      <c r="LV183" s="94"/>
      <c r="LW183" s="94"/>
      <c r="LX183" s="94"/>
      <c r="LY183" s="94"/>
      <c r="LZ183" s="94"/>
      <c r="MA183" s="94"/>
      <c r="MB183" s="94"/>
      <c r="MC183" s="94"/>
      <c r="MD183" s="94"/>
      <c r="ME183" s="94"/>
      <c r="MF183" s="94"/>
      <c r="MG183" s="94"/>
      <c r="MH183" s="94"/>
      <c r="MI183" s="94"/>
      <c r="MJ183" s="94"/>
      <c r="MK183" s="94"/>
      <c r="ML183" s="94"/>
      <c r="MM183" s="94"/>
      <c r="MN183" s="94"/>
      <c r="MO183" s="94"/>
      <c r="MP183" s="94"/>
      <c r="MQ183" s="94"/>
      <c r="MR183" s="94"/>
      <c r="MS183" s="94"/>
      <c r="MT183" s="94"/>
      <c r="MU183" s="94"/>
      <c r="MV183" s="94"/>
      <c r="MW183" s="94"/>
      <c r="MX183" s="94"/>
      <c r="MY183" s="94"/>
      <c r="MZ183" s="94"/>
      <c r="NA183" s="94"/>
      <c r="NB183" s="94"/>
      <c r="NC183" s="94"/>
      <c r="ND183" s="94"/>
      <c r="NE183" s="94"/>
      <c r="NF183" s="94"/>
      <c r="NG183" s="94"/>
      <c r="NH183" s="94"/>
      <c r="NI183" s="94"/>
      <c r="NJ183" s="94"/>
      <c r="NK183" s="94"/>
      <c r="NL183" s="94"/>
      <c r="NM183" s="94"/>
      <c r="NN183" s="94"/>
      <c r="NO183" s="94"/>
      <c r="NP183" s="94"/>
      <c r="NQ183" s="94"/>
      <c r="NR183" s="94"/>
      <c r="NS183" s="94"/>
      <c r="NT183" s="94"/>
      <c r="NU183" s="94"/>
      <c r="NV183" s="94"/>
      <c r="NW183" s="94"/>
      <c r="NX183" s="94"/>
      <c r="NY183" s="94"/>
      <c r="NZ183" s="94"/>
      <c r="OA183" s="94"/>
      <c r="OB183" s="94"/>
      <c r="OC183" s="94"/>
      <c r="OD183" s="94"/>
      <c r="OE183" s="94"/>
      <c r="OF183" s="94"/>
      <c r="OG183" s="94"/>
      <c r="OH183" s="94"/>
      <c r="OI183" s="94"/>
      <c r="OJ183" s="94"/>
      <c r="OK183" s="94"/>
      <c r="OL183" s="94"/>
      <c r="OM183" s="94"/>
      <c r="ON183" s="94"/>
      <c r="OO183" s="94"/>
      <c r="OP183" s="94"/>
      <c r="OQ183" s="94"/>
      <c r="OR183" s="94"/>
      <c r="OS183" s="94"/>
      <c r="OT183" s="94"/>
      <c r="OU183" s="94"/>
      <c r="OV183" s="94"/>
      <c r="OW183" s="94"/>
      <c r="OX183" s="94"/>
      <c r="OY183" s="94"/>
      <c r="OZ183" s="94"/>
      <c r="PA183" s="94"/>
      <c r="PB183" s="94"/>
      <c r="PC183" s="94"/>
      <c r="PD183" s="94"/>
      <c r="PE183" s="94"/>
      <c r="PF183" s="94"/>
      <c r="PG183" s="94"/>
      <c r="PH183" s="94"/>
      <c r="PI183" s="94"/>
      <c r="PJ183" s="94"/>
      <c r="PK183" s="94"/>
      <c r="PL183" s="94"/>
      <c r="PM183" s="94"/>
      <c r="PN183" s="94"/>
      <c r="PO183" s="94"/>
      <c r="PP183" s="94"/>
      <c r="PQ183" s="94"/>
      <c r="PR183" s="94"/>
      <c r="PS183" s="94"/>
      <c r="PT183" s="94"/>
      <c r="PU183" s="94"/>
      <c r="PV183" s="94"/>
      <c r="PW183" s="94"/>
      <c r="PX183" s="94"/>
      <c r="PY183" s="94"/>
      <c r="PZ183" s="94"/>
      <c r="QA183" s="94"/>
      <c r="QB183" s="94"/>
      <c r="QC183" s="94"/>
      <c r="QD183" s="94"/>
      <c r="QE183" s="94"/>
      <c r="QF183" s="94"/>
      <c r="QG183" s="94"/>
      <c r="QH183" s="94"/>
      <c r="QI183" s="94"/>
      <c r="QJ183" s="94"/>
      <c r="QK183" s="94"/>
      <c r="QL183" s="94"/>
      <c r="QM183" s="94"/>
      <c r="QN183" s="94"/>
      <c r="QO183" s="94"/>
      <c r="QP183" s="94"/>
      <c r="QQ183" s="94"/>
      <c r="QR183" s="94"/>
      <c r="QS183" s="94"/>
      <c r="QT183" s="94"/>
      <c r="QU183" s="94"/>
      <c r="QV183" s="94"/>
      <c r="QW183" s="94"/>
      <c r="QX183" s="94"/>
      <c r="QY183" s="94"/>
      <c r="QZ183" s="94"/>
      <c r="RA183" s="94"/>
      <c r="RB183" s="94"/>
      <c r="RC183" s="94"/>
      <c r="RD183" s="94"/>
      <c r="RE183" s="94"/>
      <c r="RF183" s="94"/>
      <c r="RG183" s="94"/>
      <c r="RH183" s="94"/>
      <c r="RI183" s="94"/>
      <c r="RJ183" s="94"/>
      <c r="RK183" s="94"/>
      <c r="RL183" s="94"/>
      <c r="RM183" s="94"/>
      <c r="RN183" s="94"/>
      <c r="RO183" s="94"/>
      <c r="RP183" s="94"/>
      <c r="RQ183" s="94"/>
      <c r="RR183" s="94"/>
      <c r="RS183" s="94"/>
      <c r="RT183" s="94"/>
      <c r="RU183" s="94"/>
      <c r="RV183" s="94"/>
      <c r="RW183" s="94"/>
      <c r="RX183" s="94"/>
      <c r="RY183" s="94"/>
      <c r="RZ183" s="94"/>
      <c r="SA183" s="94"/>
      <c r="SB183" s="94"/>
      <c r="SC183" s="94"/>
      <c r="SD183" s="94"/>
      <c r="SE183" s="94"/>
      <c r="SF183" s="94"/>
      <c r="SG183" s="94"/>
      <c r="SH183" s="94"/>
      <c r="SI183" s="94"/>
      <c r="SJ183" s="94"/>
      <c r="SK183" s="94"/>
      <c r="SL183" s="94"/>
      <c r="SM183" s="94"/>
      <c r="SN183" s="94"/>
      <c r="SO183" s="94"/>
      <c r="SP183" s="94"/>
      <c r="SQ183" s="94"/>
      <c r="SR183" s="94"/>
      <c r="SS183" s="94"/>
      <c r="ST183" s="94"/>
      <c r="SU183" s="94"/>
      <c r="SV183" s="94"/>
      <c r="SW183" s="94"/>
      <c r="SX183" s="94"/>
      <c r="SY183" s="94"/>
      <c r="SZ183" s="94"/>
      <c r="TA183" s="94"/>
      <c r="TB183" s="94"/>
      <c r="TC183" s="94"/>
      <c r="TD183" s="94"/>
      <c r="TE183" s="94"/>
      <c r="TF183" s="94"/>
      <c r="TG183" s="94"/>
      <c r="TH183" s="94"/>
      <c r="TI183" s="94"/>
      <c r="TJ183" s="94"/>
      <c r="TK183" s="94"/>
      <c r="TL183" s="94"/>
      <c r="TM183" s="94"/>
      <c r="TN183" s="94"/>
      <c r="TO183" s="94"/>
      <c r="TP183" s="94"/>
      <c r="TQ183" s="94"/>
      <c r="TR183" s="94"/>
      <c r="TS183" s="94"/>
      <c r="TT183" s="94"/>
      <c r="TU183" s="94"/>
      <c r="TV183" s="94"/>
      <c r="TW183" s="94"/>
      <c r="TX183" s="94"/>
      <c r="TY183" s="94"/>
      <c r="TZ183" s="94"/>
      <c r="UA183" s="94"/>
      <c r="UB183" s="94"/>
      <c r="UC183" s="94"/>
      <c r="UD183" s="94"/>
      <c r="UE183" s="94"/>
      <c r="UF183" s="94"/>
      <c r="UG183" s="94"/>
      <c r="UH183" s="94"/>
      <c r="UI183" s="94"/>
      <c r="UJ183" s="94"/>
      <c r="UK183" s="94"/>
      <c r="UL183" s="94"/>
      <c r="UM183" s="94"/>
      <c r="UN183" s="94"/>
      <c r="UO183" s="94"/>
      <c r="UP183" s="94"/>
      <c r="UQ183" s="94"/>
      <c r="UR183" s="94"/>
      <c r="US183" s="94"/>
      <c r="UT183" s="94"/>
      <c r="UU183" s="94"/>
      <c r="UV183" s="94"/>
      <c r="UW183" s="94"/>
      <c r="UX183" s="94"/>
      <c r="UY183" s="94"/>
      <c r="UZ183" s="94"/>
      <c r="VA183" s="94"/>
      <c r="VB183" s="94"/>
      <c r="VC183" s="94"/>
      <c r="VD183" s="94"/>
      <c r="VE183" s="94"/>
      <c r="VF183" s="94"/>
      <c r="VG183" s="94"/>
      <c r="VH183" s="94"/>
      <c r="VI183" s="94"/>
      <c r="VJ183" s="94"/>
      <c r="VK183" s="94"/>
      <c r="VL183" s="94"/>
      <c r="VM183" s="94"/>
      <c r="VN183" s="94"/>
      <c r="VO183" s="94"/>
      <c r="VP183" s="94"/>
      <c r="VQ183" s="94"/>
      <c r="VR183" s="94"/>
      <c r="VS183" s="94"/>
      <c r="VT183" s="94"/>
      <c r="VU183" s="94"/>
      <c r="VV183" s="94"/>
      <c r="VW183" s="94"/>
      <c r="VX183" s="94"/>
      <c r="VY183" s="94"/>
      <c r="VZ183" s="94"/>
      <c r="WA183" s="94"/>
      <c r="WB183" s="94"/>
      <c r="WC183" s="94"/>
      <c r="WD183" s="94"/>
      <c r="WE183" s="94"/>
      <c r="WF183" s="94"/>
      <c r="WG183" s="94"/>
      <c r="WH183" s="94"/>
      <c r="WI183" s="94"/>
      <c r="WJ183" s="94"/>
      <c r="WK183" s="94"/>
      <c r="WL183" s="94"/>
      <c r="WM183" s="94"/>
      <c r="WN183" s="94"/>
      <c r="WO183" s="94"/>
      <c r="WP183" s="94"/>
      <c r="WQ183" s="94"/>
      <c r="WR183" s="94"/>
      <c r="WS183" s="94"/>
      <c r="WT183" s="94"/>
      <c r="WU183" s="94"/>
      <c r="WV183" s="94"/>
      <c r="WW183" s="94"/>
      <c r="WX183" s="94"/>
      <c r="WY183" s="94"/>
      <c r="WZ183" s="94"/>
      <c r="XA183" s="94"/>
      <c r="XB183" s="94"/>
      <c r="XC183" s="94"/>
      <c r="XD183" s="94"/>
      <c r="XE183" s="94"/>
      <c r="XF183" s="94"/>
      <c r="XG183" s="94"/>
      <c r="XH183" s="94"/>
      <c r="XI183" s="94"/>
      <c r="XJ183" s="94"/>
      <c r="XK183" s="94"/>
      <c r="XL183" s="94"/>
      <c r="XM183" s="94"/>
      <c r="XN183" s="94"/>
      <c r="XO183" s="94"/>
      <c r="XP183" s="94"/>
      <c r="XQ183" s="94"/>
      <c r="XR183" s="94"/>
      <c r="XS183" s="94"/>
      <c r="XT183" s="94"/>
      <c r="XU183" s="94"/>
      <c r="XV183" s="94"/>
      <c r="XW183" s="94"/>
      <c r="XX183" s="94"/>
      <c r="XY183" s="94"/>
      <c r="XZ183" s="94"/>
      <c r="YA183" s="94"/>
      <c r="YB183" s="94"/>
      <c r="YC183" s="94"/>
      <c r="YD183" s="94"/>
      <c r="YE183" s="94"/>
      <c r="YF183" s="94"/>
      <c r="YG183" s="94"/>
      <c r="YH183" s="94"/>
      <c r="YI183" s="94"/>
      <c r="YJ183" s="94"/>
      <c r="YK183" s="94"/>
      <c r="YL183" s="94"/>
      <c r="YM183" s="94"/>
      <c r="YN183" s="94"/>
      <c r="YO183" s="94"/>
      <c r="YP183" s="94"/>
      <c r="YQ183" s="94"/>
      <c r="YR183" s="94"/>
      <c r="YS183" s="94"/>
      <c r="YT183" s="94"/>
      <c r="YU183" s="94"/>
      <c r="YV183" s="94"/>
      <c r="YW183" s="94"/>
      <c r="YX183" s="94"/>
      <c r="YY183" s="94"/>
      <c r="YZ183" s="94"/>
      <c r="ZA183" s="94"/>
      <c r="ZB183" s="94"/>
      <c r="ZC183" s="94"/>
      <c r="ZD183" s="94"/>
      <c r="ZE183" s="94"/>
      <c r="ZF183" s="94"/>
      <c r="ZG183" s="94"/>
      <c r="ZH183" s="94"/>
      <c r="ZI183" s="94"/>
      <c r="ZJ183" s="94"/>
      <c r="ZK183" s="94"/>
      <c r="ZL183" s="94"/>
      <c r="ZM183" s="94"/>
      <c r="ZN183" s="94"/>
      <c r="ZO183" s="94"/>
      <c r="ZP183" s="94"/>
      <c r="ZQ183" s="94"/>
      <c r="ZR183" s="94"/>
      <c r="ZS183" s="94"/>
      <c r="ZT183" s="94"/>
      <c r="ZU183" s="94"/>
      <c r="ZV183" s="94"/>
      <c r="ZW183" s="94"/>
      <c r="ZX183" s="94"/>
      <c r="ZY183" s="94"/>
      <c r="ZZ183" s="94"/>
      <c r="AAA183" s="94"/>
      <c r="AAB183" s="94"/>
      <c r="AAC183" s="94"/>
      <c r="AAD183" s="94"/>
      <c r="AAE183" s="94"/>
      <c r="AAF183" s="94"/>
      <c r="AAG183" s="94"/>
      <c r="AAH183" s="94"/>
      <c r="AAI183" s="94"/>
      <c r="AAJ183" s="94"/>
      <c r="AAK183" s="94"/>
      <c r="AAL183" s="94"/>
      <c r="AAM183" s="94"/>
      <c r="AAN183" s="94"/>
      <c r="AAO183" s="94"/>
      <c r="AAP183" s="94"/>
      <c r="AAQ183" s="94"/>
      <c r="AAR183" s="94"/>
      <c r="AAS183" s="94"/>
      <c r="AAT183" s="94"/>
      <c r="AAU183" s="94"/>
      <c r="AAV183" s="94"/>
      <c r="AAW183" s="94"/>
      <c r="AAX183" s="94"/>
      <c r="AAY183" s="94"/>
      <c r="AAZ183" s="94"/>
      <c r="ABA183" s="94"/>
      <c r="ABB183" s="94"/>
      <c r="ABC183" s="94"/>
      <c r="ABD183" s="94"/>
      <c r="ABE183" s="94"/>
      <c r="ABF183" s="94"/>
      <c r="ABG183" s="94"/>
      <c r="ABH183" s="94"/>
      <c r="ABI183" s="94"/>
      <c r="ABJ183" s="94"/>
      <c r="ABK183" s="94"/>
      <c r="ABL183" s="94"/>
      <c r="ABM183" s="94"/>
      <c r="ABN183" s="94"/>
      <c r="ABO183" s="94"/>
      <c r="ABP183" s="94"/>
      <c r="ABQ183" s="94"/>
      <c r="ABR183" s="94"/>
      <c r="ABS183" s="94"/>
      <c r="ABT183" s="94"/>
      <c r="ABU183" s="94"/>
      <c r="ABV183" s="94"/>
      <c r="ABW183" s="94"/>
      <c r="ABX183" s="94"/>
      <c r="ABY183" s="94"/>
      <c r="ABZ183" s="94"/>
      <c r="ACA183" s="94"/>
      <c r="ACB183" s="94"/>
      <c r="ACC183" s="94"/>
      <c r="ACD183" s="94"/>
      <c r="ACE183" s="94"/>
      <c r="ACF183" s="94"/>
      <c r="ACG183" s="94"/>
      <c r="ACH183" s="94"/>
      <c r="ACI183" s="94"/>
      <c r="ACJ183" s="94"/>
      <c r="ACK183" s="94"/>
      <c r="ACL183" s="94"/>
      <c r="ACM183" s="94"/>
      <c r="ACN183" s="94"/>
      <c r="ACO183" s="94"/>
      <c r="ACP183" s="94"/>
      <c r="ACQ183" s="94"/>
      <c r="ACR183" s="94"/>
      <c r="ACS183" s="94"/>
      <c r="ACT183" s="94"/>
      <c r="ACU183" s="94"/>
      <c r="ACV183" s="94"/>
      <c r="ACW183" s="94"/>
      <c r="ACX183" s="94"/>
      <c r="ACY183" s="94"/>
      <c r="ACZ183" s="94"/>
      <c r="ADA183" s="94"/>
      <c r="ADB183" s="94"/>
      <c r="ADC183" s="94"/>
      <c r="ADD183" s="94"/>
      <c r="ADE183" s="94"/>
      <c r="ADF183" s="94"/>
      <c r="ADG183" s="94"/>
      <c r="ADH183" s="94"/>
      <c r="ADI183" s="94"/>
      <c r="ADJ183" s="94"/>
      <c r="ADK183" s="94"/>
      <c r="ADL183" s="94"/>
      <c r="ADM183" s="94"/>
      <c r="ADN183" s="94"/>
      <c r="ADO183" s="94"/>
      <c r="ADP183" s="94"/>
      <c r="ADQ183" s="94"/>
      <c r="ADR183" s="94"/>
      <c r="ADS183" s="94"/>
      <c r="ADT183" s="94"/>
      <c r="ADU183" s="94"/>
      <c r="ADV183" s="94"/>
      <c r="ADW183" s="94"/>
      <c r="ADX183" s="94"/>
      <c r="ADY183" s="94"/>
      <c r="ADZ183" s="94"/>
      <c r="AEA183" s="94"/>
      <c r="AEB183" s="94"/>
      <c r="AEC183" s="94"/>
      <c r="AED183" s="94"/>
      <c r="AEE183" s="94"/>
      <c r="AEF183" s="94"/>
      <c r="AEG183" s="94"/>
      <c r="AEH183" s="94"/>
      <c r="AEI183" s="94"/>
      <c r="AEJ183" s="94"/>
      <c r="AEK183" s="94"/>
      <c r="AEL183" s="94"/>
      <c r="AEM183" s="94"/>
      <c r="AEN183" s="94"/>
      <c r="AEO183" s="94"/>
      <c r="AEP183" s="94"/>
      <c r="AEQ183" s="94"/>
      <c r="AER183" s="94"/>
      <c r="AES183" s="94"/>
      <c r="AET183" s="94"/>
      <c r="AEU183" s="94"/>
      <c r="AEV183" s="94"/>
      <c r="AEW183" s="94"/>
      <c r="AEX183" s="94"/>
      <c r="AEY183" s="94"/>
      <c r="AEZ183" s="94"/>
      <c r="AFA183" s="94"/>
      <c r="AFB183" s="94"/>
      <c r="AFC183" s="94"/>
      <c r="AFD183" s="94"/>
      <c r="AFE183" s="94"/>
      <c r="AFF183" s="94"/>
      <c r="AFG183" s="94"/>
      <c r="AFH183" s="94"/>
      <c r="AFI183" s="94"/>
      <c r="AFJ183" s="94"/>
      <c r="AFK183" s="94"/>
      <c r="AFL183" s="94"/>
      <c r="AFM183" s="94"/>
      <c r="AFN183" s="94"/>
      <c r="AFO183" s="94"/>
      <c r="AFP183" s="94"/>
      <c r="AFQ183" s="94"/>
      <c r="AFR183" s="94"/>
      <c r="AFS183" s="94"/>
      <c r="AFT183" s="94"/>
      <c r="AFU183" s="94"/>
      <c r="AFV183" s="94"/>
      <c r="AFW183" s="94"/>
      <c r="AFX183" s="94"/>
      <c r="AFY183" s="94"/>
      <c r="AFZ183" s="94"/>
      <c r="AGA183" s="94"/>
      <c r="AGB183" s="94"/>
      <c r="AGC183" s="94"/>
      <c r="AGD183" s="94"/>
      <c r="AGE183" s="94"/>
      <c r="AGF183" s="94"/>
      <c r="AGG183" s="94"/>
      <c r="AGH183" s="94"/>
      <c r="AGI183" s="94"/>
      <c r="AGJ183" s="94"/>
      <c r="AGK183" s="94"/>
      <c r="AGL183" s="94"/>
      <c r="AGM183" s="94"/>
      <c r="AGN183" s="94"/>
      <c r="AGO183" s="94"/>
      <c r="AGP183" s="94"/>
      <c r="AGQ183" s="94"/>
      <c r="AGR183" s="94"/>
      <c r="AGS183" s="94"/>
      <c r="AGT183" s="94"/>
      <c r="AGU183" s="94"/>
      <c r="AGV183" s="94"/>
      <c r="AGW183" s="94"/>
      <c r="AGX183" s="94"/>
      <c r="AGY183" s="94"/>
      <c r="AGZ183" s="94"/>
      <c r="AHA183" s="94"/>
      <c r="AHB183" s="94"/>
      <c r="AHC183" s="94"/>
      <c r="AHD183" s="94"/>
      <c r="AHE183" s="94"/>
      <c r="AHF183" s="94"/>
      <c r="AHG183" s="94"/>
      <c r="AHH183" s="94"/>
      <c r="AHI183" s="94"/>
      <c r="AHJ183" s="94"/>
      <c r="AHK183" s="94"/>
      <c r="AHL183" s="94"/>
      <c r="AHM183" s="94"/>
      <c r="AHN183" s="94"/>
      <c r="AHO183" s="94"/>
      <c r="AHP183" s="94"/>
      <c r="AHQ183" s="94"/>
      <c r="AHR183" s="94"/>
      <c r="AHS183" s="94"/>
      <c r="AHT183" s="94"/>
      <c r="AHU183" s="94"/>
      <c r="AHV183" s="94"/>
      <c r="AHW183" s="94"/>
      <c r="AHX183" s="94"/>
      <c r="AHY183" s="94"/>
      <c r="AHZ183" s="94"/>
      <c r="AIA183" s="94"/>
      <c r="AIB183" s="94"/>
      <c r="AIC183" s="94"/>
      <c r="AID183" s="94"/>
      <c r="AIE183" s="94"/>
      <c r="AIF183" s="94"/>
      <c r="AIG183" s="94"/>
      <c r="AIH183" s="94"/>
      <c r="AII183" s="94"/>
      <c r="AIJ183" s="94"/>
      <c r="AIK183" s="94"/>
      <c r="AIL183" s="94"/>
      <c r="AIM183" s="94"/>
      <c r="AIN183" s="94"/>
      <c r="AIO183" s="94"/>
      <c r="AIP183" s="94"/>
      <c r="AIQ183" s="94"/>
      <c r="AIR183" s="94"/>
      <c r="AIS183" s="94"/>
      <c r="AIT183" s="94"/>
      <c r="AIU183" s="94"/>
      <c r="AIV183" s="94"/>
      <c r="AIW183" s="94"/>
      <c r="AIX183" s="94"/>
      <c r="AIY183" s="94"/>
      <c r="AIZ183" s="94"/>
      <c r="AJA183" s="94"/>
      <c r="AJB183" s="94"/>
      <c r="AJC183" s="94"/>
      <c r="AJD183" s="94"/>
      <c r="AJE183" s="94"/>
      <c r="AJF183" s="94"/>
      <c r="AJG183" s="94"/>
      <c r="AJH183" s="94"/>
      <c r="AJI183" s="94"/>
      <c r="AJJ183" s="94"/>
      <c r="AJK183" s="94"/>
      <c r="AJL183" s="94"/>
      <c r="AJM183" s="94"/>
      <c r="AJN183" s="94"/>
      <c r="AJO183" s="94"/>
      <c r="AJP183" s="94"/>
      <c r="AJQ183" s="94"/>
      <c r="AJR183" s="94"/>
      <c r="AJS183" s="94"/>
      <c r="AJT183" s="94"/>
      <c r="AJU183" s="94"/>
      <c r="AJV183" s="94"/>
      <c r="AJW183" s="94"/>
      <c r="AJX183" s="94"/>
      <c r="AJY183" s="94"/>
      <c r="AJZ183" s="94"/>
      <c r="AKA183" s="94"/>
      <c r="AKB183" s="94"/>
      <c r="AKC183" s="94"/>
      <c r="AKD183" s="94"/>
      <c r="AKE183" s="94"/>
      <c r="AKF183" s="94"/>
      <c r="AKG183" s="94"/>
      <c r="AKH183" s="94"/>
      <c r="AKI183" s="94"/>
      <c r="AKJ183" s="94"/>
      <c r="AKK183" s="94"/>
      <c r="AKL183" s="94"/>
      <c r="AKM183" s="94"/>
      <c r="AKN183" s="94"/>
      <c r="AKO183" s="94"/>
      <c r="AKP183" s="94"/>
      <c r="AKQ183" s="94"/>
      <c r="AKR183" s="94"/>
      <c r="AKS183" s="94"/>
      <c r="AKT183" s="94"/>
      <c r="AKU183" s="94"/>
      <c r="AKV183" s="94"/>
      <c r="AKW183" s="94"/>
      <c r="AKX183" s="94"/>
      <c r="AKY183" s="94"/>
      <c r="AKZ183" s="94"/>
      <c r="ALA183" s="94"/>
      <c r="ALB183" s="94"/>
      <c r="ALC183" s="94"/>
      <c r="ALD183" s="94"/>
      <c r="ALE183" s="94"/>
      <c r="ALF183" s="94"/>
      <c r="ALG183" s="94"/>
      <c r="ALH183" s="94"/>
      <c r="ALI183" s="94"/>
      <c r="ALJ183" s="94"/>
      <c r="ALK183" s="94"/>
      <c r="ALL183" s="94"/>
      <c r="ALM183" s="94"/>
      <c r="ALN183" s="94"/>
      <c r="ALO183" s="94"/>
      <c r="ALP183" s="94"/>
      <c r="ALQ183" s="94"/>
      <c r="ALR183" s="94"/>
      <c r="ALS183" s="94"/>
      <c r="ALT183" s="94"/>
      <c r="ALU183" s="94"/>
      <c r="ALV183" s="94"/>
      <c r="ALW183" s="94"/>
      <c r="ALX183" s="94"/>
      <c r="ALY183" s="94"/>
      <c r="ALZ183" s="94"/>
      <c r="AMA183" s="94"/>
      <c r="AMB183" s="94"/>
      <c r="AMC183" s="94"/>
      <c r="AMD183" s="94"/>
      <c r="AME183" s="94"/>
      <c r="AMF183" s="94"/>
      <c r="AMG183" s="94"/>
      <c r="AMH183" s="94"/>
      <c r="AMI183" s="94"/>
      <c r="AMJ183" s="94"/>
      <c r="AMK183" s="94"/>
    </row>
    <row r="185" spans="1:1025" s="47" customFormat="1" x14ac:dyDescent="0.25">
      <c r="A185" s="257"/>
      <c r="B185" s="258" t="s">
        <v>712</v>
      </c>
      <c r="C185" s="257"/>
      <c r="D185" s="257"/>
      <c r="E185" s="618"/>
      <c r="F185" s="619">
        <f>SUM(F176,F183,F92,F58,F51)</f>
        <v>0</v>
      </c>
      <c r="G185" s="96"/>
      <c r="H185" s="97"/>
      <c r="I185" s="95"/>
      <c r="J185" s="95"/>
      <c r="K185" s="95"/>
      <c r="L185" s="95"/>
      <c r="M185" s="95"/>
      <c r="N185" s="95"/>
      <c r="O185" s="95"/>
      <c r="P185" s="95"/>
      <c r="Q185" s="95"/>
      <c r="R185" s="95"/>
      <c r="S185" s="95"/>
      <c r="T185" s="95"/>
      <c r="U185" s="95"/>
      <c r="V185" s="95"/>
      <c r="W185" s="95"/>
      <c r="X185" s="95"/>
      <c r="Y185" s="95"/>
      <c r="Z185" s="95"/>
      <c r="AA185" s="95"/>
      <c r="AB185" s="95"/>
      <c r="AC185" s="95"/>
      <c r="AD185" s="95"/>
      <c r="AE185" s="95"/>
      <c r="AF185" s="95"/>
      <c r="AG185" s="95"/>
      <c r="AH185" s="95"/>
      <c r="AI185" s="95"/>
      <c r="AJ185" s="95"/>
      <c r="AK185" s="95"/>
      <c r="AL185" s="95"/>
      <c r="AM185" s="95"/>
      <c r="AN185" s="95"/>
      <c r="AO185" s="95"/>
      <c r="AP185" s="95"/>
      <c r="AQ185" s="95"/>
      <c r="AR185" s="95"/>
      <c r="AS185" s="95"/>
      <c r="AT185" s="95"/>
      <c r="AU185" s="95"/>
      <c r="AV185" s="95"/>
      <c r="AW185" s="95"/>
      <c r="AX185" s="95"/>
      <c r="AY185" s="95"/>
      <c r="AZ185" s="95"/>
      <c r="BA185" s="95"/>
      <c r="BB185" s="95"/>
      <c r="BC185" s="95"/>
      <c r="BD185" s="95"/>
      <c r="BE185" s="95"/>
      <c r="BF185" s="95"/>
      <c r="BG185" s="95"/>
      <c r="BH185" s="95"/>
      <c r="BI185" s="95"/>
      <c r="BJ185" s="95"/>
      <c r="BK185" s="95"/>
      <c r="BL185" s="95"/>
      <c r="BM185" s="95"/>
      <c r="BN185" s="95"/>
      <c r="BO185" s="95"/>
      <c r="BP185" s="95"/>
      <c r="BQ185" s="95"/>
      <c r="BR185" s="95"/>
      <c r="BS185" s="95"/>
      <c r="BT185" s="95"/>
      <c r="BU185" s="95"/>
      <c r="BV185" s="95"/>
      <c r="BW185" s="95"/>
      <c r="BX185" s="95"/>
      <c r="BY185" s="95"/>
      <c r="BZ185" s="95"/>
      <c r="CA185" s="95"/>
      <c r="CB185" s="95"/>
      <c r="CC185" s="95"/>
      <c r="CD185" s="95"/>
      <c r="CE185" s="95"/>
      <c r="CF185" s="95"/>
      <c r="CG185" s="95"/>
      <c r="CH185" s="95"/>
      <c r="CI185" s="95"/>
      <c r="CJ185" s="95"/>
      <c r="CK185" s="95"/>
      <c r="CL185" s="95"/>
      <c r="CM185" s="95"/>
      <c r="CN185" s="95"/>
      <c r="CO185" s="95"/>
      <c r="CP185" s="95"/>
      <c r="CQ185" s="95"/>
      <c r="CR185" s="95"/>
      <c r="CS185" s="95"/>
      <c r="CT185" s="95"/>
      <c r="CU185" s="95"/>
      <c r="CV185" s="95"/>
      <c r="CW185" s="95"/>
      <c r="CX185" s="95"/>
      <c r="CY185" s="95"/>
      <c r="CZ185" s="95"/>
      <c r="DA185" s="95"/>
      <c r="DB185" s="95"/>
      <c r="DC185" s="95"/>
      <c r="DD185" s="95"/>
      <c r="DE185" s="95"/>
      <c r="DF185" s="95"/>
      <c r="DG185" s="95"/>
      <c r="DH185" s="95"/>
      <c r="DI185" s="95"/>
      <c r="DJ185" s="95"/>
      <c r="DK185" s="95"/>
      <c r="DL185" s="95"/>
      <c r="DM185" s="95"/>
      <c r="DN185" s="95"/>
      <c r="DO185" s="95"/>
      <c r="DP185" s="95"/>
      <c r="DQ185" s="95"/>
      <c r="DR185" s="95"/>
      <c r="DS185" s="95"/>
      <c r="DT185" s="95"/>
      <c r="DU185" s="95"/>
      <c r="DV185" s="95"/>
      <c r="DW185" s="95"/>
      <c r="DX185" s="95"/>
      <c r="DY185" s="95"/>
      <c r="DZ185" s="95"/>
      <c r="EA185" s="95"/>
      <c r="EB185" s="95"/>
      <c r="EC185" s="95"/>
      <c r="ED185" s="95"/>
      <c r="EE185" s="95"/>
      <c r="EF185" s="95"/>
      <c r="EG185" s="95"/>
      <c r="EH185" s="95"/>
      <c r="EI185" s="95"/>
      <c r="EJ185" s="95"/>
      <c r="EK185" s="95"/>
      <c r="EL185" s="95"/>
      <c r="EM185" s="95"/>
      <c r="EN185" s="95"/>
      <c r="EO185" s="95"/>
      <c r="EP185" s="95"/>
      <c r="EQ185" s="95"/>
      <c r="ER185" s="95"/>
      <c r="ES185" s="95"/>
      <c r="ET185" s="95"/>
      <c r="EU185" s="95"/>
      <c r="EV185" s="95"/>
      <c r="EW185" s="95"/>
      <c r="EX185" s="95"/>
      <c r="EY185" s="95"/>
      <c r="EZ185" s="95"/>
      <c r="FA185" s="95"/>
      <c r="FB185" s="95"/>
      <c r="FC185" s="95"/>
      <c r="FD185" s="95"/>
      <c r="FE185" s="95"/>
      <c r="FF185" s="95"/>
      <c r="FG185" s="95"/>
      <c r="FH185" s="95"/>
      <c r="FI185" s="95"/>
      <c r="FJ185" s="95"/>
      <c r="FK185" s="95"/>
      <c r="FL185" s="95"/>
      <c r="FM185" s="95"/>
      <c r="FN185" s="95"/>
      <c r="FO185" s="95"/>
      <c r="FP185" s="95"/>
      <c r="FQ185" s="95"/>
      <c r="FR185" s="95"/>
      <c r="FS185" s="95"/>
      <c r="FT185" s="95"/>
      <c r="FU185" s="95"/>
      <c r="FV185" s="95"/>
      <c r="FW185" s="95"/>
      <c r="FX185" s="95"/>
      <c r="FY185" s="95"/>
      <c r="FZ185" s="95"/>
      <c r="GA185" s="95"/>
      <c r="GB185" s="95"/>
      <c r="GC185" s="95"/>
      <c r="GD185" s="95"/>
      <c r="GE185" s="95"/>
      <c r="GF185" s="95"/>
      <c r="GG185" s="95"/>
      <c r="GH185" s="95"/>
      <c r="GI185" s="95"/>
      <c r="GJ185" s="95"/>
      <c r="GK185" s="95"/>
      <c r="GL185" s="95"/>
      <c r="GM185" s="95"/>
      <c r="GN185" s="95"/>
      <c r="GO185" s="95"/>
      <c r="GP185" s="95"/>
      <c r="GQ185" s="95"/>
      <c r="GR185" s="95"/>
      <c r="GS185" s="95"/>
      <c r="GT185" s="95"/>
      <c r="GU185" s="95"/>
      <c r="GV185" s="95"/>
      <c r="GW185" s="95"/>
      <c r="GX185" s="95"/>
      <c r="GY185" s="95"/>
      <c r="GZ185" s="95"/>
      <c r="HA185" s="95"/>
      <c r="HB185" s="95"/>
      <c r="HC185" s="95"/>
      <c r="HD185" s="95"/>
      <c r="HE185" s="95"/>
      <c r="HF185" s="95"/>
      <c r="HG185" s="95"/>
      <c r="HH185" s="95"/>
      <c r="HI185" s="95"/>
      <c r="HJ185" s="95"/>
      <c r="HK185" s="95"/>
      <c r="HL185" s="95"/>
      <c r="HM185" s="95"/>
      <c r="HN185" s="95"/>
      <c r="HO185" s="95"/>
      <c r="HP185" s="95"/>
      <c r="HQ185" s="95"/>
      <c r="HR185" s="95"/>
      <c r="HS185" s="95"/>
      <c r="HT185" s="95"/>
      <c r="HU185" s="95"/>
      <c r="HV185" s="95"/>
      <c r="HW185" s="95"/>
      <c r="HX185" s="95"/>
      <c r="HY185" s="95"/>
      <c r="HZ185" s="95"/>
      <c r="IA185" s="95"/>
      <c r="IB185" s="95"/>
      <c r="IC185" s="95"/>
      <c r="ID185" s="95"/>
      <c r="IE185" s="95"/>
      <c r="IF185" s="95"/>
      <c r="IG185" s="95"/>
      <c r="IH185" s="95"/>
      <c r="II185" s="95"/>
      <c r="IJ185" s="95"/>
      <c r="IK185" s="95"/>
      <c r="IL185" s="95"/>
      <c r="IM185" s="95"/>
      <c r="IN185" s="95"/>
      <c r="IO185" s="95"/>
      <c r="IP185" s="95"/>
      <c r="IQ185" s="95"/>
      <c r="IR185" s="95"/>
      <c r="IS185" s="95"/>
      <c r="IT185" s="95"/>
      <c r="IU185" s="95"/>
      <c r="IV185" s="95"/>
      <c r="IW185" s="95"/>
      <c r="IX185" s="95"/>
      <c r="IY185" s="95"/>
      <c r="IZ185" s="95"/>
      <c r="JA185" s="95"/>
      <c r="JB185" s="95"/>
      <c r="JC185" s="95"/>
      <c r="JD185" s="95"/>
      <c r="JE185" s="95"/>
      <c r="JF185" s="95"/>
      <c r="JG185" s="95"/>
      <c r="JH185" s="95"/>
      <c r="JI185" s="95"/>
      <c r="JJ185" s="95"/>
      <c r="JK185" s="95"/>
      <c r="JL185" s="95"/>
      <c r="JM185" s="95"/>
      <c r="JN185" s="95"/>
      <c r="JO185" s="95"/>
      <c r="JP185" s="95"/>
      <c r="JQ185" s="95"/>
      <c r="JR185" s="95"/>
      <c r="JS185" s="95"/>
      <c r="JT185" s="95"/>
      <c r="JU185" s="95"/>
      <c r="JV185" s="95"/>
      <c r="JW185" s="95"/>
      <c r="JX185" s="95"/>
      <c r="JY185" s="95"/>
      <c r="JZ185" s="95"/>
      <c r="KA185" s="95"/>
      <c r="KB185" s="95"/>
      <c r="KC185" s="95"/>
      <c r="KD185" s="95"/>
      <c r="KE185" s="95"/>
      <c r="KF185" s="95"/>
      <c r="KG185" s="95"/>
      <c r="KH185" s="95"/>
      <c r="KI185" s="95"/>
      <c r="KJ185" s="95"/>
      <c r="KK185" s="95"/>
      <c r="KL185" s="95"/>
      <c r="KM185" s="95"/>
      <c r="KN185" s="95"/>
      <c r="KO185" s="95"/>
      <c r="KP185" s="95"/>
      <c r="KQ185" s="95"/>
      <c r="KR185" s="95"/>
      <c r="KS185" s="95"/>
      <c r="KT185" s="95"/>
      <c r="KU185" s="95"/>
      <c r="KV185" s="95"/>
      <c r="KW185" s="95"/>
      <c r="KX185" s="95"/>
      <c r="KY185" s="95"/>
      <c r="KZ185" s="95"/>
      <c r="LA185" s="95"/>
      <c r="LB185" s="95"/>
      <c r="LC185" s="95"/>
      <c r="LD185" s="95"/>
      <c r="LE185" s="95"/>
      <c r="LF185" s="95"/>
      <c r="LG185" s="95"/>
      <c r="LH185" s="95"/>
      <c r="LI185" s="95"/>
      <c r="LJ185" s="95"/>
      <c r="LK185" s="95"/>
      <c r="LL185" s="95"/>
      <c r="LM185" s="95"/>
      <c r="LN185" s="95"/>
      <c r="LO185" s="95"/>
      <c r="LP185" s="95"/>
      <c r="LQ185" s="95"/>
      <c r="LR185" s="95"/>
      <c r="LS185" s="95"/>
      <c r="LT185" s="95"/>
      <c r="LU185" s="95"/>
      <c r="LV185" s="95"/>
      <c r="LW185" s="95"/>
      <c r="LX185" s="95"/>
      <c r="LY185" s="95"/>
      <c r="LZ185" s="95"/>
      <c r="MA185" s="95"/>
      <c r="MB185" s="95"/>
      <c r="MC185" s="95"/>
      <c r="MD185" s="95"/>
      <c r="ME185" s="95"/>
      <c r="MF185" s="95"/>
      <c r="MG185" s="95"/>
      <c r="MH185" s="95"/>
      <c r="MI185" s="95"/>
      <c r="MJ185" s="95"/>
      <c r="MK185" s="95"/>
      <c r="ML185" s="95"/>
      <c r="MM185" s="95"/>
      <c r="MN185" s="95"/>
      <c r="MO185" s="95"/>
      <c r="MP185" s="95"/>
      <c r="MQ185" s="95"/>
      <c r="MR185" s="95"/>
      <c r="MS185" s="95"/>
      <c r="MT185" s="95"/>
      <c r="MU185" s="95"/>
      <c r="MV185" s="95"/>
      <c r="MW185" s="95"/>
      <c r="MX185" s="95"/>
      <c r="MY185" s="95"/>
      <c r="MZ185" s="95"/>
      <c r="NA185" s="95"/>
      <c r="NB185" s="95"/>
      <c r="NC185" s="95"/>
      <c r="ND185" s="95"/>
      <c r="NE185" s="95"/>
      <c r="NF185" s="95"/>
      <c r="NG185" s="95"/>
      <c r="NH185" s="95"/>
      <c r="NI185" s="95"/>
      <c r="NJ185" s="95"/>
      <c r="NK185" s="95"/>
      <c r="NL185" s="95"/>
      <c r="NM185" s="95"/>
      <c r="NN185" s="95"/>
      <c r="NO185" s="95"/>
      <c r="NP185" s="95"/>
      <c r="NQ185" s="95"/>
      <c r="NR185" s="95"/>
      <c r="NS185" s="95"/>
      <c r="NT185" s="95"/>
      <c r="NU185" s="95"/>
      <c r="NV185" s="95"/>
      <c r="NW185" s="95"/>
      <c r="NX185" s="95"/>
      <c r="NY185" s="95"/>
      <c r="NZ185" s="95"/>
      <c r="OA185" s="95"/>
      <c r="OB185" s="95"/>
      <c r="OC185" s="95"/>
      <c r="OD185" s="95"/>
      <c r="OE185" s="95"/>
      <c r="OF185" s="95"/>
      <c r="OG185" s="95"/>
      <c r="OH185" s="95"/>
      <c r="OI185" s="95"/>
      <c r="OJ185" s="95"/>
      <c r="OK185" s="95"/>
      <c r="OL185" s="95"/>
      <c r="OM185" s="95"/>
      <c r="ON185" s="95"/>
      <c r="OO185" s="95"/>
      <c r="OP185" s="95"/>
      <c r="OQ185" s="95"/>
      <c r="OR185" s="95"/>
      <c r="OS185" s="95"/>
      <c r="OT185" s="95"/>
      <c r="OU185" s="95"/>
      <c r="OV185" s="95"/>
      <c r="OW185" s="95"/>
      <c r="OX185" s="95"/>
      <c r="OY185" s="95"/>
      <c r="OZ185" s="95"/>
      <c r="PA185" s="95"/>
      <c r="PB185" s="95"/>
      <c r="PC185" s="95"/>
      <c r="PD185" s="95"/>
      <c r="PE185" s="95"/>
      <c r="PF185" s="95"/>
      <c r="PG185" s="95"/>
      <c r="PH185" s="95"/>
      <c r="PI185" s="95"/>
      <c r="PJ185" s="95"/>
      <c r="PK185" s="95"/>
      <c r="PL185" s="95"/>
      <c r="PM185" s="95"/>
      <c r="PN185" s="95"/>
      <c r="PO185" s="95"/>
      <c r="PP185" s="95"/>
      <c r="PQ185" s="95"/>
      <c r="PR185" s="95"/>
      <c r="PS185" s="95"/>
      <c r="PT185" s="95"/>
      <c r="PU185" s="95"/>
      <c r="PV185" s="95"/>
      <c r="PW185" s="95"/>
      <c r="PX185" s="95"/>
      <c r="PY185" s="95"/>
      <c r="PZ185" s="95"/>
      <c r="QA185" s="95"/>
      <c r="QB185" s="95"/>
      <c r="QC185" s="95"/>
      <c r="QD185" s="95"/>
      <c r="QE185" s="95"/>
      <c r="QF185" s="95"/>
      <c r="QG185" s="95"/>
      <c r="QH185" s="95"/>
      <c r="QI185" s="95"/>
      <c r="QJ185" s="95"/>
      <c r="QK185" s="95"/>
      <c r="QL185" s="95"/>
      <c r="QM185" s="95"/>
      <c r="QN185" s="95"/>
      <c r="QO185" s="95"/>
      <c r="QP185" s="95"/>
      <c r="QQ185" s="95"/>
      <c r="QR185" s="95"/>
      <c r="QS185" s="95"/>
      <c r="QT185" s="95"/>
      <c r="QU185" s="95"/>
      <c r="QV185" s="95"/>
      <c r="QW185" s="95"/>
      <c r="QX185" s="95"/>
      <c r="QY185" s="95"/>
      <c r="QZ185" s="95"/>
      <c r="RA185" s="95"/>
      <c r="RB185" s="95"/>
      <c r="RC185" s="95"/>
      <c r="RD185" s="95"/>
      <c r="RE185" s="95"/>
      <c r="RF185" s="95"/>
      <c r="RG185" s="95"/>
      <c r="RH185" s="95"/>
      <c r="RI185" s="95"/>
      <c r="RJ185" s="95"/>
      <c r="RK185" s="95"/>
      <c r="RL185" s="95"/>
      <c r="RM185" s="95"/>
      <c r="RN185" s="95"/>
      <c r="RO185" s="95"/>
      <c r="RP185" s="95"/>
      <c r="RQ185" s="95"/>
      <c r="RR185" s="95"/>
      <c r="RS185" s="95"/>
      <c r="RT185" s="95"/>
      <c r="RU185" s="95"/>
      <c r="RV185" s="95"/>
      <c r="RW185" s="95"/>
      <c r="RX185" s="95"/>
      <c r="RY185" s="95"/>
      <c r="RZ185" s="95"/>
      <c r="SA185" s="95"/>
      <c r="SB185" s="95"/>
      <c r="SC185" s="95"/>
      <c r="SD185" s="95"/>
      <c r="SE185" s="95"/>
      <c r="SF185" s="95"/>
      <c r="SG185" s="95"/>
      <c r="SH185" s="95"/>
      <c r="SI185" s="95"/>
      <c r="SJ185" s="95"/>
      <c r="SK185" s="95"/>
      <c r="SL185" s="95"/>
      <c r="SM185" s="95"/>
      <c r="SN185" s="95"/>
      <c r="SO185" s="95"/>
      <c r="SP185" s="95"/>
      <c r="SQ185" s="95"/>
      <c r="SR185" s="95"/>
      <c r="SS185" s="95"/>
      <c r="ST185" s="95"/>
      <c r="SU185" s="95"/>
      <c r="SV185" s="95"/>
      <c r="SW185" s="95"/>
      <c r="SX185" s="95"/>
      <c r="SY185" s="95"/>
      <c r="SZ185" s="95"/>
      <c r="TA185" s="95"/>
      <c r="TB185" s="95"/>
      <c r="TC185" s="95"/>
      <c r="TD185" s="95"/>
      <c r="TE185" s="95"/>
      <c r="TF185" s="95"/>
      <c r="TG185" s="95"/>
      <c r="TH185" s="95"/>
      <c r="TI185" s="95"/>
      <c r="TJ185" s="95"/>
      <c r="TK185" s="95"/>
      <c r="TL185" s="95"/>
      <c r="TM185" s="95"/>
      <c r="TN185" s="95"/>
      <c r="TO185" s="95"/>
      <c r="TP185" s="95"/>
      <c r="TQ185" s="95"/>
      <c r="TR185" s="95"/>
      <c r="TS185" s="95"/>
      <c r="TT185" s="95"/>
      <c r="TU185" s="95"/>
      <c r="TV185" s="95"/>
      <c r="TW185" s="95"/>
      <c r="TX185" s="95"/>
      <c r="TY185" s="95"/>
      <c r="TZ185" s="95"/>
      <c r="UA185" s="95"/>
      <c r="UB185" s="95"/>
      <c r="UC185" s="95"/>
      <c r="UD185" s="95"/>
      <c r="UE185" s="95"/>
      <c r="UF185" s="95"/>
      <c r="UG185" s="95"/>
      <c r="UH185" s="95"/>
      <c r="UI185" s="95"/>
      <c r="UJ185" s="95"/>
      <c r="UK185" s="95"/>
      <c r="UL185" s="95"/>
      <c r="UM185" s="95"/>
      <c r="UN185" s="95"/>
      <c r="UO185" s="95"/>
      <c r="UP185" s="95"/>
      <c r="UQ185" s="95"/>
      <c r="UR185" s="95"/>
      <c r="US185" s="95"/>
      <c r="UT185" s="95"/>
      <c r="UU185" s="95"/>
      <c r="UV185" s="95"/>
      <c r="UW185" s="95"/>
      <c r="UX185" s="95"/>
      <c r="UY185" s="95"/>
      <c r="UZ185" s="95"/>
      <c r="VA185" s="95"/>
      <c r="VB185" s="95"/>
      <c r="VC185" s="95"/>
      <c r="VD185" s="95"/>
      <c r="VE185" s="95"/>
      <c r="VF185" s="95"/>
      <c r="VG185" s="95"/>
      <c r="VH185" s="95"/>
      <c r="VI185" s="95"/>
      <c r="VJ185" s="95"/>
      <c r="VK185" s="95"/>
      <c r="VL185" s="95"/>
      <c r="VM185" s="95"/>
      <c r="VN185" s="95"/>
      <c r="VO185" s="95"/>
      <c r="VP185" s="95"/>
      <c r="VQ185" s="95"/>
      <c r="VR185" s="95"/>
      <c r="VS185" s="95"/>
      <c r="VT185" s="95"/>
      <c r="VU185" s="95"/>
      <c r="VV185" s="95"/>
      <c r="VW185" s="95"/>
      <c r="VX185" s="95"/>
      <c r="VY185" s="95"/>
      <c r="VZ185" s="95"/>
      <c r="WA185" s="95"/>
      <c r="WB185" s="95"/>
      <c r="WC185" s="95"/>
      <c r="WD185" s="95"/>
      <c r="WE185" s="95"/>
      <c r="WF185" s="95"/>
      <c r="WG185" s="95"/>
      <c r="WH185" s="95"/>
      <c r="WI185" s="95"/>
      <c r="WJ185" s="95"/>
      <c r="WK185" s="95"/>
      <c r="WL185" s="95"/>
      <c r="WM185" s="95"/>
      <c r="WN185" s="95"/>
      <c r="WO185" s="95"/>
      <c r="WP185" s="95"/>
      <c r="WQ185" s="95"/>
      <c r="WR185" s="95"/>
      <c r="WS185" s="95"/>
      <c r="WT185" s="95"/>
      <c r="WU185" s="95"/>
      <c r="WV185" s="95"/>
      <c r="WW185" s="95"/>
      <c r="WX185" s="95"/>
      <c r="WY185" s="95"/>
      <c r="WZ185" s="95"/>
      <c r="XA185" s="95"/>
      <c r="XB185" s="95"/>
      <c r="XC185" s="95"/>
      <c r="XD185" s="95"/>
      <c r="XE185" s="95"/>
      <c r="XF185" s="95"/>
      <c r="XG185" s="95"/>
      <c r="XH185" s="95"/>
      <c r="XI185" s="95"/>
      <c r="XJ185" s="95"/>
      <c r="XK185" s="95"/>
      <c r="XL185" s="95"/>
      <c r="XM185" s="95"/>
      <c r="XN185" s="95"/>
      <c r="XO185" s="95"/>
      <c r="XP185" s="95"/>
      <c r="XQ185" s="95"/>
      <c r="XR185" s="95"/>
      <c r="XS185" s="95"/>
      <c r="XT185" s="95"/>
      <c r="XU185" s="95"/>
      <c r="XV185" s="95"/>
      <c r="XW185" s="95"/>
      <c r="XX185" s="95"/>
      <c r="XY185" s="95"/>
      <c r="XZ185" s="95"/>
      <c r="YA185" s="95"/>
      <c r="YB185" s="95"/>
      <c r="YC185" s="95"/>
      <c r="YD185" s="95"/>
      <c r="YE185" s="95"/>
      <c r="YF185" s="95"/>
      <c r="YG185" s="95"/>
      <c r="YH185" s="95"/>
      <c r="YI185" s="95"/>
      <c r="YJ185" s="95"/>
      <c r="YK185" s="95"/>
      <c r="YL185" s="95"/>
      <c r="YM185" s="95"/>
      <c r="YN185" s="95"/>
      <c r="YO185" s="95"/>
      <c r="YP185" s="95"/>
      <c r="YQ185" s="95"/>
      <c r="YR185" s="95"/>
      <c r="YS185" s="95"/>
      <c r="YT185" s="95"/>
      <c r="YU185" s="95"/>
      <c r="YV185" s="95"/>
      <c r="YW185" s="95"/>
      <c r="YX185" s="95"/>
      <c r="YY185" s="95"/>
      <c r="YZ185" s="95"/>
      <c r="ZA185" s="95"/>
      <c r="ZB185" s="95"/>
      <c r="ZC185" s="95"/>
      <c r="ZD185" s="95"/>
      <c r="ZE185" s="95"/>
      <c r="ZF185" s="95"/>
      <c r="ZG185" s="95"/>
      <c r="ZH185" s="95"/>
      <c r="ZI185" s="95"/>
      <c r="ZJ185" s="95"/>
      <c r="ZK185" s="95"/>
      <c r="ZL185" s="95"/>
      <c r="ZM185" s="95"/>
      <c r="ZN185" s="95"/>
      <c r="ZO185" s="95"/>
      <c r="ZP185" s="95"/>
      <c r="ZQ185" s="95"/>
      <c r="ZR185" s="95"/>
      <c r="ZS185" s="95"/>
      <c r="ZT185" s="95"/>
      <c r="ZU185" s="95"/>
      <c r="ZV185" s="95"/>
      <c r="ZW185" s="95"/>
      <c r="ZX185" s="95"/>
      <c r="ZY185" s="95"/>
      <c r="ZZ185" s="95"/>
      <c r="AAA185" s="95"/>
      <c r="AAB185" s="95"/>
      <c r="AAC185" s="95"/>
      <c r="AAD185" s="95"/>
      <c r="AAE185" s="95"/>
      <c r="AAF185" s="95"/>
      <c r="AAG185" s="95"/>
      <c r="AAH185" s="95"/>
      <c r="AAI185" s="95"/>
      <c r="AAJ185" s="95"/>
      <c r="AAK185" s="95"/>
      <c r="AAL185" s="95"/>
      <c r="AAM185" s="95"/>
      <c r="AAN185" s="95"/>
      <c r="AAO185" s="95"/>
      <c r="AAP185" s="95"/>
      <c r="AAQ185" s="95"/>
      <c r="AAR185" s="95"/>
      <c r="AAS185" s="95"/>
      <c r="AAT185" s="95"/>
      <c r="AAU185" s="95"/>
      <c r="AAV185" s="95"/>
      <c r="AAW185" s="95"/>
      <c r="AAX185" s="95"/>
      <c r="AAY185" s="95"/>
      <c r="AAZ185" s="95"/>
      <c r="ABA185" s="95"/>
      <c r="ABB185" s="95"/>
      <c r="ABC185" s="95"/>
      <c r="ABD185" s="95"/>
      <c r="ABE185" s="95"/>
      <c r="ABF185" s="95"/>
      <c r="ABG185" s="95"/>
      <c r="ABH185" s="95"/>
      <c r="ABI185" s="95"/>
      <c r="ABJ185" s="95"/>
      <c r="ABK185" s="95"/>
      <c r="ABL185" s="95"/>
      <c r="ABM185" s="95"/>
      <c r="ABN185" s="95"/>
      <c r="ABO185" s="95"/>
      <c r="ABP185" s="95"/>
      <c r="ABQ185" s="95"/>
      <c r="ABR185" s="95"/>
      <c r="ABS185" s="95"/>
      <c r="ABT185" s="95"/>
      <c r="ABU185" s="95"/>
      <c r="ABV185" s="95"/>
      <c r="ABW185" s="95"/>
      <c r="ABX185" s="95"/>
      <c r="ABY185" s="95"/>
      <c r="ABZ185" s="95"/>
      <c r="ACA185" s="95"/>
      <c r="ACB185" s="95"/>
      <c r="ACC185" s="95"/>
      <c r="ACD185" s="95"/>
      <c r="ACE185" s="95"/>
      <c r="ACF185" s="95"/>
      <c r="ACG185" s="95"/>
      <c r="ACH185" s="95"/>
      <c r="ACI185" s="95"/>
      <c r="ACJ185" s="95"/>
      <c r="ACK185" s="95"/>
      <c r="ACL185" s="95"/>
      <c r="ACM185" s="95"/>
      <c r="ACN185" s="95"/>
      <c r="ACO185" s="95"/>
      <c r="ACP185" s="95"/>
      <c r="ACQ185" s="95"/>
      <c r="ACR185" s="95"/>
      <c r="ACS185" s="95"/>
      <c r="ACT185" s="95"/>
      <c r="ACU185" s="95"/>
      <c r="ACV185" s="95"/>
      <c r="ACW185" s="95"/>
      <c r="ACX185" s="95"/>
      <c r="ACY185" s="95"/>
      <c r="ACZ185" s="95"/>
      <c r="ADA185" s="95"/>
      <c r="ADB185" s="95"/>
      <c r="ADC185" s="95"/>
      <c r="ADD185" s="95"/>
      <c r="ADE185" s="95"/>
      <c r="ADF185" s="95"/>
      <c r="ADG185" s="95"/>
      <c r="ADH185" s="95"/>
      <c r="ADI185" s="95"/>
      <c r="ADJ185" s="95"/>
      <c r="ADK185" s="95"/>
      <c r="ADL185" s="95"/>
      <c r="ADM185" s="95"/>
      <c r="ADN185" s="95"/>
      <c r="ADO185" s="95"/>
      <c r="ADP185" s="95"/>
      <c r="ADQ185" s="95"/>
      <c r="ADR185" s="95"/>
      <c r="ADS185" s="95"/>
      <c r="ADT185" s="95"/>
      <c r="ADU185" s="95"/>
      <c r="ADV185" s="95"/>
      <c r="ADW185" s="95"/>
      <c r="ADX185" s="95"/>
      <c r="ADY185" s="95"/>
      <c r="ADZ185" s="95"/>
      <c r="AEA185" s="95"/>
      <c r="AEB185" s="95"/>
      <c r="AEC185" s="95"/>
      <c r="AED185" s="95"/>
      <c r="AEE185" s="95"/>
      <c r="AEF185" s="95"/>
      <c r="AEG185" s="95"/>
      <c r="AEH185" s="95"/>
      <c r="AEI185" s="95"/>
      <c r="AEJ185" s="95"/>
      <c r="AEK185" s="95"/>
      <c r="AEL185" s="95"/>
      <c r="AEM185" s="95"/>
      <c r="AEN185" s="95"/>
      <c r="AEO185" s="95"/>
      <c r="AEP185" s="95"/>
      <c r="AEQ185" s="95"/>
      <c r="AER185" s="95"/>
      <c r="AES185" s="95"/>
      <c r="AET185" s="95"/>
      <c r="AEU185" s="95"/>
      <c r="AEV185" s="95"/>
      <c r="AEW185" s="95"/>
      <c r="AEX185" s="95"/>
      <c r="AEY185" s="95"/>
      <c r="AEZ185" s="95"/>
      <c r="AFA185" s="95"/>
      <c r="AFB185" s="95"/>
      <c r="AFC185" s="95"/>
      <c r="AFD185" s="95"/>
      <c r="AFE185" s="95"/>
      <c r="AFF185" s="95"/>
      <c r="AFG185" s="95"/>
      <c r="AFH185" s="95"/>
      <c r="AFI185" s="95"/>
      <c r="AFJ185" s="95"/>
      <c r="AFK185" s="95"/>
      <c r="AFL185" s="95"/>
      <c r="AFM185" s="95"/>
      <c r="AFN185" s="95"/>
      <c r="AFO185" s="95"/>
      <c r="AFP185" s="95"/>
      <c r="AFQ185" s="95"/>
      <c r="AFR185" s="95"/>
      <c r="AFS185" s="95"/>
      <c r="AFT185" s="95"/>
      <c r="AFU185" s="95"/>
      <c r="AFV185" s="95"/>
      <c r="AFW185" s="95"/>
      <c r="AFX185" s="95"/>
      <c r="AFY185" s="95"/>
      <c r="AFZ185" s="95"/>
      <c r="AGA185" s="95"/>
      <c r="AGB185" s="95"/>
      <c r="AGC185" s="95"/>
      <c r="AGD185" s="95"/>
      <c r="AGE185" s="95"/>
      <c r="AGF185" s="95"/>
      <c r="AGG185" s="95"/>
      <c r="AGH185" s="95"/>
      <c r="AGI185" s="95"/>
      <c r="AGJ185" s="95"/>
      <c r="AGK185" s="95"/>
      <c r="AGL185" s="95"/>
      <c r="AGM185" s="95"/>
      <c r="AGN185" s="95"/>
      <c r="AGO185" s="95"/>
      <c r="AGP185" s="95"/>
      <c r="AGQ185" s="95"/>
      <c r="AGR185" s="95"/>
      <c r="AGS185" s="95"/>
      <c r="AGT185" s="95"/>
      <c r="AGU185" s="95"/>
      <c r="AGV185" s="95"/>
      <c r="AGW185" s="95"/>
      <c r="AGX185" s="95"/>
      <c r="AGY185" s="95"/>
      <c r="AGZ185" s="95"/>
      <c r="AHA185" s="95"/>
      <c r="AHB185" s="95"/>
      <c r="AHC185" s="95"/>
      <c r="AHD185" s="95"/>
      <c r="AHE185" s="95"/>
      <c r="AHF185" s="95"/>
      <c r="AHG185" s="95"/>
      <c r="AHH185" s="95"/>
      <c r="AHI185" s="95"/>
      <c r="AHJ185" s="95"/>
      <c r="AHK185" s="95"/>
      <c r="AHL185" s="95"/>
      <c r="AHM185" s="95"/>
      <c r="AHN185" s="95"/>
      <c r="AHO185" s="95"/>
      <c r="AHP185" s="95"/>
      <c r="AHQ185" s="95"/>
      <c r="AHR185" s="95"/>
      <c r="AHS185" s="95"/>
      <c r="AHT185" s="95"/>
      <c r="AHU185" s="95"/>
      <c r="AHV185" s="95"/>
      <c r="AHW185" s="95"/>
      <c r="AHX185" s="95"/>
      <c r="AHY185" s="95"/>
      <c r="AHZ185" s="95"/>
      <c r="AIA185" s="95"/>
      <c r="AIB185" s="95"/>
      <c r="AIC185" s="95"/>
      <c r="AID185" s="95"/>
      <c r="AIE185" s="95"/>
      <c r="AIF185" s="95"/>
      <c r="AIG185" s="95"/>
      <c r="AIH185" s="95"/>
      <c r="AII185" s="95"/>
      <c r="AIJ185" s="95"/>
      <c r="AIK185" s="95"/>
      <c r="AIL185" s="95"/>
      <c r="AIM185" s="95"/>
      <c r="AIN185" s="95"/>
      <c r="AIO185" s="95"/>
      <c r="AIP185" s="95"/>
      <c r="AIQ185" s="95"/>
      <c r="AIR185" s="95"/>
      <c r="AIS185" s="95"/>
      <c r="AIT185" s="95"/>
      <c r="AIU185" s="95"/>
      <c r="AIV185" s="95"/>
      <c r="AIW185" s="95"/>
      <c r="AIX185" s="95"/>
      <c r="AIY185" s="95"/>
      <c r="AIZ185" s="95"/>
      <c r="AJA185" s="95"/>
      <c r="AJB185" s="95"/>
      <c r="AJC185" s="95"/>
      <c r="AJD185" s="95"/>
      <c r="AJE185" s="95"/>
      <c r="AJF185" s="95"/>
      <c r="AJG185" s="95"/>
      <c r="AJH185" s="95"/>
      <c r="AJI185" s="95"/>
      <c r="AJJ185" s="95"/>
      <c r="AJK185" s="95"/>
      <c r="AJL185" s="95"/>
      <c r="AJM185" s="95"/>
      <c r="AJN185" s="95"/>
      <c r="AJO185" s="95"/>
      <c r="AJP185" s="95"/>
      <c r="AJQ185" s="95"/>
      <c r="AJR185" s="95"/>
      <c r="AJS185" s="95"/>
      <c r="AJT185" s="95"/>
      <c r="AJU185" s="95"/>
      <c r="AJV185" s="95"/>
      <c r="AJW185" s="95"/>
      <c r="AJX185" s="95"/>
      <c r="AJY185" s="95"/>
      <c r="AJZ185" s="95"/>
      <c r="AKA185" s="95"/>
      <c r="AKB185" s="95"/>
      <c r="AKC185" s="95"/>
      <c r="AKD185" s="95"/>
      <c r="AKE185" s="95"/>
      <c r="AKF185" s="95"/>
      <c r="AKG185" s="95"/>
      <c r="AKH185" s="95"/>
      <c r="AKI185" s="95"/>
      <c r="AKJ185" s="95"/>
      <c r="AKK185" s="95"/>
      <c r="AKL185" s="95"/>
      <c r="AKM185" s="95"/>
      <c r="AKN185" s="95"/>
      <c r="AKO185" s="95"/>
      <c r="AKP185" s="95"/>
      <c r="AKQ185" s="95"/>
      <c r="AKR185" s="95"/>
      <c r="AKS185" s="95"/>
      <c r="AKT185" s="95"/>
      <c r="AKU185" s="95"/>
      <c r="AKV185" s="95"/>
      <c r="AKW185" s="95"/>
      <c r="AKX185" s="95"/>
      <c r="AKY185" s="95"/>
      <c r="AKZ185" s="95"/>
      <c r="ALA185" s="95"/>
      <c r="ALB185" s="95"/>
      <c r="ALC185" s="95"/>
      <c r="ALD185" s="95"/>
      <c r="ALE185" s="95"/>
      <c r="ALF185" s="95"/>
      <c r="ALG185" s="95"/>
      <c r="ALH185" s="95"/>
      <c r="ALI185" s="95"/>
      <c r="ALJ185" s="95"/>
      <c r="ALK185" s="95"/>
      <c r="ALL185" s="95"/>
      <c r="ALM185" s="95"/>
      <c r="ALN185" s="95"/>
      <c r="ALO185" s="95"/>
      <c r="ALP185" s="95"/>
      <c r="ALQ185" s="95"/>
      <c r="ALR185" s="95"/>
      <c r="ALS185" s="95"/>
      <c r="ALT185" s="95"/>
      <c r="ALU185" s="95"/>
      <c r="ALV185" s="95"/>
      <c r="ALW185" s="95"/>
      <c r="ALX185" s="95"/>
      <c r="ALY185" s="95"/>
      <c r="ALZ185" s="95"/>
      <c r="AMA185" s="95"/>
      <c r="AMB185" s="95"/>
      <c r="AMC185" s="95"/>
      <c r="AMD185" s="95"/>
      <c r="AME185" s="95"/>
      <c r="AMF185" s="95"/>
      <c r="AMG185" s="95"/>
      <c r="AMH185" s="95"/>
      <c r="AMI185" s="95"/>
      <c r="AMJ185" s="95"/>
      <c r="AMK185" s="95"/>
    </row>
    <row r="187" spans="1:1025" s="91" customFormat="1" x14ac:dyDescent="0.25">
      <c r="A187" s="186"/>
      <c r="B187" s="249"/>
      <c r="C187" s="186"/>
      <c r="D187" s="186"/>
      <c r="E187" s="196"/>
      <c r="F187" s="196"/>
      <c r="G187" s="28"/>
      <c r="H187" s="25"/>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c r="AK187" s="26"/>
      <c r="AL187" s="26"/>
      <c r="AM187" s="26"/>
      <c r="AN187" s="26"/>
      <c r="AO187" s="26"/>
      <c r="AP187" s="26"/>
      <c r="AQ187" s="26"/>
      <c r="AR187" s="26"/>
      <c r="AS187" s="26"/>
      <c r="AT187" s="26"/>
      <c r="AU187" s="26"/>
      <c r="AV187" s="26"/>
      <c r="AW187" s="26"/>
      <c r="AX187" s="26"/>
      <c r="AY187" s="26"/>
      <c r="AZ187" s="26"/>
      <c r="BA187" s="26"/>
      <c r="BB187" s="26"/>
      <c r="BC187" s="26"/>
      <c r="BD187" s="26"/>
      <c r="BE187" s="26"/>
      <c r="BF187" s="26"/>
      <c r="BG187" s="26"/>
      <c r="BH187" s="26"/>
      <c r="BI187" s="26"/>
      <c r="BJ187" s="26"/>
      <c r="BK187" s="26"/>
      <c r="BL187" s="26"/>
      <c r="BM187" s="26"/>
      <c r="BN187" s="26"/>
      <c r="BO187" s="26"/>
      <c r="BP187" s="26"/>
      <c r="BQ187" s="26"/>
      <c r="BR187" s="26"/>
      <c r="BS187" s="26"/>
      <c r="BT187" s="26"/>
      <c r="BU187" s="26"/>
      <c r="BV187" s="26"/>
      <c r="BW187" s="26"/>
      <c r="BX187" s="26"/>
      <c r="BY187" s="26"/>
      <c r="BZ187" s="26"/>
      <c r="CA187" s="26"/>
      <c r="CB187" s="26"/>
      <c r="CC187" s="26"/>
      <c r="CD187" s="26"/>
      <c r="CE187" s="26"/>
      <c r="CF187" s="26"/>
      <c r="CG187" s="26"/>
      <c r="CH187" s="26"/>
      <c r="CI187" s="26"/>
      <c r="CJ187" s="26"/>
      <c r="CK187" s="26"/>
      <c r="CL187" s="26"/>
      <c r="CM187" s="26"/>
      <c r="CN187" s="26"/>
      <c r="CO187" s="26"/>
      <c r="CP187" s="26"/>
      <c r="CQ187" s="26"/>
      <c r="CR187" s="26"/>
      <c r="CS187" s="26"/>
      <c r="CT187" s="26"/>
      <c r="CU187" s="26"/>
      <c r="CV187" s="26"/>
      <c r="CW187" s="26"/>
      <c r="CX187" s="26"/>
      <c r="CY187" s="26"/>
      <c r="CZ187" s="26"/>
      <c r="DA187" s="26"/>
      <c r="DB187" s="26"/>
      <c r="DC187" s="26"/>
      <c r="DD187" s="26"/>
      <c r="DE187" s="26"/>
      <c r="DF187" s="26"/>
      <c r="DG187" s="26"/>
      <c r="DH187" s="26"/>
      <c r="DI187" s="26"/>
      <c r="DJ187" s="26"/>
      <c r="DK187" s="26"/>
      <c r="DL187" s="26"/>
      <c r="DM187" s="26"/>
      <c r="DN187" s="26"/>
      <c r="DO187" s="26"/>
      <c r="DP187" s="26"/>
      <c r="DQ187" s="26"/>
      <c r="DR187" s="26"/>
      <c r="DS187" s="26"/>
      <c r="DT187" s="26"/>
      <c r="DU187" s="26"/>
      <c r="DV187" s="26"/>
      <c r="DW187" s="26"/>
      <c r="DX187" s="26"/>
      <c r="DY187" s="26"/>
      <c r="DZ187" s="26"/>
      <c r="EA187" s="26"/>
      <c r="EB187" s="26"/>
      <c r="EC187" s="26"/>
      <c r="ED187" s="26"/>
      <c r="EE187" s="26"/>
      <c r="EF187" s="26"/>
      <c r="EG187" s="26"/>
      <c r="EH187" s="26"/>
      <c r="EI187" s="26"/>
      <c r="EJ187" s="26"/>
      <c r="EK187" s="26"/>
      <c r="EL187" s="26"/>
      <c r="EM187" s="26"/>
      <c r="EN187" s="26"/>
      <c r="EO187" s="26"/>
      <c r="EP187" s="26"/>
      <c r="EQ187" s="26"/>
      <c r="ER187" s="26"/>
      <c r="ES187" s="26"/>
      <c r="ET187" s="26"/>
      <c r="EU187" s="26"/>
      <c r="EV187" s="26"/>
      <c r="EW187" s="26"/>
      <c r="EX187" s="26"/>
      <c r="EY187" s="26"/>
      <c r="EZ187" s="26"/>
      <c r="FA187" s="26"/>
      <c r="FB187" s="26"/>
      <c r="FC187" s="26"/>
      <c r="FD187" s="26"/>
      <c r="FE187" s="26"/>
      <c r="FF187" s="26"/>
      <c r="FG187" s="26"/>
      <c r="FH187" s="26"/>
      <c r="FI187" s="26"/>
      <c r="FJ187" s="26"/>
      <c r="FK187" s="26"/>
      <c r="FL187" s="26"/>
      <c r="FM187" s="26"/>
      <c r="FN187" s="26"/>
      <c r="FO187" s="26"/>
      <c r="FP187" s="26"/>
      <c r="FQ187" s="26"/>
      <c r="FR187" s="26"/>
      <c r="FS187" s="26"/>
      <c r="FT187" s="26"/>
      <c r="FU187" s="26"/>
      <c r="FV187" s="26"/>
      <c r="FW187" s="26"/>
      <c r="FX187" s="26"/>
      <c r="FY187" s="26"/>
      <c r="FZ187" s="26"/>
      <c r="GA187" s="26"/>
      <c r="GB187" s="26"/>
      <c r="GC187" s="26"/>
      <c r="GD187" s="26"/>
      <c r="GE187" s="26"/>
      <c r="GF187" s="26"/>
      <c r="GG187" s="26"/>
      <c r="GH187" s="26"/>
      <c r="GI187" s="26"/>
      <c r="GJ187" s="26"/>
      <c r="GK187" s="26"/>
      <c r="GL187" s="26"/>
      <c r="GM187" s="26"/>
      <c r="GN187" s="26"/>
      <c r="GO187" s="26"/>
      <c r="GP187" s="26"/>
      <c r="GQ187" s="26"/>
      <c r="GR187" s="26"/>
      <c r="GS187" s="26"/>
      <c r="GT187" s="26"/>
      <c r="GU187" s="26"/>
      <c r="GV187" s="26"/>
      <c r="GW187" s="26"/>
      <c r="GX187" s="26"/>
      <c r="GY187" s="26"/>
      <c r="GZ187" s="26"/>
      <c r="HA187" s="26"/>
      <c r="HB187" s="26"/>
      <c r="HC187" s="26"/>
      <c r="HD187" s="26"/>
      <c r="HE187" s="26"/>
      <c r="HF187" s="26"/>
      <c r="HG187" s="26"/>
      <c r="HH187" s="26"/>
      <c r="HI187" s="26"/>
      <c r="HJ187" s="26"/>
      <c r="HK187" s="26"/>
      <c r="HL187" s="26"/>
      <c r="HM187" s="26"/>
      <c r="HN187" s="26"/>
      <c r="HO187" s="26"/>
      <c r="HP187" s="26"/>
      <c r="HQ187" s="26"/>
      <c r="HR187" s="26"/>
      <c r="HS187" s="26"/>
      <c r="HT187" s="26"/>
      <c r="HU187" s="26"/>
      <c r="HV187" s="26"/>
      <c r="HW187" s="26"/>
      <c r="HX187" s="26"/>
      <c r="HY187" s="26"/>
      <c r="HZ187" s="26"/>
      <c r="IA187" s="26"/>
      <c r="IB187" s="26"/>
      <c r="IC187" s="26"/>
      <c r="ID187" s="26"/>
      <c r="IE187" s="26"/>
      <c r="IF187" s="26"/>
      <c r="IG187" s="26"/>
      <c r="IH187" s="26"/>
      <c r="II187" s="26"/>
      <c r="IJ187" s="26"/>
      <c r="IK187" s="26"/>
      <c r="IL187" s="26"/>
      <c r="IM187" s="26"/>
      <c r="IN187" s="26"/>
      <c r="IO187" s="26"/>
      <c r="IP187" s="26"/>
      <c r="IQ187" s="26"/>
      <c r="IR187" s="26"/>
      <c r="IS187" s="26"/>
      <c r="IT187" s="26"/>
      <c r="IU187" s="26"/>
      <c r="IV187" s="26"/>
      <c r="IW187" s="26"/>
      <c r="IX187" s="26"/>
      <c r="IY187" s="26"/>
      <c r="IZ187" s="26"/>
      <c r="JA187" s="26"/>
      <c r="JB187" s="26"/>
      <c r="JC187" s="26"/>
      <c r="JD187" s="26"/>
      <c r="JE187" s="26"/>
      <c r="JF187" s="26"/>
      <c r="JG187" s="26"/>
      <c r="JH187" s="26"/>
      <c r="JI187" s="26"/>
      <c r="JJ187" s="26"/>
      <c r="JK187" s="26"/>
      <c r="JL187" s="26"/>
      <c r="JM187" s="26"/>
      <c r="JN187" s="26"/>
      <c r="JO187" s="26"/>
      <c r="JP187" s="26"/>
      <c r="JQ187" s="26"/>
      <c r="JR187" s="26"/>
      <c r="JS187" s="26"/>
      <c r="JT187" s="26"/>
      <c r="JU187" s="26"/>
      <c r="JV187" s="26"/>
      <c r="JW187" s="26"/>
      <c r="JX187" s="26"/>
      <c r="JY187" s="26"/>
      <c r="JZ187" s="26"/>
      <c r="KA187" s="26"/>
      <c r="KB187" s="26"/>
      <c r="KC187" s="26"/>
      <c r="KD187" s="26"/>
      <c r="KE187" s="26"/>
      <c r="KF187" s="26"/>
      <c r="KG187" s="26"/>
      <c r="KH187" s="26"/>
      <c r="KI187" s="26"/>
      <c r="KJ187" s="26"/>
      <c r="KK187" s="26"/>
      <c r="KL187" s="26"/>
      <c r="KM187" s="26"/>
      <c r="KN187" s="26"/>
      <c r="KO187" s="26"/>
      <c r="KP187" s="26"/>
      <c r="KQ187" s="26"/>
      <c r="KR187" s="26"/>
      <c r="KS187" s="26"/>
      <c r="KT187" s="26"/>
      <c r="KU187" s="26"/>
      <c r="KV187" s="26"/>
      <c r="KW187" s="26"/>
      <c r="KX187" s="26"/>
      <c r="KY187" s="26"/>
      <c r="KZ187" s="26"/>
      <c r="LA187" s="26"/>
      <c r="LB187" s="26"/>
      <c r="LC187" s="26"/>
      <c r="LD187" s="26"/>
      <c r="LE187" s="26"/>
      <c r="LF187" s="26"/>
      <c r="LG187" s="26"/>
      <c r="LH187" s="26"/>
      <c r="LI187" s="26"/>
      <c r="LJ187" s="26"/>
      <c r="LK187" s="26"/>
      <c r="LL187" s="26"/>
      <c r="LM187" s="26"/>
      <c r="LN187" s="26"/>
      <c r="LO187" s="26"/>
      <c r="LP187" s="26"/>
      <c r="LQ187" s="26"/>
      <c r="LR187" s="26"/>
      <c r="LS187" s="26"/>
      <c r="LT187" s="26"/>
      <c r="LU187" s="26"/>
      <c r="LV187" s="26"/>
      <c r="LW187" s="26"/>
      <c r="LX187" s="26"/>
      <c r="LY187" s="26"/>
      <c r="LZ187" s="26"/>
      <c r="MA187" s="26"/>
      <c r="MB187" s="26"/>
      <c r="MC187" s="26"/>
      <c r="MD187" s="26"/>
      <c r="ME187" s="26"/>
      <c r="MF187" s="26"/>
      <c r="MG187" s="26"/>
      <c r="MH187" s="26"/>
      <c r="MI187" s="26"/>
      <c r="MJ187" s="26"/>
      <c r="MK187" s="26"/>
      <c r="ML187" s="26"/>
      <c r="MM187" s="26"/>
      <c r="MN187" s="26"/>
      <c r="MO187" s="26"/>
      <c r="MP187" s="26"/>
      <c r="MQ187" s="26"/>
      <c r="MR187" s="26"/>
      <c r="MS187" s="26"/>
      <c r="MT187" s="26"/>
      <c r="MU187" s="26"/>
      <c r="MV187" s="26"/>
      <c r="MW187" s="26"/>
      <c r="MX187" s="26"/>
      <c r="MY187" s="26"/>
      <c r="MZ187" s="26"/>
      <c r="NA187" s="26"/>
      <c r="NB187" s="26"/>
      <c r="NC187" s="26"/>
      <c r="ND187" s="26"/>
      <c r="NE187" s="26"/>
      <c r="NF187" s="26"/>
      <c r="NG187" s="26"/>
      <c r="NH187" s="26"/>
      <c r="NI187" s="26"/>
      <c r="NJ187" s="26"/>
      <c r="NK187" s="26"/>
      <c r="NL187" s="26"/>
      <c r="NM187" s="26"/>
      <c r="NN187" s="26"/>
      <c r="NO187" s="26"/>
      <c r="NP187" s="26"/>
      <c r="NQ187" s="26"/>
      <c r="NR187" s="26"/>
      <c r="NS187" s="26"/>
      <c r="NT187" s="26"/>
      <c r="NU187" s="26"/>
      <c r="NV187" s="26"/>
      <c r="NW187" s="26"/>
      <c r="NX187" s="26"/>
      <c r="NY187" s="26"/>
      <c r="NZ187" s="26"/>
      <c r="OA187" s="26"/>
      <c r="OB187" s="26"/>
      <c r="OC187" s="26"/>
      <c r="OD187" s="26"/>
      <c r="OE187" s="26"/>
      <c r="OF187" s="26"/>
      <c r="OG187" s="26"/>
      <c r="OH187" s="26"/>
      <c r="OI187" s="26"/>
      <c r="OJ187" s="26"/>
      <c r="OK187" s="26"/>
      <c r="OL187" s="26"/>
      <c r="OM187" s="26"/>
      <c r="ON187" s="26"/>
      <c r="OO187" s="26"/>
      <c r="OP187" s="26"/>
      <c r="OQ187" s="26"/>
      <c r="OR187" s="26"/>
      <c r="OS187" s="26"/>
      <c r="OT187" s="26"/>
      <c r="OU187" s="26"/>
      <c r="OV187" s="26"/>
      <c r="OW187" s="26"/>
      <c r="OX187" s="26"/>
      <c r="OY187" s="26"/>
      <c r="OZ187" s="26"/>
      <c r="PA187" s="26"/>
      <c r="PB187" s="26"/>
      <c r="PC187" s="26"/>
      <c r="PD187" s="26"/>
      <c r="PE187" s="26"/>
      <c r="PF187" s="26"/>
      <c r="PG187" s="26"/>
      <c r="PH187" s="26"/>
      <c r="PI187" s="26"/>
      <c r="PJ187" s="26"/>
      <c r="PK187" s="26"/>
      <c r="PL187" s="26"/>
      <c r="PM187" s="26"/>
      <c r="PN187" s="26"/>
      <c r="PO187" s="26"/>
      <c r="PP187" s="26"/>
      <c r="PQ187" s="26"/>
      <c r="PR187" s="26"/>
      <c r="PS187" s="26"/>
      <c r="PT187" s="26"/>
      <c r="PU187" s="26"/>
      <c r="PV187" s="26"/>
      <c r="PW187" s="26"/>
      <c r="PX187" s="26"/>
      <c r="PY187" s="26"/>
      <c r="PZ187" s="26"/>
      <c r="QA187" s="26"/>
      <c r="QB187" s="26"/>
      <c r="QC187" s="26"/>
      <c r="QD187" s="26"/>
      <c r="QE187" s="26"/>
      <c r="QF187" s="26"/>
      <c r="QG187" s="26"/>
      <c r="QH187" s="26"/>
      <c r="QI187" s="26"/>
      <c r="QJ187" s="26"/>
      <c r="QK187" s="26"/>
      <c r="QL187" s="26"/>
      <c r="QM187" s="26"/>
      <c r="QN187" s="26"/>
      <c r="QO187" s="26"/>
      <c r="QP187" s="26"/>
      <c r="QQ187" s="26"/>
      <c r="QR187" s="26"/>
      <c r="QS187" s="26"/>
      <c r="QT187" s="26"/>
      <c r="QU187" s="26"/>
      <c r="QV187" s="26"/>
      <c r="QW187" s="26"/>
      <c r="QX187" s="26"/>
      <c r="QY187" s="26"/>
      <c r="QZ187" s="26"/>
      <c r="RA187" s="26"/>
      <c r="RB187" s="26"/>
      <c r="RC187" s="26"/>
      <c r="RD187" s="26"/>
      <c r="RE187" s="26"/>
      <c r="RF187" s="26"/>
      <c r="RG187" s="26"/>
      <c r="RH187" s="26"/>
      <c r="RI187" s="26"/>
      <c r="RJ187" s="26"/>
      <c r="RK187" s="26"/>
      <c r="RL187" s="26"/>
      <c r="RM187" s="26"/>
      <c r="RN187" s="26"/>
      <c r="RO187" s="26"/>
      <c r="RP187" s="26"/>
      <c r="RQ187" s="26"/>
      <c r="RR187" s="26"/>
      <c r="RS187" s="26"/>
      <c r="RT187" s="26"/>
      <c r="RU187" s="26"/>
      <c r="RV187" s="26"/>
      <c r="RW187" s="26"/>
      <c r="RX187" s="26"/>
      <c r="RY187" s="26"/>
      <c r="RZ187" s="26"/>
      <c r="SA187" s="26"/>
      <c r="SB187" s="26"/>
      <c r="SC187" s="26"/>
      <c r="SD187" s="26"/>
      <c r="SE187" s="26"/>
      <c r="SF187" s="26"/>
      <c r="SG187" s="26"/>
      <c r="SH187" s="26"/>
      <c r="SI187" s="26"/>
      <c r="SJ187" s="26"/>
      <c r="SK187" s="26"/>
      <c r="SL187" s="26"/>
      <c r="SM187" s="26"/>
      <c r="SN187" s="26"/>
      <c r="SO187" s="26"/>
      <c r="SP187" s="26"/>
      <c r="SQ187" s="26"/>
      <c r="SR187" s="26"/>
      <c r="SS187" s="26"/>
      <c r="ST187" s="26"/>
      <c r="SU187" s="26"/>
      <c r="SV187" s="26"/>
      <c r="SW187" s="26"/>
      <c r="SX187" s="26"/>
      <c r="SY187" s="26"/>
      <c r="SZ187" s="26"/>
      <c r="TA187" s="26"/>
      <c r="TB187" s="26"/>
      <c r="TC187" s="26"/>
      <c r="TD187" s="26"/>
      <c r="TE187" s="26"/>
      <c r="TF187" s="26"/>
      <c r="TG187" s="26"/>
      <c r="TH187" s="26"/>
      <c r="TI187" s="26"/>
      <c r="TJ187" s="26"/>
      <c r="TK187" s="26"/>
      <c r="TL187" s="26"/>
      <c r="TM187" s="26"/>
      <c r="TN187" s="26"/>
      <c r="TO187" s="26"/>
      <c r="TP187" s="26"/>
      <c r="TQ187" s="26"/>
      <c r="TR187" s="26"/>
      <c r="TS187" s="26"/>
      <c r="TT187" s="26"/>
      <c r="TU187" s="26"/>
      <c r="TV187" s="26"/>
      <c r="TW187" s="26"/>
      <c r="TX187" s="26"/>
      <c r="TY187" s="26"/>
      <c r="TZ187" s="26"/>
      <c r="UA187" s="26"/>
      <c r="UB187" s="26"/>
      <c r="UC187" s="26"/>
      <c r="UD187" s="26"/>
      <c r="UE187" s="26"/>
      <c r="UF187" s="26"/>
      <c r="UG187" s="26"/>
      <c r="UH187" s="26"/>
      <c r="UI187" s="26"/>
      <c r="UJ187" s="26"/>
      <c r="UK187" s="26"/>
      <c r="UL187" s="26"/>
      <c r="UM187" s="26"/>
      <c r="UN187" s="26"/>
      <c r="UO187" s="26"/>
      <c r="UP187" s="26"/>
      <c r="UQ187" s="26"/>
      <c r="UR187" s="26"/>
      <c r="US187" s="26"/>
      <c r="UT187" s="26"/>
      <c r="UU187" s="26"/>
      <c r="UV187" s="26"/>
      <c r="UW187" s="26"/>
      <c r="UX187" s="26"/>
      <c r="UY187" s="26"/>
      <c r="UZ187" s="26"/>
      <c r="VA187" s="26"/>
      <c r="VB187" s="26"/>
      <c r="VC187" s="26"/>
      <c r="VD187" s="26"/>
      <c r="VE187" s="26"/>
      <c r="VF187" s="26"/>
      <c r="VG187" s="26"/>
      <c r="VH187" s="26"/>
      <c r="VI187" s="26"/>
      <c r="VJ187" s="26"/>
      <c r="VK187" s="26"/>
      <c r="VL187" s="26"/>
      <c r="VM187" s="26"/>
      <c r="VN187" s="26"/>
      <c r="VO187" s="26"/>
      <c r="VP187" s="26"/>
      <c r="VQ187" s="26"/>
      <c r="VR187" s="26"/>
      <c r="VS187" s="26"/>
      <c r="VT187" s="26"/>
      <c r="VU187" s="26"/>
      <c r="VV187" s="26"/>
      <c r="VW187" s="26"/>
      <c r="VX187" s="26"/>
      <c r="VY187" s="26"/>
      <c r="VZ187" s="26"/>
      <c r="WA187" s="26"/>
      <c r="WB187" s="26"/>
      <c r="WC187" s="26"/>
      <c r="WD187" s="26"/>
      <c r="WE187" s="26"/>
      <c r="WF187" s="26"/>
      <c r="WG187" s="26"/>
      <c r="WH187" s="26"/>
      <c r="WI187" s="26"/>
      <c r="WJ187" s="26"/>
      <c r="WK187" s="26"/>
      <c r="WL187" s="26"/>
      <c r="WM187" s="26"/>
      <c r="WN187" s="26"/>
      <c r="WO187" s="26"/>
      <c r="WP187" s="26"/>
      <c r="WQ187" s="26"/>
      <c r="WR187" s="26"/>
      <c r="WS187" s="26"/>
      <c r="WT187" s="26"/>
      <c r="WU187" s="26"/>
      <c r="WV187" s="26"/>
      <c r="WW187" s="26"/>
      <c r="WX187" s="26"/>
      <c r="WY187" s="26"/>
      <c r="WZ187" s="26"/>
      <c r="XA187" s="26"/>
      <c r="XB187" s="26"/>
      <c r="XC187" s="26"/>
      <c r="XD187" s="26"/>
      <c r="XE187" s="26"/>
      <c r="XF187" s="26"/>
      <c r="XG187" s="26"/>
      <c r="XH187" s="26"/>
      <c r="XI187" s="26"/>
      <c r="XJ187" s="26"/>
      <c r="XK187" s="26"/>
      <c r="XL187" s="26"/>
      <c r="XM187" s="26"/>
      <c r="XN187" s="26"/>
      <c r="XO187" s="26"/>
      <c r="XP187" s="26"/>
      <c r="XQ187" s="26"/>
      <c r="XR187" s="26"/>
      <c r="XS187" s="26"/>
      <c r="XT187" s="26"/>
      <c r="XU187" s="26"/>
      <c r="XV187" s="26"/>
      <c r="XW187" s="26"/>
      <c r="XX187" s="26"/>
      <c r="XY187" s="26"/>
      <c r="XZ187" s="26"/>
      <c r="YA187" s="26"/>
      <c r="YB187" s="26"/>
      <c r="YC187" s="26"/>
      <c r="YD187" s="26"/>
      <c r="YE187" s="26"/>
      <c r="YF187" s="26"/>
      <c r="YG187" s="26"/>
      <c r="YH187" s="26"/>
      <c r="YI187" s="26"/>
      <c r="YJ187" s="26"/>
      <c r="YK187" s="26"/>
      <c r="YL187" s="26"/>
      <c r="YM187" s="26"/>
      <c r="YN187" s="26"/>
      <c r="YO187" s="26"/>
      <c r="YP187" s="26"/>
      <c r="YQ187" s="26"/>
      <c r="YR187" s="26"/>
      <c r="YS187" s="26"/>
      <c r="YT187" s="26"/>
      <c r="YU187" s="26"/>
      <c r="YV187" s="26"/>
      <c r="YW187" s="26"/>
      <c r="YX187" s="26"/>
      <c r="YY187" s="26"/>
      <c r="YZ187" s="26"/>
      <c r="ZA187" s="26"/>
      <c r="ZB187" s="26"/>
      <c r="ZC187" s="26"/>
      <c r="ZD187" s="26"/>
      <c r="ZE187" s="26"/>
      <c r="ZF187" s="26"/>
      <c r="ZG187" s="26"/>
      <c r="ZH187" s="26"/>
      <c r="ZI187" s="26"/>
      <c r="ZJ187" s="26"/>
      <c r="ZK187" s="26"/>
      <c r="ZL187" s="26"/>
      <c r="ZM187" s="26"/>
      <c r="ZN187" s="26"/>
      <c r="ZO187" s="26"/>
      <c r="ZP187" s="26"/>
      <c r="ZQ187" s="26"/>
      <c r="ZR187" s="26"/>
      <c r="ZS187" s="26"/>
      <c r="ZT187" s="26"/>
      <c r="ZU187" s="26"/>
      <c r="ZV187" s="26"/>
      <c r="ZW187" s="26"/>
      <c r="ZX187" s="26"/>
      <c r="ZY187" s="26"/>
      <c r="ZZ187" s="26"/>
      <c r="AAA187" s="26"/>
      <c r="AAB187" s="26"/>
      <c r="AAC187" s="26"/>
      <c r="AAD187" s="26"/>
      <c r="AAE187" s="26"/>
      <c r="AAF187" s="26"/>
      <c r="AAG187" s="26"/>
      <c r="AAH187" s="26"/>
      <c r="AAI187" s="26"/>
      <c r="AAJ187" s="26"/>
      <c r="AAK187" s="26"/>
      <c r="AAL187" s="26"/>
      <c r="AAM187" s="26"/>
      <c r="AAN187" s="26"/>
      <c r="AAO187" s="26"/>
      <c r="AAP187" s="26"/>
      <c r="AAQ187" s="26"/>
      <c r="AAR187" s="26"/>
      <c r="AAS187" s="26"/>
      <c r="AAT187" s="26"/>
      <c r="AAU187" s="26"/>
      <c r="AAV187" s="26"/>
      <c r="AAW187" s="26"/>
      <c r="AAX187" s="26"/>
      <c r="AAY187" s="26"/>
      <c r="AAZ187" s="26"/>
      <c r="ABA187" s="26"/>
      <c r="ABB187" s="26"/>
      <c r="ABC187" s="26"/>
      <c r="ABD187" s="26"/>
      <c r="ABE187" s="26"/>
      <c r="ABF187" s="26"/>
      <c r="ABG187" s="26"/>
      <c r="ABH187" s="26"/>
      <c r="ABI187" s="26"/>
      <c r="ABJ187" s="26"/>
      <c r="ABK187" s="26"/>
      <c r="ABL187" s="26"/>
      <c r="ABM187" s="26"/>
      <c r="ABN187" s="26"/>
      <c r="ABO187" s="26"/>
      <c r="ABP187" s="26"/>
      <c r="ABQ187" s="26"/>
      <c r="ABR187" s="26"/>
      <c r="ABS187" s="26"/>
      <c r="ABT187" s="26"/>
      <c r="ABU187" s="26"/>
      <c r="ABV187" s="26"/>
      <c r="ABW187" s="26"/>
      <c r="ABX187" s="26"/>
      <c r="ABY187" s="26"/>
      <c r="ABZ187" s="26"/>
      <c r="ACA187" s="26"/>
      <c r="ACB187" s="26"/>
      <c r="ACC187" s="26"/>
      <c r="ACD187" s="26"/>
      <c r="ACE187" s="26"/>
      <c r="ACF187" s="26"/>
      <c r="ACG187" s="26"/>
      <c r="ACH187" s="26"/>
      <c r="ACI187" s="26"/>
      <c r="ACJ187" s="26"/>
      <c r="ACK187" s="26"/>
      <c r="ACL187" s="26"/>
      <c r="ACM187" s="26"/>
      <c r="ACN187" s="26"/>
      <c r="ACO187" s="26"/>
      <c r="ACP187" s="26"/>
      <c r="ACQ187" s="26"/>
      <c r="ACR187" s="26"/>
      <c r="ACS187" s="26"/>
      <c r="ACT187" s="26"/>
      <c r="ACU187" s="26"/>
      <c r="ACV187" s="26"/>
      <c r="ACW187" s="26"/>
      <c r="ACX187" s="26"/>
      <c r="ACY187" s="26"/>
      <c r="ACZ187" s="26"/>
      <c r="ADA187" s="26"/>
      <c r="ADB187" s="26"/>
      <c r="ADC187" s="26"/>
      <c r="ADD187" s="26"/>
      <c r="ADE187" s="26"/>
      <c r="ADF187" s="26"/>
      <c r="ADG187" s="26"/>
      <c r="ADH187" s="26"/>
      <c r="ADI187" s="26"/>
      <c r="ADJ187" s="26"/>
      <c r="ADK187" s="26"/>
      <c r="ADL187" s="26"/>
      <c r="ADM187" s="26"/>
      <c r="ADN187" s="26"/>
      <c r="ADO187" s="26"/>
      <c r="ADP187" s="26"/>
      <c r="ADQ187" s="26"/>
      <c r="ADR187" s="26"/>
      <c r="ADS187" s="26"/>
      <c r="ADT187" s="26"/>
      <c r="ADU187" s="26"/>
      <c r="ADV187" s="26"/>
      <c r="ADW187" s="26"/>
      <c r="ADX187" s="26"/>
      <c r="ADY187" s="26"/>
      <c r="ADZ187" s="26"/>
      <c r="AEA187" s="26"/>
      <c r="AEB187" s="26"/>
      <c r="AEC187" s="26"/>
      <c r="AED187" s="26"/>
      <c r="AEE187" s="26"/>
      <c r="AEF187" s="26"/>
      <c r="AEG187" s="26"/>
      <c r="AEH187" s="26"/>
      <c r="AEI187" s="26"/>
      <c r="AEJ187" s="26"/>
      <c r="AEK187" s="26"/>
      <c r="AEL187" s="26"/>
      <c r="AEM187" s="26"/>
      <c r="AEN187" s="26"/>
      <c r="AEO187" s="26"/>
      <c r="AEP187" s="26"/>
      <c r="AEQ187" s="26"/>
      <c r="AER187" s="26"/>
      <c r="AES187" s="26"/>
      <c r="AET187" s="26"/>
      <c r="AEU187" s="26"/>
      <c r="AEV187" s="26"/>
      <c r="AEW187" s="26"/>
      <c r="AEX187" s="26"/>
      <c r="AEY187" s="26"/>
      <c r="AEZ187" s="26"/>
      <c r="AFA187" s="26"/>
      <c r="AFB187" s="26"/>
      <c r="AFC187" s="26"/>
      <c r="AFD187" s="26"/>
      <c r="AFE187" s="26"/>
      <c r="AFF187" s="26"/>
      <c r="AFG187" s="26"/>
      <c r="AFH187" s="26"/>
      <c r="AFI187" s="26"/>
      <c r="AFJ187" s="26"/>
      <c r="AFK187" s="26"/>
      <c r="AFL187" s="26"/>
      <c r="AFM187" s="26"/>
      <c r="AFN187" s="26"/>
      <c r="AFO187" s="26"/>
      <c r="AFP187" s="26"/>
      <c r="AFQ187" s="26"/>
      <c r="AFR187" s="26"/>
      <c r="AFS187" s="26"/>
      <c r="AFT187" s="26"/>
      <c r="AFU187" s="26"/>
      <c r="AFV187" s="26"/>
      <c r="AFW187" s="26"/>
      <c r="AFX187" s="26"/>
      <c r="AFY187" s="26"/>
      <c r="AFZ187" s="26"/>
      <c r="AGA187" s="26"/>
      <c r="AGB187" s="26"/>
      <c r="AGC187" s="26"/>
      <c r="AGD187" s="26"/>
      <c r="AGE187" s="26"/>
      <c r="AGF187" s="26"/>
      <c r="AGG187" s="26"/>
      <c r="AGH187" s="26"/>
      <c r="AGI187" s="26"/>
      <c r="AGJ187" s="26"/>
      <c r="AGK187" s="26"/>
      <c r="AGL187" s="26"/>
      <c r="AGM187" s="26"/>
      <c r="AGN187" s="26"/>
      <c r="AGO187" s="26"/>
      <c r="AGP187" s="26"/>
      <c r="AGQ187" s="26"/>
      <c r="AGR187" s="26"/>
      <c r="AGS187" s="26"/>
      <c r="AGT187" s="26"/>
      <c r="AGU187" s="26"/>
      <c r="AGV187" s="26"/>
      <c r="AGW187" s="26"/>
      <c r="AGX187" s="26"/>
      <c r="AGY187" s="26"/>
      <c r="AGZ187" s="26"/>
      <c r="AHA187" s="26"/>
      <c r="AHB187" s="26"/>
      <c r="AHC187" s="26"/>
      <c r="AHD187" s="26"/>
      <c r="AHE187" s="26"/>
      <c r="AHF187" s="26"/>
      <c r="AHG187" s="26"/>
      <c r="AHH187" s="26"/>
      <c r="AHI187" s="26"/>
      <c r="AHJ187" s="26"/>
      <c r="AHK187" s="26"/>
      <c r="AHL187" s="26"/>
      <c r="AHM187" s="26"/>
      <c r="AHN187" s="26"/>
      <c r="AHO187" s="26"/>
      <c r="AHP187" s="26"/>
      <c r="AHQ187" s="26"/>
      <c r="AHR187" s="26"/>
      <c r="AHS187" s="26"/>
      <c r="AHT187" s="26"/>
      <c r="AHU187" s="26"/>
      <c r="AHV187" s="26"/>
      <c r="AHW187" s="26"/>
      <c r="AHX187" s="26"/>
      <c r="AHY187" s="26"/>
      <c r="AHZ187" s="26"/>
      <c r="AIA187" s="26"/>
      <c r="AIB187" s="26"/>
      <c r="AIC187" s="26"/>
      <c r="AID187" s="26"/>
      <c r="AIE187" s="26"/>
      <c r="AIF187" s="26"/>
      <c r="AIG187" s="26"/>
      <c r="AIH187" s="26"/>
      <c r="AII187" s="26"/>
      <c r="AIJ187" s="26"/>
      <c r="AIK187" s="26"/>
      <c r="AIL187" s="26"/>
      <c r="AIM187" s="26"/>
      <c r="AIN187" s="26"/>
      <c r="AIO187" s="26"/>
      <c r="AIP187" s="26"/>
      <c r="AIQ187" s="26"/>
      <c r="AIR187" s="26"/>
      <c r="AIS187" s="26"/>
      <c r="AIT187" s="26"/>
      <c r="AIU187" s="26"/>
      <c r="AIV187" s="26"/>
      <c r="AIW187" s="26"/>
      <c r="AIX187" s="26"/>
      <c r="AIY187" s="26"/>
      <c r="AIZ187" s="26"/>
      <c r="AJA187" s="26"/>
      <c r="AJB187" s="26"/>
      <c r="AJC187" s="26"/>
      <c r="AJD187" s="26"/>
      <c r="AJE187" s="26"/>
      <c r="AJF187" s="26"/>
      <c r="AJG187" s="26"/>
      <c r="AJH187" s="26"/>
      <c r="AJI187" s="26"/>
      <c r="AJJ187" s="26"/>
      <c r="AJK187" s="26"/>
      <c r="AJL187" s="26"/>
      <c r="AJM187" s="26"/>
      <c r="AJN187" s="26"/>
      <c r="AJO187" s="26"/>
      <c r="AJP187" s="26"/>
      <c r="AJQ187" s="26"/>
      <c r="AJR187" s="26"/>
      <c r="AJS187" s="26"/>
      <c r="AJT187" s="26"/>
      <c r="AJU187" s="26"/>
      <c r="AJV187" s="26"/>
      <c r="AJW187" s="26"/>
      <c r="AJX187" s="26"/>
      <c r="AJY187" s="26"/>
      <c r="AJZ187" s="26"/>
      <c r="AKA187" s="26"/>
      <c r="AKB187" s="26"/>
      <c r="AKC187" s="26"/>
      <c r="AKD187" s="26"/>
      <c r="AKE187" s="26"/>
      <c r="AKF187" s="26"/>
      <c r="AKG187" s="26"/>
      <c r="AKH187" s="26"/>
      <c r="AKI187" s="26"/>
      <c r="AKJ187" s="26"/>
      <c r="AKK187" s="26"/>
      <c r="AKL187" s="26"/>
      <c r="AKM187" s="26"/>
      <c r="AKN187" s="26"/>
      <c r="AKO187" s="26"/>
      <c r="AKP187" s="26"/>
      <c r="AKQ187" s="26"/>
      <c r="AKR187" s="26"/>
      <c r="AKS187" s="26"/>
      <c r="AKT187" s="26"/>
      <c r="AKU187" s="26"/>
      <c r="AKV187" s="26"/>
      <c r="AKW187" s="26"/>
      <c r="AKX187" s="26"/>
      <c r="AKY187" s="26"/>
      <c r="AKZ187" s="26"/>
      <c r="ALA187" s="26"/>
      <c r="ALB187" s="26"/>
      <c r="ALC187" s="26"/>
      <c r="ALD187" s="26"/>
      <c r="ALE187" s="26"/>
      <c r="ALF187" s="26"/>
      <c r="ALG187" s="26"/>
      <c r="ALH187" s="26"/>
      <c r="ALI187" s="26"/>
      <c r="ALJ187" s="26"/>
      <c r="ALK187" s="26"/>
      <c r="ALL187" s="26"/>
      <c r="ALM187" s="26"/>
      <c r="ALN187" s="26"/>
      <c r="ALO187" s="26"/>
      <c r="ALP187" s="26"/>
      <c r="ALQ187" s="26"/>
      <c r="ALR187" s="26"/>
      <c r="ALS187" s="26"/>
      <c r="ALT187" s="26"/>
      <c r="ALU187" s="26"/>
      <c r="ALV187" s="26"/>
      <c r="ALW187" s="26"/>
      <c r="ALX187" s="26"/>
      <c r="ALY187" s="26"/>
      <c r="ALZ187" s="26"/>
      <c r="AMA187" s="26"/>
      <c r="AMB187" s="26"/>
      <c r="AMC187" s="26"/>
      <c r="AMD187" s="26"/>
      <c r="AME187" s="26"/>
      <c r="AMF187" s="26"/>
      <c r="AMG187" s="26"/>
      <c r="AMH187" s="26"/>
      <c r="AMI187" s="26"/>
      <c r="AMJ187" s="26"/>
      <c r="AMK187" s="26"/>
    </row>
    <row r="192" spans="1:1025" s="94" customFormat="1" x14ac:dyDescent="0.25">
      <c r="A192" s="186"/>
      <c r="B192" s="249"/>
      <c r="C192" s="186"/>
      <c r="D192" s="186"/>
      <c r="E192" s="196"/>
      <c r="F192" s="196"/>
      <c r="G192" s="28"/>
      <c r="H192" s="25"/>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c r="AK192" s="26"/>
      <c r="AL192" s="26"/>
      <c r="AM192" s="26"/>
      <c r="AN192" s="26"/>
      <c r="AO192" s="26"/>
      <c r="AP192" s="26"/>
      <c r="AQ192" s="26"/>
      <c r="AR192" s="26"/>
      <c r="AS192" s="26"/>
      <c r="AT192" s="26"/>
      <c r="AU192" s="26"/>
      <c r="AV192" s="26"/>
      <c r="AW192" s="26"/>
      <c r="AX192" s="26"/>
      <c r="AY192" s="26"/>
      <c r="AZ192" s="26"/>
      <c r="BA192" s="26"/>
      <c r="BB192" s="26"/>
      <c r="BC192" s="26"/>
      <c r="BD192" s="26"/>
      <c r="BE192" s="26"/>
      <c r="BF192" s="26"/>
      <c r="BG192" s="26"/>
      <c r="BH192" s="26"/>
      <c r="BI192" s="26"/>
      <c r="BJ192" s="26"/>
      <c r="BK192" s="26"/>
      <c r="BL192" s="26"/>
      <c r="BM192" s="26"/>
      <c r="BN192" s="26"/>
      <c r="BO192" s="26"/>
      <c r="BP192" s="26"/>
      <c r="BQ192" s="26"/>
      <c r="BR192" s="26"/>
      <c r="BS192" s="26"/>
      <c r="BT192" s="26"/>
      <c r="BU192" s="26"/>
      <c r="BV192" s="26"/>
      <c r="BW192" s="26"/>
      <c r="BX192" s="26"/>
      <c r="BY192" s="26"/>
      <c r="BZ192" s="26"/>
      <c r="CA192" s="26"/>
      <c r="CB192" s="26"/>
      <c r="CC192" s="26"/>
      <c r="CD192" s="26"/>
      <c r="CE192" s="26"/>
      <c r="CF192" s="26"/>
      <c r="CG192" s="26"/>
      <c r="CH192" s="26"/>
      <c r="CI192" s="26"/>
      <c r="CJ192" s="26"/>
      <c r="CK192" s="26"/>
      <c r="CL192" s="26"/>
      <c r="CM192" s="26"/>
      <c r="CN192" s="26"/>
      <c r="CO192" s="26"/>
      <c r="CP192" s="26"/>
      <c r="CQ192" s="26"/>
      <c r="CR192" s="26"/>
      <c r="CS192" s="26"/>
      <c r="CT192" s="26"/>
      <c r="CU192" s="26"/>
      <c r="CV192" s="26"/>
      <c r="CW192" s="26"/>
      <c r="CX192" s="26"/>
      <c r="CY192" s="26"/>
      <c r="CZ192" s="26"/>
      <c r="DA192" s="26"/>
      <c r="DB192" s="26"/>
      <c r="DC192" s="26"/>
      <c r="DD192" s="26"/>
      <c r="DE192" s="26"/>
      <c r="DF192" s="26"/>
      <c r="DG192" s="26"/>
      <c r="DH192" s="26"/>
      <c r="DI192" s="26"/>
      <c r="DJ192" s="26"/>
      <c r="DK192" s="26"/>
      <c r="DL192" s="26"/>
      <c r="DM192" s="26"/>
      <c r="DN192" s="26"/>
      <c r="DO192" s="26"/>
      <c r="DP192" s="26"/>
      <c r="DQ192" s="26"/>
      <c r="DR192" s="26"/>
      <c r="DS192" s="26"/>
      <c r="DT192" s="26"/>
      <c r="DU192" s="26"/>
      <c r="DV192" s="26"/>
      <c r="DW192" s="26"/>
      <c r="DX192" s="26"/>
      <c r="DY192" s="26"/>
      <c r="DZ192" s="26"/>
      <c r="EA192" s="26"/>
      <c r="EB192" s="26"/>
      <c r="EC192" s="26"/>
      <c r="ED192" s="26"/>
      <c r="EE192" s="26"/>
      <c r="EF192" s="26"/>
      <c r="EG192" s="26"/>
      <c r="EH192" s="26"/>
      <c r="EI192" s="26"/>
      <c r="EJ192" s="26"/>
      <c r="EK192" s="26"/>
      <c r="EL192" s="26"/>
      <c r="EM192" s="26"/>
      <c r="EN192" s="26"/>
      <c r="EO192" s="26"/>
      <c r="EP192" s="26"/>
      <c r="EQ192" s="26"/>
      <c r="ER192" s="26"/>
      <c r="ES192" s="26"/>
      <c r="ET192" s="26"/>
      <c r="EU192" s="26"/>
      <c r="EV192" s="26"/>
      <c r="EW192" s="26"/>
      <c r="EX192" s="26"/>
      <c r="EY192" s="26"/>
      <c r="EZ192" s="26"/>
      <c r="FA192" s="26"/>
      <c r="FB192" s="26"/>
      <c r="FC192" s="26"/>
      <c r="FD192" s="26"/>
      <c r="FE192" s="26"/>
      <c r="FF192" s="26"/>
      <c r="FG192" s="26"/>
      <c r="FH192" s="26"/>
      <c r="FI192" s="26"/>
      <c r="FJ192" s="26"/>
      <c r="FK192" s="26"/>
      <c r="FL192" s="26"/>
      <c r="FM192" s="26"/>
      <c r="FN192" s="26"/>
      <c r="FO192" s="26"/>
      <c r="FP192" s="26"/>
      <c r="FQ192" s="26"/>
      <c r="FR192" s="26"/>
      <c r="FS192" s="26"/>
      <c r="FT192" s="26"/>
      <c r="FU192" s="26"/>
      <c r="FV192" s="26"/>
      <c r="FW192" s="26"/>
      <c r="FX192" s="26"/>
      <c r="FY192" s="26"/>
      <c r="FZ192" s="26"/>
      <c r="GA192" s="26"/>
      <c r="GB192" s="26"/>
      <c r="GC192" s="26"/>
      <c r="GD192" s="26"/>
      <c r="GE192" s="26"/>
      <c r="GF192" s="26"/>
      <c r="GG192" s="26"/>
      <c r="GH192" s="26"/>
      <c r="GI192" s="26"/>
      <c r="GJ192" s="26"/>
      <c r="GK192" s="26"/>
      <c r="GL192" s="26"/>
      <c r="GM192" s="26"/>
      <c r="GN192" s="26"/>
      <c r="GO192" s="26"/>
      <c r="GP192" s="26"/>
      <c r="GQ192" s="26"/>
      <c r="GR192" s="26"/>
      <c r="GS192" s="26"/>
      <c r="GT192" s="26"/>
      <c r="GU192" s="26"/>
      <c r="GV192" s="26"/>
      <c r="GW192" s="26"/>
      <c r="GX192" s="26"/>
      <c r="GY192" s="26"/>
      <c r="GZ192" s="26"/>
      <c r="HA192" s="26"/>
      <c r="HB192" s="26"/>
      <c r="HC192" s="26"/>
      <c r="HD192" s="26"/>
      <c r="HE192" s="26"/>
      <c r="HF192" s="26"/>
      <c r="HG192" s="26"/>
      <c r="HH192" s="26"/>
      <c r="HI192" s="26"/>
      <c r="HJ192" s="26"/>
      <c r="HK192" s="26"/>
      <c r="HL192" s="26"/>
      <c r="HM192" s="26"/>
      <c r="HN192" s="26"/>
      <c r="HO192" s="26"/>
      <c r="HP192" s="26"/>
      <c r="HQ192" s="26"/>
      <c r="HR192" s="26"/>
      <c r="HS192" s="26"/>
      <c r="HT192" s="26"/>
      <c r="HU192" s="26"/>
      <c r="HV192" s="26"/>
      <c r="HW192" s="26"/>
      <c r="HX192" s="26"/>
      <c r="HY192" s="26"/>
      <c r="HZ192" s="26"/>
      <c r="IA192" s="26"/>
      <c r="IB192" s="26"/>
      <c r="IC192" s="26"/>
      <c r="ID192" s="26"/>
      <c r="IE192" s="26"/>
      <c r="IF192" s="26"/>
      <c r="IG192" s="26"/>
      <c r="IH192" s="26"/>
      <c r="II192" s="26"/>
      <c r="IJ192" s="26"/>
      <c r="IK192" s="26"/>
      <c r="IL192" s="26"/>
      <c r="IM192" s="26"/>
      <c r="IN192" s="26"/>
      <c r="IO192" s="26"/>
      <c r="IP192" s="26"/>
      <c r="IQ192" s="26"/>
      <c r="IR192" s="26"/>
      <c r="IS192" s="26"/>
      <c r="IT192" s="26"/>
      <c r="IU192" s="26"/>
      <c r="IV192" s="26"/>
      <c r="IW192" s="26"/>
      <c r="IX192" s="26"/>
      <c r="IY192" s="26"/>
      <c r="IZ192" s="26"/>
      <c r="JA192" s="26"/>
      <c r="JB192" s="26"/>
      <c r="JC192" s="26"/>
      <c r="JD192" s="26"/>
      <c r="JE192" s="26"/>
      <c r="JF192" s="26"/>
      <c r="JG192" s="26"/>
      <c r="JH192" s="26"/>
      <c r="JI192" s="26"/>
      <c r="JJ192" s="26"/>
      <c r="JK192" s="26"/>
      <c r="JL192" s="26"/>
      <c r="JM192" s="26"/>
      <c r="JN192" s="26"/>
      <c r="JO192" s="26"/>
      <c r="JP192" s="26"/>
      <c r="JQ192" s="26"/>
      <c r="JR192" s="26"/>
      <c r="JS192" s="26"/>
      <c r="JT192" s="26"/>
      <c r="JU192" s="26"/>
      <c r="JV192" s="26"/>
      <c r="JW192" s="26"/>
      <c r="JX192" s="26"/>
      <c r="JY192" s="26"/>
      <c r="JZ192" s="26"/>
      <c r="KA192" s="26"/>
      <c r="KB192" s="26"/>
      <c r="KC192" s="26"/>
      <c r="KD192" s="26"/>
      <c r="KE192" s="26"/>
      <c r="KF192" s="26"/>
      <c r="KG192" s="26"/>
      <c r="KH192" s="26"/>
      <c r="KI192" s="26"/>
      <c r="KJ192" s="26"/>
      <c r="KK192" s="26"/>
      <c r="KL192" s="26"/>
      <c r="KM192" s="26"/>
      <c r="KN192" s="26"/>
      <c r="KO192" s="26"/>
      <c r="KP192" s="26"/>
      <c r="KQ192" s="26"/>
      <c r="KR192" s="26"/>
      <c r="KS192" s="26"/>
      <c r="KT192" s="26"/>
      <c r="KU192" s="26"/>
      <c r="KV192" s="26"/>
      <c r="KW192" s="26"/>
      <c r="KX192" s="26"/>
      <c r="KY192" s="26"/>
      <c r="KZ192" s="26"/>
      <c r="LA192" s="26"/>
      <c r="LB192" s="26"/>
      <c r="LC192" s="26"/>
      <c r="LD192" s="26"/>
      <c r="LE192" s="26"/>
      <c r="LF192" s="26"/>
      <c r="LG192" s="26"/>
      <c r="LH192" s="26"/>
      <c r="LI192" s="26"/>
      <c r="LJ192" s="26"/>
      <c r="LK192" s="26"/>
      <c r="LL192" s="26"/>
      <c r="LM192" s="26"/>
      <c r="LN192" s="26"/>
      <c r="LO192" s="26"/>
      <c r="LP192" s="26"/>
      <c r="LQ192" s="26"/>
      <c r="LR192" s="26"/>
      <c r="LS192" s="26"/>
      <c r="LT192" s="26"/>
      <c r="LU192" s="26"/>
      <c r="LV192" s="26"/>
      <c r="LW192" s="26"/>
      <c r="LX192" s="26"/>
      <c r="LY192" s="26"/>
      <c r="LZ192" s="26"/>
      <c r="MA192" s="26"/>
      <c r="MB192" s="26"/>
      <c r="MC192" s="26"/>
      <c r="MD192" s="26"/>
      <c r="ME192" s="26"/>
      <c r="MF192" s="26"/>
      <c r="MG192" s="26"/>
      <c r="MH192" s="26"/>
      <c r="MI192" s="26"/>
      <c r="MJ192" s="26"/>
      <c r="MK192" s="26"/>
      <c r="ML192" s="26"/>
      <c r="MM192" s="26"/>
      <c r="MN192" s="26"/>
      <c r="MO192" s="26"/>
      <c r="MP192" s="26"/>
      <c r="MQ192" s="26"/>
      <c r="MR192" s="26"/>
      <c r="MS192" s="26"/>
      <c r="MT192" s="26"/>
      <c r="MU192" s="26"/>
      <c r="MV192" s="26"/>
      <c r="MW192" s="26"/>
      <c r="MX192" s="26"/>
      <c r="MY192" s="26"/>
      <c r="MZ192" s="26"/>
      <c r="NA192" s="26"/>
      <c r="NB192" s="26"/>
      <c r="NC192" s="26"/>
      <c r="ND192" s="26"/>
      <c r="NE192" s="26"/>
      <c r="NF192" s="26"/>
      <c r="NG192" s="26"/>
      <c r="NH192" s="26"/>
      <c r="NI192" s="26"/>
      <c r="NJ192" s="26"/>
      <c r="NK192" s="26"/>
      <c r="NL192" s="26"/>
      <c r="NM192" s="26"/>
      <c r="NN192" s="26"/>
      <c r="NO192" s="26"/>
      <c r="NP192" s="26"/>
      <c r="NQ192" s="26"/>
      <c r="NR192" s="26"/>
      <c r="NS192" s="26"/>
      <c r="NT192" s="26"/>
      <c r="NU192" s="26"/>
      <c r="NV192" s="26"/>
      <c r="NW192" s="26"/>
      <c r="NX192" s="26"/>
      <c r="NY192" s="26"/>
      <c r="NZ192" s="26"/>
      <c r="OA192" s="26"/>
      <c r="OB192" s="26"/>
      <c r="OC192" s="26"/>
      <c r="OD192" s="26"/>
      <c r="OE192" s="26"/>
      <c r="OF192" s="26"/>
      <c r="OG192" s="26"/>
      <c r="OH192" s="26"/>
      <c r="OI192" s="26"/>
      <c r="OJ192" s="26"/>
      <c r="OK192" s="26"/>
      <c r="OL192" s="26"/>
      <c r="OM192" s="26"/>
      <c r="ON192" s="26"/>
      <c r="OO192" s="26"/>
      <c r="OP192" s="26"/>
      <c r="OQ192" s="26"/>
      <c r="OR192" s="26"/>
      <c r="OS192" s="26"/>
      <c r="OT192" s="26"/>
      <c r="OU192" s="26"/>
      <c r="OV192" s="26"/>
      <c r="OW192" s="26"/>
      <c r="OX192" s="26"/>
      <c r="OY192" s="26"/>
      <c r="OZ192" s="26"/>
      <c r="PA192" s="26"/>
      <c r="PB192" s="26"/>
      <c r="PC192" s="26"/>
      <c r="PD192" s="26"/>
      <c r="PE192" s="26"/>
      <c r="PF192" s="26"/>
      <c r="PG192" s="26"/>
      <c r="PH192" s="26"/>
      <c r="PI192" s="26"/>
      <c r="PJ192" s="26"/>
      <c r="PK192" s="26"/>
      <c r="PL192" s="26"/>
      <c r="PM192" s="26"/>
      <c r="PN192" s="26"/>
      <c r="PO192" s="26"/>
      <c r="PP192" s="26"/>
      <c r="PQ192" s="26"/>
      <c r="PR192" s="26"/>
      <c r="PS192" s="26"/>
      <c r="PT192" s="26"/>
      <c r="PU192" s="26"/>
      <c r="PV192" s="26"/>
      <c r="PW192" s="26"/>
      <c r="PX192" s="26"/>
      <c r="PY192" s="26"/>
      <c r="PZ192" s="26"/>
      <c r="QA192" s="26"/>
      <c r="QB192" s="26"/>
      <c r="QC192" s="26"/>
      <c r="QD192" s="26"/>
      <c r="QE192" s="26"/>
      <c r="QF192" s="26"/>
      <c r="QG192" s="26"/>
      <c r="QH192" s="26"/>
      <c r="QI192" s="26"/>
      <c r="QJ192" s="26"/>
      <c r="QK192" s="26"/>
      <c r="QL192" s="26"/>
      <c r="QM192" s="26"/>
      <c r="QN192" s="26"/>
      <c r="QO192" s="26"/>
      <c r="QP192" s="26"/>
      <c r="QQ192" s="26"/>
      <c r="QR192" s="26"/>
      <c r="QS192" s="26"/>
      <c r="QT192" s="26"/>
      <c r="QU192" s="26"/>
      <c r="QV192" s="26"/>
      <c r="QW192" s="26"/>
      <c r="QX192" s="26"/>
      <c r="QY192" s="26"/>
      <c r="QZ192" s="26"/>
      <c r="RA192" s="26"/>
      <c r="RB192" s="26"/>
      <c r="RC192" s="26"/>
      <c r="RD192" s="26"/>
      <c r="RE192" s="26"/>
      <c r="RF192" s="26"/>
      <c r="RG192" s="26"/>
      <c r="RH192" s="26"/>
      <c r="RI192" s="26"/>
      <c r="RJ192" s="26"/>
      <c r="RK192" s="26"/>
      <c r="RL192" s="26"/>
      <c r="RM192" s="26"/>
      <c r="RN192" s="26"/>
      <c r="RO192" s="26"/>
      <c r="RP192" s="26"/>
      <c r="RQ192" s="26"/>
      <c r="RR192" s="26"/>
      <c r="RS192" s="26"/>
      <c r="RT192" s="26"/>
      <c r="RU192" s="26"/>
      <c r="RV192" s="26"/>
      <c r="RW192" s="26"/>
      <c r="RX192" s="26"/>
      <c r="RY192" s="26"/>
      <c r="RZ192" s="26"/>
      <c r="SA192" s="26"/>
      <c r="SB192" s="26"/>
      <c r="SC192" s="26"/>
      <c r="SD192" s="26"/>
      <c r="SE192" s="26"/>
      <c r="SF192" s="26"/>
      <c r="SG192" s="26"/>
      <c r="SH192" s="26"/>
      <c r="SI192" s="26"/>
      <c r="SJ192" s="26"/>
      <c r="SK192" s="26"/>
      <c r="SL192" s="26"/>
      <c r="SM192" s="26"/>
      <c r="SN192" s="26"/>
      <c r="SO192" s="26"/>
      <c r="SP192" s="26"/>
      <c r="SQ192" s="26"/>
      <c r="SR192" s="26"/>
      <c r="SS192" s="26"/>
      <c r="ST192" s="26"/>
      <c r="SU192" s="26"/>
      <c r="SV192" s="26"/>
      <c r="SW192" s="26"/>
      <c r="SX192" s="26"/>
      <c r="SY192" s="26"/>
      <c r="SZ192" s="26"/>
      <c r="TA192" s="26"/>
      <c r="TB192" s="26"/>
      <c r="TC192" s="26"/>
      <c r="TD192" s="26"/>
      <c r="TE192" s="26"/>
      <c r="TF192" s="26"/>
      <c r="TG192" s="26"/>
      <c r="TH192" s="26"/>
      <c r="TI192" s="26"/>
      <c r="TJ192" s="26"/>
      <c r="TK192" s="26"/>
      <c r="TL192" s="26"/>
      <c r="TM192" s="26"/>
      <c r="TN192" s="26"/>
      <c r="TO192" s="26"/>
      <c r="TP192" s="26"/>
      <c r="TQ192" s="26"/>
      <c r="TR192" s="26"/>
      <c r="TS192" s="26"/>
      <c r="TT192" s="26"/>
      <c r="TU192" s="26"/>
      <c r="TV192" s="26"/>
      <c r="TW192" s="26"/>
      <c r="TX192" s="26"/>
      <c r="TY192" s="26"/>
      <c r="TZ192" s="26"/>
      <c r="UA192" s="26"/>
      <c r="UB192" s="26"/>
      <c r="UC192" s="26"/>
      <c r="UD192" s="26"/>
      <c r="UE192" s="26"/>
      <c r="UF192" s="26"/>
      <c r="UG192" s="26"/>
      <c r="UH192" s="26"/>
      <c r="UI192" s="26"/>
      <c r="UJ192" s="26"/>
      <c r="UK192" s="26"/>
      <c r="UL192" s="26"/>
      <c r="UM192" s="26"/>
      <c r="UN192" s="26"/>
      <c r="UO192" s="26"/>
      <c r="UP192" s="26"/>
      <c r="UQ192" s="26"/>
      <c r="UR192" s="26"/>
      <c r="US192" s="26"/>
      <c r="UT192" s="26"/>
      <c r="UU192" s="26"/>
      <c r="UV192" s="26"/>
      <c r="UW192" s="26"/>
      <c r="UX192" s="26"/>
      <c r="UY192" s="26"/>
      <c r="UZ192" s="26"/>
      <c r="VA192" s="26"/>
      <c r="VB192" s="26"/>
      <c r="VC192" s="26"/>
      <c r="VD192" s="26"/>
      <c r="VE192" s="26"/>
      <c r="VF192" s="26"/>
      <c r="VG192" s="26"/>
      <c r="VH192" s="26"/>
      <c r="VI192" s="26"/>
      <c r="VJ192" s="26"/>
      <c r="VK192" s="26"/>
      <c r="VL192" s="26"/>
      <c r="VM192" s="26"/>
      <c r="VN192" s="26"/>
      <c r="VO192" s="26"/>
      <c r="VP192" s="26"/>
      <c r="VQ192" s="26"/>
      <c r="VR192" s="26"/>
      <c r="VS192" s="26"/>
      <c r="VT192" s="26"/>
      <c r="VU192" s="26"/>
      <c r="VV192" s="26"/>
      <c r="VW192" s="26"/>
      <c r="VX192" s="26"/>
      <c r="VY192" s="26"/>
      <c r="VZ192" s="26"/>
      <c r="WA192" s="26"/>
      <c r="WB192" s="26"/>
      <c r="WC192" s="26"/>
      <c r="WD192" s="26"/>
      <c r="WE192" s="26"/>
      <c r="WF192" s="26"/>
      <c r="WG192" s="26"/>
      <c r="WH192" s="26"/>
      <c r="WI192" s="26"/>
      <c r="WJ192" s="26"/>
      <c r="WK192" s="26"/>
      <c r="WL192" s="26"/>
      <c r="WM192" s="26"/>
      <c r="WN192" s="26"/>
      <c r="WO192" s="26"/>
      <c r="WP192" s="26"/>
      <c r="WQ192" s="26"/>
      <c r="WR192" s="26"/>
      <c r="WS192" s="26"/>
      <c r="WT192" s="26"/>
      <c r="WU192" s="26"/>
      <c r="WV192" s="26"/>
      <c r="WW192" s="26"/>
      <c r="WX192" s="26"/>
      <c r="WY192" s="26"/>
      <c r="WZ192" s="26"/>
      <c r="XA192" s="26"/>
      <c r="XB192" s="26"/>
      <c r="XC192" s="26"/>
      <c r="XD192" s="26"/>
      <c r="XE192" s="26"/>
      <c r="XF192" s="26"/>
      <c r="XG192" s="26"/>
      <c r="XH192" s="26"/>
      <c r="XI192" s="26"/>
      <c r="XJ192" s="26"/>
      <c r="XK192" s="26"/>
      <c r="XL192" s="26"/>
      <c r="XM192" s="26"/>
      <c r="XN192" s="26"/>
      <c r="XO192" s="26"/>
      <c r="XP192" s="26"/>
      <c r="XQ192" s="26"/>
      <c r="XR192" s="26"/>
      <c r="XS192" s="26"/>
      <c r="XT192" s="26"/>
      <c r="XU192" s="26"/>
      <c r="XV192" s="26"/>
      <c r="XW192" s="26"/>
      <c r="XX192" s="26"/>
      <c r="XY192" s="26"/>
      <c r="XZ192" s="26"/>
      <c r="YA192" s="26"/>
      <c r="YB192" s="26"/>
      <c r="YC192" s="26"/>
      <c r="YD192" s="26"/>
      <c r="YE192" s="26"/>
      <c r="YF192" s="26"/>
      <c r="YG192" s="26"/>
      <c r="YH192" s="26"/>
      <c r="YI192" s="26"/>
      <c r="YJ192" s="26"/>
      <c r="YK192" s="26"/>
      <c r="YL192" s="26"/>
      <c r="YM192" s="26"/>
      <c r="YN192" s="26"/>
      <c r="YO192" s="26"/>
      <c r="YP192" s="26"/>
      <c r="YQ192" s="26"/>
      <c r="YR192" s="26"/>
      <c r="YS192" s="26"/>
      <c r="YT192" s="26"/>
      <c r="YU192" s="26"/>
      <c r="YV192" s="26"/>
      <c r="YW192" s="26"/>
      <c r="YX192" s="26"/>
      <c r="YY192" s="26"/>
      <c r="YZ192" s="26"/>
      <c r="ZA192" s="26"/>
      <c r="ZB192" s="26"/>
      <c r="ZC192" s="26"/>
      <c r="ZD192" s="26"/>
      <c r="ZE192" s="26"/>
      <c r="ZF192" s="26"/>
      <c r="ZG192" s="26"/>
      <c r="ZH192" s="26"/>
      <c r="ZI192" s="26"/>
      <c r="ZJ192" s="26"/>
      <c r="ZK192" s="26"/>
      <c r="ZL192" s="26"/>
      <c r="ZM192" s="26"/>
      <c r="ZN192" s="26"/>
      <c r="ZO192" s="26"/>
      <c r="ZP192" s="26"/>
      <c r="ZQ192" s="26"/>
      <c r="ZR192" s="26"/>
      <c r="ZS192" s="26"/>
      <c r="ZT192" s="26"/>
      <c r="ZU192" s="26"/>
      <c r="ZV192" s="26"/>
      <c r="ZW192" s="26"/>
      <c r="ZX192" s="26"/>
      <c r="ZY192" s="26"/>
      <c r="ZZ192" s="26"/>
      <c r="AAA192" s="26"/>
      <c r="AAB192" s="26"/>
      <c r="AAC192" s="26"/>
      <c r="AAD192" s="26"/>
      <c r="AAE192" s="26"/>
      <c r="AAF192" s="26"/>
      <c r="AAG192" s="26"/>
      <c r="AAH192" s="26"/>
      <c r="AAI192" s="26"/>
      <c r="AAJ192" s="26"/>
      <c r="AAK192" s="26"/>
      <c r="AAL192" s="26"/>
      <c r="AAM192" s="26"/>
      <c r="AAN192" s="26"/>
      <c r="AAO192" s="26"/>
      <c r="AAP192" s="26"/>
      <c r="AAQ192" s="26"/>
      <c r="AAR192" s="26"/>
      <c r="AAS192" s="26"/>
      <c r="AAT192" s="26"/>
      <c r="AAU192" s="26"/>
      <c r="AAV192" s="26"/>
      <c r="AAW192" s="26"/>
      <c r="AAX192" s="26"/>
      <c r="AAY192" s="26"/>
      <c r="AAZ192" s="26"/>
      <c r="ABA192" s="26"/>
      <c r="ABB192" s="26"/>
      <c r="ABC192" s="26"/>
      <c r="ABD192" s="26"/>
      <c r="ABE192" s="26"/>
      <c r="ABF192" s="26"/>
      <c r="ABG192" s="26"/>
      <c r="ABH192" s="26"/>
      <c r="ABI192" s="26"/>
      <c r="ABJ192" s="26"/>
      <c r="ABK192" s="26"/>
      <c r="ABL192" s="26"/>
      <c r="ABM192" s="26"/>
      <c r="ABN192" s="26"/>
      <c r="ABO192" s="26"/>
      <c r="ABP192" s="26"/>
      <c r="ABQ192" s="26"/>
      <c r="ABR192" s="26"/>
      <c r="ABS192" s="26"/>
      <c r="ABT192" s="26"/>
      <c r="ABU192" s="26"/>
      <c r="ABV192" s="26"/>
      <c r="ABW192" s="26"/>
      <c r="ABX192" s="26"/>
      <c r="ABY192" s="26"/>
      <c r="ABZ192" s="26"/>
      <c r="ACA192" s="26"/>
      <c r="ACB192" s="26"/>
      <c r="ACC192" s="26"/>
      <c r="ACD192" s="26"/>
      <c r="ACE192" s="26"/>
      <c r="ACF192" s="26"/>
      <c r="ACG192" s="26"/>
      <c r="ACH192" s="26"/>
      <c r="ACI192" s="26"/>
      <c r="ACJ192" s="26"/>
      <c r="ACK192" s="26"/>
      <c r="ACL192" s="26"/>
      <c r="ACM192" s="26"/>
      <c r="ACN192" s="26"/>
      <c r="ACO192" s="26"/>
      <c r="ACP192" s="26"/>
      <c r="ACQ192" s="26"/>
      <c r="ACR192" s="26"/>
      <c r="ACS192" s="26"/>
      <c r="ACT192" s="26"/>
      <c r="ACU192" s="26"/>
      <c r="ACV192" s="26"/>
      <c r="ACW192" s="26"/>
      <c r="ACX192" s="26"/>
      <c r="ACY192" s="26"/>
      <c r="ACZ192" s="26"/>
      <c r="ADA192" s="26"/>
      <c r="ADB192" s="26"/>
      <c r="ADC192" s="26"/>
      <c r="ADD192" s="26"/>
      <c r="ADE192" s="26"/>
      <c r="ADF192" s="26"/>
      <c r="ADG192" s="26"/>
      <c r="ADH192" s="26"/>
      <c r="ADI192" s="26"/>
      <c r="ADJ192" s="26"/>
      <c r="ADK192" s="26"/>
      <c r="ADL192" s="26"/>
      <c r="ADM192" s="26"/>
      <c r="ADN192" s="26"/>
      <c r="ADO192" s="26"/>
      <c r="ADP192" s="26"/>
      <c r="ADQ192" s="26"/>
      <c r="ADR192" s="26"/>
      <c r="ADS192" s="26"/>
      <c r="ADT192" s="26"/>
      <c r="ADU192" s="26"/>
      <c r="ADV192" s="26"/>
      <c r="ADW192" s="26"/>
      <c r="ADX192" s="26"/>
      <c r="ADY192" s="26"/>
      <c r="ADZ192" s="26"/>
      <c r="AEA192" s="26"/>
      <c r="AEB192" s="26"/>
      <c r="AEC192" s="26"/>
      <c r="AED192" s="26"/>
      <c r="AEE192" s="26"/>
      <c r="AEF192" s="26"/>
      <c r="AEG192" s="26"/>
      <c r="AEH192" s="26"/>
      <c r="AEI192" s="26"/>
      <c r="AEJ192" s="26"/>
      <c r="AEK192" s="26"/>
      <c r="AEL192" s="26"/>
      <c r="AEM192" s="26"/>
      <c r="AEN192" s="26"/>
      <c r="AEO192" s="26"/>
      <c r="AEP192" s="26"/>
      <c r="AEQ192" s="26"/>
      <c r="AER192" s="26"/>
      <c r="AES192" s="26"/>
      <c r="AET192" s="26"/>
      <c r="AEU192" s="26"/>
      <c r="AEV192" s="26"/>
      <c r="AEW192" s="26"/>
      <c r="AEX192" s="26"/>
      <c r="AEY192" s="26"/>
      <c r="AEZ192" s="26"/>
      <c r="AFA192" s="26"/>
      <c r="AFB192" s="26"/>
      <c r="AFC192" s="26"/>
      <c r="AFD192" s="26"/>
      <c r="AFE192" s="26"/>
      <c r="AFF192" s="26"/>
      <c r="AFG192" s="26"/>
      <c r="AFH192" s="26"/>
      <c r="AFI192" s="26"/>
      <c r="AFJ192" s="26"/>
      <c r="AFK192" s="26"/>
      <c r="AFL192" s="26"/>
      <c r="AFM192" s="26"/>
      <c r="AFN192" s="26"/>
      <c r="AFO192" s="26"/>
      <c r="AFP192" s="26"/>
      <c r="AFQ192" s="26"/>
      <c r="AFR192" s="26"/>
      <c r="AFS192" s="26"/>
      <c r="AFT192" s="26"/>
      <c r="AFU192" s="26"/>
      <c r="AFV192" s="26"/>
      <c r="AFW192" s="26"/>
      <c r="AFX192" s="26"/>
      <c r="AFY192" s="26"/>
      <c r="AFZ192" s="26"/>
      <c r="AGA192" s="26"/>
      <c r="AGB192" s="26"/>
      <c r="AGC192" s="26"/>
      <c r="AGD192" s="26"/>
      <c r="AGE192" s="26"/>
      <c r="AGF192" s="26"/>
      <c r="AGG192" s="26"/>
      <c r="AGH192" s="26"/>
      <c r="AGI192" s="26"/>
      <c r="AGJ192" s="26"/>
      <c r="AGK192" s="26"/>
      <c r="AGL192" s="26"/>
      <c r="AGM192" s="26"/>
      <c r="AGN192" s="26"/>
      <c r="AGO192" s="26"/>
      <c r="AGP192" s="26"/>
      <c r="AGQ192" s="26"/>
      <c r="AGR192" s="26"/>
      <c r="AGS192" s="26"/>
      <c r="AGT192" s="26"/>
      <c r="AGU192" s="26"/>
      <c r="AGV192" s="26"/>
      <c r="AGW192" s="26"/>
      <c r="AGX192" s="26"/>
      <c r="AGY192" s="26"/>
      <c r="AGZ192" s="26"/>
      <c r="AHA192" s="26"/>
      <c r="AHB192" s="26"/>
      <c r="AHC192" s="26"/>
      <c r="AHD192" s="26"/>
      <c r="AHE192" s="26"/>
      <c r="AHF192" s="26"/>
      <c r="AHG192" s="26"/>
      <c r="AHH192" s="26"/>
      <c r="AHI192" s="26"/>
      <c r="AHJ192" s="26"/>
      <c r="AHK192" s="26"/>
      <c r="AHL192" s="26"/>
      <c r="AHM192" s="26"/>
      <c r="AHN192" s="26"/>
      <c r="AHO192" s="26"/>
      <c r="AHP192" s="26"/>
      <c r="AHQ192" s="26"/>
      <c r="AHR192" s="26"/>
      <c r="AHS192" s="26"/>
      <c r="AHT192" s="26"/>
      <c r="AHU192" s="26"/>
      <c r="AHV192" s="26"/>
      <c r="AHW192" s="26"/>
      <c r="AHX192" s="26"/>
      <c r="AHY192" s="26"/>
      <c r="AHZ192" s="26"/>
      <c r="AIA192" s="26"/>
      <c r="AIB192" s="26"/>
      <c r="AIC192" s="26"/>
      <c r="AID192" s="26"/>
      <c r="AIE192" s="26"/>
      <c r="AIF192" s="26"/>
      <c r="AIG192" s="26"/>
      <c r="AIH192" s="26"/>
      <c r="AII192" s="26"/>
      <c r="AIJ192" s="26"/>
      <c r="AIK192" s="26"/>
      <c r="AIL192" s="26"/>
      <c r="AIM192" s="26"/>
      <c r="AIN192" s="26"/>
      <c r="AIO192" s="26"/>
      <c r="AIP192" s="26"/>
      <c r="AIQ192" s="26"/>
      <c r="AIR192" s="26"/>
      <c r="AIS192" s="26"/>
      <c r="AIT192" s="26"/>
      <c r="AIU192" s="26"/>
      <c r="AIV192" s="26"/>
      <c r="AIW192" s="26"/>
      <c r="AIX192" s="26"/>
      <c r="AIY192" s="26"/>
      <c r="AIZ192" s="26"/>
      <c r="AJA192" s="26"/>
      <c r="AJB192" s="26"/>
      <c r="AJC192" s="26"/>
      <c r="AJD192" s="26"/>
      <c r="AJE192" s="26"/>
      <c r="AJF192" s="26"/>
      <c r="AJG192" s="26"/>
      <c r="AJH192" s="26"/>
      <c r="AJI192" s="26"/>
      <c r="AJJ192" s="26"/>
      <c r="AJK192" s="26"/>
      <c r="AJL192" s="26"/>
      <c r="AJM192" s="26"/>
      <c r="AJN192" s="26"/>
      <c r="AJO192" s="26"/>
      <c r="AJP192" s="26"/>
      <c r="AJQ192" s="26"/>
      <c r="AJR192" s="26"/>
      <c r="AJS192" s="26"/>
      <c r="AJT192" s="26"/>
      <c r="AJU192" s="26"/>
      <c r="AJV192" s="26"/>
      <c r="AJW192" s="26"/>
      <c r="AJX192" s="26"/>
      <c r="AJY192" s="26"/>
      <c r="AJZ192" s="26"/>
      <c r="AKA192" s="26"/>
      <c r="AKB192" s="26"/>
      <c r="AKC192" s="26"/>
      <c r="AKD192" s="26"/>
      <c r="AKE192" s="26"/>
      <c r="AKF192" s="26"/>
      <c r="AKG192" s="26"/>
      <c r="AKH192" s="26"/>
      <c r="AKI192" s="26"/>
      <c r="AKJ192" s="26"/>
      <c r="AKK192" s="26"/>
      <c r="AKL192" s="26"/>
      <c r="AKM192" s="26"/>
      <c r="AKN192" s="26"/>
      <c r="AKO192" s="26"/>
      <c r="AKP192" s="26"/>
      <c r="AKQ192" s="26"/>
      <c r="AKR192" s="26"/>
      <c r="AKS192" s="26"/>
      <c r="AKT192" s="26"/>
      <c r="AKU192" s="26"/>
      <c r="AKV192" s="26"/>
      <c r="AKW192" s="26"/>
      <c r="AKX192" s="26"/>
      <c r="AKY192" s="26"/>
      <c r="AKZ192" s="26"/>
      <c r="ALA192" s="26"/>
      <c r="ALB192" s="26"/>
      <c r="ALC192" s="26"/>
      <c r="ALD192" s="26"/>
      <c r="ALE192" s="26"/>
      <c r="ALF192" s="26"/>
      <c r="ALG192" s="26"/>
      <c r="ALH192" s="26"/>
      <c r="ALI192" s="26"/>
      <c r="ALJ192" s="26"/>
      <c r="ALK192" s="26"/>
      <c r="ALL192" s="26"/>
      <c r="ALM192" s="26"/>
      <c r="ALN192" s="26"/>
      <c r="ALO192" s="26"/>
      <c r="ALP192" s="26"/>
      <c r="ALQ192" s="26"/>
      <c r="ALR192" s="26"/>
      <c r="ALS192" s="26"/>
      <c r="ALT192" s="26"/>
      <c r="ALU192" s="26"/>
      <c r="ALV192" s="26"/>
      <c r="ALW192" s="26"/>
      <c r="ALX192" s="26"/>
      <c r="ALY192" s="26"/>
      <c r="ALZ192" s="26"/>
      <c r="AMA192" s="26"/>
      <c r="AMB192" s="26"/>
      <c r="AMC192" s="26"/>
      <c r="AMD192" s="26"/>
      <c r="AME192" s="26"/>
      <c r="AMF192" s="26"/>
      <c r="AMG192" s="26"/>
      <c r="AMH192" s="26"/>
      <c r="AMI192" s="26"/>
      <c r="AMJ192" s="26"/>
      <c r="AMK192" s="26"/>
    </row>
    <row r="194" spans="1:1025" s="95" customFormat="1" x14ac:dyDescent="0.25">
      <c r="A194" s="186"/>
      <c r="B194" s="249"/>
      <c r="C194" s="186"/>
      <c r="D194" s="186"/>
      <c r="E194" s="196"/>
      <c r="F194" s="196"/>
      <c r="G194" s="28"/>
      <c r="H194" s="25"/>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c r="AK194" s="26"/>
      <c r="AL194" s="26"/>
      <c r="AM194" s="26"/>
      <c r="AN194" s="26"/>
      <c r="AO194" s="26"/>
      <c r="AP194" s="26"/>
      <c r="AQ194" s="26"/>
      <c r="AR194" s="26"/>
      <c r="AS194" s="26"/>
      <c r="AT194" s="26"/>
      <c r="AU194" s="26"/>
      <c r="AV194" s="26"/>
      <c r="AW194" s="26"/>
      <c r="AX194" s="26"/>
      <c r="AY194" s="26"/>
      <c r="AZ194" s="26"/>
      <c r="BA194" s="26"/>
      <c r="BB194" s="26"/>
      <c r="BC194" s="26"/>
      <c r="BD194" s="26"/>
      <c r="BE194" s="26"/>
      <c r="BF194" s="26"/>
      <c r="BG194" s="26"/>
      <c r="BH194" s="26"/>
      <c r="BI194" s="26"/>
      <c r="BJ194" s="26"/>
      <c r="BK194" s="26"/>
      <c r="BL194" s="26"/>
      <c r="BM194" s="26"/>
      <c r="BN194" s="26"/>
      <c r="BO194" s="26"/>
      <c r="BP194" s="26"/>
      <c r="BQ194" s="26"/>
      <c r="BR194" s="26"/>
      <c r="BS194" s="26"/>
      <c r="BT194" s="26"/>
      <c r="BU194" s="26"/>
      <c r="BV194" s="26"/>
      <c r="BW194" s="26"/>
      <c r="BX194" s="26"/>
      <c r="BY194" s="26"/>
      <c r="BZ194" s="26"/>
      <c r="CA194" s="26"/>
      <c r="CB194" s="26"/>
      <c r="CC194" s="26"/>
      <c r="CD194" s="26"/>
      <c r="CE194" s="26"/>
      <c r="CF194" s="26"/>
      <c r="CG194" s="26"/>
      <c r="CH194" s="26"/>
      <c r="CI194" s="26"/>
      <c r="CJ194" s="26"/>
      <c r="CK194" s="26"/>
      <c r="CL194" s="26"/>
      <c r="CM194" s="26"/>
      <c r="CN194" s="26"/>
      <c r="CO194" s="26"/>
      <c r="CP194" s="26"/>
      <c r="CQ194" s="26"/>
      <c r="CR194" s="26"/>
      <c r="CS194" s="26"/>
      <c r="CT194" s="26"/>
      <c r="CU194" s="26"/>
      <c r="CV194" s="26"/>
      <c r="CW194" s="26"/>
      <c r="CX194" s="26"/>
      <c r="CY194" s="26"/>
      <c r="CZ194" s="26"/>
      <c r="DA194" s="26"/>
      <c r="DB194" s="26"/>
      <c r="DC194" s="26"/>
      <c r="DD194" s="26"/>
      <c r="DE194" s="26"/>
      <c r="DF194" s="26"/>
      <c r="DG194" s="26"/>
      <c r="DH194" s="26"/>
      <c r="DI194" s="26"/>
      <c r="DJ194" s="26"/>
      <c r="DK194" s="26"/>
      <c r="DL194" s="26"/>
      <c r="DM194" s="26"/>
      <c r="DN194" s="26"/>
      <c r="DO194" s="26"/>
      <c r="DP194" s="26"/>
      <c r="DQ194" s="26"/>
      <c r="DR194" s="26"/>
      <c r="DS194" s="26"/>
      <c r="DT194" s="26"/>
      <c r="DU194" s="26"/>
      <c r="DV194" s="26"/>
      <c r="DW194" s="26"/>
      <c r="DX194" s="26"/>
      <c r="DY194" s="26"/>
      <c r="DZ194" s="26"/>
      <c r="EA194" s="26"/>
      <c r="EB194" s="26"/>
      <c r="EC194" s="26"/>
      <c r="ED194" s="26"/>
      <c r="EE194" s="26"/>
      <c r="EF194" s="26"/>
      <c r="EG194" s="26"/>
      <c r="EH194" s="26"/>
      <c r="EI194" s="26"/>
      <c r="EJ194" s="26"/>
      <c r="EK194" s="26"/>
      <c r="EL194" s="26"/>
      <c r="EM194" s="26"/>
      <c r="EN194" s="26"/>
      <c r="EO194" s="26"/>
      <c r="EP194" s="26"/>
      <c r="EQ194" s="26"/>
      <c r="ER194" s="26"/>
      <c r="ES194" s="26"/>
      <c r="ET194" s="26"/>
      <c r="EU194" s="26"/>
      <c r="EV194" s="26"/>
      <c r="EW194" s="26"/>
      <c r="EX194" s="26"/>
      <c r="EY194" s="26"/>
      <c r="EZ194" s="26"/>
      <c r="FA194" s="26"/>
      <c r="FB194" s="26"/>
      <c r="FC194" s="26"/>
      <c r="FD194" s="26"/>
      <c r="FE194" s="26"/>
      <c r="FF194" s="26"/>
      <c r="FG194" s="26"/>
      <c r="FH194" s="26"/>
      <c r="FI194" s="26"/>
      <c r="FJ194" s="26"/>
      <c r="FK194" s="26"/>
      <c r="FL194" s="26"/>
      <c r="FM194" s="26"/>
      <c r="FN194" s="26"/>
      <c r="FO194" s="26"/>
      <c r="FP194" s="26"/>
      <c r="FQ194" s="26"/>
      <c r="FR194" s="26"/>
      <c r="FS194" s="26"/>
      <c r="FT194" s="26"/>
      <c r="FU194" s="26"/>
      <c r="FV194" s="26"/>
      <c r="FW194" s="26"/>
      <c r="FX194" s="26"/>
      <c r="FY194" s="26"/>
      <c r="FZ194" s="26"/>
      <c r="GA194" s="26"/>
      <c r="GB194" s="26"/>
      <c r="GC194" s="26"/>
      <c r="GD194" s="26"/>
      <c r="GE194" s="26"/>
      <c r="GF194" s="26"/>
      <c r="GG194" s="26"/>
      <c r="GH194" s="26"/>
      <c r="GI194" s="26"/>
      <c r="GJ194" s="26"/>
      <c r="GK194" s="26"/>
      <c r="GL194" s="26"/>
      <c r="GM194" s="26"/>
      <c r="GN194" s="26"/>
      <c r="GO194" s="26"/>
      <c r="GP194" s="26"/>
      <c r="GQ194" s="26"/>
      <c r="GR194" s="26"/>
      <c r="GS194" s="26"/>
      <c r="GT194" s="26"/>
      <c r="GU194" s="26"/>
      <c r="GV194" s="26"/>
      <c r="GW194" s="26"/>
      <c r="GX194" s="26"/>
      <c r="GY194" s="26"/>
      <c r="GZ194" s="26"/>
      <c r="HA194" s="26"/>
      <c r="HB194" s="26"/>
      <c r="HC194" s="26"/>
      <c r="HD194" s="26"/>
      <c r="HE194" s="26"/>
      <c r="HF194" s="26"/>
      <c r="HG194" s="26"/>
      <c r="HH194" s="26"/>
      <c r="HI194" s="26"/>
      <c r="HJ194" s="26"/>
      <c r="HK194" s="26"/>
      <c r="HL194" s="26"/>
      <c r="HM194" s="26"/>
      <c r="HN194" s="26"/>
      <c r="HO194" s="26"/>
      <c r="HP194" s="26"/>
      <c r="HQ194" s="26"/>
      <c r="HR194" s="26"/>
      <c r="HS194" s="26"/>
      <c r="HT194" s="26"/>
      <c r="HU194" s="26"/>
      <c r="HV194" s="26"/>
      <c r="HW194" s="26"/>
      <c r="HX194" s="26"/>
      <c r="HY194" s="26"/>
      <c r="HZ194" s="26"/>
      <c r="IA194" s="26"/>
      <c r="IB194" s="26"/>
      <c r="IC194" s="26"/>
      <c r="ID194" s="26"/>
      <c r="IE194" s="26"/>
      <c r="IF194" s="26"/>
      <c r="IG194" s="26"/>
      <c r="IH194" s="26"/>
      <c r="II194" s="26"/>
      <c r="IJ194" s="26"/>
      <c r="IK194" s="26"/>
      <c r="IL194" s="26"/>
      <c r="IM194" s="26"/>
      <c r="IN194" s="26"/>
      <c r="IO194" s="26"/>
      <c r="IP194" s="26"/>
      <c r="IQ194" s="26"/>
      <c r="IR194" s="26"/>
      <c r="IS194" s="26"/>
      <c r="IT194" s="26"/>
      <c r="IU194" s="26"/>
      <c r="IV194" s="26"/>
      <c r="IW194" s="26"/>
      <c r="IX194" s="26"/>
      <c r="IY194" s="26"/>
      <c r="IZ194" s="26"/>
      <c r="JA194" s="26"/>
      <c r="JB194" s="26"/>
      <c r="JC194" s="26"/>
      <c r="JD194" s="26"/>
      <c r="JE194" s="26"/>
      <c r="JF194" s="26"/>
      <c r="JG194" s="26"/>
      <c r="JH194" s="26"/>
      <c r="JI194" s="26"/>
      <c r="JJ194" s="26"/>
      <c r="JK194" s="26"/>
      <c r="JL194" s="26"/>
      <c r="JM194" s="26"/>
      <c r="JN194" s="26"/>
      <c r="JO194" s="26"/>
      <c r="JP194" s="26"/>
      <c r="JQ194" s="26"/>
      <c r="JR194" s="26"/>
      <c r="JS194" s="26"/>
      <c r="JT194" s="26"/>
      <c r="JU194" s="26"/>
      <c r="JV194" s="26"/>
      <c r="JW194" s="26"/>
      <c r="JX194" s="26"/>
      <c r="JY194" s="26"/>
      <c r="JZ194" s="26"/>
      <c r="KA194" s="26"/>
      <c r="KB194" s="26"/>
      <c r="KC194" s="26"/>
      <c r="KD194" s="26"/>
      <c r="KE194" s="26"/>
      <c r="KF194" s="26"/>
      <c r="KG194" s="26"/>
      <c r="KH194" s="26"/>
      <c r="KI194" s="26"/>
      <c r="KJ194" s="26"/>
      <c r="KK194" s="26"/>
      <c r="KL194" s="26"/>
      <c r="KM194" s="26"/>
      <c r="KN194" s="26"/>
      <c r="KO194" s="26"/>
      <c r="KP194" s="26"/>
      <c r="KQ194" s="26"/>
      <c r="KR194" s="26"/>
      <c r="KS194" s="26"/>
      <c r="KT194" s="26"/>
      <c r="KU194" s="26"/>
      <c r="KV194" s="26"/>
      <c r="KW194" s="26"/>
      <c r="KX194" s="26"/>
      <c r="KY194" s="26"/>
      <c r="KZ194" s="26"/>
      <c r="LA194" s="26"/>
      <c r="LB194" s="26"/>
      <c r="LC194" s="26"/>
      <c r="LD194" s="26"/>
      <c r="LE194" s="26"/>
      <c r="LF194" s="26"/>
      <c r="LG194" s="26"/>
      <c r="LH194" s="26"/>
      <c r="LI194" s="26"/>
      <c r="LJ194" s="26"/>
      <c r="LK194" s="26"/>
      <c r="LL194" s="26"/>
      <c r="LM194" s="26"/>
      <c r="LN194" s="26"/>
      <c r="LO194" s="26"/>
      <c r="LP194" s="26"/>
      <c r="LQ194" s="26"/>
      <c r="LR194" s="26"/>
      <c r="LS194" s="26"/>
      <c r="LT194" s="26"/>
      <c r="LU194" s="26"/>
      <c r="LV194" s="26"/>
      <c r="LW194" s="26"/>
      <c r="LX194" s="26"/>
      <c r="LY194" s="26"/>
      <c r="LZ194" s="26"/>
      <c r="MA194" s="26"/>
      <c r="MB194" s="26"/>
      <c r="MC194" s="26"/>
      <c r="MD194" s="26"/>
      <c r="ME194" s="26"/>
      <c r="MF194" s="26"/>
      <c r="MG194" s="26"/>
      <c r="MH194" s="26"/>
      <c r="MI194" s="26"/>
      <c r="MJ194" s="26"/>
      <c r="MK194" s="26"/>
      <c r="ML194" s="26"/>
      <c r="MM194" s="26"/>
      <c r="MN194" s="26"/>
      <c r="MO194" s="26"/>
      <c r="MP194" s="26"/>
      <c r="MQ194" s="26"/>
      <c r="MR194" s="26"/>
      <c r="MS194" s="26"/>
      <c r="MT194" s="26"/>
      <c r="MU194" s="26"/>
      <c r="MV194" s="26"/>
      <c r="MW194" s="26"/>
      <c r="MX194" s="26"/>
      <c r="MY194" s="26"/>
      <c r="MZ194" s="26"/>
      <c r="NA194" s="26"/>
      <c r="NB194" s="26"/>
      <c r="NC194" s="26"/>
      <c r="ND194" s="26"/>
      <c r="NE194" s="26"/>
      <c r="NF194" s="26"/>
      <c r="NG194" s="26"/>
      <c r="NH194" s="26"/>
      <c r="NI194" s="26"/>
      <c r="NJ194" s="26"/>
      <c r="NK194" s="26"/>
      <c r="NL194" s="26"/>
      <c r="NM194" s="26"/>
      <c r="NN194" s="26"/>
      <c r="NO194" s="26"/>
      <c r="NP194" s="26"/>
      <c r="NQ194" s="26"/>
      <c r="NR194" s="26"/>
      <c r="NS194" s="26"/>
      <c r="NT194" s="26"/>
      <c r="NU194" s="26"/>
      <c r="NV194" s="26"/>
      <c r="NW194" s="26"/>
      <c r="NX194" s="26"/>
      <c r="NY194" s="26"/>
      <c r="NZ194" s="26"/>
      <c r="OA194" s="26"/>
      <c r="OB194" s="26"/>
      <c r="OC194" s="26"/>
      <c r="OD194" s="26"/>
      <c r="OE194" s="26"/>
      <c r="OF194" s="26"/>
      <c r="OG194" s="26"/>
      <c r="OH194" s="26"/>
      <c r="OI194" s="26"/>
      <c r="OJ194" s="26"/>
      <c r="OK194" s="26"/>
      <c r="OL194" s="26"/>
      <c r="OM194" s="26"/>
      <c r="ON194" s="26"/>
      <c r="OO194" s="26"/>
      <c r="OP194" s="26"/>
      <c r="OQ194" s="26"/>
      <c r="OR194" s="26"/>
      <c r="OS194" s="26"/>
      <c r="OT194" s="26"/>
      <c r="OU194" s="26"/>
      <c r="OV194" s="26"/>
      <c r="OW194" s="26"/>
      <c r="OX194" s="26"/>
      <c r="OY194" s="26"/>
      <c r="OZ194" s="26"/>
      <c r="PA194" s="26"/>
      <c r="PB194" s="26"/>
      <c r="PC194" s="26"/>
      <c r="PD194" s="26"/>
      <c r="PE194" s="26"/>
      <c r="PF194" s="26"/>
      <c r="PG194" s="26"/>
      <c r="PH194" s="26"/>
      <c r="PI194" s="26"/>
      <c r="PJ194" s="26"/>
      <c r="PK194" s="26"/>
      <c r="PL194" s="26"/>
      <c r="PM194" s="26"/>
      <c r="PN194" s="26"/>
      <c r="PO194" s="26"/>
      <c r="PP194" s="26"/>
      <c r="PQ194" s="26"/>
      <c r="PR194" s="26"/>
      <c r="PS194" s="26"/>
      <c r="PT194" s="26"/>
      <c r="PU194" s="26"/>
      <c r="PV194" s="26"/>
      <c r="PW194" s="26"/>
      <c r="PX194" s="26"/>
      <c r="PY194" s="26"/>
      <c r="PZ194" s="26"/>
      <c r="QA194" s="26"/>
      <c r="QB194" s="26"/>
      <c r="QC194" s="26"/>
      <c r="QD194" s="26"/>
      <c r="QE194" s="26"/>
      <c r="QF194" s="26"/>
      <c r="QG194" s="26"/>
      <c r="QH194" s="26"/>
      <c r="QI194" s="26"/>
      <c r="QJ194" s="26"/>
      <c r="QK194" s="26"/>
      <c r="QL194" s="26"/>
      <c r="QM194" s="26"/>
      <c r="QN194" s="26"/>
      <c r="QO194" s="26"/>
      <c r="QP194" s="26"/>
      <c r="QQ194" s="26"/>
      <c r="QR194" s="26"/>
      <c r="QS194" s="26"/>
      <c r="QT194" s="26"/>
      <c r="QU194" s="26"/>
      <c r="QV194" s="26"/>
      <c r="QW194" s="26"/>
      <c r="QX194" s="26"/>
      <c r="QY194" s="26"/>
      <c r="QZ194" s="26"/>
      <c r="RA194" s="26"/>
      <c r="RB194" s="26"/>
      <c r="RC194" s="26"/>
      <c r="RD194" s="26"/>
      <c r="RE194" s="26"/>
      <c r="RF194" s="26"/>
      <c r="RG194" s="26"/>
      <c r="RH194" s="26"/>
      <c r="RI194" s="26"/>
      <c r="RJ194" s="26"/>
      <c r="RK194" s="26"/>
      <c r="RL194" s="26"/>
      <c r="RM194" s="26"/>
      <c r="RN194" s="26"/>
      <c r="RO194" s="26"/>
      <c r="RP194" s="26"/>
      <c r="RQ194" s="26"/>
      <c r="RR194" s="26"/>
      <c r="RS194" s="26"/>
      <c r="RT194" s="26"/>
      <c r="RU194" s="26"/>
      <c r="RV194" s="26"/>
      <c r="RW194" s="26"/>
      <c r="RX194" s="26"/>
      <c r="RY194" s="26"/>
      <c r="RZ194" s="26"/>
      <c r="SA194" s="26"/>
      <c r="SB194" s="26"/>
      <c r="SC194" s="26"/>
      <c r="SD194" s="26"/>
      <c r="SE194" s="26"/>
      <c r="SF194" s="26"/>
      <c r="SG194" s="26"/>
      <c r="SH194" s="26"/>
      <c r="SI194" s="26"/>
      <c r="SJ194" s="26"/>
      <c r="SK194" s="26"/>
      <c r="SL194" s="26"/>
      <c r="SM194" s="26"/>
      <c r="SN194" s="26"/>
      <c r="SO194" s="26"/>
      <c r="SP194" s="26"/>
      <c r="SQ194" s="26"/>
      <c r="SR194" s="26"/>
      <c r="SS194" s="26"/>
      <c r="ST194" s="26"/>
      <c r="SU194" s="26"/>
      <c r="SV194" s="26"/>
      <c r="SW194" s="26"/>
      <c r="SX194" s="26"/>
      <c r="SY194" s="26"/>
      <c r="SZ194" s="26"/>
      <c r="TA194" s="26"/>
      <c r="TB194" s="26"/>
      <c r="TC194" s="26"/>
      <c r="TD194" s="26"/>
      <c r="TE194" s="26"/>
      <c r="TF194" s="26"/>
      <c r="TG194" s="26"/>
      <c r="TH194" s="26"/>
      <c r="TI194" s="26"/>
      <c r="TJ194" s="26"/>
      <c r="TK194" s="26"/>
      <c r="TL194" s="26"/>
      <c r="TM194" s="26"/>
      <c r="TN194" s="26"/>
      <c r="TO194" s="26"/>
      <c r="TP194" s="26"/>
      <c r="TQ194" s="26"/>
      <c r="TR194" s="26"/>
      <c r="TS194" s="26"/>
      <c r="TT194" s="26"/>
      <c r="TU194" s="26"/>
      <c r="TV194" s="26"/>
      <c r="TW194" s="26"/>
      <c r="TX194" s="26"/>
      <c r="TY194" s="26"/>
      <c r="TZ194" s="26"/>
      <c r="UA194" s="26"/>
      <c r="UB194" s="26"/>
      <c r="UC194" s="26"/>
      <c r="UD194" s="26"/>
      <c r="UE194" s="26"/>
      <c r="UF194" s="26"/>
      <c r="UG194" s="26"/>
      <c r="UH194" s="26"/>
      <c r="UI194" s="26"/>
      <c r="UJ194" s="26"/>
      <c r="UK194" s="26"/>
      <c r="UL194" s="26"/>
      <c r="UM194" s="26"/>
      <c r="UN194" s="26"/>
      <c r="UO194" s="26"/>
      <c r="UP194" s="26"/>
      <c r="UQ194" s="26"/>
      <c r="UR194" s="26"/>
      <c r="US194" s="26"/>
      <c r="UT194" s="26"/>
      <c r="UU194" s="26"/>
      <c r="UV194" s="26"/>
      <c r="UW194" s="26"/>
      <c r="UX194" s="26"/>
      <c r="UY194" s="26"/>
      <c r="UZ194" s="26"/>
      <c r="VA194" s="26"/>
      <c r="VB194" s="26"/>
      <c r="VC194" s="26"/>
      <c r="VD194" s="26"/>
      <c r="VE194" s="26"/>
      <c r="VF194" s="26"/>
      <c r="VG194" s="26"/>
      <c r="VH194" s="26"/>
      <c r="VI194" s="26"/>
      <c r="VJ194" s="26"/>
      <c r="VK194" s="26"/>
      <c r="VL194" s="26"/>
      <c r="VM194" s="26"/>
      <c r="VN194" s="26"/>
      <c r="VO194" s="26"/>
      <c r="VP194" s="26"/>
      <c r="VQ194" s="26"/>
      <c r="VR194" s="26"/>
      <c r="VS194" s="26"/>
      <c r="VT194" s="26"/>
      <c r="VU194" s="26"/>
      <c r="VV194" s="26"/>
      <c r="VW194" s="26"/>
      <c r="VX194" s="26"/>
      <c r="VY194" s="26"/>
      <c r="VZ194" s="26"/>
      <c r="WA194" s="26"/>
      <c r="WB194" s="26"/>
      <c r="WC194" s="26"/>
      <c r="WD194" s="26"/>
      <c r="WE194" s="26"/>
      <c r="WF194" s="26"/>
      <c r="WG194" s="26"/>
      <c r="WH194" s="26"/>
      <c r="WI194" s="26"/>
      <c r="WJ194" s="26"/>
      <c r="WK194" s="26"/>
      <c r="WL194" s="26"/>
      <c r="WM194" s="26"/>
      <c r="WN194" s="26"/>
      <c r="WO194" s="26"/>
      <c r="WP194" s="26"/>
      <c r="WQ194" s="26"/>
      <c r="WR194" s="26"/>
      <c r="WS194" s="26"/>
      <c r="WT194" s="26"/>
      <c r="WU194" s="26"/>
      <c r="WV194" s="26"/>
      <c r="WW194" s="26"/>
      <c r="WX194" s="26"/>
      <c r="WY194" s="26"/>
      <c r="WZ194" s="26"/>
      <c r="XA194" s="26"/>
      <c r="XB194" s="26"/>
      <c r="XC194" s="26"/>
      <c r="XD194" s="26"/>
      <c r="XE194" s="26"/>
      <c r="XF194" s="26"/>
      <c r="XG194" s="26"/>
      <c r="XH194" s="26"/>
      <c r="XI194" s="26"/>
      <c r="XJ194" s="26"/>
      <c r="XK194" s="26"/>
      <c r="XL194" s="26"/>
      <c r="XM194" s="26"/>
      <c r="XN194" s="26"/>
      <c r="XO194" s="26"/>
      <c r="XP194" s="26"/>
      <c r="XQ194" s="26"/>
      <c r="XR194" s="26"/>
      <c r="XS194" s="26"/>
      <c r="XT194" s="26"/>
      <c r="XU194" s="26"/>
      <c r="XV194" s="26"/>
      <c r="XW194" s="26"/>
      <c r="XX194" s="26"/>
      <c r="XY194" s="26"/>
      <c r="XZ194" s="26"/>
      <c r="YA194" s="26"/>
      <c r="YB194" s="26"/>
      <c r="YC194" s="26"/>
      <c r="YD194" s="26"/>
      <c r="YE194" s="26"/>
      <c r="YF194" s="26"/>
      <c r="YG194" s="26"/>
      <c r="YH194" s="26"/>
      <c r="YI194" s="26"/>
      <c r="YJ194" s="26"/>
      <c r="YK194" s="26"/>
      <c r="YL194" s="26"/>
      <c r="YM194" s="26"/>
      <c r="YN194" s="26"/>
      <c r="YO194" s="26"/>
      <c r="YP194" s="26"/>
      <c r="YQ194" s="26"/>
      <c r="YR194" s="26"/>
      <c r="YS194" s="26"/>
      <c r="YT194" s="26"/>
      <c r="YU194" s="26"/>
      <c r="YV194" s="26"/>
      <c r="YW194" s="26"/>
      <c r="YX194" s="26"/>
      <c r="YY194" s="26"/>
      <c r="YZ194" s="26"/>
      <c r="ZA194" s="26"/>
      <c r="ZB194" s="26"/>
      <c r="ZC194" s="26"/>
      <c r="ZD194" s="26"/>
      <c r="ZE194" s="26"/>
      <c r="ZF194" s="26"/>
      <c r="ZG194" s="26"/>
      <c r="ZH194" s="26"/>
      <c r="ZI194" s="26"/>
      <c r="ZJ194" s="26"/>
      <c r="ZK194" s="26"/>
      <c r="ZL194" s="26"/>
      <c r="ZM194" s="26"/>
      <c r="ZN194" s="26"/>
      <c r="ZO194" s="26"/>
      <c r="ZP194" s="26"/>
      <c r="ZQ194" s="26"/>
      <c r="ZR194" s="26"/>
      <c r="ZS194" s="26"/>
      <c r="ZT194" s="26"/>
      <c r="ZU194" s="26"/>
      <c r="ZV194" s="26"/>
      <c r="ZW194" s="26"/>
      <c r="ZX194" s="26"/>
      <c r="ZY194" s="26"/>
      <c r="ZZ194" s="26"/>
      <c r="AAA194" s="26"/>
      <c r="AAB194" s="26"/>
      <c r="AAC194" s="26"/>
      <c r="AAD194" s="26"/>
      <c r="AAE194" s="26"/>
      <c r="AAF194" s="26"/>
      <c r="AAG194" s="26"/>
      <c r="AAH194" s="26"/>
      <c r="AAI194" s="26"/>
      <c r="AAJ194" s="26"/>
      <c r="AAK194" s="26"/>
      <c r="AAL194" s="26"/>
      <c r="AAM194" s="26"/>
      <c r="AAN194" s="26"/>
      <c r="AAO194" s="26"/>
      <c r="AAP194" s="26"/>
      <c r="AAQ194" s="26"/>
      <c r="AAR194" s="26"/>
      <c r="AAS194" s="26"/>
      <c r="AAT194" s="26"/>
      <c r="AAU194" s="26"/>
      <c r="AAV194" s="26"/>
      <c r="AAW194" s="26"/>
      <c r="AAX194" s="26"/>
      <c r="AAY194" s="26"/>
      <c r="AAZ194" s="26"/>
      <c r="ABA194" s="26"/>
      <c r="ABB194" s="26"/>
      <c r="ABC194" s="26"/>
      <c r="ABD194" s="26"/>
      <c r="ABE194" s="26"/>
      <c r="ABF194" s="26"/>
      <c r="ABG194" s="26"/>
      <c r="ABH194" s="26"/>
      <c r="ABI194" s="26"/>
      <c r="ABJ194" s="26"/>
      <c r="ABK194" s="26"/>
      <c r="ABL194" s="26"/>
      <c r="ABM194" s="26"/>
      <c r="ABN194" s="26"/>
      <c r="ABO194" s="26"/>
      <c r="ABP194" s="26"/>
      <c r="ABQ194" s="26"/>
      <c r="ABR194" s="26"/>
      <c r="ABS194" s="26"/>
      <c r="ABT194" s="26"/>
      <c r="ABU194" s="26"/>
      <c r="ABV194" s="26"/>
      <c r="ABW194" s="26"/>
      <c r="ABX194" s="26"/>
      <c r="ABY194" s="26"/>
      <c r="ABZ194" s="26"/>
      <c r="ACA194" s="26"/>
      <c r="ACB194" s="26"/>
      <c r="ACC194" s="26"/>
      <c r="ACD194" s="26"/>
      <c r="ACE194" s="26"/>
      <c r="ACF194" s="26"/>
      <c r="ACG194" s="26"/>
      <c r="ACH194" s="26"/>
      <c r="ACI194" s="26"/>
      <c r="ACJ194" s="26"/>
      <c r="ACK194" s="26"/>
      <c r="ACL194" s="26"/>
      <c r="ACM194" s="26"/>
      <c r="ACN194" s="26"/>
      <c r="ACO194" s="26"/>
      <c r="ACP194" s="26"/>
      <c r="ACQ194" s="26"/>
      <c r="ACR194" s="26"/>
      <c r="ACS194" s="26"/>
      <c r="ACT194" s="26"/>
      <c r="ACU194" s="26"/>
      <c r="ACV194" s="26"/>
      <c r="ACW194" s="26"/>
      <c r="ACX194" s="26"/>
      <c r="ACY194" s="26"/>
      <c r="ACZ194" s="26"/>
      <c r="ADA194" s="26"/>
      <c r="ADB194" s="26"/>
      <c r="ADC194" s="26"/>
      <c r="ADD194" s="26"/>
      <c r="ADE194" s="26"/>
      <c r="ADF194" s="26"/>
      <c r="ADG194" s="26"/>
      <c r="ADH194" s="26"/>
      <c r="ADI194" s="26"/>
      <c r="ADJ194" s="26"/>
      <c r="ADK194" s="26"/>
      <c r="ADL194" s="26"/>
      <c r="ADM194" s="26"/>
      <c r="ADN194" s="26"/>
      <c r="ADO194" s="26"/>
      <c r="ADP194" s="26"/>
      <c r="ADQ194" s="26"/>
      <c r="ADR194" s="26"/>
      <c r="ADS194" s="26"/>
      <c r="ADT194" s="26"/>
      <c r="ADU194" s="26"/>
      <c r="ADV194" s="26"/>
      <c r="ADW194" s="26"/>
      <c r="ADX194" s="26"/>
      <c r="ADY194" s="26"/>
      <c r="ADZ194" s="26"/>
      <c r="AEA194" s="26"/>
      <c r="AEB194" s="26"/>
      <c r="AEC194" s="26"/>
      <c r="AED194" s="26"/>
      <c r="AEE194" s="26"/>
      <c r="AEF194" s="26"/>
      <c r="AEG194" s="26"/>
      <c r="AEH194" s="26"/>
      <c r="AEI194" s="26"/>
      <c r="AEJ194" s="26"/>
      <c r="AEK194" s="26"/>
      <c r="AEL194" s="26"/>
      <c r="AEM194" s="26"/>
      <c r="AEN194" s="26"/>
      <c r="AEO194" s="26"/>
      <c r="AEP194" s="26"/>
      <c r="AEQ194" s="26"/>
      <c r="AER194" s="26"/>
      <c r="AES194" s="26"/>
      <c r="AET194" s="26"/>
      <c r="AEU194" s="26"/>
      <c r="AEV194" s="26"/>
      <c r="AEW194" s="26"/>
      <c r="AEX194" s="26"/>
      <c r="AEY194" s="26"/>
      <c r="AEZ194" s="26"/>
      <c r="AFA194" s="26"/>
      <c r="AFB194" s="26"/>
      <c r="AFC194" s="26"/>
      <c r="AFD194" s="26"/>
      <c r="AFE194" s="26"/>
      <c r="AFF194" s="26"/>
      <c r="AFG194" s="26"/>
      <c r="AFH194" s="26"/>
      <c r="AFI194" s="26"/>
      <c r="AFJ194" s="26"/>
      <c r="AFK194" s="26"/>
      <c r="AFL194" s="26"/>
      <c r="AFM194" s="26"/>
      <c r="AFN194" s="26"/>
      <c r="AFO194" s="26"/>
      <c r="AFP194" s="26"/>
      <c r="AFQ194" s="26"/>
      <c r="AFR194" s="26"/>
      <c r="AFS194" s="26"/>
      <c r="AFT194" s="26"/>
      <c r="AFU194" s="26"/>
      <c r="AFV194" s="26"/>
      <c r="AFW194" s="26"/>
      <c r="AFX194" s="26"/>
      <c r="AFY194" s="26"/>
      <c r="AFZ194" s="26"/>
      <c r="AGA194" s="26"/>
      <c r="AGB194" s="26"/>
      <c r="AGC194" s="26"/>
      <c r="AGD194" s="26"/>
      <c r="AGE194" s="26"/>
      <c r="AGF194" s="26"/>
      <c r="AGG194" s="26"/>
      <c r="AGH194" s="26"/>
      <c r="AGI194" s="26"/>
      <c r="AGJ194" s="26"/>
      <c r="AGK194" s="26"/>
      <c r="AGL194" s="26"/>
      <c r="AGM194" s="26"/>
      <c r="AGN194" s="26"/>
      <c r="AGO194" s="26"/>
      <c r="AGP194" s="26"/>
      <c r="AGQ194" s="26"/>
      <c r="AGR194" s="26"/>
      <c r="AGS194" s="26"/>
      <c r="AGT194" s="26"/>
      <c r="AGU194" s="26"/>
      <c r="AGV194" s="26"/>
      <c r="AGW194" s="26"/>
      <c r="AGX194" s="26"/>
      <c r="AGY194" s="26"/>
      <c r="AGZ194" s="26"/>
      <c r="AHA194" s="26"/>
      <c r="AHB194" s="26"/>
      <c r="AHC194" s="26"/>
      <c r="AHD194" s="26"/>
      <c r="AHE194" s="26"/>
      <c r="AHF194" s="26"/>
      <c r="AHG194" s="26"/>
      <c r="AHH194" s="26"/>
      <c r="AHI194" s="26"/>
      <c r="AHJ194" s="26"/>
      <c r="AHK194" s="26"/>
      <c r="AHL194" s="26"/>
      <c r="AHM194" s="26"/>
      <c r="AHN194" s="26"/>
      <c r="AHO194" s="26"/>
      <c r="AHP194" s="26"/>
      <c r="AHQ194" s="26"/>
      <c r="AHR194" s="26"/>
      <c r="AHS194" s="26"/>
      <c r="AHT194" s="26"/>
      <c r="AHU194" s="26"/>
      <c r="AHV194" s="26"/>
      <c r="AHW194" s="26"/>
      <c r="AHX194" s="26"/>
      <c r="AHY194" s="26"/>
      <c r="AHZ194" s="26"/>
      <c r="AIA194" s="26"/>
      <c r="AIB194" s="26"/>
      <c r="AIC194" s="26"/>
      <c r="AID194" s="26"/>
      <c r="AIE194" s="26"/>
      <c r="AIF194" s="26"/>
      <c r="AIG194" s="26"/>
      <c r="AIH194" s="26"/>
      <c r="AII194" s="26"/>
      <c r="AIJ194" s="26"/>
      <c r="AIK194" s="26"/>
      <c r="AIL194" s="26"/>
      <c r="AIM194" s="26"/>
      <c r="AIN194" s="26"/>
      <c r="AIO194" s="26"/>
      <c r="AIP194" s="26"/>
      <c r="AIQ194" s="26"/>
      <c r="AIR194" s="26"/>
      <c r="AIS194" s="26"/>
      <c r="AIT194" s="26"/>
      <c r="AIU194" s="26"/>
      <c r="AIV194" s="26"/>
      <c r="AIW194" s="26"/>
      <c r="AIX194" s="26"/>
      <c r="AIY194" s="26"/>
      <c r="AIZ194" s="26"/>
      <c r="AJA194" s="26"/>
      <c r="AJB194" s="26"/>
      <c r="AJC194" s="26"/>
      <c r="AJD194" s="26"/>
      <c r="AJE194" s="26"/>
      <c r="AJF194" s="26"/>
      <c r="AJG194" s="26"/>
      <c r="AJH194" s="26"/>
      <c r="AJI194" s="26"/>
      <c r="AJJ194" s="26"/>
      <c r="AJK194" s="26"/>
      <c r="AJL194" s="26"/>
      <c r="AJM194" s="26"/>
      <c r="AJN194" s="26"/>
      <c r="AJO194" s="26"/>
      <c r="AJP194" s="26"/>
      <c r="AJQ194" s="26"/>
      <c r="AJR194" s="26"/>
      <c r="AJS194" s="26"/>
      <c r="AJT194" s="26"/>
      <c r="AJU194" s="26"/>
      <c r="AJV194" s="26"/>
      <c r="AJW194" s="26"/>
      <c r="AJX194" s="26"/>
      <c r="AJY194" s="26"/>
      <c r="AJZ194" s="26"/>
      <c r="AKA194" s="26"/>
      <c r="AKB194" s="26"/>
      <c r="AKC194" s="26"/>
      <c r="AKD194" s="26"/>
      <c r="AKE194" s="26"/>
      <c r="AKF194" s="26"/>
      <c r="AKG194" s="26"/>
      <c r="AKH194" s="26"/>
      <c r="AKI194" s="26"/>
      <c r="AKJ194" s="26"/>
      <c r="AKK194" s="26"/>
      <c r="AKL194" s="26"/>
      <c r="AKM194" s="26"/>
      <c r="AKN194" s="26"/>
      <c r="AKO194" s="26"/>
      <c r="AKP194" s="26"/>
      <c r="AKQ194" s="26"/>
      <c r="AKR194" s="26"/>
      <c r="AKS194" s="26"/>
      <c r="AKT194" s="26"/>
      <c r="AKU194" s="26"/>
      <c r="AKV194" s="26"/>
      <c r="AKW194" s="26"/>
      <c r="AKX194" s="26"/>
      <c r="AKY194" s="26"/>
      <c r="AKZ194" s="26"/>
      <c r="ALA194" s="26"/>
      <c r="ALB194" s="26"/>
      <c r="ALC194" s="26"/>
      <c r="ALD194" s="26"/>
      <c r="ALE194" s="26"/>
      <c r="ALF194" s="26"/>
      <c r="ALG194" s="26"/>
      <c r="ALH194" s="26"/>
      <c r="ALI194" s="26"/>
      <c r="ALJ194" s="26"/>
      <c r="ALK194" s="26"/>
      <c r="ALL194" s="26"/>
      <c r="ALM194" s="26"/>
      <c r="ALN194" s="26"/>
      <c r="ALO194" s="26"/>
      <c r="ALP194" s="26"/>
      <c r="ALQ194" s="26"/>
      <c r="ALR194" s="26"/>
      <c r="ALS194" s="26"/>
      <c r="ALT194" s="26"/>
      <c r="ALU194" s="26"/>
      <c r="ALV194" s="26"/>
      <c r="ALW194" s="26"/>
      <c r="ALX194" s="26"/>
      <c r="ALY194" s="26"/>
      <c r="ALZ194" s="26"/>
      <c r="AMA194" s="26"/>
      <c r="AMB194" s="26"/>
      <c r="AMC194" s="26"/>
      <c r="AMD194" s="26"/>
      <c r="AME194" s="26"/>
      <c r="AMF194" s="26"/>
      <c r="AMG194" s="26"/>
      <c r="AMH194" s="26"/>
      <c r="AMI194" s="26"/>
      <c r="AMJ194" s="26"/>
      <c r="AMK194" s="26"/>
    </row>
  </sheetData>
  <sheetProtection algorithmName="SHA-512" hashValue="0WFl8AO0kCYN+82O2KeoelCeIC9giv9Md0ePZOjkIESHT8avmv87O4beVzT6Q3wJvy26juAOJk9NJy7t2Syb7A==" saltValue="8xW1waAf53Po6W7sUwGQxw==" spinCount="100000" sheet="1" objects="1" scenarios="1"/>
  <mergeCells count="43">
    <mergeCell ref="B183:D183"/>
    <mergeCell ref="B111:F111"/>
    <mergeCell ref="B112:F112"/>
    <mergeCell ref="B113:F113"/>
    <mergeCell ref="B114:F114"/>
    <mergeCell ref="B119:E119"/>
    <mergeCell ref="B120:E120"/>
    <mergeCell ref="B110:F110"/>
    <mergeCell ref="B96:F96"/>
    <mergeCell ref="B97:F97"/>
    <mergeCell ref="B99:F99"/>
    <mergeCell ref="B100:F100"/>
    <mergeCell ref="B101:F101"/>
    <mergeCell ref="B103:F103"/>
    <mergeCell ref="B104:F104"/>
    <mergeCell ref="B105:F105"/>
    <mergeCell ref="B107:F107"/>
    <mergeCell ref="B108:F108"/>
    <mergeCell ref="B109:F109"/>
    <mergeCell ref="B92:D92"/>
    <mergeCell ref="B18:F18"/>
    <mergeCell ref="B19:F19"/>
    <mergeCell ref="B20:F20"/>
    <mergeCell ref="B23:F23"/>
    <mergeCell ref="B58:D58"/>
    <mergeCell ref="B62:F62"/>
    <mergeCell ref="B63:F63"/>
    <mergeCell ref="B64:F64"/>
    <mergeCell ref="B65:F65"/>
    <mergeCell ref="B67:F67"/>
    <mergeCell ref="B68:F68"/>
    <mergeCell ref="B17:F17"/>
    <mergeCell ref="B5:F5"/>
    <mergeCell ref="B7:F7"/>
    <mergeCell ref="B8:F8"/>
    <mergeCell ref="B9:F9"/>
    <mergeCell ref="B10:F10"/>
    <mergeCell ref="B11:F11"/>
    <mergeCell ref="B12:F12"/>
    <mergeCell ref="B13:F13"/>
    <mergeCell ref="B14:F14"/>
    <mergeCell ref="B15:F15"/>
    <mergeCell ref="B16:F16"/>
  </mergeCells>
  <pageMargins left="1.41736111111111" right="0.39374999999999999" top="0.51180555555555596" bottom="0.51180555555555596" header="0.511811023622047" footer="0.511811023622047"/>
  <pageSetup paperSize="9" scale="39" orientation="portrait" horizontalDpi="300" verticalDpi="300" r:id="rId1"/>
  <rowBreaks count="5" manualBreakCount="5">
    <brk id="24" max="16383" man="1"/>
    <brk id="58" max="16383" man="1"/>
    <brk id="93" max="16383" man="1"/>
    <brk id="116" max="16383" man="1"/>
    <brk id="17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C7F9DB-4180-4C77-90E3-1E026837175D}">
  <sheetPr>
    <tabColor theme="1"/>
  </sheetPr>
  <dimension ref="A1:K41"/>
  <sheetViews>
    <sheetView showGridLines="0" tabSelected="1" view="pageLayout" topLeftCell="A4" zoomScaleNormal="100" workbookViewId="0">
      <selection activeCell="D26" sqref="D26"/>
    </sheetView>
  </sheetViews>
  <sheetFormatPr defaultRowHeight="18" x14ac:dyDescent="0.25"/>
  <cols>
    <col min="1" max="1" width="7.28515625" style="1" customWidth="1"/>
    <col min="2" max="7" width="9.140625" style="1"/>
    <col min="8" max="8" width="23.5703125" style="1" customWidth="1"/>
    <col min="9" max="10" width="9.140625" style="1"/>
    <col min="11" max="11" width="16.5703125" style="1" bestFit="1" customWidth="1"/>
    <col min="12" max="16384" width="9.140625" style="1"/>
  </cols>
  <sheetData>
    <row r="1" spans="1:11" x14ac:dyDescent="0.25">
      <c r="A1" s="863" t="s">
        <v>203</v>
      </c>
      <c r="B1" s="863"/>
      <c r="C1" s="863"/>
      <c r="D1" s="863"/>
      <c r="E1" s="863"/>
      <c r="F1" s="863"/>
      <c r="G1" s="863"/>
      <c r="H1" s="863"/>
    </row>
    <row r="5" spans="1:11" ht="18" customHeight="1" x14ac:dyDescent="0.25">
      <c r="A5" s="864" t="s">
        <v>204</v>
      </c>
      <c r="B5" s="864"/>
      <c r="C5" s="864"/>
      <c r="D5" s="864"/>
      <c r="E5" s="864"/>
      <c r="F5" s="864"/>
      <c r="G5" s="864"/>
      <c r="H5" s="864"/>
    </row>
    <row r="6" spans="1:11" x14ac:dyDescent="0.25">
      <c r="A6" s="864"/>
      <c r="B6" s="864"/>
      <c r="C6" s="864"/>
      <c r="D6" s="864"/>
      <c r="E6" s="864"/>
      <c r="F6" s="864"/>
      <c r="G6" s="864"/>
      <c r="H6" s="864"/>
    </row>
    <row r="11" spans="1:11" x14ac:dyDescent="0.25">
      <c r="B11" s="320" t="s">
        <v>205</v>
      </c>
    </row>
    <row r="13" spans="1:11" x14ac:dyDescent="0.25">
      <c r="A13" s="321" t="s">
        <v>206</v>
      </c>
      <c r="B13" s="321" t="s">
        <v>499</v>
      </c>
      <c r="C13" s="322"/>
      <c r="D13" s="322"/>
      <c r="E13" s="322"/>
      <c r="F13" s="322"/>
      <c r="G13" s="322"/>
      <c r="H13" s="323">
        <f>'REKAP KOLO'!H22+'REKAP R.PAS'!H22+'REKAP VOZ'!H22</f>
        <v>0</v>
      </c>
    </row>
    <row r="14" spans="1:11" s="137" customFormat="1" ht="12.75" x14ac:dyDescent="0.2">
      <c r="A14" s="778"/>
      <c r="B14" s="778" t="s">
        <v>1152</v>
      </c>
      <c r="H14" s="138">
        <f>'REKAP KOLO'!H22+'REKAP R.PAS'!H22</f>
        <v>0</v>
      </c>
    </row>
    <row r="15" spans="1:11" s="137" customFormat="1" ht="12.75" x14ac:dyDescent="0.2">
      <c r="A15" s="778"/>
      <c r="B15" s="778" t="s">
        <v>1153</v>
      </c>
      <c r="H15" s="138">
        <f>'REKAP VOZ'!H22</f>
        <v>0</v>
      </c>
    </row>
    <row r="16" spans="1:11" x14ac:dyDescent="0.25">
      <c r="A16" s="321" t="s">
        <v>207</v>
      </c>
      <c r="B16" s="321" t="s">
        <v>1147</v>
      </c>
      <c r="C16" s="322"/>
      <c r="D16" s="322"/>
      <c r="E16" s="322"/>
      <c r="F16" s="322"/>
      <c r="G16" s="322"/>
      <c r="H16" s="323">
        <f>'REKAP M1+M2+M3'!H21</f>
        <v>0</v>
      </c>
      <c r="K16" s="98"/>
    </row>
    <row r="17" spans="1:11" s="137" customFormat="1" ht="12.75" x14ac:dyDescent="0.2">
      <c r="A17" s="778"/>
      <c r="B17" s="778" t="s">
        <v>1154</v>
      </c>
      <c r="H17" s="138">
        <f>'REKAP M1+M2+M3 up'!H21</f>
        <v>0</v>
      </c>
      <c r="K17" s="138"/>
    </row>
    <row r="18" spans="1:11" s="137" customFormat="1" ht="12.75" x14ac:dyDescent="0.2">
      <c r="A18" s="778"/>
      <c r="B18" s="778" t="s">
        <v>1155</v>
      </c>
      <c r="H18" s="138">
        <f>'REKAP M1+M2+M3 neup'!H21</f>
        <v>0</v>
      </c>
    </row>
    <row r="19" spans="1:11" x14ac:dyDescent="0.25">
      <c r="A19" s="321" t="s">
        <v>208</v>
      </c>
      <c r="B19" s="321" t="s">
        <v>500</v>
      </c>
      <c r="C19" s="322"/>
      <c r="D19" s="322"/>
      <c r="E19" s="322"/>
      <c r="F19" s="322"/>
      <c r="G19" s="322"/>
      <c r="H19" s="323">
        <f>CR!F147</f>
        <v>0</v>
      </c>
      <c r="K19" s="98"/>
    </row>
    <row r="20" spans="1:11" x14ac:dyDescent="0.25">
      <c r="A20" s="321" t="s">
        <v>208</v>
      </c>
      <c r="B20" s="321" t="s">
        <v>501</v>
      </c>
      <c r="C20" s="322"/>
      <c r="D20" s="322"/>
      <c r="E20" s="322"/>
      <c r="F20" s="322"/>
      <c r="G20" s="322"/>
      <c r="H20" s="323">
        <f>KA!F185</f>
        <v>0</v>
      </c>
    </row>
    <row r="21" spans="1:11" x14ac:dyDescent="0.25">
      <c r="A21" s="321" t="s">
        <v>209</v>
      </c>
      <c r="B21" s="321" t="s">
        <v>1146</v>
      </c>
      <c r="C21" s="322"/>
      <c r="D21" s="322"/>
      <c r="E21" s="322"/>
      <c r="F21" s="322"/>
      <c r="G21" s="322"/>
      <c r="H21" s="323">
        <f>'KANAL K2 K8'!F21</f>
        <v>0</v>
      </c>
    </row>
    <row r="22" spans="1:11" x14ac:dyDescent="0.25">
      <c r="A22" s="321" t="s">
        <v>210</v>
      </c>
      <c r="B22" s="321" t="s">
        <v>1151</v>
      </c>
      <c r="C22" s="322"/>
      <c r="D22" s="322"/>
      <c r="E22" s="322"/>
      <c r="F22" s="322"/>
      <c r="G22" s="322"/>
      <c r="H22" s="323">
        <f>'REKAP VODOVOD'!F23</f>
        <v>0</v>
      </c>
    </row>
    <row r="23" spans="1:11" x14ac:dyDescent="0.25">
      <c r="A23" s="322"/>
      <c r="B23" s="322"/>
      <c r="C23" s="322"/>
      <c r="D23" s="322"/>
      <c r="E23" s="322"/>
      <c r="F23" s="322"/>
      <c r="G23" s="322"/>
      <c r="H23" s="322"/>
      <c r="K23" s="98"/>
    </row>
    <row r="24" spans="1:11" x14ac:dyDescent="0.25">
      <c r="A24" s="325"/>
      <c r="B24" s="324" t="s">
        <v>214</v>
      </c>
      <c r="C24" s="325"/>
      <c r="D24" s="325"/>
      <c r="E24" s="325"/>
      <c r="F24" s="325"/>
      <c r="G24" s="325"/>
      <c r="H24" s="327">
        <f>H13+H16+H19+H20+H21+H22</f>
        <v>0</v>
      </c>
      <c r="K24" s="98"/>
    </row>
    <row r="25" spans="1:11" x14ac:dyDescent="0.25">
      <c r="A25" s="322"/>
      <c r="B25" s="322"/>
      <c r="C25" s="322"/>
      <c r="D25" s="322"/>
      <c r="E25" s="322"/>
      <c r="F25" s="322"/>
      <c r="G25" s="322"/>
      <c r="H25" s="328"/>
    </row>
    <row r="26" spans="1:11" x14ac:dyDescent="0.25">
      <c r="A26" s="325"/>
      <c r="B26" s="325" t="s">
        <v>1232</v>
      </c>
      <c r="C26" s="325"/>
      <c r="D26" s="325"/>
      <c r="E26" s="325"/>
      <c r="F26" s="325"/>
      <c r="G26" s="325"/>
      <c r="H26" s="327">
        <f>0.05*H24</f>
        <v>0</v>
      </c>
    </row>
    <row r="27" spans="1:11" x14ac:dyDescent="0.25">
      <c r="A27" s="322"/>
      <c r="B27" s="322"/>
      <c r="C27" s="322"/>
      <c r="D27" s="322"/>
      <c r="E27" s="322"/>
      <c r="F27" s="322"/>
      <c r="G27" s="322"/>
      <c r="H27" s="328"/>
    </row>
    <row r="28" spans="1:11" x14ac:dyDescent="0.25">
      <c r="A28" s="325"/>
      <c r="B28" s="325" t="s">
        <v>1231</v>
      </c>
      <c r="C28" s="325"/>
      <c r="D28" s="325"/>
      <c r="E28" s="325"/>
      <c r="F28" s="325"/>
      <c r="G28" s="325"/>
      <c r="H28" s="327">
        <f>H24+H26</f>
        <v>0</v>
      </c>
    </row>
    <row r="29" spans="1:11" x14ac:dyDescent="0.25">
      <c r="A29" s="322"/>
      <c r="B29" s="322"/>
      <c r="C29" s="322"/>
      <c r="D29" s="322"/>
      <c r="E29" s="322"/>
      <c r="F29" s="322"/>
      <c r="G29" s="322"/>
      <c r="H29" s="328"/>
    </row>
    <row r="30" spans="1:11" x14ac:dyDescent="0.25">
      <c r="A30" s="325"/>
      <c r="B30" s="325" t="s">
        <v>215</v>
      </c>
      <c r="C30" s="325"/>
      <c r="D30" s="325"/>
      <c r="E30" s="325"/>
      <c r="F30" s="325"/>
      <c r="G30" s="325"/>
      <c r="H30" s="327">
        <f>H28*0.22</f>
        <v>0</v>
      </c>
    </row>
    <row r="31" spans="1:11" x14ac:dyDescent="0.25">
      <c r="A31" s="322"/>
      <c r="B31" s="322"/>
      <c r="C31" s="322"/>
      <c r="D31" s="322"/>
      <c r="E31" s="322"/>
      <c r="F31" s="322"/>
      <c r="G31" s="322"/>
      <c r="H31" s="328"/>
    </row>
    <row r="32" spans="1:11" ht="18.75" thickBot="1" x14ac:dyDescent="0.3">
      <c r="A32" s="329"/>
      <c r="B32" s="329" t="s">
        <v>216</v>
      </c>
      <c r="C32" s="329"/>
      <c r="D32" s="329"/>
      <c r="E32" s="329"/>
      <c r="F32" s="329"/>
      <c r="G32" s="329"/>
      <c r="H32" s="330">
        <f>H30+H28</f>
        <v>0</v>
      </c>
    </row>
    <row r="33" spans="2:6" ht="18.75" thickTop="1" x14ac:dyDescent="0.25"/>
    <row r="39" spans="2:6" x14ac:dyDescent="0.25">
      <c r="B39" s="322"/>
      <c r="C39" s="322"/>
      <c r="D39" s="322"/>
      <c r="E39" s="322"/>
      <c r="F39" s="322"/>
    </row>
    <row r="40" spans="2:6" x14ac:dyDescent="0.25">
      <c r="B40" s="322"/>
      <c r="C40" s="322"/>
      <c r="D40" s="322"/>
      <c r="E40" s="322"/>
      <c r="F40" s="322"/>
    </row>
    <row r="41" spans="2:6" x14ac:dyDescent="0.25">
      <c r="B41" s="322"/>
      <c r="C41" s="322"/>
      <c r="D41" s="322"/>
      <c r="E41" s="322"/>
      <c r="F41" s="322"/>
    </row>
  </sheetData>
  <sheetProtection algorithmName="SHA-512" hashValue="wDn21131ECmo+ujf15nGOQa7NlgsJbvMcjn8O9aEUeaUm7+6pX6QE7Ij/FN0pKwoZQJIExmSYQJA4KAOhldPpg==" saltValue="HEE+OxxlujXYvcqHAd/4IQ==" spinCount="100000" sheet="1" objects="1" scenarios="1"/>
  <mergeCells count="2">
    <mergeCell ref="A1:H1"/>
    <mergeCell ref="A5:H6"/>
  </mergeCells>
  <pageMargins left="1.1811023622047245" right="0.19685039370078741" top="0.78740157480314965" bottom="0.78740157480314965" header="0.31496062992125984" footer="0.31496062992125984"/>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CF906-895D-437F-B787-17F5DF0E7692}">
  <sheetPr>
    <tabColor theme="4" tint="0.59999389629810485"/>
  </sheetPr>
  <dimension ref="A1:G290"/>
  <sheetViews>
    <sheetView view="pageBreakPreview" topLeftCell="A25" zoomScaleNormal="100" zoomScaleSheetLayoutView="100" workbookViewId="0">
      <selection activeCell="C50" sqref="C50"/>
    </sheetView>
  </sheetViews>
  <sheetFormatPr defaultRowHeight="12.75" x14ac:dyDescent="0.2"/>
  <cols>
    <col min="1" max="1" width="3.5703125" style="305" customWidth="1"/>
    <col min="2" max="2" width="49.140625" style="305" customWidth="1"/>
    <col min="3" max="3" width="8.28515625" style="305" customWidth="1"/>
    <col min="4" max="4" width="3.42578125" style="305" customWidth="1"/>
    <col min="5" max="5" width="12.7109375" style="305" customWidth="1"/>
    <col min="6" max="6" width="14.5703125" style="305" customWidth="1"/>
    <col min="7" max="7" width="2.42578125" style="305" customWidth="1"/>
    <col min="8" max="256" width="9.140625" style="111"/>
    <col min="257" max="257" width="3.5703125" style="111" customWidth="1"/>
    <col min="258" max="258" width="49.140625" style="111" customWidth="1"/>
    <col min="259" max="259" width="8.28515625" style="111" customWidth="1"/>
    <col min="260" max="260" width="3.42578125" style="111" customWidth="1"/>
    <col min="261" max="261" width="12.7109375" style="111" customWidth="1"/>
    <col min="262" max="262" width="14.5703125" style="111" customWidth="1"/>
    <col min="263" max="263" width="2.42578125" style="111" customWidth="1"/>
    <col min="264" max="512" width="9.140625" style="111"/>
    <col min="513" max="513" width="3.5703125" style="111" customWidth="1"/>
    <col min="514" max="514" width="49.140625" style="111" customWidth="1"/>
    <col min="515" max="515" width="8.28515625" style="111" customWidth="1"/>
    <col min="516" max="516" width="3.42578125" style="111" customWidth="1"/>
    <col min="517" max="517" width="12.7109375" style="111" customWidth="1"/>
    <col min="518" max="518" width="14.5703125" style="111" customWidth="1"/>
    <col min="519" max="519" width="2.42578125" style="111" customWidth="1"/>
    <col min="520" max="768" width="9.140625" style="111"/>
    <col min="769" max="769" width="3.5703125" style="111" customWidth="1"/>
    <col min="770" max="770" width="49.140625" style="111" customWidth="1"/>
    <col min="771" max="771" width="8.28515625" style="111" customWidth="1"/>
    <col min="772" max="772" width="3.42578125" style="111" customWidth="1"/>
    <col min="773" max="773" width="12.7109375" style="111" customWidth="1"/>
    <col min="774" max="774" width="14.5703125" style="111" customWidth="1"/>
    <col min="775" max="775" width="2.42578125" style="111" customWidth="1"/>
    <col min="776" max="1024" width="9.140625" style="111"/>
    <col min="1025" max="1025" width="3.5703125" style="111" customWidth="1"/>
    <col min="1026" max="1026" width="49.140625" style="111" customWidth="1"/>
    <col min="1027" max="1027" width="8.28515625" style="111" customWidth="1"/>
    <col min="1028" max="1028" width="3.42578125" style="111" customWidth="1"/>
    <col min="1029" max="1029" width="12.7109375" style="111" customWidth="1"/>
    <col min="1030" max="1030" width="14.5703125" style="111" customWidth="1"/>
    <col min="1031" max="1031" width="2.42578125" style="111" customWidth="1"/>
    <col min="1032" max="1280" width="9.140625" style="111"/>
    <col min="1281" max="1281" width="3.5703125" style="111" customWidth="1"/>
    <col min="1282" max="1282" width="49.140625" style="111" customWidth="1"/>
    <col min="1283" max="1283" width="8.28515625" style="111" customWidth="1"/>
    <col min="1284" max="1284" width="3.42578125" style="111" customWidth="1"/>
    <col min="1285" max="1285" width="12.7109375" style="111" customWidth="1"/>
    <col min="1286" max="1286" width="14.5703125" style="111" customWidth="1"/>
    <col min="1287" max="1287" width="2.42578125" style="111" customWidth="1"/>
    <col min="1288" max="1536" width="9.140625" style="111"/>
    <col min="1537" max="1537" width="3.5703125" style="111" customWidth="1"/>
    <col min="1538" max="1538" width="49.140625" style="111" customWidth="1"/>
    <col min="1539" max="1539" width="8.28515625" style="111" customWidth="1"/>
    <col min="1540" max="1540" width="3.42578125" style="111" customWidth="1"/>
    <col min="1541" max="1541" width="12.7109375" style="111" customWidth="1"/>
    <col min="1542" max="1542" width="14.5703125" style="111" customWidth="1"/>
    <col min="1543" max="1543" width="2.42578125" style="111" customWidth="1"/>
    <col min="1544" max="1792" width="9.140625" style="111"/>
    <col min="1793" max="1793" width="3.5703125" style="111" customWidth="1"/>
    <col min="1794" max="1794" width="49.140625" style="111" customWidth="1"/>
    <col min="1795" max="1795" width="8.28515625" style="111" customWidth="1"/>
    <col min="1796" max="1796" width="3.42578125" style="111" customWidth="1"/>
    <col min="1797" max="1797" width="12.7109375" style="111" customWidth="1"/>
    <col min="1798" max="1798" width="14.5703125" style="111" customWidth="1"/>
    <col min="1799" max="1799" width="2.42578125" style="111" customWidth="1"/>
    <col min="1800" max="2048" width="9.140625" style="111"/>
    <col min="2049" max="2049" width="3.5703125" style="111" customWidth="1"/>
    <col min="2050" max="2050" width="49.140625" style="111" customWidth="1"/>
    <col min="2051" max="2051" width="8.28515625" style="111" customWidth="1"/>
    <col min="2052" max="2052" width="3.42578125" style="111" customWidth="1"/>
    <col min="2053" max="2053" width="12.7109375" style="111" customWidth="1"/>
    <col min="2054" max="2054" width="14.5703125" style="111" customWidth="1"/>
    <col min="2055" max="2055" width="2.42578125" style="111" customWidth="1"/>
    <col min="2056" max="2304" width="9.140625" style="111"/>
    <col min="2305" max="2305" width="3.5703125" style="111" customWidth="1"/>
    <col min="2306" max="2306" width="49.140625" style="111" customWidth="1"/>
    <col min="2307" max="2307" width="8.28515625" style="111" customWidth="1"/>
    <col min="2308" max="2308" width="3.42578125" style="111" customWidth="1"/>
    <col min="2309" max="2309" width="12.7109375" style="111" customWidth="1"/>
    <col min="2310" max="2310" width="14.5703125" style="111" customWidth="1"/>
    <col min="2311" max="2311" width="2.42578125" style="111" customWidth="1"/>
    <col min="2312" max="2560" width="9.140625" style="111"/>
    <col min="2561" max="2561" width="3.5703125" style="111" customWidth="1"/>
    <col min="2562" max="2562" width="49.140625" style="111" customWidth="1"/>
    <col min="2563" max="2563" width="8.28515625" style="111" customWidth="1"/>
    <col min="2564" max="2564" width="3.42578125" style="111" customWidth="1"/>
    <col min="2565" max="2565" width="12.7109375" style="111" customWidth="1"/>
    <col min="2566" max="2566" width="14.5703125" style="111" customWidth="1"/>
    <col min="2567" max="2567" width="2.42578125" style="111" customWidth="1"/>
    <col min="2568" max="2816" width="9.140625" style="111"/>
    <col min="2817" max="2817" width="3.5703125" style="111" customWidth="1"/>
    <col min="2818" max="2818" width="49.140625" style="111" customWidth="1"/>
    <col min="2819" max="2819" width="8.28515625" style="111" customWidth="1"/>
    <col min="2820" max="2820" width="3.42578125" style="111" customWidth="1"/>
    <col min="2821" max="2821" width="12.7109375" style="111" customWidth="1"/>
    <col min="2822" max="2822" width="14.5703125" style="111" customWidth="1"/>
    <col min="2823" max="2823" width="2.42578125" style="111" customWidth="1"/>
    <col min="2824" max="3072" width="9.140625" style="111"/>
    <col min="3073" max="3073" width="3.5703125" style="111" customWidth="1"/>
    <col min="3074" max="3074" width="49.140625" style="111" customWidth="1"/>
    <col min="3075" max="3075" width="8.28515625" style="111" customWidth="1"/>
    <col min="3076" max="3076" width="3.42578125" style="111" customWidth="1"/>
    <col min="3077" max="3077" width="12.7109375" style="111" customWidth="1"/>
    <col min="3078" max="3078" width="14.5703125" style="111" customWidth="1"/>
    <col min="3079" max="3079" width="2.42578125" style="111" customWidth="1"/>
    <col min="3080" max="3328" width="9.140625" style="111"/>
    <col min="3329" max="3329" width="3.5703125" style="111" customWidth="1"/>
    <col min="3330" max="3330" width="49.140625" style="111" customWidth="1"/>
    <col min="3331" max="3331" width="8.28515625" style="111" customWidth="1"/>
    <col min="3332" max="3332" width="3.42578125" style="111" customWidth="1"/>
    <col min="3333" max="3333" width="12.7109375" style="111" customWidth="1"/>
    <col min="3334" max="3334" width="14.5703125" style="111" customWidth="1"/>
    <col min="3335" max="3335" width="2.42578125" style="111" customWidth="1"/>
    <col min="3336" max="3584" width="9.140625" style="111"/>
    <col min="3585" max="3585" width="3.5703125" style="111" customWidth="1"/>
    <col min="3586" max="3586" width="49.140625" style="111" customWidth="1"/>
    <col min="3587" max="3587" width="8.28515625" style="111" customWidth="1"/>
    <col min="3588" max="3588" width="3.42578125" style="111" customWidth="1"/>
    <col min="3589" max="3589" width="12.7109375" style="111" customWidth="1"/>
    <col min="3590" max="3590" width="14.5703125" style="111" customWidth="1"/>
    <col min="3591" max="3591" width="2.42578125" style="111" customWidth="1"/>
    <col min="3592" max="3840" width="9.140625" style="111"/>
    <col min="3841" max="3841" width="3.5703125" style="111" customWidth="1"/>
    <col min="3842" max="3842" width="49.140625" style="111" customWidth="1"/>
    <col min="3843" max="3843" width="8.28515625" style="111" customWidth="1"/>
    <col min="3844" max="3844" width="3.42578125" style="111" customWidth="1"/>
    <col min="3845" max="3845" width="12.7109375" style="111" customWidth="1"/>
    <col min="3846" max="3846" width="14.5703125" style="111" customWidth="1"/>
    <col min="3847" max="3847" width="2.42578125" style="111" customWidth="1"/>
    <col min="3848" max="4096" width="9.140625" style="111"/>
    <col min="4097" max="4097" width="3.5703125" style="111" customWidth="1"/>
    <col min="4098" max="4098" width="49.140625" style="111" customWidth="1"/>
    <col min="4099" max="4099" width="8.28515625" style="111" customWidth="1"/>
    <col min="4100" max="4100" width="3.42578125" style="111" customWidth="1"/>
    <col min="4101" max="4101" width="12.7109375" style="111" customWidth="1"/>
    <col min="4102" max="4102" width="14.5703125" style="111" customWidth="1"/>
    <col min="4103" max="4103" width="2.42578125" style="111" customWidth="1"/>
    <col min="4104" max="4352" width="9.140625" style="111"/>
    <col min="4353" max="4353" width="3.5703125" style="111" customWidth="1"/>
    <col min="4354" max="4354" width="49.140625" style="111" customWidth="1"/>
    <col min="4355" max="4355" width="8.28515625" style="111" customWidth="1"/>
    <col min="4356" max="4356" width="3.42578125" style="111" customWidth="1"/>
    <col min="4357" max="4357" width="12.7109375" style="111" customWidth="1"/>
    <col min="4358" max="4358" width="14.5703125" style="111" customWidth="1"/>
    <col min="4359" max="4359" width="2.42578125" style="111" customWidth="1"/>
    <col min="4360" max="4608" width="9.140625" style="111"/>
    <col min="4609" max="4609" width="3.5703125" style="111" customWidth="1"/>
    <col min="4610" max="4610" width="49.140625" style="111" customWidth="1"/>
    <col min="4611" max="4611" width="8.28515625" style="111" customWidth="1"/>
    <col min="4612" max="4612" width="3.42578125" style="111" customWidth="1"/>
    <col min="4613" max="4613" width="12.7109375" style="111" customWidth="1"/>
    <col min="4614" max="4614" width="14.5703125" style="111" customWidth="1"/>
    <col min="4615" max="4615" width="2.42578125" style="111" customWidth="1"/>
    <col min="4616" max="4864" width="9.140625" style="111"/>
    <col min="4865" max="4865" width="3.5703125" style="111" customWidth="1"/>
    <col min="4866" max="4866" width="49.140625" style="111" customWidth="1"/>
    <col min="4867" max="4867" width="8.28515625" style="111" customWidth="1"/>
    <col min="4868" max="4868" width="3.42578125" style="111" customWidth="1"/>
    <col min="4869" max="4869" width="12.7109375" style="111" customWidth="1"/>
    <col min="4870" max="4870" width="14.5703125" style="111" customWidth="1"/>
    <col min="4871" max="4871" width="2.42578125" style="111" customWidth="1"/>
    <col min="4872" max="5120" width="9.140625" style="111"/>
    <col min="5121" max="5121" width="3.5703125" style="111" customWidth="1"/>
    <col min="5122" max="5122" width="49.140625" style="111" customWidth="1"/>
    <col min="5123" max="5123" width="8.28515625" style="111" customWidth="1"/>
    <col min="5124" max="5124" width="3.42578125" style="111" customWidth="1"/>
    <col min="5125" max="5125" width="12.7109375" style="111" customWidth="1"/>
    <col min="5126" max="5126" width="14.5703125" style="111" customWidth="1"/>
    <col min="5127" max="5127" width="2.42578125" style="111" customWidth="1"/>
    <col min="5128" max="5376" width="9.140625" style="111"/>
    <col min="5377" max="5377" width="3.5703125" style="111" customWidth="1"/>
    <col min="5378" max="5378" width="49.140625" style="111" customWidth="1"/>
    <col min="5379" max="5379" width="8.28515625" style="111" customWidth="1"/>
    <col min="5380" max="5380" width="3.42578125" style="111" customWidth="1"/>
    <col min="5381" max="5381" width="12.7109375" style="111" customWidth="1"/>
    <col min="5382" max="5382" width="14.5703125" style="111" customWidth="1"/>
    <col min="5383" max="5383" width="2.42578125" style="111" customWidth="1"/>
    <col min="5384" max="5632" width="9.140625" style="111"/>
    <col min="5633" max="5633" width="3.5703125" style="111" customWidth="1"/>
    <col min="5634" max="5634" width="49.140625" style="111" customWidth="1"/>
    <col min="5635" max="5635" width="8.28515625" style="111" customWidth="1"/>
    <col min="5636" max="5636" width="3.42578125" style="111" customWidth="1"/>
    <col min="5637" max="5637" width="12.7109375" style="111" customWidth="1"/>
    <col min="5638" max="5638" width="14.5703125" style="111" customWidth="1"/>
    <col min="5639" max="5639" width="2.42578125" style="111" customWidth="1"/>
    <col min="5640" max="5888" width="9.140625" style="111"/>
    <col min="5889" max="5889" width="3.5703125" style="111" customWidth="1"/>
    <col min="5890" max="5890" width="49.140625" style="111" customWidth="1"/>
    <col min="5891" max="5891" width="8.28515625" style="111" customWidth="1"/>
    <col min="5892" max="5892" width="3.42578125" style="111" customWidth="1"/>
    <col min="5893" max="5893" width="12.7109375" style="111" customWidth="1"/>
    <col min="5894" max="5894" width="14.5703125" style="111" customWidth="1"/>
    <col min="5895" max="5895" width="2.42578125" style="111" customWidth="1"/>
    <col min="5896" max="6144" width="9.140625" style="111"/>
    <col min="6145" max="6145" width="3.5703125" style="111" customWidth="1"/>
    <col min="6146" max="6146" width="49.140625" style="111" customWidth="1"/>
    <col min="6147" max="6147" width="8.28515625" style="111" customWidth="1"/>
    <col min="6148" max="6148" width="3.42578125" style="111" customWidth="1"/>
    <col min="6149" max="6149" width="12.7109375" style="111" customWidth="1"/>
    <col min="6150" max="6150" width="14.5703125" style="111" customWidth="1"/>
    <col min="6151" max="6151" width="2.42578125" style="111" customWidth="1"/>
    <col min="6152" max="6400" width="9.140625" style="111"/>
    <col min="6401" max="6401" width="3.5703125" style="111" customWidth="1"/>
    <col min="6402" max="6402" width="49.140625" style="111" customWidth="1"/>
    <col min="6403" max="6403" width="8.28515625" style="111" customWidth="1"/>
    <col min="6404" max="6404" width="3.42578125" style="111" customWidth="1"/>
    <col min="6405" max="6405" width="12.7109375" style="111" customWidth="1"/>
    <col min="6406" max="6406" width="14.5703125" style="111" customWidth="1"/>
    <col min="6407" max="6407" width="2.42578125" style="111" customWidth="1"/>
    <col min="6408" max="6656" width="9.140625" style="111"/>
    <col min="6657" max="6657" width="3.5703125" style="111" customWidth="1"/>
    <col min="6658" max="6658" width="49.140625" style="111" customWidth="1"/>
    <col min="6659" max="6659" width="8.28515625" style="111" customWidth="1"/>
    <col min="6660" max="6660" width="3.42578125" style="111" customWidth="1"/>
    <col min="6661" max="6661" width="12.7109375" style="111" customWidth="1"/>
    <col min="6662" max="6662" width="14.5703125" style="111" customWidth="1"/>
    <col min="6663" max="6663" width="2.42578125" style="111" customWidth="1"/>
    <col min="6664" max="6912" width="9.140625" style="111"/>
    <col min="6913" max="6913" width="3.5703125" style="111" customWidth="1"/>
    <col min="6914" max="6914" width="49.140625" style="111" customWidth="1"/>
    <col min="6915" max="6915" width="8.28515625" style="111" customWidth="1"/>
    <col min="6916" max="6916" width="3.42578125" style="111" customWidth="1"/>
    <col min="6917" max="6917" width="12.7109375" style="111" customWidth="1"/>
    <col min="6918" max="6918" width="14.5703125" style="111" customWidth="1"/>
    <col min="6919" max="6919" width="2.42578125" style="111" customWidth="1"/>
    <col min="6920" max="7168" width="9.140625" style="111"/>
    <col min="7169" max="7169" width="3.5703125" style="111" customWidth="1"/>
    <col min="7170" max="7170" width="49.140625" style="111" customWidth="1"/>
    <col min="7171" max="7171" width="8.28515625" style="111" customWidth="1"/>
    <col min="7172" max="7172" width="3.42578125" style="111" customWidth="1"/>
    <col min="7173" max="7173" width="12.7109375" style="111" customWidth="1"/>
    <col min="7174" max="7174" width="14.5703125" style="111" customWidth="1"/>
    <col min="7175" max="7175" width="2.42578125" style="111" customWidth="1"/>
    <col min="7176" max="7424" width="9.140625" style="111"/>
    <col min="7425" max="7425" width="3.5703125" style="111" customWidth="1"/>
    <col min="7426" max="7426" width="49.140625" style="111" customWidth="1"/>
    <col min="7427" max="7427" width="8.28515625" style="111" customWidth="1"/>
    <col min="7428" max="7428" width="3.42578125" style="111" customWidth="1"/>
    <col min="7429" max="7429" width="12.7109375" style="111" customWidth="1"/>
    <col min="7430" max="7430" width="14.5703125" style="111" customWidth="1"/>
    <col min="7431" max="7431" width="2.42578125" style="111" customWidth="1"/>
    <col min="7432" max="7680" width="9.140625" style="111"/>
    <col min="7681" max="7681" width="3.5703125" style="111" customWidth="1"/>
    <col min="7682" max="7682" width="49.140625" style="111" customWidth="1"/>
    <col min="7683" max="7683" width="8.28515625" style="111" customWidth="1"/>
    <col min="7684" max="7684" width="3.42578125" style="111" customWidth="1"/>
    <col min="7685" max="7685" width="12.7109375" style="111" customWidth="1"/>
    <col min="7686" max="7686" width="14.5703125" style="111" customWidth="1"/>
    <col min="7687" max="7687" width="2.42578125" style="111" customWidth="1"/>
    <col min="7688" max="7936" width="9.140625" style="111"/>
    <col min="7937" max="7937" width="3.5703125" style="111" customWidth="1"/>
    <col min="7938" max="7938" width="49.140625" style="111" customWidth="1"/>
    <col min="7939" max="7939" width="8.28515625" style="111" customWidth="1"/>
    <col min="7940" max="7940" width="3.42578125" style="111" customWidth="1"/>
    <col min="7941" max="7941" width="12.7109375" style="111" customWidth="1"/>
    <col min="7942" max="7942" width="14.5703125" style="111" customWidth="1"/>
    <col min="7943" max="7943" width="2.42578125" style="111" customWidth="1"/>
    <col min="7944" max="8192" width="9.140625" style="111"/>
    <col min="8193" max="8193" width="3.5703125" style="111" customWidth="1"/>
    <col min="8194" max="8194" width="49.140625" style="111" customWidth="1"/>
    <col min="8195" max="8195" width="8.28515625" style="111" customWidth="1"/>
    <col min="8196" max="8196" width="3.42578125" style="111" customWidth="1"/>
    <col min="8197" max="8197" width="12.7109375" style="111" customWidth="1"/>
    <col min="8198" max="8198" width="14.5703125" style="111" customWidth="1"/>
    <col min="8199" max="8199" width="2.42578125" style="111" customWidth="1"/>
    <col min="8200" max="8448" width="9.140625" style="111"/>
    <col min="8449" max="8449" width="3.5703125" style="111" customWidth="1"/>
    <col min="8450" max="8450" width="49.140625" style="111" customWidth="1"/>
    <col min="8451" max="8451" width="8.28515625" style="111" customWidth="1"/>
    <col min="8452" max="8452" width="3.42578125" style="111" customWidth="1"/>
    <col min="8453" max="8453" width="12.7109375" style="111" customWidth="1"/>
    <col min="8454" max="8454" width="14.5703125" style="111" customWidth="1"/>
    <col min="8455" max="8455" width="2.42578125" style="111" customWidth="1"/>
    <col min="8456" max="8704" width="9.140625" style="111"/>
    <col min="8705" max="8705" width="3.5703125" style="111" customWidth="1"/>
    <col min="8706" max="8706" width="49.140625" style="111" customWidth="1"/>
    <col min="8707" max="8707" width="8.28515625" style="111" customWidth="1"/>
    <col min="8708" max="8708" width="3.42578125" style="111" customWidth="1"/>
    <col min="8709" max="8709" width="12.7109375" style="111" customWidth="1"/>
    <col min="8710" max="8710" width="14.5703125" style="111" customWidth="1"/>
    <col min="8711" max="8711" width="2.42578125" style="111" customWidth="1"/>
    <col min="8712" max="8960" width="9.140625" style="111"/>
    <col min="8961" max="8961" width="3.5703125" style="111" customWidth="1"/>
    <col min="8962" max="8962" width="49.140625" style="111" customWidth="1"/>
    <col min="8963" max="8963" width="8.28515625" style="111" customWidth="1"/>
    <col min="8964" max="8964" width="3.42578125" style="111" customWidth="1"/>
    <col min="8965" max="8965" width="12.7109375" style="111" customWidth="1"/>
    <col min="8966" max="8966" width="14.5703125" style="111" customWidth="1"/>
    <col min="8967" max="8967" width="2.42578125" style="111" customWidth="1"/>
    <col min="8968" max="9216" width="9.140625" style="111"/>
    <col min="9217" max="9217" width="3.5703125" style="111" customWidth="1"/>
    <col min="9218" max="9218" width="49.140625" style="111" customWidth="1"/>
    <col min="9219" max="9219" width="8.28515625" style="111" customWidth="1"/>
    <col min="9220" max="9220" width="3.42578125" style="111" customWidth="1"/>
    <col min="9221" max="9221" width="12.7109375" style="111" customWidth="1"/>
    <col min="9222" max="9222" width="14.5703125" style="111" customWidth="1"/>
    <col min="9223" max="9223" width="2.42578125" style="111" customWidth="1"/>
    <col min="9224" max="9472" width="9.140625" style="111"/>
    <col min="9473" max="9473" width="3.5703125" style="111" customWidth="1"/>
    <col min="9474" max="9474" width="49.140625" style="111" customWidth="1"/>
    <col min="9475" max="9475" width="8.28515625" style="111" customWidth="1"/>
    <col min="9476" max="9476" width="3.42578125" style="111" customWidth="1"/>
    <col min="9477" max="9477" width="12.7109375" style="111" customWidth="1"/>
    <col min="9478" max="9478" width="14.5703125" style="111" customWidth="1"/>
    <col min="9479" max="9479" width="2.42578125" style="111" customWidth="1"/>
    <col min="9480" max="9728" width="9.140625" style="111"/>
    <col min="9729" max="9729" width="3.5703125" style="111" customWidth="1"/>
    <col min="9730" max="9730" width="49.140625" style="111" customWidth="1"/>
    <col min="9731" max="9731" width="8.28515625" style="111" customWidth="1"/>
    <col min="9732" max="9732" width="3.42578125" style="111" customWidth="1"/>
    <col min="9733" max="9733" width="12.7109375" style="111" customWidth="1"/>
    <col min="9734" max="9734" width="14.5703125" style="111" customWidth="1"/>
    <col min="9735" max="9735" width="2.42578125" style="111" customWidth="1"/>
    <col min="9736" max="9984" width="9.140625" style="111"/>
    <col min="9985" max="9985" width="3.5703125" style="111" customWidth="1"/>
    <col min="9986" max="9986" width="49.140625" style="111" customWidth="1"/>
    <col min="9987" max="9987" width="8.28515625" style="111" customWidth="1"/>
    <col min="9988" max="9988" width="3.42578125" style="111" customWidth="1"/>
    <col min="9989" max="9989" width="12.7109375" style="111" customWidth="1"/>
    <col min="9990" max="9990" width="14.5703125" style="111" customWidth="1"/>
    <col min="9991" max="9991" width="2.42578125" style="111" customWidth="1"/>
    <col min="9992" max="10240" width="9.140625" style="111"/>
    <col min="10241" max="10241" width="3.5703125" style="111" customWidth="1"/>
    <col min="10242" max="10242" width="49.140625" style="111" customWidth="1"/>
    <col min="10243" max="10243" width="8.28515625" style="111" customWidth="1"/>
    <col min="10244" max="10244" width="3.42578125" style="111" customWidth="1"/>
    <col min="10245" max="10245" width="12.7109375" style="111" customWidth="1"/>
    <col min="10246" max="10246" width="14.5703125" style="111" customWidth="1"/>
    <col min="10247" max="10247" width="2.42578125" style="111" customWidth="1"/>
    <col min="10248" max="10496" width="9.140625" style="111"/>
    <col min="10497" max="10497" width="3.5703125" style="111" customWidth="1"/>
    <col min="10498" max="10498" width="49.140625" style="111" customWidth="1"/>
    <col min="10499" max="10499" width="8.28515625" style="111" customWidth="1"/>
    <col min="10500" max="10500" width="3.42578125" style="111" customWidth="1"/>
    <col min="10501" max="10501" width="12.7109375" style="111" customWidth="1"/>
    <col min="10502" max="10502" width="14.5703125" style="111" customWidth="1"/>
    <col min="10503" max="10503" width="2.42578125" style="111" customWidth="1"/>
    <col min="10504" max="10752" width="9.140625" style="111"/>
    <col min="10753" max="10753" width="3.5703125" style="111" customWidth="1"/>
    <col min="10754" max="10754" width="49.140625" style="111" customWidth="1"/>
    <col min="10755" max="10755" width="8.28515625" style="111" customWidth="1"/>
    <col min="10756" max="10756" width="3.42578125" style="111" customWidth="1"/>
    <col min="10757" max="10757" width="12.7109375" style="111" customWidth="1"/>
    <col min="10758" max="10758" width="14.5703125" style="111" customWidth="1"/>
    <col min="10759" max="10759" width="2.42578125" style="111" customWidth="1"/>
    <col min="10760" max="11008" width="9.140625" style="111"/>
    <col min="11009" max="11009" width="3.5703125" style="111" customWidth="1"/>
    <col min="11010" max="11010" width="49.140625" style="111" customWidth="1"/>
    <col min="11011" max="11011" width="8.28515625" style="111" customWidth="1"/>
    <col min="11012" max="11012" width="3.42578125" style="111" customWidth="1"/>
    <col min="11013" max="11013" width="12.7109375" style="111" customWidth="1"/>
    <col min="11014" max="11014" width="14.5703125" style="111" customWidth="1"/>
    <col min="11015" max="11015" width="2.42578125" style="111" customWidth="1"/>
    <col min="11016" max="11264" width="9.140625" style="111"/>
    <col min="11265" max="11265" width="3.5703125" style="111" customWidth="1"/>
    <col min="11266" max="11266" width="49.140625" style="111" customWidth="1"/>
    <col min="11267" max="11267" width="8.28515625" style="111" customWidth="1"/>
    <col min="11268" max="11268" width="3.42578125" style="111" customWidth="1"/>
    <col min="11269" max="11269" width="12.7109375" style="111" customWidth="1"/>
    <col min="11270" max="11270" width="14.5703125" style="111" customWidth="1"/>
    <col min="11271" max="11271" width="2.42578125" style="111" customWidth="1"/>
    <col min="11272" max="11520" width="9.140625" style="111"/>
    <col min="11521" max="11521" width="3.5703125" style="111" customWidth="1"/>
    <col min="11522" max="11522" width="49.140625" style="111" customWidth="1"/>
    <col min="11523" max="11523" width="8.28515625" style="111" customWidth="1"/>
    <col min="11524" max="11524" width="3.42578125" style="111" customWidth="1"/>
    <col min="11525" max="11525" width="12.7109375" style="111" customWidth="1"/>
    <col min="11526" max="11526" width="14.5703125" style="111" customWidth="1"/>
    <col min="11527" max="11527" width="2.42578125" style="111" customWidth="1"/>
    <col min="11528" max="11776" width="9.140625" style="111"/>
    <col min="11777" max="11777" width="3.5703125" style="111" customWidth="1"/>
    <col min="11778" max="11778" width="49.140625" style="111" customWidth="1"/>
    <col min="11779" max="11779" width="8.28515625" style="111" customWidth="1"/>
    <col min="11780" max="11780" width="3.42578125" style="111" customWidth="1"/>
    <col min="11781" max="11781" width="12.7109375" style="111" customWidth="1"/>
    <col min="11782" max="11782" width="14.5703125" style="111" customWidth="1"/>
    <col min="11783" max="11783" width="2.42578125" style="111" customWidth="1"/>
    <col min="11784" max="12032" width="9.140625" style="111"/>
    <col min="12033" max="12033" width="3.5703125" style="111" customWidth="1"/>
    <col min="12034" max="12034" width="49.140625" style="111" customWidth="1"/>
    <col min="12035" max="12035" width="8.28515625" style="111" customWidth="1"/>
    <col min="12036" max="12036" width="3.42578125" style="111" customWidth="1"/>
    <col min="12037" max="12037" width="12.7109375" style="111" customWidth="1"/>
    <col min="12038" max="12038" width="14.5703125" style="111" customWidth="1"/>
    <col min="12039" max="12039" width="2.42578125" style="111" customWidth="1"/>
    <col min="12040" max="12288" width="9.140625" style="111"/>
    <col min="12289" max="12289" width="3.5703125" style="111" customWidth="1"/>
    <col min="12290" max="12290" width="49.140625" style="111" customWidth="1"/>
    <col min="12291" max="12291" width="8.28515625" style="111" customWidth="1"/>
    <col min="12292" max="12292" width="3.42578125" style="111" customWidth="1"/>
    <col min="12293" max="12293" width="12.7109375" style="111" customWidth="1"/>
    <col min="12294" max="12294" width="14.5703125" style="111" customWidth="1"/>
    <col min="12295" max="12295" width="2.42578125" style="111" customWidth="1"/>
    <col min="12296" max="12544" width="9.140625" style="111"/>
    <col min="12545" max="12545" width="3.5703125" style="111" customWidth="1"/>
    <col min="12546" max="12546" width="49.140625" style="111" customWidth="1"/>
    <col min="12547" max="12547" width="8.28515625" style="111" customWidth="1"/>
    <col min="12548" max="12548" width="3.42578125" style="111" customWidth="1"/>
    <col min="12549" max="12549" width="12.7109375" style="111" customWidth="1"/>
    <col min="12550" max="12550" width="14.5703125" style="111" customWidth="1"/>
    <col min="12551" max="12551" width="2.42578125" style="111" customWidth="1"/>
    <col min="12552" max="12800" width="9.140625" style="111"/>
    <col min="12801" max="12801" width="3.5703125" style="111" customWidth="1"/>
    <col min="12802" max="12802" width="49.140625" style="111" customWidth="1"/>
    <col min="12803" max="12803" width="8.28515625" style="111" customWidth="1"/>
    <col min="12804" max="12804" width="3.42578125" style="111" customWidth="1"/>
    <col min="12805" max="12805" width="12.7109375" style="111" customWidth="1"/>
    <col min="12806" max="12806" width="14.5703125" style="111" customWidth="1"/>
    <col min="12807" max="12807" width="2.42578125" style="111" customWidth="1"/>
    <col min="12808" max="13056" width="9.140625" style="111"/>
    <col min="13057" max="13057" width="3.5703125" style="111" customWidth="1"/>
    <col min="13058" max="13058" width="49.140625" style="111" customWidth="1"/>
    <col min="13059" max="13059" width="8.28515625" style="111" customWidth="1"/>
    <col min="13060" max="13060" width="3.42578125" style="111" customWidth="1"/>
    <col min="13061" max="13061" width="12.7109375" style="111" customWidth="1"/>
    <col min="13062" max="13062" width="14.5703125" style="111" customWidth="1"/>
    <col min="13063" max="13063" width="2.42578125" style="111" customWidth="1"/>
    <col min="13064" max="13312" width="9.140625" style="111"/>
    <col min="13313" max="13313" width="3.5703125" style="111" customWidth="1"/>
    <col min="13314" max="13314" width="49.140625" style="111" customWidth="1"/>
    <col min="13315" max="13315" width="8.28515625" style="111" customWidth="1"/>
    <col min="13316" max="13316" width="3.42578125" style="111" customWidth="1"/>
    <col min="13317" max="13317" width="12.7109375" style="111" customWidth="1"/>
    <col min="13318" max="13318" width="14.5703125" style="111" customWidth="1"/>
    <col min="13319" max="13319" width="2.42578125" style="111" customWidth="1"/>
    <col min="13320" max="13568" width="9.140625" style="111"/>
    <col min="13569" max="13569" width="3.5703125" style="111" customWidth="1"/>
    <col min="13570" max="13570" width="49.140625" style="111" customWidth="1"/>
    <col min="13571" max="13571" width="8.28515625" style="111" customWidth="1"/>
    <col min="13572" max="13572" width="3.42578125" style="111" customWidth="1"/>
    <col min="13573" max="13573" width="12.7109375" style="111" customWidth="1"/>
    <col min="13574" max="13574" width="14.5703125" style="111" customWidth="1"/>
    <col min="13575" max="13575" width="2.42578125" style="111" customWidth="1"/>
    <col min="13576" max="13824" width="9.140625" style="111"/>
    <col min="13825" max="13825" width="3.5703125" style="111" customWidth="1"/>
    <col min="13826" max="13826" width="49.140625" style="111" customWidth="1"/>
    <col min="13827" max="13827" width="8.28515625" style="111" customWidth="1"/>
    <col min="13828" max="13828" width="3.42578125" style="111" customWidth="1"/>
    <col min="13829" max="13829" width="12.7109375" style="111" customWidth="1"/>
    <col min="13830" max="13830" width="14.5703125" style="111" customWidth="1"/>
    <col min="13831" max="13831" width="2.42578125" style="111" customWidth="1"/>
    <col min="13832" max="14080" width="9.140625" style="111"/>
    <col min="14081" max="14081" width="3.5703125" style="111" customWidth="1"/>
    <col min="14082" max="14082" width="49.140625" style="111" customWidth="1"/>
    <col min="14083" max="14083" width="8.28515625" style="111" customWidth="1"/>
    <col min="14084" max="14084" width="3.42578125" style="111" customWidth="1"/>
    <col min="14085" max="14085" width="12.7109375" style="111" customWidth="1"/>
    <col min="14086" max="14086" width="14.5703125" style="111" customWidth="1"/>
    <col min="14087" max="14087" width="2.42578125" style="111" customWidth="1"/>
    <col min="14088" max="14336" width="9.140625" style="111"/>
    <col min="14337" max="14337" width="3.5703125" style="111" customWidth="1"/>
    <col min="14338" max="14338" width="49.140625" style="111" customWidth="1"/>
    <col min="14339" max="14339" width="8.28515625" style="111" customWidth="1"/>
    <col min="14340" max="14340" width="3.42578125" style="111" customWidth="1"/>
    <col min="14341" max="14341" width="12.7109375" style="111" customWidth="1"/>
    <col min="14342" max="14342" width="14.5703125" style="111" customWidth="1"/>
    <col min="14343" max="14343" width="2.42578125" style="111" customWidth="1"/>
    <col min="14344" max="14592" width="9.140625" style="111"/>
    <col min="14593" max="14593" width="3.5703125" style="111" customWidth="1"/>
    <col min="14594" max="14594" width="49.140625" style="111" customWidth="1"/>
    <col min="14595" max="14595" width="8.28515625" style="111" customWidth="1"/>
    <col min="14596" max="14596" width="3.42578125" style="111" customWidth="1"/>
    <col min="14597" max="14597" width="12.7109375" style="111" customWidth="1"/>
    <col min="14598" max="14598" width="14.5703125" style="111" customWidth="1"/>
    <col min="14599" max="14599" width="2.42578125" style="111" customWidth="1"/>
    <col min="14600" max="14848" width="9.140625" style="111"/>
    <col min="14849" max="14849" width="3.5703125" style="111" customWidth="1"/>
    <col min="14850" max="14850" width="49.140625" style="111" customWidth="1"/>
    <col min="14851" max="14851" width="8.28515625" style="111" customWidth="1"/>
    <col min="14852" max="14852" width="3.42578125" style="111" customWidth="1"/>
    <col min="14853" max="14853" width="12.7109375" style="111" customWidth="1"/>
    <col min="14854" max="14854" width="14.5703125" style="111" customWidth="1"/>
    <col min="14855" max="14855" width="2.42578125" style="111" customWidth="1"/>
    <col min="14856" max="15104" width="9.140625" style="111"/>
    <col min="15105" max="15105" width="3.5703125" style="111" customWidth="1"/>
    <col min="15106" max="15106" width="49.140625" style="111" customWidth="1"/>
    <col min="15107" max="15107" width="8.28515625" style="111" customWidth="1"/>
    <col min="15108" max="15108" width="3.42578125" style="111" customWidth="1"/>
    <col min="15109" max="15109" width="12.7109375" style="111" customWidth="1"/>
    <col min="15110" max="15110" width="14.5703125" style="111" customWidth="1"/>
    <col min="15111" max="15111" width="2.42578125" style="111" customWidth="1"/>
    <col min="15112" max="15360" width="9.140625" style="111"/>
    <col min="15361" max="15361" width="3.5703125" style="111" customWidth="1"/>
    <col min="15362" max="15362" width="49.140625" style="111" customWidth="1"/>
    <col min="15363" max="15363" width="8.28515625" style="111" customWidth="1"/>
    <col min="15364" max="15364" width="3.42578125" style="111" customWidth="1"/>
    <col min="15365" max="15365" width="12.7109375" style="111" customWidth="1"/>
    <col min="15366" max="15366" width="14.5703125" style="111" customWidth="1"/>
    <col min="15367" max="15367" width="2.42578125" style="111" customWidth="1"/>
    <col min="15368" max="15616" width="9.140625" style="111"/>
    <col min="15617" max="15617" width="3.5703125" style="111" customWidth="1"/>
    <col min="15618" max="15618" width="49.140625" style="111" customWidth="1"/>
    <col min="15619" max="15619" width="8.28515625" style="111" customWidth="1"/>
    <col min="15620" max="15620" width="3.42578125" style="111" customWidth="1"/>
    <col min="15621" max="15621" width="12.7109375" style="111" customWidth="1"/>
    <col min="15622" max="15622" width="14.5703125" style="111" customWidth="1"/>
    <col min="15623" max="15623" width="2.42578125" style="111" customWidth="1"/>
    <col min="15624" max="15872" width="9.140625" style="111"/>
    <col min="15873" max="15873" width="3.5703125" style="111" customWidth="1"/>
    <col min="15874" max="15874" width="49.140625" style="111" customWidth="1"/>
    <col min="15875" max="15875" width="8.28515625" style="111" customWidth="1"/>
    <col min="15876" max="15876" width="3.42578125" style="111" customWidth="1"/>
    <col min="15877" max="15877" width="12.7109375" style="111" customWidth="1"/>
    <col min="15878" max="15878" width="14.5703125" style="111" customWidth="1"/>
    <col min="15879" max="15879" width="2.42578125" style="111" customWidth="1"/>
    <col min="15880" max="16128" width="9.140625" style="111"/>
    <col min="16129" max="16129" width="3.5703125" style="111" customWidth="1"/>
    <col min="16130" max="16130" width="49.140625" style="111" customWidth="1"/>
    <col min="16131" max="16131" width="8.28515625" style="111" customWidth="1"/>
    <col min="16132" max="16132" width="3.42578125" style="111" customWidth="1"/>
    <col min="16133" max="16133" width="12.7109375" style="111" customWidth="1"/>
    <col min="16134" max="16134" width="14.5703125" style="111" customWidth="1"/>
    <col min="16135" max="16135" width="2.42578125" style="111" customWidth="1"/>
    <col min="16136" max="16384" width="9.140625" style="111"/>
  </cols>
  <sheetData>
    <row r="1" spans="1:6" s="121" customFormat="1" x14ac:dyDescent="0.2"/>
    <row r="2" spans="1:6" s="121" customFormat="1" x14ac:dyDescent="0.2"/>
    <row r="3" spans="1:6" s="121" customFormat="1" x14ac:dyDescent="0.2"/>
    <row r="4" spans="1:6" s="121" customFormat="1" x14ac:dyDescent="0.2"/>
    <row r="5" spans="1:6" s="121" customFormat="1" x14ac:dyDescent="0.2"/>
    <row r="6" spans="1:6" s="121" customFormat="1" x14ac:dyDescent="0.2"/>
    <row r="7" spans="1:6" s="121" customFormat="1" ht="20.25" x14ac:dyDescent="0.2">
      <c r="A7" s="830"/>
      <c r="B7" s="880" t="s">
        <v>926</v>
      </c>
      <c r="C7" s="881"/>
      <c r="D7" s="881"/>
      <c r="E7" s="881"/>
    </row>
    <row r="8" spans="1:6" s="121" customFormat="1" ht="15.75" x14ac:dyDescent="0.2">
      <c r="A8" s="831"/>
      <c r="B8" s="882"/>
      <c r="C8" s="881"/>
      <c r="D8" s="881"/>
      <c r="E8" s="881"/>
    </row>
    <row r="9" spans="1:6" s="121" customFormat="1" x14ac:dyDescent="0.2"/>
    <row r="10" spans="1:6" s="121" customFormat="1" x14ac:dyDescent="0.2">
      <c r="A10" s="832" t="s">
        <v>729</v>
      </c>
      <c r="B10" s="832"/>
      <c r="C10" s="833"/>
      <c r="D10" s="834"/>
      <c r="E10" s="834" t="s">
        <v>927</v>
      </c>
      <c r="F10" s="834" t="s">
        <v>928</v>
      </c>
    </row>
    <row r="11" spans="1:6" s="121" customFormat="1" x14ac:dyDescent="0.2">
      <c r="A11" s="119"/>
      <c r="B11" s="119"/>
      <c r="C11" s="119"/>
      <c r="D11" s="119"/>
      <c r="E11" s="119"/>
      <c r="F11" s="119"/>
    </row>
    <row r="12" spans="1:6" s="121" customFormat="1" x14ac:dyDescent="0.2">
      <c r="A12" s="119" t="s">
        <v>435</v>
      </c>
      <c r="B12" s="835" t="s">
        <v>728</v>
      </c>
      <c r="C12" s="119"/>
      <c r="D12" s="836"/>
      <c r="E12" s="836">
        <v>496.86</v>
      </c>
      <c r="F12" s="837">
        <f>'Predviden vodovod A'!G15</f>
        <v>0</v>
      </c>
    </row>
    <row r="13" spans="1:6" s="121" customFormat="1" x14ac:dyDescent="0.2">
      <c r="A13" s="119"/>
      <c r="B13" s="119"/>
      <c r="C13" s="119"/>
      <c r="D13" s="838"/>
      <c r="E13" s="838"/>
      <c r="F13" s="119"/>
    </row>
    <row r="14" spans="1:6" s="121" customFormat="1" x14ac:dyDescent="0.2">
      <c r="A14" s="119">
        <v>2</v>
      </c>
      <c r="B14" s="119" t="s">
        <v>900</v>
      </c>
      <c r="C14" s="119"/>
      <c r="D14" s="836"/>
      <c r="E14" s="836">
        <v>25.1</v>
      </c>
      <c r="F14" s="837">
        <f>'Predviden vodovod B'!G14</f>
        <v>0</v>
      </c>
    </row>
    <row r="15" spans="1:6" s="121" customFormat="1" x14ac:dyDescent="0.2">
      <c r="A15" s="119"/>
      <c r="B15" s="119"/>
      <c r="C15" s="119"/>
      <c r="D15" s="836"/>
      <c r="E15" s="836"/>
      <c r="F15" s="119"/>
    </row>
    <row r="16" spans="1:6" s="121" customFormat="1" x14ac:dyDescent="0.2">
      <c r="A16" s="839" t="s">
        <v>732</v>
      </c>
      <c r="B16" s="840"/>
      <c r="C16" s="840"/>
      <c r="D16" s="836"/>
      <c r="E16" s="836"/>
      <c r="F16" s="841">
        <f>SUM(F11:F14)</f>
        <v>0</v>
      </c>
    </row>
    <row r="17" spans="1:6" s="121" customFormat="1" x14ac:dyDescent="0.2">
      <c r="A17" s="842"/>
      <c r="B17" s="840"/>
      <c r="C17" s="840"/>
      <c r="D17" s="836"/>
      <c r="E17" s="836"/>
      <c r="F17" s="843"/>
    </row>
    <row r="18" spans="1:6" s="121" customFormat="1" x14ac:dyDescent="0.2">
      <c r="A18" s="832" t="s">
        <v>929</v>
      </c>
      <c r="B18" s="832"/>
      <c r="C18" s="832"/>
      <c r="D18" s="832"/>
      <c r="E18" s="832"/>
      <c r="F18" s="844">
        <f>F61</f>
        <v>0</v>
      </c>
    </row>
    <row r="19" spans="1:6" s="121" customFormat="1" x14ac:dyDescent="0.2">
      <c r="A19" s="840"/>
      <c r="B19" s="840"/>
      <c r="C19" s="840"/>
      <c r="D19" s="840"/>
      <c r="E19" s="840"/>
      <c r="F19" s="845"/>
    </row>
    <row r="20" spans="1:6" s="121" customFormat="1" x14ac:dyDescent="0.2">
      <c r="A20" s="832" t="s">
        <v>930</v>
      </c>
      <c r="B20" s="832"/>
      <c r="C20" s="832"/>
      <c r="D20" s="832"/>
      <c r="E20" s="832"/>
      <c r="F20" s="844">
        <f>F71</f>
        <v>0</v>
      </c>
    </row>
    <row r="21" spans="1:6" s="121" customFormat="1" x14ac:dyDescent="0.2">
      <c r="A21" s="846"/>
      <c r="B21" s="846"/>
      <c r="C21" s="846"/>
      <c r="D21" s="846"/>
      <c r="E21" s="846"/>
      <c r="F21" s="847"/>
    </row>
    <row r="22" spans="1:6" s="121" customFormat="1" x14ac:dyDescent="0.2">
      <c r="A22" s="840"/>
      <c r="B22" s="840"/>
      <c r="C22" s="840"/>
      <c r="D22" s="840"/>
      <c r="E22" s="840"/>
      <c r="F22" s="845"/>
    </row>
    <row r="23" spans="1:6" s="121" customFormat="1" x14ac:dyDescent="0.2">
      <c r="A23" s="848" t="s">
        <v>931</v>
      </c>
      <c r="B23" s="849"/>
      <c r="C23" s="850"/>
      <c r="D23" s="849"/>
      <c r="E23" s="851"/>
      <c r="F23" s="852">
        <f>SUM(F16:F22)</f>
        <v>0</v>
      </c>
    </row>
    <row r="24" spans="1:6" s="121" customFormat="1" ht="12.75" customHeight="1" x14ac:dyDescent="0.2">
      <c r="A24" s="827"/>
      <c r="B24" s="119"/>
      <c r="C24" s="853"/>
      <c r="D24" s="853" t="s">
        <v>734</v>
      </c>
      <c r="E24" s="854">
        <f>F23/E26</f>
        <v>0</v>
      </c>
      <c r="F24" s="854"/>
    </row>
    <row r="25" spans="1:6" s="121" customFormat="1" ht="12.75" customHeight="1" x14ac:dyDescent="0.2">
      <c r="A25" s="827"/>
      <c r="B25" s="119"/>
      <c r="C25" s="855"/>
      <c r="D25" s="856"/>
      <c r="E25" s="854"/>
    </row>
    <row r="26" spans="1:6" s="121" customFormat="1" x14ac:dyDescent="0.2">
      <c r="A26" s="857"/>
      <c r="B26" s="119"/>
      <c r="C26" s="702"/>
      <c r="D26" s="858" t="s">
        <v>932</v>
      </c>
      <c r="E26" s="859">
        <f>E12+E14</f>
        <v>521.96</v>
      </c>
    </row>
    <row r="27" spans="1:6" s="121" customFormat="1" x14ac:dyDescent="0.2">
      <c r="A27" s="857"/>
      <c r="B27" s="119"/>
      <c r="C27" s="702"/>
      <c r="D27" s="859"/>
      <c r="E27" s="860"/>
    </row>
    <row r="28" spans="1:6" s="121" customFormat="1" x14ac:dyDescent="0.2">
      <c r="A28" s="827" t="s">
        <v>737</v>
      </c>
      <c r="B28" s="119"/>
      <c r="C28" s="119"/>
      <c r="D28" s="119"/>
      <c r="E28" s="860"/>
    </row>
    <row r="29" spans="1:6" s="121" customFormat="1" x14ac:dyDescent="0.2">
      <c r="A29" s="119"/>
      <c r="B29" s="119"/>
      <c r="C29" s="119"/>
      <c r="D29" s="119"/>
      <c r="E29" s="860"/>
    </row>
    <row r="30" spans="1:6" s="121" customFormat="1" x14ac:dyDescent="0.2">
      <c r="A30" s="119" t="s">
        <v>933</v>
      </c>
      <c r="B30" s="119"/>
      <c r="C30" s="119"/>
      <c r="D30" s="119"/>
      <c r="E30" s="860"/>
    </row>
    <row r="31" spans="1:6" s="121" customFormat="1" x14ac:dyDescent="0.2">
      <c r="A31" s="119"/>
      <c r="B31" s="119"/>
      <c r="C31" s="119"/>
      <c r="D31" s="119"/>
      <c r="E31" s="860"/>
    </row>
    <row r="32" spans="1:6" s="121" customFormat="1" ht="22.5" customHeight="1" x14ac:dyDescent="0.2">
      <c r="A32" s="883" t="s">
        <v>934</v>
      </c>
      <c r="B32" s="883"/>
      <c r="C32" s="883"/>
      <c r="D32" s="883"/>
      <c r="E32" s="883"/>
    </row>
    <row r="33" spans="1:7" s="121" customFormat="1" x14ac:dyDescent="0.2">
      <c r="A33" s="721"/>
      <c r="B33" s="721"/>
      <c r="C33" s="721"/>
      <c r="D33" s="721"/>
      <c r="E33" s="721"/>
    </row>
    <row r="34" spans="1:7" s="121" customFormat="1" ht="12.75" customHeight="1" x14ac:dyDescent="0.2">
      <c r="A34" s="884" t="s">
        <v>935</v>
      </c>
      <c r="B34" s="884"/>
      <c r="C34" s="884"/>
      <c r="D34" s="884"/>
      <c r="E34" s="721"/>
    </row>
    <row r="35" spans="1:7" s="121" customFormat="1" ht="12.75" customHeight="1" x14ac:dyDescent="0.2">
      <c r="A35" s="884"/>
      <c r="B35" s="884"/>
      <c r="C35" s="884"/>
      <c r="D35" s="884"/>
      <c r="E35" s="721"/>
    </row>
    <row r="36" spans="1:7" s="121" customFormat="1" x14ac:dyDescent="0.2">
      <c r="A36" s="884"/>
      <c r="B36" s="884"/>
      <c r="C36" s="884"/>
      <c r="D36" s="884"/>
      <c r="E36" s="721"/>
    </row>
    <row r="37" spans="1:7" s="121" customFormat="1" x14ac:dyDescent="0.2">
      <c r="A37" s="101"/>
      <c r="B37" s="101"/>
      <c r="C37" s="101"/>
      <c r="D37" s="101"/>
      <c r="E37" s="721"/>
    </row>
    <row r="38" spans="1:7" s="121" customFormat="1" ht="12.75" customHeight="1" x14ac:dyDescent="0.2">
      <c r="A38" s="884" t="s">
        <v>936</v>
      </c>
      <c r="B38" s="884"/>
      <c r="C38" s="884"/>
      <c r="D38" s="884"/>
      <c r="E38" s="721"/>
    </row>
    <row r="39" spans="1:7" s="121" customFormat="1" ht="12.75" customHeight="1" x14ac:dyDescent="0.2">
      <c r="A39" s="884"/>
      <c r="B39" s="884"/>
      <c r="C39" s="884"/>
      <c r="D39" s="884"/>
      <c r="E39" s="721"/>
    </row>
    <row r="40" spans="1:7" s="121" customFormat="1" x14ac:dyDescent="0.2">
      <c r="A40" s="884"/>
      <c r="B40" s="884"/>
      <c r="C40" s="884"/>
      <c r="D40" s="884"/>
      <c r="E40" s="861"/>
    </row>
    <row r="41" spans="1:7" s="121" customFormat="1" x14ac:dyDescent="0.2">
      <c r="A41" s="119"/>
      <c r="B41" s="119"/>
      <c r="C41" s="119"/>
      <c r="D41" s="119"/>
      <c r="E41" s="119"/>
    </row>
    <row r="42" spans="1:7" s="121" customFormat="1" x14ac:dyDescent="0.2">
      <c r="A42" s="862" t="s">
        <v>742</v>
      </c>
      <c r="B42" s="119"/>
      <c r="C42" s="119"/>
      <c r="D42" s="119"/>
      <c r="E42" s="119"/>
    </row>
    <row r="43" spans="1:7" s="121" customFormat="1" x14ac:dyDescent="0.2">
      <c r="A43" s="301"/>
      <c r="B43" s="301"/>
      <c r="C43" s="301"/>
      <c r="D43" s="301"/>
      <c r="E43" s="301"/>
      <c r="F43" s="303"/>
      <c r="G43" s="303"/>
    </row>
    <row r="44" spans="1:7" s="121" customFormat="1" x14ac:dyDescent="0.2">
      <c r="A44" s="786"/>
      <c r="B44" s="301"/>
      <c r="C44" s="301"/>
      <c r="D44" s="301"/>
      <c r="E44" s="301"/>
      <c r="F44" s="303"/>
      <c r="G44" s="303"/>
    </row>
    <row r="45" spans="1:7" ht="8.25" customHeight="1" x14ac:dyDescent="0.2">
      <c r="A45" s="286"/>
      <c r="B45" s="286"/>
      <c r="C45" s="286"/>
      <c r="D45" s="286"/>
      <c r="E45" s="286"/>
    </row>
    <row r="46" spans="1:7" ht="19.5" customHeight="1" x14ac:dyDescent="0.2">
      <c r="A46" s="787" t="s">
        <v>785</v>
      </c>
      <c r="B46" s="295" t="s">
        <v>937</v>
      </c>
      <c r="C46" s="788" t="s">
        <v>744</v>
      </c>
      <c r="D46" s="287" t="s">
        <v>745</v>
      </c>
      <c r="E46" s="789" t="s">
        <v>746</v>
      </c>
      <c r="F46" s="788" t="s">
        <v>509</v>
      </c>
    </row>
    <row r="47" spans="1:7" x14ac:dyDescent="0.2">
      <c r="A47" s="278"/>
      <c r="B47" s="289"/>
      <c r="C47" s="280"/>
      <c r="D47" s="280"/>
      <c r="E47" s="280"/>
      <c r="F47" s="281"/>
    </row>
    <row r="48" spans="1:7" x14ac:dyDescent="0.2">
      <c r="A48" s="282"/>
      <c r="B48" s="283"/>
      <c r="C48" s="790"/>
      <c r="D48" s="284"/>
      <c r="E48" s="281"/>
      <c r="F48" s="664"/>
    </row>
    <row r="49" spans="1:7" ht="22.5" x14ac:dyDescent="0.2">
      <c r="A49" s="684" t="s">
        <v>437</v>
      </c>
      <c r="B49" s="685" t="s">
        <v>938</v>
      </c>
      <c r="C49" s="700">
        <v>1</v>
      </c>
      <c r="D49" s="797" t="s">
        <v>745</v>
      </c>
      <c r="E49" s="663">
        <v>0</v>
      </c>
      <c r="F49" s="281">
        <f t="shared" ref="F49:F60" si="0">C49*E49</f>
        <v>0</v>
      </c>
    </row>
    <row r="50" spans="1:7" ht="33.75" x14ac:dyDescent="0.2">
      <c r="A50" s="684" t="s">
        <v>439</v>
      </c>
      <c r="B50" s="685" t="s">
        <v>939</v>
      </c>
      <c r="C50" s="700">
        <v>1</v>
      </c>
      <c r="D50" s="797" t="s">
        <v>745</v>
      </c>
      <c r="E50" s="669">
        <v>0</v>
      </c>
      <c r="F50" s="281">
        <f t="shared" si="0"/>
        <v>0</v>
      </c>
    </row>
    <row r="51" spans="1:7" x14ac:dyDescent="0.2">
      <c r="A51" s="684" t="s">
        <v>440</v>
      </c>
      <c r="B51" s="685" t="s">
        <v>940</v>
      </c>
      <c r="C51" s="700">
        <v>1</v>
      </c>
      <c r="D51" s="797" t="s">
        <v>745</v>
      </c>
      <c r="E51" s="669">
        <v>0</v>
      </c>
      <c r="F51" s="281">
        <f t="shared" si="0"/>
        <v>0</v>
      </c>
    </row>
    <row r="52" spans="1:7" ht="45" x14ac:dyDescent="0.2">
      <c r="A52" s="684" t="s">
        <v>442</v>
      </c>
      <c r="B52" s="685" t="s">
        <v>941</v>
      </c>
      <c r="C52" s="700">
        <f>C49</f>
        <v>1</v>
      </c>
      <c r="D52" s="797" t="s">
        <v>745</v>
      </c>
      <c r="E52" s="663">
        <v>0</v>
      </c>
      <c r="F52" s="281">
        <f t="shared" si="0"/>
        <v>0</v>
      </c>
    </row>
    <row r="53" spans="1:7" ht="22.5" x14ac:dyDescent="0.2">
      <c r="A53" s="684" t="s">
        <v>444</v>
      </c>
      <c r="B53" s="701" t="s">
        <v>942</v>
      </c>
      <c r="C53" s="798">
        <v>4</v>
      </c>
      <c r="D53" s="797" t="s">
        <v>745</v>
      </c>
      <c r="E53" s="791">
        <v>0</v>
      </c>
      <c r="F53" s="281">
        <f>C53*E53</f>
        <v>0</v>
      </c>
    </row>
    <row r="54" spans="1:7" x14ac:dyDescent="0.2">
      <c r="A54" s="684" t="s">
        <v>446</v>
      </c>
      <c r="B54" s="701" t="s">
        <v>943</v>
      </c>
      <c r="C54" s="798">
        <v>10</v>
      </c>
      <c r="D54" s="797" t="s">
        <v>745</v>
      </c>
      <c r="E54" s="791">
        <v>0</v>
      </c>
      <c r="F54" s="281">
        <f t="shared" si="0"/>
        <v>0</v>
      </c>
    </row>
    <row r="55" spans="1:7" ht="22.5" x14ac:dyDescent="0.2">
      <c r="A55" s="684" t="s">
        <v>448</v>
      </c>
      <c r="B55" s="685" t="s">
        <v>944</v>
      </c>
      <c r="C55" s="799">
        <v>0.5</v>
      </c>
      <c r="D55" s="797" t="s">
        <v>745</v>
      </c>
      <c r="E55" s="669">
        <v>0</v>
      </c>
      <c r="F55" s="281">
        <f t="shared" si="0"/>
        <v>0</v>
      </c>
    </row>
    <row r="56" spans="1:7" ht="33.75" x14ac:dyDescent="0.2">
      <c r="A56" s="684" t="s">
        <v>450</v>
      </c>
      <c r="B56" s="698" t="s">
        <v>945</v>
      </c>
      <c r="C56" s="700">
        <v>1</v>
      </c>
      <c r="D56" s="797" t="s">
        <v>745</v>
      </c>
      <c r="E56" s="669">
        <v>0</v>
      </c>
      <c r="F56" s="281">
        <f t="shared" si="0"/>
        <v>0</v>
      </c>
    </row>
    <row r="57" spans="1:7" ht="45" x14ac:dyDescent="0.2">
      <c r="A57" s="684" t="s">
        <v>452</v>
      </c>
      <c r="B57" s="698" t="s">
        <v>946</v>
      </c>
      <c r="C57" s="700">
        <v>1</v>
      </c>
      <c r="D57" s="797" t="s">
        <v>745</v>
      </c>
      <c r="E57" s="669">
        <v>0</v>
      </c>
      <c r="F57" s="281">
        <f t="shared" si="0"/>
        <v>0</v>
      </c>
    </row>
    <row r="58" spans="1:7" ht="45" x14ac:dyDescent="0.2">
      <c r="A58" s="684" t="s">
        <v>454</v>
      </c>
      <c r="B58" s="685" t="s">
        <v>947</v>
      </c>
      <c r="C58" s="799">
        <v>0.5</v>
      </c>
      <c r="D58" s="797" t="s">
        <v>745</v>
      </c>
      <c r="E58" s="669">
        <v>0</v>
      </c>
      <c r="F58" s="281">
        <f t="shared" si="0"/>
        <v>0</v>
      </c>
    </row>
    <row r="59" spans="1:7" x14ac:dyDescent="0.2">
      <c r="A59" s="684" t="s">
        <v>456</v>
      </c>
      <c r="B59" s="685" t="s">
        <v>948</v>
      </c>
      <c r="C59" s="700">
        <f>C60</f>
        <v>5</v>
      </c>
      <c r="D59" s="797" t="s">
        <v>745</v>
      </c>
      <c r="E59" s="669">
        <v>0</v>
      </c>
      <c r="F59" s="281">
        <f t="shared" si="0"/>
        <v>0</v>
      </c>
    </row>
    <row r="60" spans="1:7" ht="45" x14ac:dyDescent="0.2">
      <c r="A60" s="684" t="s">
        <v>458</v>
      </c>
      <c r="B60" s="685" t="s">
        <v>949</v>
      </c>
      <c r="C60" s="700">
        <f>C71</f>
        <v>5</v>
      </c>
      <c r="D60" s="797" t="s">
        <v>745</v>
      </c>
      <c r="E60" s="669">
        <v>0</v>
      </c>
      <c r="F60" s="281">
        <f t="shared" si="0"/>
        <v>0</v>
      </c>
    </row>
    <row r="61" spans="1:7" x14ac:dyDescent="0.2">
      <c r="A61" s="800" t="s">
        <v>950</v>
      </c>
      <c r="B61" s="701"/>
      <c r="C61" s="103"/>
      <c r="D61" s="103"/>
      <c r="E61" s="280"/>
      <c r="F61" s="281">
        <f>SUBTOTAL(109,Tabela571415[cena])</f>
        <v>0</v>
      </c>
    </row>
    <row r="62" spans="1:7" s="118" customFormat="1" x14ac:dyDescent="0.2">
      <c r="A62" s="792"/>
      <c r="B62" s="793"/>
      <c r="C62" s="794"/>
      <c r="D62" s="793"/>
      <c r="E62" s="795"/>
      <c r="F62" s="305"/>
      <c r="G62" s="294"/>
    </row>
    <row r="63" spans="1:7" s="118" customFormat="1" ht="12.75" customHeight="1" x14ac:dyDescent="0.2">
      <c r="A63" s="294"/>
      <c r="B63" s="294"/>
      <c r="C63" s="294"/>
      <c r="D63" s="294"/>
      <c r="E63" s="796"/>
      <c r="F63" s="294"/>
      <c r="G63" s="294"/>
    </row>
    <row r="64" spans="1:7" s="118" customFormat="1" ht="11.25" x14ac:dyDescent="0.2">
      <c r="A64" s="801" t="s">
        <v>930</v>
      </c>
      <c r="B64" s="802"/>
      <c r="C64" s="885" t="s">
        <v>951</v>
      </c>
      <c r="D64" s="885"/>
      <c r="E64" s="803" t="s">
        <v>952</v>
      </c>
      <c r="F64" s="803" t="s">
        <v>509</v>
      </c>
    </row>
    <row r="65" spans="1:7" s="118" customFormat="1" x14ac:dyDescent="0.2">
      <c r="C65" s="804"/>
      <c r="D65" s="805"/>
      <c r="E65" s="806"/>
      <c r="F65" s="111"/>
      <c r="G65" s="111"/>
    </row>
    <row r="66" spans="1:7" s="118" customFormat="1" x14ac:dyDescent="0.2">
      <c r="A66" s="807" t="s">
        <v>735</v>
      </c>
      <c r="C66" s="808">
        <v>4</v>
      </c>
      <c r="E66" s="809">
        <v>117</v>
      </c>
      <c r="F66" s="810">
        <f>'Predviden vodovod A'!G19</f>
        <v>0</v>
      </c>
      <c r="G66" s="111"/>
    </row>
    <row r="67" spans="1:7" s="118" customFormat="1" x14ac:dyDescent="0.2">
      <c r="A67" s="807"/>
      <c r="E67" s="805"/>
      <c r="F67" s="806"/>
      <c r="G67" s="111"/>
    </row>
    <row r="68" spans="1:7" s="118" customFormat="1" x14ac:dyDescent="0.2">
      <c r="A68" s="807" t="s">
        <v>901</v>
      </c>
      <c r="C68" s="808">
        <v>1</v>
      </c>
      <c r="E68" s="809">
        <v>47.5</v>
      </c>
      <c r="F68" s="811">
        <f>'Predviden vodovod B'!G18</f>
        <v>0</v>
      </c>
      <c r="G68" s="111"/>
    </row>
    <row r="69" spans="1:7" s="118" customFormat="1" x14ac:dyDescent="0.2">
      <c r="A69" s="812"/>
      <c r="B69" s="812"/>
      <c r="C69" s="812"/>
      <c r="D69" s="812"/>
      <c r="E69" s="812"/>
      <c r="F69" s="813"/>
      <c r="G69" s="111"/>
    </row>
    <row r="70" spans="1:7" s="118" customFormat="1" x14ac:dyDescent="0.2">
      <c r="A70" s="807"/>
      <c r="C70" s="814"/>
      <c r="D70" s="814"/>
      <c r="E70" s="807"/>
      <c r="F70" s="806"/>
      <c r="G70" s="111"/>
    </row>
    <row r="71" spans="1:7" s="118" customFormat="1" x14ac:dyDescent="0.2">
      <c r="A71" s="807" t="s">
        <v>953</v>
      </c>
      <c r="C71" s="815">
        <f>SUM(C66:C70)</f>
        <v>5</v>
      </c>
      <c r="D71" s="814"/>
      <c r="E71" s="809">
        <f>SUM(E66:E70)</f>
        <v>164.5</v>
      </c>
      <c r="F71" s="811">
        <f>SUM(F66:F70)</f>
        <v>0</v>
      </c>
      <c r="G71" s="111"/>
    </row>
    <row r="72" spans="1:7" s="118" customFormat="1" ht="12.75" customHeight="1" x14ac:dyDescent="0.2">
      <c r="A72" s="807"/>
      <c r="C72" s="814"/>
      <c r="D72" s="814"/>
      <c r="E72" s="807"/>
      <c r="F72" s="806"/>
      <c r="G72" s="111"/>
    </row>
    <row r="73" spans="1:7" s="118" customFormat="1" ht="11.25" x14ac:dyDescent="0.2">
      <c r="A73" s="807"/>
      <c r="B73" s="886" t="s">
        <v>954</v>
      </c>
      <c r="C73" s="886"/>
      <c r="D73" s="886"/>
      <c r="E73" s="886"/>
      <c r="F73" s="816">
        <f>F71/E71</f>
        <v>0</v>
      </c>
    </row>
    <row r="74" spans="1:7" s="118" customFormat="1" x14ac:dyDescent="0.2">
      <c r="A74" s="807"/>
      <c r="C74" s="814"/>
      <c r="D74" s="807"/>
      <c r="E74" s="806"/>
      <c r="F74" s="111"/>
      <c r="G74" s="111"/>
    </row>
    <row r="75" spans="1:7" s="118" customFormat="1" ht="11.25" x14ac:dyDescent="0.2">
      <c r="A75" s="817" t="s">
        <v>931</v>
      </c>
      <c r="B75" s="818"/>
      <c r="C75" s="819"/>
      <c r="D75" s="819"/>
      <c r="E75" s="818"/>
      <c r="F75" s="820">
        <f>F61+F71+F16</f>
        <v>0</v>
      </c>
    </row>
    <row r="76" spans="1:7" s="118" customFormat="1" x14ac:dyDescent="0.2">
      <c r="A76" s="821"/>
      <c r="B76" s="821"/>
      <c r="C76" s="822"/>
      <c r="D76" s="821"/>
      <c r="E76" s="823"/>
      <c r="F76" s="111"/>
    </row>
    <row r="77" spans="1:7" ht="15" x14ac:dyDescent="0.2">
      <c r="A77" s="824" t="s">
        <v>955</v>
      </c>
      <c r="B77" s="123"/>
      <c r="C77" s="123"/>
      <c r="D77" s="825"/>
      <c r="E77" s="123"/>
      <c r="F77" s="111"/>
      <c r="G77" s="111"/>
    </row>
    <row r="78" spans="1:7" x14ac:dyDescent="0.2">
      <c r="A78" s="123"/>
      <c r="B78" s="123"/>
      <c r="C78" s="123"/>
      <c r="D78" s="825"/>
      <c r="E78" s="123"/>
      <c r="F78" s="111"/>
      <c r="G78" s="111"/>
    </row>
    <row r="79" spans="1:7" x14ac:dyDescent="0.2">
      <c r="A79" s="123"/>
      <c r="B79" s="123"/>
      <c r="C79" s="123"/>
      <c r="D79" s="825"/>
      <c r="E79" s="123"/>
      <c r="F79" s="111"/>
      <c r="G79" s="111"/>
    </row>
    <row r="80" spans="1:7" x14ac:dyDescent="0.2">
      <c r="A80" s="123"/>
      <c r="B80" s="123"/>
      <c r="C80" s="123"/>
      <c r="D80" s="825"/>
      <c r="E80" s="123"/>
      <c r="F80" s="111"/>
      <c r="G80" s="111"/>
    </row>
    <row r="81" spans="1:7" x14ac:dyDescent="0.2">
      <c r="A81" s="826" t="s">
        <v>956</v>
      </c>
      <c r="B81" s="119"/>
      <c r="C81" s="119"/>
      <c r="D81" s="827"/>
      <c r="E81" s="119"/>
      <c r="F81" s="111"/>
      <c r="G81" s="111"/>
    </row>
    <row r="82" spans="1:7" x14ac:dyDescent="0.2">
      <c r="A82" s="878" t="s">
        <v>957</v>
      </c>
      <c r="B82" s="878"/>
      <c r="C82" s="878"/>
      <c r="D82" s="878"/>
      <c r="E82" s="878"/>
      <c r="F82" s="111"/>
      <c r="G82" s="111"/>
    </row>
    <row r="83" spans="1:7" x14ac:dyDescent="0.2">
      <c r="A83" s="878"/>
      <c r="B83" s="878"/>
      <c r="C83" s="878"/>
      <c r="D83" s="878"/>
      <c r="E83" s="878"/>
      <c r="F83" s="111"/>
      <c r="G83" s="111"/>
    </row>
    <row r="84" spans="1:7" x14ac:dyDescent="0.2">
      <c r="A84" s="878"/>
      <c r="B84" s="878"/>
      <c r="C84" s="878"/>
      <c r="D84" s="878"/>
      <c r="E84" s="878"/>
      <c r="F84" s="111"/>
      <c r="G84" s="111"/>
    </row>
    <row r="85" spans="1:7" x14ac:dyDescent="0.2">
      <c r="A85" s="878"/>
      <c r="B85" s="878"/>
      <c r="C85" s="878"/>
      <c r="D85" s="878"/>
      <c r="E85" s="878"/>
      <c r="F85" s="111"/>
      <c r="G85" s="111"/>
    </row>
    <row r="86" spans="1:7" x14ac:dyDescent="0.2">
      <c r="A86" s="878"/>
      <c r="B86" s="878"/>
      <c r="C86" s="878"/>
      <c r="D86" s="878"/>
      <c r="E86" s="878"/>
      <c r="F86" s="111"/>
      <c r="G86" s="111"/>
    </row>
    <row r="87" spans="1:7" x14ac:dyDescent="0.2">
      <c r="A87" s="878"/>
      <c r="B87" s="878"/>
      <c r="C87" s="878"/>
      <c r="D87" s="878"/>
      <c r="E87" s="878"/>
      <c r="F87" s="111"/>
      <c r="G87" s="111"/>
    </row>
    <row r="88" spans="1:7" x14ac:dyDescent="0.2">
      <c r="A88" s="878"/>
      <c r="B88" s="878"/>
      <c r="C88" s="878"/>
      <c r="D88" s="878"/>
      <c r="E88" s="878"/>
      <c r="F88" s="111"/>
      <c r="G88" s="111"/>
    </row>
    <row r="89" spans="1:7" x14ac:dyDescent="0.2">
      <c r="A89" s="878"/>
      <c r="B89" s="878"/>
      <c r="C89" s="878"/>
      <c r="D89" s="878"/>
      <c r="E89" s="878"/>
      <c r="F89" s="111"/>
      <c r="G89" s="111"/>
    </row>
    <row r="90" spans="1:7" x14ac:dyDescent="0.2">
      <c r="A90" s="878"/>
      <c r="B90" s="878"/>
      <c r="C90" s="878"/>
      <c r="D90" s="878"/>
      <c r="E90" s="878"/>
      <c r="F90" s="111"/>
      <c r="G90" s="111"/>
    </row>
    <row r="91" spans="1:7" x14ac:dyDescent="0.2">
      <c r="A91" s="878"/>
      <c r="B91" s="878"/>
      <c r="C91" s="878"/>
      <c r="D91" s="878"/>
      <c r="E91" s="878"/>
      <c r="F91" s="111"/>
      <c r="G91" s="111"/>
    </row>
    <row r="92" spans="1:7" x14ac:dyDescent="0.2">
      <c r="A92" s="878"/>
      <c r="B92" s="878"/>
      <c r="C92" s="878"/>
      <c r="D92" s="878"/>
      <c r="E92" s="878"/>
      <c r="F92" s="111"/>
      <c r="G92" s="111"/>
    </row>
    <row r="93" spans="1:7" x14ac:dyDescent="0.2">
      <c r="A93" s="878"/>
      <c r="B93" s="878"/>
      <c r="C93" s="878"/>
      <c r="D93" s="878"/>
      <c r="E93" s="878"/>
      <c r="F93" s="111"/>
      <c r="G93" s="111"/>
    </row>
    <row r="94" spans="1:7" x14ac:dyDescent="0.2">
      <c r="A94" s="878"/>
      <c r="B94" s="878"/>
      <c r="C94" s="878"/>
      <c r="D94" s="878"/>
      <c r="E94" s="878"/>
      <c r="F94" s="111"/>
      <c r="G94" s="111"/>
    </row>
    <row r="95" spans="1:7" x14ac:dyDescent="0.2">
      <c r="A95" s="878"/>
      <c r="B95" s="878"/>
      <c r="C95" s="878"/>
      <c r="D95" s="878"/>
      <c r="E95" s="878"/>
      <c r="F95" s="111"/>
      <c r="G95" s="111"/>
    </row>
    <row r="96" spans="1:7" x14ac:dyDescent="0.2">
      <c r="A96" s="878"/>
      <c r="B96" s="878"/>
      <c r="C96" s="878"/>
      <c r="D96" s="878"/>
      <c r="E96" s="878"/>
      <c r="F96" s="111"/>
      <c r="G96" s="111"/>
    </row>
    <row r="97" spans="1:7" x14ac:dyDescent="0.2">
      <c r="A97" s="689"/>
      <c r="B97" s="689"/>
      <c r="C97" s="689"/>
      <c r="D97" s="689"/>
      <c r="E97" s="689"/>
      <c r="F97" s="111"/>
      <c r="G97" s="111"/>
    </row>
    <row r="98" spans="1:7" x14ac:dyDescent="0.2">
      <c r="A98" s="826" t="s">
        <v>958</v>
      </c>
      <c r="B98" s="123"/>
      <c r="C98" s="123"/>
      <c r="D98" s="825"/>
      <c r="E98" s="123"/>
      <c r="F98" s="111"/>
      <c r="G98" s="111"/>
    </row>
    <row r="99" spans="1:7" x14ac:dyDescent="0.2">
      <c r="A99" s="878" t="s">
        <v>959</v>
      </c>
      <c r="B99" s="878"/>
      <c r="C99" s="878"/>
      <c r="D99" s="878"/>
      <c r="E99" s="878"/>
      <c r="F99" s="111"/>
      <c r="G99" s="111"/>
    </row>
    <row r="100" spans="1:7" x14ac:dyDescent="0.2">
      <c r="A100" s="878"/>
      <c r="B100" s="878"/>
      <c r="C100" s="878"/>
      <c r="D100" s="878"/>
      <c r="E100" s="878"/>
      <c r="F100" s="111"/>
      <c r="G100" s="111"/>
    </row>
    <row r="101" spans="1:7" x14ac:dyDescent="0.2">
      <c r="A101" s="878"/>
      <c r="B101" s="878"/>
      <c r="C101" s="878"/>
      <c r="D101" s="878"/>
      <c r="E101" s="878"/>
      <c r="F101" s="111"/>
      <c r="G101" s="111"/>
    </row>
    <row r="102" spans="1:7" x14ac:dyDescent="0.2">
      <c r="A102" s="878"/>
      <c r="B102" s="878"/>
      <c r="C102" s="878"/>
      <c r="D102" s="878"/>
      <c r="E102" s="878"/>
      <c r="F102" s="111"/>
      <c r="G102" s="111"/>
    </row>
    <row r="103" spans="1:7" x14ac:dyDescent="0.2">
      <c r="A103" s="878"/>
      <c r="B103" s="878"/>
      <c r="C103" s="878"/>
      <c r="D103" s="878"/>
      <c r="E103" s="878"/>
      <c r="F103" s="111"/>
      <c r="G103" s="111"/>
    </row>
    <row r="104" spans="1:7" x14ac:dyDescent="0.2">
      <c r="A104" s="878"/>
      <c r="B104" s="878"/>
      <c r="C104" s="878"/>
      <c r="D104" s="878"/>
      <c r="E104" s="878"/>
      <c r="F104" s="111"/>
      <c r="G104" s="111"/>
    </row>
    <row r="105" spans="1:7" x14ac:dyDescent="0.2">
      <c r="A105" s="878"/>
      <c r="B105" s="878"/>
      <c r="C105" s="878"/>
      <c r="D105" s="878"/>
      <c r="E105" s="878"/>
      <c r="F105" s="111"/>
      <c r="G105" s="111"/>
    </row>
    <row r="106" spans="1:7" x14ac:dyDescent="0.2">
      <c r="A106" s="878"/>
      <c r="B106" s="878"/>
      <c r="C106" s="878"/>
      <c r="D106" s="878"/>
      <c r="E106" s="878"/>
      <c r="F106" s="111"/>
      <c r="G106" s="111"/>
    </row>
    <row r="107" spans="1:7" x14ac:dyDescent="0.2">
      <c r="A107" s="878"/>
      <c r="B107" s="878"/>
      <c r="C107" s="878"/>
      <c r="D107" s="878"/>
      <c r="E107" s="878"/>
      <c r="F107" s="111"/>
      <c r="G107" s="111"/>
    </row>
    <row r="108" spans="1:7" x14ac:dyDescent="0.2">
      <c r="A108" s="689"/>
      <c r="B108" s="689"/>
      <c r="C108" s="689"/>
      <c r="D108" s="689"/>
      <c r="E108" s="689"/>
      <c r="F108" s="111"/>
      <c r="G108" s="111"/>
    </row>
    <row r="109" spans="1:7" x14ac:dyDescent="0.2">
      <c r="A109" s="878" t="s">
        <v>960</v>
      </c>
      <c r="B109" s="878"/>
      <c r="C109" s="878"/>
      <c r="D109" s="878"/>
      <c r="E109" s="878"/>
      <c r="F109" s="111"/>
      <c r="G109" s="111"/>
    </row>
    <row r="110" spans="1:7" x14ac:dyDescent="0.2">
      <c r="A110" s="878"/>
      <c r="B110" s="878"/>
      <c r="C110" s="878"/>
      <c r="D110" s="878"/>
      <c r="E110" s="878"/>
      <c r="F110" s="111"/>
      <c r="G110" s="111"/>
    </row>
    <row r="111" spans="1:7" x14ac:dyDescent="0.2">
      <c r="A111" s="878"/>
      <c r="B111" s="878"/>
      <c r="C111" s="878"/>
      <c r="D111" s="878"/>
      <c r="E111" s="878"/>
      <c r="F111" s="111"/>
      <c r="G111" s="111"/>
    </row>
    <row r="112" spans="1:7" x14ac:dyDescent="0.2">
      <c r="A112" s="878"/>
      <c r="B112" s="878"/>
      <c r="C112" s="878"/>
      <c r="D112" s="878"/>
      <c r="E112" s="878"/>
      <c r="F112" s="111"/>
      <c r="G112" s="111"/>
    </row>
    <row r="113" spans="1:7" x14ac:dyDescent="0.2">
      <c r="A113" s="878"/>
      <c r="B113" s="878"/>
      <c r="C113" s="878"/>
      <c r="D113" s="878"/>
      <c r="E113" s="878"/>
      <c r="F113" s="111"/>
      <c r="G113" s="111"/>
    </row>
    <row r="114" spans="1:7" x14ac:dyDescent="0.2">
      <c r="A114" s="878"/>
      <c r="B114" s="878"/>
      <c r="C114" s="878"/>
      <c r="D114" s="878"/>
      <c r="E114" s="878"/>
      <c r="F114" s="111"/>
      <c r="G114" s="111"/>
    </row>
    <row r="115" spans="1:7" x14ac:dyDescent="0.2">
      <c r="A115" s="689"/>
      <c r="B115" s="689"/>
      <c r="C115" s="689"/>
      <c r="D115" s="689"/>
      <c r="E115" s="689"/>
      <c r="F115" s="111"/>
      <c r="G115" s="111"/>
    </row>
    <row r="116" spans="1:7" x14ac:dyDescent="0.2">
      <c r="A116" s="826" t="s">
        <v>961</v>
      </c>
      <c r="B116" s="694"/>
      <c r="C116" s="694"/>
      <c r="D116" s="694"/>
      <c r="E116" s="694"/>
      <c r="F116" s="111"/>
      <c r="G116" s="111"/>
    </row>
    <row r="117" spans="1:7" x14ac:dyDescent="0.2">
      <c r="A117" s="878" t="s">
        <v>962</v>
      </c>
      <c r="B117" s="878"/>
      <c r="C117" s="878"/>
      <c r="D117" s="878"/>
      <c r="E117" s="878"/>
      <c r="F117" s="111"/>
      <c r="G117" s="111"/>
    </row>
    <row r="118" spans="1:7" x14ac:dyDescent="0.2">
      <c r="A118" s="878"/>
      <c r="B118" s="878"/>
      <c r="C118" s="878"/>
      <c r="D118" s="878"/>
      <c r="E118" s="878"/>
      <c r="F118" s="111"/>
      <c r="G118" s="111"/>
    </row>
    <row r="119" spans="1:7" x14ac:dyDescent="0.2">
      <c r="A119" s="878"/>
      <c r="B119" s="878"/>
      <c r="C119" s="878"/>
      <c r="D119" s="878"/>
      <c r="E119" s="878"/>
      <c r="F119" s="111"/>
      <c r="G119" s="111"/>
    </row>
    <row r="120" spans="1:7" x14ac:dyDescent="0.2">
      <c r="A120" s="878"/>
      <c r="B120" s="878"/>
      <c r="C120" s="878"/>
      <c r="D120" s="878"/>
      <c r="E120" s="878"/>
      <c r="F120" s="111"/>
      <c r="G120" s="111"/>
    </row>
    <row r="121" spans="1:7" x14ac:dyDescent="0.2">
      <c r="A121" s="878"/>
      <c r="B121" s="878"/>
      <c r="C121" s="878"/>
      <c r="D121" s="878"/>
      <c r="E121" s="878"/>
      <c r="F121" s="111"/>
      <c r="G121" s="111"/>
    </row>
    <row r="122" spans="1:7" x14ac:dyDescent="0.2">
      <c r="A122" s="878"/>
      <c r="B122" s="878"/>
      <c r="C122" s="878"/>
      <c r="D122" s="878"/>
      <c r="E122" s="878"/>
      <c r="F122" s="111"/>
      <c r="G122" s="111"/>
    </row>
    <row r="123" spans="1:7" x14ac:dyDescent="0.2">
      <c r="A123" s="689"/>
      <c r="B123" s="689"/>
      <c r="C123" s="689"/>
      <c r="D123" s="689"/>
      <c r="E123" s="689"/>
      <c r="F123" s="111"/>
      <c r="G123" s="111"/>
    </row>
    <row r="124" spans="1:7" x14ac:dyDescent="0.2">
      <c r="A124" s="826" t="s">
        <v>963</v>
      </c>
      <c r="B124" s="694"/>
      <c r="C124" s="694"/>
      <c r="D124" s="694"/>
      <c r="E124" s="694"/>
      <c r="F124" s="111"/>
      <c r="G124" s="111"/>
    </row>
    <row r="125" spans="1:7" x14ac:dyDescent="0.2">
      <c r="A125" s="878" t="s">
        <v>964</v>
      </c>
      <c r="B125" s="878"/>
      <c r="C125" s="878"/>
      <c r="D125" s="878"/>
      <c r="E125" s="878"/>
      <c r="F125" s="111"/>
      <c r="G125" s="111"/>
    </row>
    <row r="126" spans="1:7" x14ac:dyDescent="0.2">
      <c r="A126" s="878"/>
      <c r="B126" s="878"/>
      <c r="C126" s="878"/>
      <c r="D126" s="878"/>
      <c r="E126" s="878"/>
      <c r="F126" s="111"/>
      <c r="G126" s="111"/>
    </row>
    <row r="127" spans="1:7" x14ac:dyDescent="0.2">
      <c r="A127" s="878"/>
      <c r="B127" s="878"/>
      <c r="C127" s="878"/>
      <c r="D127" s="878"/>
      <c r="E127" s="878"/>
      <c r="F127" s="111"/>
      <c r="G127" s="111"/>
    </row>
    <row r="128" spans="1:7" x14ac:dyDescent="0.2">
      <c r="A128" s="689"/>
      <c r="B128" s="689"/>
      <c r="C128" s="689"/>
      <c r="D128" s="689"/>
      <c r="E128" s="689"/>
      <c r="F128" s="111"/>
      <c r="G128" s="111"/>
    </row>
    <row r="129" spans="1:7" x14ac:dyDescent="0.2">
      <c r="A129" s="826" t="s">
        <v>965</v>
      </c>
      <c r="B129" s="100"/>
      <c r="C129" s="100"/>
      <c r="D129" s="828"/>
      <c r="E129" s="100"/>
      <c r="F129" s="111"/>
      <c r="G129" s="111"/>
    </row>
    <row r="130" spans="1:7" x14ac:dyDescent="0.2">
      <c r="A130" s="878" t="s">
        <v>966</v>
      </c>
      <c r="B130" s="878"/>
      <c r="C130" s="878"/>
      <c r="D130" s="878"/>
      <c r="E130" s="878"/>
      <c r="F130" s="111"/>
      <c r="G130" s="111"/>
    </row>
    <row r="131" spans="1:7" x14ac:dyDescent="0.2">
      <c r="A131" s="694"/>
      <c r="B131" s="694"/>
      <c r="C131" s="694"/>
      <c r="D131" s="694"/>
      <c r="E131" s="694"/>
      <c r="F131" s="111"/>
      <c r="G131" s="111"/>
    </row>
    <row r="132" spans="1:7" x14ac:dyDescent="0.2">
      <c r="A132" s="826" t="s">
        <v>967</v>
      </c>
      <c r="B132" s="694"/>
      <c r="C132" s="694"/>
      <c r="D132" s="694"/>
      <c r="E132" s="694"/>
      <c r="F132" s="111"/>
      <c r="G132" s="111"/>
    </row>
    <row r="133" spans="1:7" x14ac:dyDescent="0.2">
      <c r="A133" s="878" t="s">
        <v>968</v>
      </c>
      <c r="B133" s="878"/>
      <c r="C133" s="878"/>
      <c r="D133" s="878"/>
      <c r="E133" s="878"/>
      <c r="F133" s="111"/>
      <c r="G133" s="111"/>
    </row>
    <row r="134" spans="1:7" x14ac:dyDescent="0.2">
      <c r="A134" s="878"/>
      <c r="B134" s="878"/>
      <c r="C134" s="878"/>
      <c r="D134" s="878"/>
      <c r="E134" s="878"/>
      <c r="F134" s="111"/>
      <c r="G134" s="111"/>
    </row>
    <row r="135" spans="1:7" x14ac:dyDescent="0.2">
      <c r="A135" s="878"/>
      <c r="B135" s="878"/>
      <c r="C135" s="878"/>
      <c r="D135" s="878"/>
      <c r="E135" s="878"/>
      <c r="F135" s="111"/>
      <c r="G135" s="111"/>
    </row>
    <row r="136" spans="1:7" ht="15.75" x14ac:dyDescent="0.2">
      <c r="A136" s="829"/>
      <c r="B136" s="100"/>
      <c r="C136" s="100"/>
      <c r="D136" s="828"/>
      <c r="E136" s="100"/>
      <c r="F136" s="111"/>
      <c r="G136" s="111"/>
    </row>
    <row r="137" spans="1:7" x14ac:dyDescent="0.2">
      <c r="A137" s="826" t="s">
        <v>969</v>
      </c>
      <c r="B137" s="100"/>
      <c r="C137" s="100"/>
      <c r="D137" s="828"/>
      <c r="E137" s="100"/>
      <c r="F137" s="111"/>
      <c r="G137" s="111"/>
    </row>
    <row r="138" spans="1:7" x14ac:dyDescent="0.2">
      <c r="A138" s="878" t="s">
        <v>970</v>
      </c>
      <c r="B138" s="878"/>
      <c r="C138" s="878"/>
      <c r="D138" s="878"/>
      <c r="E138" s="878"/>
      <c r="F138" s="111"/>
      <c r="G138" s="111"/>
    </row>
    <row r="139" spans="1:7" x14ac:dyDescent="0.2">
      <c r="A139" s="878"/>
      <c r="B139" s="878"/>
      <c r="C139" s="878"/>
      <c r="D139" s="878"/>
      <c r="E139" s="878"/>
      <c r="F139" s="111"/>
      <c r="G139" s="111"/>
    </row>
    <row r="140" spans="1:7" ht="15.75" x14ac:dyDescent="0.2">
      <c r="A140" s="829"/>
      <c r="B140" s="100"/>
      <c r="C140" s="100"/>
      <c r="D140" s="828"/>
      <c r="E140" s="100"/>
      <c r="F140" s="111"/>
      <c r="G140" s="111"/>
    </row>
    <row r="141" spans="1:7" x14ac:dyDescent="0.2">
      <c r="A141" s="826" t="s">
        <v>971</v>
      </c>
      <c r="B141" s="100"/>
      <c r="C141" s="100"/>
      <c r="D141" s="828"/>
      <c r="E141" s="100"/>
      <c r="F141" s="111"/>
      <c r="G141" s="111"/>
    </row>
    <row r="142" spans="1:7" x14ac:dyDescent="0.2">
      <c r="A142" s="878" t="s">
        <v>972</v>
      </c>
      <c r="B142" s="878"/>
      <c r="C142" s="878"/>
      <c r="D142" s="878"/>
      <c r="E142" s="878"/>
      <c r="F142" s="111"/>
      <c r="G142" s="111"/>
    </row>
    <row r="143" spans="1:7" x14ac:dyDescent="0.2">
      <c r="A143" s="878"/>
      <c r="B143" s="878"/>
      <c r="C143" s="878"/>
      <c r="D143" s="878"/>
      <c r="E143" s="878"/>
      <c r="F143" s="111"/>
      <c r="G143" s="111"/>
    </row>
    <row r="144" spans="1:7" ht="15.75" x14ac:dyDescent="0.2">
      <c r="A144" s="829"/>
      <c r="B144" s="100"/>
      <c r="C144" s="100"/>
      <c r="D144" s="828"/>
      <c r="E144" s="100"/>
      <c r="F144" s="111"/>
      <c r="G144" s="111"/>
    </row>
    <row r="145" spans="1:7" x14ac:dyDescent="0.2">
      <c r="A145" s="826" t="s">
        <v>973</v>
      </c>
      <c r="B145" s="100"/>
      <c r="C145" s="100"/>
      <c r="D145" s="828"/>
      <c r="E145" s="100"/>
      <c r="F145" s="111"/>
      <c r="G145" s="111"/>
    </row>
    <row r="146" spans="1:7" x14ac:dyDescent="0.2">
      <c r="A146" s="878" t="s">
        <v>974</v>
      </c>
      <c r="B146" s="878"/>
      <c r="C146" s="878"/>
      <c r="D146" s="878"/>
      <c r="E146" s="878"/>
      <c r="F146" s="111"/>
      <c r="G146" s="111"/>
    </row>
    <row r="147" spans="1:7" x14ac:dyDescent="0.2">
      <c r="A147" s="878"/>
      <c r="B147" s="878"/>
      <c r="C147" s="878"/>
      <c r="D147" s="878"/>
      <c r="E147" s="878"/>
      <c r="F147" s="111"/>
      <c r="G147" s="111"/>
    </row>
    <row r="148" spans="1:7" x14ac:dyDescent="0.2">
      <c r="A148" s="878"/>
      <c r="B148" s="878"/>
      <c r="C148" s="878"/>
      <c r="D148" s="878"/>
      <c r="E148" s="878"/>
      <c r="F148" s="111"/>
      <c r="G148" s="111"/>
    </row>
    <row r="149" spans="1:7" x14ac:dyDescent="0.2">
      <c r="A149" s="878"/>
      <c r="B149" s="878"/>
      <c r="C149" s="878"/>
      <c r="D149" s="878"/>
      <c r="E149" s="878"/>
      <c r="F149" s="111"/>
      <c r="G149" s="111"/>
    </row>
    <row r="150" spans="1:7" x14ac:dyDescent="0.2">
      <c r="A150" s="878"/>
      <c r="B150" s="878"/>
      <c r="C150" s="878"/>
      <c r="D150" s="878"/>
      <c r="E150" s="878"/>
      <c r="F150" s="111"/>
      <c r="G150" s="111"/>
    </row>
    <row r="151" spans="1:7" x14ac:dyDescent="0.2">
      <c r="A151" s="878"/>
      <c r="B151" s="878"/>
      <c r="C151" s="878"/>
      <c r="D151" s="878"/>
      <c r="E151" s="878"/>
      <c r="F151" s="111"/>
      <c r="G151" s="111"/>
    </row>
    <row r="152" spans="1:7" x14ac:dyDescent="0.2">
      <c r="A152" s="878"/>
      <c r="B152" s="878"/>
      <c r="C152" s="878"/>
      <c r="D152" s="878"/>
      <c r="E152" s="878"/>
      <c r="F152" s="111"/>
      <c r="G152" s="111"/>
    </row>
    <row r="153" spans="1:7" ht="15.75" x14ac:dyDescent="0.2">
      <c r="A153" s="829"/>
      <c r="B153" s="100"/>
      <c r="C153" s="100"/>
      <c r="D153" s="828"/>
      <c r="E153" s="100"/>
      <c r="F153" s="111"/>
      <c r="G153" s="111"/>
    </row>
    <row r="154" spans="1:7" x14ac:dyDescent="0.2">
      <c r="A154" s="826" t="s">
        <v>975</v>
      </c>
      <c r="B154" s="100"/>
      <c r="C154" s="100"/>
      <c r="D154" s="828"/>
      <c r="E154" s="100"/>
      <c r="F154" s="111"/>
      <c r="G154" s="111"/>
    </row>
    <row r="155" spans="1:7" x14ac:dyDescent="0.2">
      <c r="A155" s="878" t="s">
        <v>976</v>
      </c>
      <c r="B155" s="878"/>
      <c r="C155" s="878"/>
      <c r="D155" s="878"/>
      <c r="E155" s="878"/>
      <c r="F155" s="111"/>
      <c r="G155" s="111"/>
    </row>
    <row r="156" spans="1:7" x14ac:dyDescent="0.2">
      <c r="A156" s="878"/>
      <c r="B156" s="878"/>
      <c r="C156" s="878"/>
      <c r="D156" s="878"/>
      <c r="E156" s="878"/>
      <c r="F156" s="111"/>
      <c r="G156" s="111"/>
    </row>
    <row r="157" spans="1:7" x14ac:dyDescent="0.2">
      <c r="A157" s="878"/>
      <c r="B157" s="878"/>
      <c r="C157" s="878"/>
      <c r="D157" s="878"/>
      <c r="E157" s="878"/>
      <c r="F157" s="111"/>
      <c r="G157" s="111"/>
    </row>
    <row r="158" spans="1:7" x14ac:dyDescent="0.2">
      <c r="A158" s="878"/>
      <c r="B158" s="878"/>
      <c r="C158" s="878"/>
      <c r="D158" s="878"/>
      <c r="E158" s="878"/>
      <c r="F158" s="111"/>
      <c r="G158" s="111"/>
    </row>
    <row r="159" spans="1:7" x14ac:dyDescent="0.2">
      <c r="A159" s="878"/>
      <c r="B159" s="878"/>
      <c r="C159" s="878"/>
      <c r="D159" s="878"/>
      <c r="E159" s="878"/>
      <c r="F159" s="111"/>
      <c r="G159" s="111"/>
    </row>
    <row r="160" spans="1:7" x14ac:dyDescent="0.2">
      <c r="A160" s="878"/>
      <c r="B160" s="878"/>
      <c r="C160" s="878"/>
      <c r="D160" s="878"/>
      <c r="E160" s="878"/>
      <c r="F160" s="111"/>
      <c r="G160" s="111"/>
    </row>
    <row r="161" spans="1:7" ht="15.75" x14ac:dyDescent="0.2">
      <c r="A161" s="829"/>
      <c r="B161" s="100"/>
      <c r="C161" s="100"/>
      <c r="D161" s="828"/>
      <c r="E161" s="100"/>
      <c r="F161" s="111"/>
      <c r="G161" s="111"/>
    </row>
    <row r="162" spans="1:7" x14ac:dyDescent="0.2">
      <c r="A162" s="826" t="s">
        <v>977</v>
      </c>
      <c r="B162" s="111"/>
      <c r="C162" s="100"/>
      <c r="D162" s="828"/>
      <c r="E162" s="100"/>
      <c r="F162" s="111"/>
      <c r="G162" s="111"/>
    </row>
    <row r="163" spans="1:7" x14ac:dyDescent="0.2">
      <c r="A163" s="878" t="s">
        <v>978</v>
      </c>
      <c r="B163" s="878" t="s">
        <v>979</v>
      </c>
      <c r="C163" s="878"/>
      <c r="D163" s="878"/>
      <c r="E163" s="878"/>
      <c r="F163" s="111"/>
      <c r="G163" s="111"/>
    </row>
    <row r="164" spans="1:7" x14ac:dyDescent="0.2">
      <c r="A164" s="878"/>
      <c r="B164" s="878"/>
      <c r="C164" s="878"/>
      <c r="D164" s="878"/>
      <c r="E164" s="878"/>
      <c r="F164" s="111"/>
      <c r="G164" s="111"/>
    </row>
    <row r="165" spans="1:7" x14ac:dyDescent="0.2">
      <c r="A165" s="878"/>
      <c r="B165" s="878"/>
      <c r="C165" s="878"/>
      <c r="D165" s="878"/>
      <c r="E165" s="878"/>
      <c r="F165" s="111"/>
      <c r="G165" s="111"/>
    </row>
    <row r="166" spans="1:7" x14ac:dyDescent="0.2">
      <c r="A166" s="878"/>
      <c r="B166" s="878"/>
      <c r="C166" s="878"/>
      <c r="D166" s="878"/>
      <c r="E166" s="878"/>
      <c r="F166" s="111"/>
      <c r="G166" s="111"/>
    </row>
    <row r="167" spans="1:7" x14ac:dyDescent="0.2">
      <c r="A167" s="878"/>
      <c r="B167" s="878"/>
      <c r="C167" s="878"/>
      <c r="D167" s="878"/>
      <c r="E167" s="878"/>
      <c r="F167" s="111"/>
      <c r="G167" s="111"/>
    </row>
    <row r="168" spans="1:7" x14ac:dyDescent="0.2">
      <c r="A168" s="878"/>
      <c r="B168" s="878"/>
      <c r="C168" s="878"/>
      <c r="D168" s="878"/>
      <c r="E168" s="878"/>
      <c r="F168" s="111"/>
      <c r="G168" s="111"/>
    </row>
    <row r="169" spans="1:7" x14ac:dyDescent="0.2">
      <c r="A169" s="878"/>
      <c r="B169" s="878"/>
      <c r="C169" s="878"/>
      <c r="D169" s="878"/>
      <c r="E169" s="878"/>
      <c r="F169" s="111"/>
      <c r="G169" s="111"/>
    </row>
    <row r="170" spans="1:7" x14ac:dyDescent="0.2">
      <c r="A170" s="878"/>
      <c r="B170" s="878"/>
      <c r="C170" s="878"/>
      <c r="D170" s="878"/>
      <c r="E170" s="878"/>
      <c r="F170" s="111"/>
      <c r="G170" s="111"/>
    </row>
    <row r="171" spans="1:7" x14ac:dyDescent="0.2">
      <c r="A171" s="689"/>
      <c r="B171" s="689"/>
      <c r="C171" s="689"/>
      <c r="D171" s="689"/>
      <c r="E171" s="689"/>
      <c r="F171" s="111"/>
      <c r="G171" s="111"/>
    </row>
    <row r="172" spans="1:7" x14ac:dyDescent="0.2">
      <c r="A172" s="826" t="s">
        <v>980</v>
      </c>
      <c r="B172" s="689"/>
      <c r="C172" s="689"/>
      <c r="D172" s="689"/>
      <c r="E172" s="689"/>
      <c r="F172" s="111"/>
      <c r="G172" s="111"/>
    </row>
    <row r="173" spans="1:7" x14ac:dyDescent="0.2">
      <c r="A173" s="878" t="s">
        <v>981</v>
      </c>
      <c r="B173" s="878"/>
      <c r="C173" s="878"/>
      <c r="D173" s="878"/>
      <c r="E173" s="878"/>
      <c r="F173" s="111"/>
      <c r="G173" s="111"/>
    </row>
    <row r="174" spans="1:7" x14ac:dyDescent="0.2">
      <c r="A174" s="878"/>
      <c r="B174" s="878"/>
      <c r="C174" s="878"/>
      <c r="D174" s="878"/>
      <c r="E174" s="878"/>
      <c r="F174" s="111"/>
      <c r="G174" s="111"/>
    </row>
    <row r="175" spans="1:7" x14ac:dyDescent="0.2">
      <c r="A175" s="878"/>
      <c r="B175" s="878"/>
      <c r="C175" s="878"/>
      <c r="D175" s="878"/>
      <c r="E175" s="878"/>
      <c r="F175" s="111"/>
      <c r="G175" s="111"/>
    </row>
    <row r="176" spans="1:7" x14ac:dyDescent="0.2">
      <c r="A176" s="878"/>
      <c r="B176" s="878"/>
      <c r="C176" s="878"/>
      <c r="D176" s="878"/>
      <c r="E176" s="878"/>
      <c r="F176" s="111"/>
      <c r="G176" s="111"/>
    </row>
    <row r="177" spans="1:7" x14ac:dyDescent="0.2">
      <c r="A177" s="878"/>
      <c r="B177" s="878"/>
      <c r="C177" s="878"/>
      <c r="D177" s="878"/>
      <c r="E177" s="878"/>
      <c r="F177" s="111"/>
      <c r="G177" s="111"/>
    </row>
    <row r="178" spans="1:7" x14ac:dyDescent="0.2">
      <c r="A178" s="878"/>
      <c r="B178" s="878"/>
      <c r="C178" s="878"/>
      <c r="D178" s="878"/>
      <c r="E178" s="878"/>
      <c r="F178" s="111"/>
      <c r="G178" s="111"/>
    </row>
    <row r="179" spans="1:7" x14ac:dyDescent="0.2">
      <c r="A179" s="689"/>
      <c r="B179" s="689"/>
      <c r="C179" s="689"/>
      <c r="D179" s="689"/>
      <c r="E179" s="689"/>
      <c r="F179" s="111"/>
      <c r="G179" s="111"/>
    </row>
    <row r="180" spans="1:7" x14ac:dyDescent="0.2">
      <c r="A180" s="826" t="s">
        <v>982</v>
      </c>
      <c r="B180" s="689"/>
      <c r="C180" s="689"/>
      <c r="D180" s="689"/>
      <c r="E180" s="689"/>
      <c r="F180" s="111"/>
      <c r="G180" s="111"/>
    </row>
    <row r="181" spans="1:7" x14ac:dyDescent="0.2">
      <c r="A181" s="878" t="s">
        <v>983</v>
      </c>
      <c r="B181" s="878"/>
      <c r="C181" s="878"/>
      <c r="D181" s="878"/>
      <c r="E181" s="878"/>
      <c r="F181" s="111"/>
      <c r="G181" s="111"/>
    </row>
    <row r="182" spans="1:7" x14ac:dyDescent="0.2">
      <c r="A182" s="878"/>
      <c r="B182" s="878"/>
      <c r="C182" s="878"/>
      <c r="D182" s="878"/>
      <c r="E182" s="878"/>
      <c r="F182" s="111"/>
      <c r="G182" s="111"/>
    </row>
    <row r="183" spans="1:7" x14ac:dyDescent="0.2">
      <c r="A183" s="878"/>
      <c r="B183" s="878"/>
      <c r="C183" s="878"/>
      <c r="D183" s="878"/>
      <c r="E183" s="878"/>
      <c r="F183" s="111"/>
      <c r="G183" s="111"/>
    </row>
    <row r="184" spans="1:7" x14ac:dyDescent="0.2">
      <c r="A184" s="689"/>
      <c r="B184" s="689"/>
      <c r="C184" s="689"/>
      <c r="D184" s="689"/>
      <c r="E184" s="689"/>
      <c r="F184" s="111"/>
      <c r="G184" s="111"/>
    </row>
    <row r="185" spans="1:7" x14ac:dyDescent="0.2">
      <c r="A185" s="826" t="s">
        <v>984</v>
      </c>
      <c r="B185" s="689"/>
      <c r="C185" s="689"/>
      <c r="D185" s="689"/>
      <c r="E185" s="689"/>
      <c r="F185" s="111"/>
      <c r="G185" s="111"/>
    </row>
    <row r="186" spans="1:7" x14ac:dyDescent="0.2">
      <c r="A186" s="826"/>
      <c r="B186" s="689"/>
      <c r="C186" s="689"/>
      <c r="D186" s="689"/>
      <c r="E186" s="689"/>
      <c r="F186" s="111"/>
      <c r="G186" s="111"/>
    </row>
    <row r="187" spans="1:7" x14ac:dyDescent="0.2">
      <c r="A187" s="878" t="s">
        <v>985</v>
      </c>
      <c r="B187" s="878"/>
      <c r="C187" s="878"/>
      <c r="D187" s="878"/>
      <c r="E187" s="878"/>
      <c r="F187" s="111"/>
      <c r="G187" s="111"/>
    </row>
    <row r="188" spans="1:7" x14ac:dyDescent="0.2">
      <c r="A188" s="878"/>
      <c r="B188" s="878"/>
      <c r="C188" s="878"/>
      <c r="D188" s="878"/>
      <c r="E188" s="878"/>
      <c r="F188" s="111"/>
      <c r="G188" s="111"/>
    </row>
    <row r="189" spans="1:7" x14ac:dyDescent="0.2">
      <c r="A189" s="878"/>
      <c r="B189" s="878"/>
      <c r="C189" s="878"/>
      <c r="D189" s="878"/>
      <c r="E189" s="878"/>
      <c r="F189" s="111"/>
      <c r="G189" s="111"/>
    </row>
    <row r="190" spans="1:7" x14ac:dyDescent="0.2">
      <c r="A190" s="878"/>
      <c r="B190" s="878"/>
      <c r="C190" s="878"/>
      <c r="D190" s="878"/>
      <c r="E190" s="878"/>
      <c r="F190" s="111"/>
      <c r="G190" s="111"/>
    </row>
    <row r="191" spans="1:7" x14ac:dyDescent="0.2">
      <c r="A191" s="878"/>
      <c r="B191" s="878"/>
      <c r="C191" s="878"/>
      <c r="D191" s="878"/>
      <c r="E191" s="878"/>
      <c r="F191" s="111"/>
      <c r="G191" s="111"/>
    </row>
    <row r="192" spans="1:7" x14ac:dyDescent="0.2">
      <c r="A192" s="878"/>
      <c r="B192" s="878"/>
      <c r="C192" s="878"/>
      <c r="D192" s="878"/>
      <c r="E192" s="878"/>
      <c r="F192" s="111"/>
      <c r="G192" s="111"/>
    </row>
    <row r="193" spans="1:7" x14ac:dyDescent="0.2">
      <c r="A193" s="878"/>
      <c r="B193" s="878"/>
      <c r="C193" s="878"/>
      <c r="D193" s="878"/>
      <c r="E193" s="878"/>
      <c r="F193" s="111"/>
      <c r="G193" s="111"/>
    </row>
    <row r="194" spans="1:7" x14ac:dyDescent="0.2">
      <c r="A194" s="878"/>
      <c r="B194" s="878"/>
      <c r="C194" s="878"/>
      <c r="D194" s="878"/>
      <c r="E194" s="878"/>
      <c r="F194" s="111"/>
      <c r="G194" s="111"/>
    </row>
    <row r="195" spans="1:7" x14ac:dyDescent="0.2">
      <c r="A195" s="689"/>
      <c r="B195" s="689"/>
      <c r="C195" s="689"/>
      <c r="D195" s="689"/>
      <c r="E195" s="689"/>
      <c r="F195" s="111"/>
      <c r="G195" s="111"/>
    </row>
    <row r="196" spans="1:7" x14ac:dyDescent="0.2">
      <c r="A196" s="878" t="s">
        <v>986</v>
      </c>
      <c r="B196" s="878"/>
      <c r="C196" s="878"/>
      <c r="D196" s="878"/>
      <c r="E196" s="878"/>
      <c r="F196" s="111"/>
      <c r="G196" s="111"/>
    </row>
    <row r="197" spans="1:7" x14ac:dyDescent="0.2">
      <c r="A197" s="878"/>
      <c r="B197" s="878"/>
      <c r="C197" s="878"/>
      <c r="D197" s="878"/>
      <c r="E197" s="878"/>
      <c r="F197" s="111"/>
      <c r="G197" s="111"/>
    </row>
    <row r="198" spans="1:7" x14ac:dyDescent="0.2">
      <c r="A198" s="878"/>
      <c r="B198" s="878"/>
      <c r="C198" s="878"/>
      <c r="D198" s="878"/>
      <c r="E198" s="878"/>
      <c r="F198" s="111"/>
      <c r="G198" s="111"/>
    </row>
    <row r="199" spans="1:7" x14ac:dyDescent="0.2">
      <c r="A199" s="878"/>
      <c r="B199" s="878"/>
      <c r="C199" s="878"/>
      <c r="D199" s="878"/>
      <c r="E199" s="878"/>
      <c r="F199" s="111"/>
      <c r="G199" s="111"/>
    </row>
    <row r="200" spans="1:7" x14ac:dyDescent="0.2">
      <c r="A200" s="878"/>
      <c r="B200" s="878"/>
      <c r="C200" s="878"/>
      <c r="D200" s="878"/>
      <c r="E200" s="878"/>
      <c r="F200" s="111"/>
      <c r="G200" s="111"/>
    </row>
    <row r="201" spans="1:7" x14ac:dyDescent="0.2">
      <c r="A201" s="878"/>
      <c r="B201" s="878"/>
      <c r="C201" s="878"/>
      <c r="D201" s="878"/>
      <c r="E201" s="878"/>
      <c r="F201" s="111"/>
      <c r="G201" s="111"/>
    </row>
    <row r="202" spans="1:7" x14ac:dyDescent="0.2">
      <c r="A202" s="878"/>
      <c r="B202" s="878"/>
      <c r="C202" s="878"/>
      <c r="D202" s="878"/>
      <c r="E202" s="878"/>
      <c r="F202" s="111"/>
      <c r="G202" s="111"/>
    </row>
    <row r="203" spans="1:7" x14ac:dyDescent="0.2">
      <c r="A203" s="689"/>
      <c r="B203" s="689"/>
      <c r="C203" s="689"/>
      <c r="D203" s="689"/>
      <c r="E203" s="689"/>
      <c r="F203" s="111"/>
      <c r="G203" s="111"/>
    </row>
    <row r="204" spans="1:7" x14ac:dyDescent="0.2">
      <c r="A204" s="878" t="s">
        <v>987</v>
      </c>
      <c r="B204" s="878"/>
      <c r="C204" s="878"/>
      <c r="D204" s="878"/>
      <c r="E204" s="878"/>
      <c r="F204" s="111"/>
      <c r="G204" s="111"/>
    </row>
    <row r="205" spans="1:7" x14ac:dyDescent="0.2">
      <c r="A205" s="878"/>
      <c r="B205" s="878"/>
      <c r="C205" s="878"/>
      <c r="D205" s="878"/>
      <c r="E205" s="878"/>
      <c r="F205" s="111"/>
      <c r="G205" s="111"/>
    </row>
    <row r="206" spans="1:7" x14ac:dyDescent="0.2">
      <c r="A206" s="878"/>
      <c r="B206" s="878"/>
      <c r="C206" s="878"/>
      <c r="D206" s="878"/>
      <c r="E206" s="878"/>
      <c r="F206" s="111"/>
      <c r="G206" s="111"/>
    </row>
    <row r="207" spans="1:7" x14ac:dyDescent="0.2">
      <c r="A207" s="878"/>
      <c r="B207" s="878"/>
      <c r="C207" s="878"/>
      <c r="D207" s="878"/>
      <c r="E207" s="878"/>
      <c r="F207" s="111"/>
      <c r="G207" s="111"/>
    </row>
    <row r="208" spans="1:7" x14ac:dyDescent="0.2">
      <c r="A208" s="878"/>
      <c r="B208" s="878"/>
      <c r="C208" s="878"/>
      <c r="D208" s="878"/>
      <c r="E208" s="878"/>
      <c r="F208" s="111"/>
      <c r="G208" s="111"/>
    </row>
    <row r="209" spans="1:7" x14ac:dyDescent="0.2">
      <c r="A209" s="878"/>
      <c r="B209" s="878"/>
      <c r="C209" s="878"/>
      <c r="D209" s="878"/>
      <c r="E209" s="878"/>
      <c r="F209" s="111"/>
      <c r="G209" s="111"/>
    </row>
    <row r="210" spans="1:7" x14ac:dyDescent="0.2">
      <c r="A210" s="878"/>
      <c r="B210" s="878"/>
      <c r="C210" s="878"/>
      <c r="D210" s="878"/>
      <c r="E210" s="878"/>
      <c r="F210" s="111"/>
      <c r="G210" s="111"/>
    </row>
    <row r="211" spans="1:7" x14ac:dyDescent="0.2">
      <c r="A211" s="878"/>
      <c r="B211" s="878"/>
      <c r="C211" s="878"/>
      <c r="D211" s="878"/>
      <c r="E211" s="878"/>
      <c r="F211" s="111"/>
      <c r="G211" s="111"/>
    </row>
    <row r="212" spans="1:7" x14ac:dyDescent="0.2">
      <c r="A212" s="689"/>
      <c r="B212" s="689"/>
      <c r="C212" s="689"/>
      <c r="D212" s="689"/>
      <c r="E212" s="689"/>
      <c r="F212" s="111"/>
      <c r="G212" s="111"/>
    </row>
    <row r="213" spans="1:7" x14ac:dyDescent="0.2">
      <c r="A213" s="878" t="s">
        <v>988</v>
      </c>
      <c r="B213" s="878"/>
      <c r="C213" s="878"/>
      <c r="D213" s="878"/>
      <c r="E213" s="878"/>
      <c r="F213" s="111"/>
      <c r="G213" s="111"/>
    </row>
    <row r="214" spans="1:7" x14ac:dyDescent="0.2">
      <c r="A214" s="878"/>
      <c r="B214" s="878"/>
      <c r="C214" s="878"/>
      <c r="D214" s="878"/>
      <c r="E214" s="878"/>
      <c r="F214" s="111"/>
      <c r="G214" s="111"/>
    </row>
    <row r="215" spans="1:7" x14ac:dyDescent="0.2">
      <c r="A215" s="878"/>
      <c r="B215" s="878"/>
      <c r="C215" s="878"/>
      <c r="D215" s="878"/>
      <c r="E215" s="878"/>
      <c r="F215" s="111"/>
      <c r="G215" s="111"/>
    </row>
    <row r="216" spans="1:7" x14ac:dyDescent="0.2">
      <c r="A216" s="878"/>
      <c r="B216" s="878"/>
      <c r="C216" s="878"/>
      <c r="D216" s="878"/>
      <c r="E216" s="878"/>
      <c r="F216" s="111"/>
      <c r="G216" s="111"/>
    </row>
    <row r="217" spans="1:7" x14ac:dyDescent="0.2">
      <c r="A217" s="878"/>
      <c r="B217" s="878"/>
      <c r="C217" s="878"/>
      <c r="D217" s="878"/>
      <c r="E217" s="878"/>
      <c r="F217" s="111"/>
      <c r="G217" s="111"/>
    </row>
    <row r="218" spans="1:7" x14ac:dyDescent="0.2">
      <c r="A218" s="878"/>
      <c r="B218" s="878"/>
      <c r="C218" s="878"/>
      <c r="D218" s="878"/>
      <c r="E218" s="878"/>
      <c r="F218" s="111"/>
      <c r="G218" s="111"/>
    </row>
    <row r="219" spans="1:7" x14ac:dyDescent="0.2">
      <c r="A219" s="689"/>
      <c r="B219" s="689"/>
      <c r="C219" s="689"/>
      <c r="D219" s="689"/>
      <c r="E219" s="689"/>
      <c r="F219" s="111"/>
      <c r="G219" s="111"/>
    </row>
    <row r="220" spans="1:7" x14ac:dyDescent="0.2">
      <c r="A220" s="826" t="s">
        <v>989</v>
      </c>
      <c r="B220" s="123"/>
      <c r="C220" s="123"/>
      <c r="D220" s="825"/>
      <c r="E220" s="123"/>
      <c r="F220" s="111"/>
      <c r="G220" s="111"/>
    </row>
    <row r="221" spans="1:7" x14ac:dyDescent="0.2">
      <c r="A221" s="878" t="s">
        <v>990</v>
      </c>
      <c r="B221" s="878"/>
      <c r="C221" s="878"/>
      <c r="D221" s="878"/>
      <c r="E221" s="878"/>
      <c r="F221" s="111"/>
      <c r="G221" s="111"/>
    </row>
    <row r="222" spans="1:7" x14ac:dyDescent="0.2">
      <c r="A222" s="878"/>
      <c r="B222" s="878"/>
      <c r="C222" s="878"/>
      <c r="D222" s="878"/>
      <c r="E222" s="878"/>
      <c r="F222" s="111"/>
      <c r="G222" s="111"/>
    </row>
    <row r="223" spans="1:7" x14ac:dyDescent="0.2">
      <c r="A223" s="878"/>
      <c r="B223" s="878"/>
      <c r="C223" s="878"/>
      <c r="D223" s="878"/>
      <c r="E223" s="878"/>
      <c r="F223" s="111"/>
      <c r="G223" s="111"/>
    </row>
    <row r="224" spans="1:7" x14ac:dyDescent="0.2">
      <c r="A224" s="878"/>
      <c r="B224" s="878"/>
      <c r="C224" s="878"/>
      <c r="D224" s="878"/>
      <c r="E224" s="878"/>
      <c r="F224" s="111"/>
      <c r="G224" s="111"/>
    </row>
    <row r="225" spans="1:7" x14ac:dyDescent="0.2">
      <c r="A225" s="878"/>
      <c r="B225" s="878"/>
      <c r="C225" s="878"/>
      <c r="D225" s="878"/>
      <c r="E225" s="878"/>
      <c r="F225" s="111"/>
      <c r="G225" s="111"/>
    </row>
    <row r="226" spans="1:7" x14ac:dyDescent="0.2">
      <c r="A226" s="878"/>
      <c r="B226" s="878"/>
      <c r="C226" s="878"/>
      <c r="D226" s="878"/>
      <c r="E226" s="878"/>
      <c r="F226" s="111"/>
      <c r="G226" s="111"/>
    </row>
    <row r="227" spans="1:7" x14ac:dyDescent="0.2">
      <c r="A227" s="689"/>
      <c r="B227" s="689"/>
      <c r="C227" s="689"/>
      <c r="D227" s="689"/>
      <c r="E227" s="689"/>
      <c r="F227" s="111"/>
      <c r="G227" s="111"/>
    </row>
    <row r="228" spans="1:7" x14ac:dyDescent="0.2">
      <c r="A228" s="826" t="s">
        <v>991</v>
      </c>
      <c r="B228" s="689"/>
      <c r="C228" s="689"/>
      <c r="D228" s="689"/>
      <c r="E228" s="689"/>
      <c r="F228" s="111"/>
      <c r="G228" s="111"/>
    </row>
    <row r="229" spans="1:7" x14ac:dyDescent="0.2">
      <c r="A229" s="878" t="s">
        <v>992</v>
      </c>
      <c r="B229" s="878"/>
      <c r="C229" s="878"/>
      <c r="D229" s="878"/>
      <c r="E229" s="878"/>
      <c r="F229" s="111"/>
      <c r="G229" s="111"/>
    </row>
    <row r="230" spans="1:7" x14ac:dyDescent="0.2">
      <c r="A230" s="878"/>
      <c r="B230" s="878"/>
      <c r="C230" s="878"/>
      <c r="D230" s="878"/>
      <c r="E230" s="878"/>
      <c r="F230" s="111"/>
      <c r="G230" s="111"/>
    </row>
    <row r="231" spans="1:7" x14ac:dyDescent="0.2">
      <c r="A231" s="878"/>
      <c r="B231" s="878"/>
      <c r="C231" s="878"/>
      <c r="D231" s="878"/>
      <c r="E231" s="878"/>
      <c r="F231" s="111"/>
      <c r="G231" s="111"/>
    </row>
    <row r="232" spans="1:7" x14ac:dyDescent="0.2">
      <c r="A232" s="878"/>
      <c r="B232" s="878"/>
      <c r="C232" s="878"/>
      <c r="D232" s="878"/>
      <c r="E232" s="878"/>
      <c r="F232" s="111"/>
      <c r="G232" s="111"/>
    </row>
    <row r="233" spans="1:7" x14ac:dyDescent="0.2">
      <c r="A233" s="689"/>
      <c r="B233" s="689"/>
      <c r="C233" s="689"/>
      <c r="D233" s="689"/>
      <c r="E233" s="689"/>
      <c r="F233" s="111"/>
      <c r="G233" s="111"/>
    </row>
    <row r="234" spans="1:7" x14ac:dyDescent="0.2">
      <c r="A234" s="826" t="s">
        <v>993</v>
      </c>
      <c r="B234" s="689"/>
      <c r="C234" s="689"/>
      <c r="D234" s="689"/>
      <c r="E234" s="689"/>
      <c r="F234" s="111"/>
      <c r="G234" s="111"/>
    </row>
    <row r="235" spans="1:7" x14ac:dyDescent="0.2">
      <c r="A235" s="878" t="s">
        <v>994</v>
      </c>
      <c r="B235" s="878"/>
      <c r="C235" s="878"/>
      <c r="D235" s="878"/>
      <c r="E235" s="878"/>
      <c r="F235" s="111"/>
      <c r="G235" s="111"/>
    </row>
    <row r="236" spans="1:7" x14ac:dyDescent="0.2">
      <c r="A236" s="878"/>
      <c r="B236" s="878"/>
      <c r="C236" s="878"/>
      <c r="D236" s="878"/>
      <c r="E236" s="878"/>
      <c r="F236" s="111"/>
      <c r="G236" s="111"/>
    </row>
    <row r="237" spans="1:7" x14ac:dyDescent="0.2">
      <c r="A237" s="878"/>
      <c r="B237" s="878"/>
      <c r="C237" s="878"/>
      <c r="D237" s="878"/>
      <c r="E237" s="878"/>
      <c r="F237" s="111"/>
      <c r="G237" s="111"/>
    </row>
    <row r="238" spans="1:7" x14ac:dyDescent="0.2">
      <c r="A238" s="689"/>
      <c r="B238" s="689"/>
      <c r="C238" s="689"/>
      <c r="D238" s="689"/>
      <c r="E238" s="689"/>
      <c r="F238" s="111"/>
      <c r="G238" s="111"/>
    </row>
    <row r="239" spans="1:7" x14ac:dyDescent="0.2">
      <c r="A239" s="826" t="s">
        <v>995</v>
      </c>
      <c r="B239" s="689"/>
      <c r="C239" s="689"/>
      <c r="D239" s="689"/>
      <c r="E239" s="689"/>
      <c r="F239" s="111"/>
      <c r="G239" s="111"/>
    </row>
    <row r="240" spans="1:7" x14ac:dyDescent="0.2">
      <c r="A240" s="878" t="s">
        <v>996</v>
      </c>
      <c r="B240" s="878"/>
      <c r="C240" s="878"/>
      <c r="D240" s="878"/>
      <c r="E240" s="878"/>
      <c r="F240" s="111"/>
      <c r="G240" s="111"/>
    </row>
    <row r="241" spans="1:7" x14ac:dyDescent="0.2">
      <c r="A241" s="878"/>
      <c r="B241" s="878"/>
      <c r="C241" s="878"/>
      <c r="D241" s="878"/>
      <c r="E241" s="878"/>
      <c r="F241" s="111"/>
      <c r="G241" s="111"/>
    </row>
    <row r="242" spans="1:7" x14ac:dyDescent="0.2">
      <c r="A242" s="878"/>
      <c r="B242" s="878"/>
      <c r="C242" s="878"/>
      <c r="D242" s="878"/>
      <c r="E242" s="878"/>
      <c r="F242" s="111"/>
      <c r="G242" s="111"/>
    </row>
    <row r="243" spans="1:7" x14ac:dyDescent="0.2">
      <c r="A243" s="878"/>
      <c r="B243" s="878"/>
      <c r="C243" s="878"/>
      <c r="D243" s="878"/>
      <c r="E243" s="878"/>
      <c r="F243" s="111"/>
      <c r="G243" s="111"/>
    </row>
    <row r="244" spans="1:7" x14ac:dyDescent="0.2">
      <c r="A244" s="878"/>
      <c r="B244" s="878"/>
      <c r="C244" s="878"/>
      <c r="D244" s="878"/>
      <c r="E244" s="878"/>
      <c r="F244" s="111"/>
      <c r="G244" s="111"/>
    </row>
    <row r="245" spans="1:7" x14ac:dyDescent="0.2">
      <c r="A245" s="878"/>
      <c r="B245" s="878"/>
      <c r="C245" s="878"/>
      <c r="D245" s="878"/>
      <c r="E245" s="878"/>
      <c r="F245" s="111"/>
      <c r="G245" s="111"/>
    </row>
    <row r="246" spans="1:7" x14ac:dyDescent="0.2">
      <c r="A246" s="878"/>
      <c r="B246" s="878"/>
      <c r="C246" s="878"/>
      <c r="D246" s="878"/>
      <c r="E246" s="878"/>
      <c r="F246" s="111"/>
      <c r="G246" s="111"/>
    </row>
    <row r="247" spans="1:7" x14ac:dyDescent="0.2">
      <c r="A247" s="878"/>
      <c r="B247" s="878"/>
      <c r="C247" s="878"/>
      <c r="D247" s="878"/>
      <c r="E247" s="878"/>
      <c r="F247" s="111"/>
      <c r="G247" s="111"/>
    </row>
    <row r="248" spans="1:7" x14ac:dyDescent="0.2">
      <c r="A248" s="878"/>
      <c r="B248" s="878"/>
      <c r="C248" s="878"/>
      <c r="D248" s="878"/>
      <c r="E248" s="878"/>
      <c r="F248" s="111"/>
      <c r="G248" s="111"/>
    </row>
    <row r="249" spans="1:7" x14ac:dyDescent="0.2">
      <c r="A249" s="878"/>
      <c r="B249" s="878"/>
      <c r="C249" s="878"/>
      <c r="D249" s="878"/>
      <c r="E249" s="878"/>
      <c r="F249" s="111"/>
      <c r="G249" s="111"/>
    </row>
    <row r="250" spans="1:7" x14ac:dyDescent="0.2">
      <c r="A250" s="878"/>
      <c r="B250" s="878"/>
      <c r="C250" s="878"/>
      <c r="D250" s="878"/>
      <c r="E250" s="878"/>
      <c r="F250" s="111"/>
      <c r="G250" s="111"/>
    </row>
    <row r="251" spans="1:7" x14ac:dyDescent="0.2">
      <c r="A251" s="878"/>
      <c r="B251" s="878"/>
      <c r="C251" s="878"/>
      <c r="D251" s="878"/>
      <c r="E251" s="878"/>
      <c r="F251" s="111"/>
      <c r="G251" s="111"/>
    </row>
    <row r="252" spans="1:7" x14ac:dyDescent="0.2">
      <c r="A252" s="878"/>
      <c r="B252" s="878"/>
      <c r="C252" s="878"/>
      <c r="D252" s="878"/>
      <c r="E252" s="878"/>
      <c r="F252" s="111"/>
      <c r="G252" s="111"/>
    </row>
    <row r="253" spans="1:7" x14ac:dyDescent="0.2">
      <c r="A253" s="878"/>
      <c r="B253" s="878"/>
      <c r="C253" s="878"/>
      <c r="D253" s="878"/>
      <c r="E253" s="878"/>
      <c r="F253" s="111"/>
      <c r="G253" s="111"/>
    </row>
    <row r="254" spans="1:7" x14ac:dyDescent="0.2">
      <c r="A254" s="689"/>
      <c r="B254" s="689"/>
      <c r="C254" s="689"/>
      <c r="D254" s="689"/>
      <c r="E254" s="689"/>
      <c r="F254" s="111"/>
      <c r="G254" s="111"/>
    </row>
    <row r="255" spans="1:7" x14ac:dyDescent="0.2">
      <c r="A255" s="826" t="s">
        <v>997</v>
      </c>
      <c r="B255" s="689"/>
      <c r="C255" s="689"/>
      <c r="D255" s="689"/>
      <c r="E255" s="689"/>
      <c r="F255" s="111"/>
      <c r="G255" s="111"/>
    </row>
    <row r="256" spans="1:7" x14ac:dyDescent="0.2">
      <c r="A256" s="878" t="s">
        <v>998</v>
      </c>
      <c r="B256" s="878"/>
      <c r="C256" s="878"/>
      <c r="D256" s="878"/>
      <c r="E256" s="878"/>
      <c r="F256" s="111"/>
      <c r="G256" s="111"/>
    </row>
    <row r="257" spans="1:7" x14ac:dyDescent="0.2">
      <c r="A257" s="878"/>
      <c r="B257" s="878"/>
      <c r="C257" s="878"/>
      <c r="D257" s="878"/>
      <c r="E257" s="878"/>
      <c r="F257" s="111"/>
      <c r="G257" s="111"/>
    </row>
    <row r="258" spans="1:7" x14ac:dyDescent="0.2">
      <c r="A258" s="878"/>
      <c r="B258" s="878"/>
      <c r="C258" s="878"/>
      <c r="D258" s="878"/>
      <c r="E258" s="878"/>
      <c r="F258" s="111"/>
      <c r="G258" s="111"/>
    </row>
    <row r="259" spans="1:7" x14ac:dyDescent="0.2">
      <c r="A259" s="878"/>
      <c r="B259" s="878"/>
      <c r="C259" s="878"/>
      <c r="D259" s="878"/>
      <c r="E259" s="878"/>
      <c r="F259" s="111"/>
      <c r="G259" s="111"/>
    </row>
    <row r="260" spans="1:7" x14ac:dyDescent="0.2">
      <c r="A260" s="878"/>
      <c r="B260" s="878"/>
      <c r="C260" s="878"/>
      <c r="D260" s="878"/>
      <c r="E260" s="878"/>
      <c r="F260" s="111"/>
      <c r="G260" s="111"/>
    </row>
    <row r="261" spans="1:7" x14ac:dyDescent="0.2">
      <c r="A261" s="878"/>
      <c r="B261" s="878"/>
      <c r="C261" s="878"/>
      <c r="D261" s="878"/>
      <c r="E261" s="878"/>
      <c r="F261" s="111"/>
      <c r="G261" s="111"/>
    </row>
    <row r="262" spans="1:7" x14ac:dyDescent="0.2">
      <c r="A262" s="878"/>
      <c r="B262" s="878"/>
      <c r="C262" s="878"/>
      <c r="D262" s="878"/>
      <c r="E262" s="878"/>
      <c r="F262" s="111"/>
      <c r="G262" s="111"/>
    </row>
    <row r="263" spans="1:7" x14ac:dyDescent="0.2">
      <c r="A263" s="878"/>
      <c r="B263" s="878"/>
      <c r="C263" s="878"/>
      <c r="D263" s="878"/>
      <c r="E263" s="878"/>
      <c r="F263" s="111"/>
      <c r="G263" s="111"/>
    </row>
    <row r="264" spans="1:7" x14ac:dyDescent="0.2">
      <c r="A264" s="689"/>
      <c r="B264" s="689"/>
      <c r="C264" s="689"/>
      <c r="D264" s="689"/>
      <c r="E264" s="689"/>
      <c r="F264" s="111"/>
      <c r="G264" s="111"/>
    </row>
    <row r="265" spans="1:7" x14ac:dyDescent="0.2">
      <c r="A265" s="826" t="s">
        <v>999</v>
      </c>
      <c r="B265" s="689"/>
      <c r="C265" s="689"/>
      <c r="D265" s="689"/>
      <c r="E265" s="689"/>
      <c r="F265" s="111"/>
      <c r="G265" s="111"/>
    </row>
    <row r="266" spans="1:7" x14ac:dyDescent="0.2">
      <c r="A266" s="878" t="s">
        <v>1000</v>
      </c>
      <c r="B266" s="878"/>
      <c r="C266" s="878"/>
      <c r="D266" s="878"/>
      <c r="E266" s="878"/>
      <c r="F266" s="111"/>
      <c r="G266" s="111"/>
    </row>
    <row r="267" spans="1:7" x14ac:dyDescent="0.2">
      <c r="A267" s="878"/>
      <c r="B267" s="878"/>
      <c r="C267" s="878"/>
      <c r="D267" s="878"/>
      <c r="E267" s="878"/>
      <c r="F267" s="111"/>
      <c r="G267" s="111"/>
    </row>
    <row r="268" spans="1:7" x14ac:dyDescent="0.2">
      <c r="A268" s="878"/>
      <c r="B268" s="878"/>
      <c r="C268" s="878"/>
      <c r="D268" s="878"/>
      <c r="E268" s="878"/>
      <c r="F268" s="111"/>
      <c r="G268" s="111"/>
    </row>
    <row r="269" spans="1:7" x14ac:dyDescent="0.2">
      <c r="A269" s="689"/>
      <c r="B269" s="689"/>
      <c r="C269" s="689"/>
      <c r="D269" s="689"/>
      <c r="E269" s="689"/>
      <c r="F269" s="111"/>
      <c r="G269" s="111"/>
    </row>
    <row r="270" spans="1:7" ht="12" customHeight="1" x14ac:dyDescent="0.2">
      <c r="A270" s="826" t="s">
        <v>1001</v>
      </c>
      <c r="B270" s="689"/>
      <c r="C270" s="689"/>
      <c r="D270" s="689"/>
      <c r="E270" s="689"/>
      <c r="F270" s="111"/>
      <c r="G270" s="111"/>
    </row>
    <row r="271" spans="1:7" ht="12" customHeight="1" x14ac:dyDescent="0.2">
      <c r="A271" s="878" t="s">
        <v>1002</v>
      </c>
      <c r="B271" s="878"/>
      <c r="C271" s="878"/>
      <c r="D271" s="878"/>
      <c r="E271" s="878"/>
      <c r="F271" s="111"/>
      <c r="G271" s="111"/>
    </row>
    <row r="272" spans="1:7" ht="12" customHeight="1" x14ac:dyDescent="0.2">
      <c r="A272" s="878"/>
      <c r="B272" s="878"/>
      <c r="C272" s="878"/>
      <c r="D272" s="878"/>
      <c r="E272" s="878"/>
      <c r="F272" s="111"/>
      <c r="G272" s="111"/>
    </row>
    <row r="273" spans="1:7" ht="12" customHeight="1" x14ac:dyDescent="0.2">
      <c r="A273" s="689"/>
      <c r="B273" s="689"/>
      <c r="C273" s="689"/>
      <c r="D273" s="689"/>
      <c r="E273" s="689"/>
      <c r="F273" s="111"/>
      <c r="G273" s="111"/>
    </row>
    <row r="274" spans="1:7" ht="12" customHeight="1" x14ac:dyDescent="0.2">
      <c r="A274" s="826" t="s">
        <v>1003</v>
      </c>
      <c r="B274" s="689"/>
      <c r="C274" s="689"/>
      <c r="D274" s="689"/>
      <c r="E274" s="689"/>
      <c r="F274" s="111"/>
      <c r="G274" s="111"/>
    </row>
    <row r="275" spans="1:7" ht="12" customHeight="1" x14ac:dyDescent="0.2">
      <c r="A275" s="878" t="s">
        <v>1004</v>
      </c>
      <c r="B275" s="878"/>
      <c r="C275" s="878"/>
      <c r="D275" s="878"/>
      <c r="E275" s="878"/>
      <c r="F275" s="111"/>
      <c r="G275" s="111"/>
    </row>
    <row r="276" spans="1:7" ht="12" customHeight="1" x14ac:dyDescent="0.2">
      <c r="A276" s="878"/>
      <c r="B276" s="878"/>
      <c r="C276" s="878"/>
      <c r="D276" s="878"/>
      <c r="E276" s="878"/>
      <c r="F276" s="111"/>
      <c r="G276" s="111"/>
    </row>
    <row r="277" spans="1:7" ht="12" customHeight="1" x14ac:dyDescent="0.2">
      <c r="A277" s="878"/>
      <c r="B277" s="878"/>
      <c r="C277" s="878"/>
      <c r="D277" s="878"/>
      <c r="E277" s="878"/>
      <c r="F277" s="111"/>
      <c r="G277" s="111"/>
    </row>
    <row r="278" spans="1:7" ht="12" customHeight="1" x14ac:dyDescent="0.2">
      <c r="A278" s="878"/>
      <c r="B278" s="878"/>
      <c r="C278" s="878"/>
      <c r="D278" s="878"/>
      <c r="E278" s="878"/>
      <c r="F278" s="111"/>
      <c r="G278" s="111"/>
    </row>
    <row r="279" spans="1:7" ht="12" customHeight="1" x14ac:dyDescent="0.2">
      <c r="A279" s="878"/>
      <c r="B279" s="878"/>
      <c r="C279" s="878"/>
      <c r="D279" s="878"/>
      <c r="E279" s="878"/>
      <c r="F279" s="111"/>
      <c r="G279" s="111"/>
    </row>
    <row r="280" spans="1:7" ht="12" customHeight="1" x14ac:dyDescent="0.2">
      <c r="A280" s="878"/>
      <c r="B280" s="878"/>
      <c r="C280" s="878"/>
      <c r="D280" s="878"/>
      <c r="E280" s="878"/>
      <c r="F280" s="111"/>
      <c r="G280" s="111"/>
    </row>
    <row r="281" spans="1:7" ht="12" customHeight="1" x14ac:dyDescent="0.2">
      <c r="A281" s="878"/>
      <c r="B281" s="878"/>
      <c r="C281" s="878"/>
      <c r="D281" s="878"/>
      <c r="E281" s="878"/>
      <c r="F281" s="111"/>
      <c r="G281" s="111"/>
    </row>
    <row r="282" spans="1:7" ht="12" customHeight="1" x14ac:dyDescent="0.2">
      <c r="A282" s="878"/>
      <c r="B282" s="878"/>
      <c r="C282" s="878"/>
      <c r="D282" s="878"/>
      <c r="E282" s="878"/>
      <c r="F282" s="111"/>
      <c r="G282" s="111"/>
    </row>
    <row r="283" spans="1:7" x14ac:dyDescent="0.2">
      <c r="A283" s="111"/>
      <c r="B283" s="111"/>
      <c r="C283" s="111"/>
      <c r="D283" s="111"/>
      <c r="E283" s="111"/>
      <c r="F283" s="111"/>
      <c r="G283" s="111"/>
    </row>
    <row r="284" spans="1:7" ht="12" customHeight="1" x14ac:dyDescent="0.2">
      <c r="A284" s="879" t="s">
        <v>1005</v>
      </c>
      <c r="B284" s="879"/>
      <c r="C284" s="879"/>
      <c r="D284" s="879"/>
      <c r="E284" s="879"/>
      <c r="F284" s="111"/>
      <c r="G284" s="111"/>
    </row>
    <row r="285" spans="1:7" ht="12" customHeight="1" x14ac:dyDescent="0.2">
      <c r="A285" s="879"/>
      <c r="B285" s="879"/>
      <c r="C285" s="879"/>
      <c r="D285" s="879"/>
      <c r="E285" s="879"/>
      <c r="F285" s="111"/>
      <c r="G285" s="111"/>
    </row>
    <row r="286" spans="1:7" ht="12" customHeight="1" x14ac:dyDescent="0.2">
      <c r="A286" s="879"/>
      <c r="B286" s="879"/>
      <c r="C286" s="879"/>
      <c r="D286" s="879"/>
      <c r="E286" s="879"/>
      <c r="F286" s="111"/>
      <c r="G286" s="111"/>
    </row>
    <row r="287" spans="1:7" ht="12" customHeight="1" x14ac:dyDescent="0.2">
      <c r="A287" s="879"/>
      <c r="B287" s="879"/>
      <c r="C287" s="879"/>
      <c r="D287" s="879"/>
      <c r="E287" s="879"/>
      <c r="F287" s="111"/>
      <c r="G287" s="111"/>
    </row>
    <row r="288" spans="1:7" x14ac:dyDescent="0.2">
      <c r="A288" s="111"/>
      <c r="B288" s="111"/>
      <c r="C288" s="111"/>
      <c r="D288" s="111"/>
      <c r="E288" s="111"/>
      <c r="F288" s="111"/>
      <c r="G288" s="111"/>
    </row>
    <row r="289" s="111" customFormat="1" x14ac:dyDescent="0.2"/>
    <row r="290" s="111" customFormat="1" x14ac:dyDescent="0.2"/>
  </sheetData>
  <sheetProtection algorithmName="SHA-512" hashValue="6s799E39HhqbkULXAaAcwXnoIJmOxCMDHklO6fCVJzmGDVyiTCrPUE1JsHJzIHKVMK1SeM/VGI55tP0zgN3qCQ==" saltValue="buyjm+M2LWklCaz8G4sxYw==" spinCount="100000" sheet="1" objects="1" scenarios="1"/>
  <mergeCells count="34">
    <mergeCell ref="A125:E127"/>
    <mergeCell ref="B7:E7"/>
    <mergeCell ref="B8:E8"/>
    <mergeCell ref="A32:E32"/>
    <mergeCell ref="A34:D36"/>
    <mergeCell ref="A38:D40"/>
    <mergeCell ref="C64:D64"/>
    <mergeCell ref="B73:E73"/>
    <mergeCell ref="A82:E96"/>
    <mergeCell ref="A99:E107"/>
    <mergeCell ref="A109:E114"/>
    <mergeCell ref="A117:E122"/>
    <mergeCell ref="A204:E211"/>
    <mergeCell ref="A130:E130"/>
    <mergeCell ref="A133:E135"/>
    <mergeCell ref="A138:E139"/>
    <mergeCell ref="A142:E143"/>
    <mergeCell ref="A146:E152"/>
    <mergeCell ref="A155:E160"/>
    <mergeCell ref="A163:E170"/>
    <mergeCell ref="A173:E178"/>
    <mergeCell ref="A181:E183"/>
    <mergeCell ref="A187:E194"/>
    <mergeCell ref="A196:E202"/>
    <mergeCell ref="A266:E268"/>
    <mergeCell ref="A271:E272"/>
    <mergeCell ref="A275:E282"/>
    <mergeCell ref="A284:E287"/>
    <mergeCell ref="A213:E218"/>
    <mergeCell ref="A221:E226"/>
    <mergeCell ref="A229:E232"/>
    <mergeCell ref="A235:E237"/>
    <mergeCell ref="A240:E253"/>
    <mergeCell ref="A256:E263"/>
  </mergeCells>
  <pageMargins left="0.70866141732283472" right="0.31496062992125984" top="0.55118110236220474" bottom="0.39370078740157483" header="0.15748031496062992" footer="0.15748031496062992"/>
  <pageSetup paperSize="9" orientation="portrait" r:id="rId1"/>
  <headerFooter>
    <oddHeader>&amp;L&amp;8&amp;A&amp;C&amp;G&amp;R&amp;8&amp;F</oddHeader>
    <oddFooter>&amp;L&amp;4KOMUNALA PROJEKT d.o.o.
Prušnikova 95, 1210 Ljubljana-Šentvid&amp;R&amp;4&amp;P</oddFooter>
  </headerFooter>
  <rowBreaks count="2" manualBreakCount="2">
    <brk id="45" max="6" man="1"/>
    <brk id="76" max="6" man="1"/>
  </rowBreaks>
  <drawing r:id="rId2"/>
  <legacyDrawingHF r:id="rId3"/>
  <tableParts count="1">
    <tablePart r:id="rId4"/>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41E1FD-D0C4-41C4-B4CD-A47E2A3BAF09}">
  <sheetPr>
    <tabColor theme="4" tint="0.59999389629810485"/>
  </sheetPr>
  <dimension ref="B3:S216"/>
  <sheetViews>
    <sheetView view="pageBreakPreview" topLeftCell="A28" zoomScaleNormal="100" zoomScaleSheetLayoutView="100" workbookViewId="0">
      <selection activeCell="D46" sqref="D46"/>
    </sheetView>
  </sheetViews>
  <sheetFormatPr defaultRowHeight="12.75" x14ac:dyDescent="0.2"/>
  <cols>
    <col min="1" max="1" width="9.140625" style="99"/>
    <col min="2" max="2" width="4.140625" style="259" customWidth="1"/>
    <col min="3" max="3" width="40.5703125" style="290" customWidth="1"/>
    <col min="4" max="4" width="11.42578125" style="259" customWidth="1"/>
    <col min="5" max="5" width="4.140625" style="259" customWidth="1"/>
    <col min="6" max="6" width="13" style="259" customWidth="1"/>
    <col min="7" max="7" width="14.7109375" style="259" customWidth="1"/>
    <col min="8" max="8" width="4.28515625" style="259" customWidth="1"/>
    <col min="9" max="12" width="9.140625" style="99"/>
    <col min="13" max="13" width="10.42578125" style="99" bestFit="1" customWidth="1"/>
    <col min="14" max="257" width="9.140625" style="99"/>
    <col min="258" max="258" width="4.140625" style="99" customWidth="1"/>
    <col min="259" max="259" width="40.5703125" style="99" customWidth="1"/>
    <col min="260" max="260" width="11.42578125" style="99" customWidth="1"/>
    <col min="261" max="261" width="4.140625" style="99" customWidth="1"/>
    <col min="262" max="262" width="13" style="99" customWidth="1"/>
    <col min="263" max="263" width="14.7109375" style="99" customWidth="1"/>
    <col min="264" max="264" width="4.28515625" style="99" customWidth="1"/>
    <col min="265" max="268" width="9.140625" style="99"/>
    <col min="269" max="269" width="10.42578125" style="99" bestFit="1" customWidth="1"/>
    <col min="270" max="513" width="9.140625" style="99"/>
    <col min="514" max="514" width="4.140625" style="99" customWidth="1"/>
    <col min="515" max="515" width="40.5703125" style="99" customWidth="1"/>
    <col min="516" max="516" width="11.42578125" style="99" customWidth="1"/>
    <col min="517" max="517" width="4.140625" style="99" customWidth="1"/>
    <col min="518" max="518" width="13" style="99" customWidth="1"/>
    <col min="519" max="519" width="14.7109375" style="99" customWidth="1"/>
    <col min="520" max="520" width="4.28515625" style="99" customWidth="1"/>
    <col min="521" max="524" width="9.140625" style="99"/>
    <col min="525" max="525" width="10.42578125" style="99" bestFit="1" customWidth="1"/>
    <col min="526" max="769" width="9.140625" style="99"/>
    <col min="770" max="770" width="4.140625" style="99" customWidth="1"/>
    <col min="771" max="771" width="40.5703125" style="99" customWidth="1"/>
    <col min="772" max="772" width="11.42578125" style="99" customWidth="1"/>
    <col min="773" max="773" width="4.140625" style="99" customWidth="1"/>
    <col min="774" max="774" width="13" style="99" customWidth="1"/>
    <col min="775" max="775" width="14.7109375" style="99" customWidth="1"/>
    <col min="776" max="776" width="4.28515625" style="99" customWidth="1"/>
    <col min="777" max="780" width="9.140625" style="99"/>
    <col min="781" max="781" width="10.42578125" style="99" bestFit="1" customWidth="1"/>
    <col min="782" max="1025" width="9.140625" style="99"/>
    <col min="1026" max="1026" width="4.140625" style="99" customWidth="1"/>
    <col min="1027" max="1027" width="40.5703125" style="99" customWidth="1"/>
    <col min="1028" max="1028" width="11.42578125" style="99" customWidth="1"/>
    <col min="1029" max="1029" width="4.140625" style="99" customWidth="1"/>
    <col min="1030" max="1030" width="13" style="99" customWidth="1"/>
    <col min="1031" max="1031" width="14.7109375" style="99" customWidth="1"/>
    <col min="1032" max="1032" width="4.28515625" style="99" customWidth="1"/>
    <col min="1033" max="1036" width="9.140625" style="99"/>
    <col min="1037" max="1037" width="10.42578125" style="99" bestFit="1" customWidth="1"/>
    <col min="1038" max="1281" width="9.140625" style="99"/>
    <col min="1282" max="1282" width="4.140625" style="99" customWidth="1"/>
    <col min="1283" max="1283" width="40.5703125" style="99" customWidth="1"/>
    <col min="1284" max="1284" width="11.42578125" style="99" customWidth="1"/>
    <col min="1285" max="1285" width="4.140625" style="99" customWidth="1"/>
    <col min="1286" max="1286" width="13" style="99" customWidth="1"/>
    <col min="1287" max="1287" width="14.7109375" style="99" customWidth="1"/>
    <col min="1288" max="1288" width="4.28515625" style="99" customWidth="1"/>
    <col min="1289" max="1292" width="9.140625" style="99"/>
    <col min="1293" max="1293" width="10.42578125" style="99" bestFit="1" customWidth="1"/>
    <col min="1294" max="1537" width="9.140625" style="99"/>
    <col min="1538" max="1538" width="4.140625" style="99" customWidth="1"/>
    <col min="1539" max="1539" width="40.5703125" style="99" customWidth="1"/>
    <col min="1540" max="1540" width="11.42578125" style="99" customWidth="1"/>
    <col min="1541" max="1541" width="4.140625" style="99" customWidth="1"/>
    <col min="1542" max="1542" width="13" style="99" customWidth="1"/>
    <col min="1543" max="1543" width="14.7109375" style="99" customWidth="1"/>
    <col min="1544" max="1544" width="4.28515625" style="99" customWidth="1"/>
    <col min="1545" max="1548" width="9.140625" style="99"/>
    <col min="1549" max="1549" width="10.42578125" style="99" bestFit="1" customWidth="1"/>
    <col min="1550" max="1793" width="9.140625" style="99"/>
    <col min="1794" max="1794" width="4.140625" style="99" customWidth="1"/>
    <col min="1795" max="1795" width="40.5703125" style="99" customWidth="1"/>
    <col min="1796" max="1796" width="11.42578125" style="99" customWidth="1"/>
    <col min="1797" max="1797" width="4.140625" style="99" customWidth="1"/>
    <col min="1798" max="1798" width="13" style="99" customWidth="1"/>
    <col min="1799" max="1799" width="14.7109375" style="99" customWidth="1"/>
    <col min="1800" max="1800" width="4.28515625" style="99" customWidth="1"/>
    <col min="1801" max="1804" width="9.140625" style="99"/>
    <col min="1805" max="1805" width="10.42578125" style="99" bestFit="1" customWidth="1"/>
    <col min="1806" max="2049" width="9.140625" style="99"/>
    <col min="2050" max="2050" width="4.140625" style="99" customWidth="1"/>
    <col min="2051" max="2051" width="40.5703125" style="99" customWidth="1"/>
    <col min="2052" max="2052" width="11.42578125" style="99" customWidth="1"/>
    <col min="2053" max="2053" width="4.140625" style="99" customWidth="1"/>
    <col min="2054" max="2054" width="13" style="99" customWidth="1"/>
    <col min="2055" max="2055" width="14.7109375" style="99" customWidth="1"/>
    <col min="2056" max="2056" width="4.28515625" style="99" customWidth="1"/>
    <col min="2057" max="2060" width="9.140625" style="99"/>
    <col min="2061" max="2061" width="10.42578125" style="99" bestFit="1" customWidth="1"/>
    <col min="2062" max="2305" width="9.140625" style="99"/>
    <col min="2306" max="2306" width="4.140625" style="99" customWidth="1"/>
    <col min="2307" max="2307" width="40.5703125" style="99" customWidth="1"/>
    <col min="2308" max="2308" width="11.42578125" style="99" customWidth="1"/>
    <col min="2309" max="2309" width="4.140625" style="99" customWidth="1"/>
    <col min="2310" max="2310" width="13" style="99" customWidth="1"/>
    <col min="2311" max="2311" width="14.7109375" style="99" customWidth="1"/>
    <col min="2312" max="2312" width="4.28515625" style="99" customWidth="1"/>
    <col min="2313" max="2316" width="9.140625" style="99"/>
    <col min="2317" max="2317" width="10.42578125" style="99" bestFit="1" customWidth="1"/>
    <col min="2318" max="2561" width="9.140625" style="99"/>
    <col min="2562" max="2562" width="4.140625" style="99" customWidth="1"/>
    <col min="2563" max="2563" width="40.5703125" style="99" customWidth="1"/>
    <col min="2564" max="2564" width="11.42578125" style="99" customWidth="1"/>
    <col min="2565" max="2565" width="4.140625" style="99" customWidth="1"/>
    <col min="2566" max="2566" width="13" style="99" customWidth="1"/>
    <col min="2567" max="2567" width="14.7109375" style="99" customWidth="1"/>
    <col min="2568" max="2568" width="4.28515625" style="99" customWidth="1"/>
    <col min="2569" max="2572" width="9.140625" style="99"/>
    <col min="2573" max="2573" width="10.42578125" style="99" bestFit="1" customWidth="1"/>
    <col min="2574" max="2817" width="9.140625" style="99"/>
    <col min="2818" max="2818" width="4.140625" style="99" customWidth="1"/>
    <col min="2819" max="2819" width="40.5703125" style="99" customWidth="1"/>
    <col min="2820" max="2820" width="11.42578125" style="99" customWidth="1"/>
    <col min="2821" max="2821" width="4.140625" style="99" customWidth="1"/>
    <col min="2822" max="2822" width="13" style="99" customWidth="1"/>
    <col min="2823" max="2823" width="14.7109375" style="99" customWidth="1"/>
    <col min="2824" max="2824" width="4.28515625" style="99" customWidth="1"/>
    <col min="2825" max="2828" width="9.140625" style="99"/>
    <col min="2829" max="2829" width="10.42578125" style="99" bestFit="1" customWidth="1"/>
    <col min="2830" max="3073" width="9.140625" style="99"/>
    <col min="3074" max="3074" width="4.140625" style="99" customWidth="1"/>
    <col min="3075" max="3075" width="40.5703125" style="99" customWidth="1"/>
    <col min="3076" max="3076" width="11.42578125" style="99" customWidth="1"/>
    <col min="3077" max="3077" width="4.140625" style="99" customWidth="1"/>
    <col min="3078" max="3078" width="13" style="99" customWidth="1"/>
    <col min="3079" max="3079" width="14.7109375" style="99" customWidth="1"/>
    <col min="3080" max="3080" width="4.28515625" style="99" customWidth="1"/>
    <col min="3081" max="3084" width="9.140625" style="99"/>
    <col min="3085" max="3085" width="10.42578125" style="99" bestFit="1" customWidth="1"/>
    <col min="3086" max="3329" width="9.140625" style="99"/>
    <col min="3330" max="3330" width="4.140625" style="99" customWidth="1"/>
    <col min="3331" max="3331" width="40.5703125" style="99" customWidth="1"/>
    <col min="3332" max="3332" width="11.42578125" style="99" customWidth="1"/>
    <col min="3333" max="3333" width="4.140625" style="99" customWidth="1"/>
    <col min="3334" max="3334" width="13" style="99" customWidth="1"/>
    <col min="3335" max="3335" width="14.7109375" style="99" customWidth="1"/>
    <col min="3336" max="3336" width="4.28515625" style="99" customWidth="1"/>
    <col min="3337" max="3340" width="9.140625" style="99"/>
    <col min="3341" max="3341" width="10.42578125" style="99" bestFit="1" customWidth="1"/>
    <col min="3342" max="3585" width="9.140625" style="99"/>
    <col min="3586" max="3586" width="4.140625" style="99" customWidth="1"/>
    <col min="3587" max="3587" width="40.5703125" style="99" customWidth="1"/>
    <col min="3588" max="3588" width="11.42578125" style="99" customWidth="1"/>
    <col min="3589" max="3589" width="4.140625" style="99" customWidth="1"/>
    <col min="3590" max="3590" width="13" style="99" customWidth="1"/>
    <col min="3591" max="3591" width="14.7109375" style="99" customWidth="1"/>
    <col min="3592" max="3592" width="4.28515625" style="99" customWidth="1"/>
    <col min="3593" max="3596" width="9.140625" style="99"/>
    <col min="3597" max="3597" width="10.42578125" style="99" bestFit="1" customWidth="1"/>
    <col min="3598" max="3841" width="9.140625" style="99"/>
    <col min="3842" max="3842" width="4.140625" style="99" customWidth="1"/>
    <col min="3843" max="3843" width="40.5703125" style="99" customWidth="1"/>
    <col min="3844" max="3844" width="11.42578125" style="99" customWidth="1"/>
    <col min="3845" max="3845" width="4.140625" style="99" customWidth="1"/>
    <col min="3846" max="3846" width="13" style="99" customWidth="1"/>
    <col min="3847" max="3847" width="14.7109375" style="99" customWidth="1"/>
    <col min="3848" max="3848" width="4.28515625" style="99" customWidth="1"/>
    <col min="3849" max="3852" width="9.140625" style="99"/>
    <col min="3853" max="3853" width="10.42578125" style="99" bestFit="1" customWidth="1"/>
    <col min="3854" max="4097" width="9.140625" style="99"/>
    <col min="4098" max="4098" width="4.140625" style="99" customWidth="1"/>
    <col min="4099" max="4099" width="40.5703125" style="99" customWidth="1"/>
    <col min="4100" max="4100" width="11.42578125" style="99" customWidth="1"/>
    <col min="4101" max="4101" width="4.140625" style="99" customWidth="1"/>
    <col min="4102" max="4102" width="13" style="99" customWidth="1"/>
    <col min="4103" max="4103" width="14.7109375" style="99" customWidth="1"/>
    <col min="4104" max="4104" width="4.28515625" style="99" customWidth="1"/>
    <col min="4105" max="4108" width="9.140625" style="99"/>
    <col min="4109" max="4109" width="10.42578125" style="99" bestFit="1" customWidth="1"/>
    <col min="4110" max="4353" width="9.140625" style="99"/>
    <col min="4354" max="4354" width="4.140625" style="99" customWidth="1"/>
    <col min="4355" max="4355" width="40.5703125" style="99" customWidth="1"/>
    <col min="4356" max="4356" width="11.42578125" style="99" customWidth="1"/>
    <col min="4357" max="4357" width="4.140625" style="99" customWidth="1"/>
    <col min="4358" max="4358" width="13" style="99" customWidth="1"/>
    <col min="4359" max="4359" width="14.7109375" style="99" customWidth="1"/>
    <col min="4360" max="4360" width="4.28515625" style="99" customWidth="1"/>
    <col min="4361" max="4364" width="9.140625" style="99"/>
    <col min="4365" max="4365" width="10.42578125" style="99" bestFit="1" customWidth="1"/>
    <col min="4366" max="4609" width="9.140625" style="99"/>
    <col min="4610" max="4610" width="4.140625" style="99" customWidth="1"/>
    <col min="4611" max="4611" width="40.5703125" style="99" customWidth="1"/>
    <col min="4612" max="4612" width="11.42578125" style="99" customWidth="1"/>
    <col min="4613" max="4613" width="4.140625" style="99" customWidth="1"/>
    <col min="4614" max="4614" width="13" style="99" customWidth="1"/>
    <col min="4615" max="4615" width="14.7109375" style="99" customWidth="1"/>
    <col min="4616" max="4616" width="4.28515625" style="99" customWidth="1"/>
    <col min="4617" max="4620" width="9.140625" style="99"/>
    <col min="4621" max="4621" width="10.42578125" style="99" bestFit="1" customWidth="1"/>
    <col min="4622" max="4865" width="9.140625" style="99"/>
    <col min="4866" max="4866" width="4.140625" style="99" customWidth="1"/>
    <col min="4867" max="4867" width="40.5703125" style="99" customWidth="1"/>
    <col min="4868" max="4868" width="11.42578125" style="99" customWidth="1"/>
    <col min="4869" max="4869" width="4.140625" style="99" customWidth="1"/>
    <col min="4870" max="4870" width="13" style="99" customWidth="1"/>
    <col min="4871" max="4871" width="14.7109375" style="99" customWidth="1"/>
    <col min="4872" max="4872" width="4.28515625" style="99" customWidth="1"/>
    <col min="4873" max="4876" width="9.140625" style="99"/>
    <col min="4877" max="4877" width="10.42578125" style="99" bestFit="1" customWidth="1"/>
    <col min="4878" max="5121" width="9.140625" style="99"/>
    <col min="5122" max="5122" width="4.140625" style="99" customWidth="1"/>
    <col min="5123" max="5123" width="40.5703125" style="99" customWidth="1"/>
    <col min="5124" max="5124" width="11.42578125" style="99" customWidth="1"/>
    <col min="5125" max="5125" width="4.140625" style="99" customWidth="1"/>
    <col min="5126" max="5126" width="13" style="99" customWidth="1"/>
    <col min="5127" max="5127" width="14.7109375" style="99" customWidth="1"/>
    <col min="5128" max="5128" width="4.28515625" style="99" customWidth="1"/>
    <col min="5129" max="5132" width="9.140625" style="99"/>
    <col min="5133" max="5133" width="10.42578125" style="99" bestFit="1" customWidth="1"/>
    <col min="5134" max="5377" width="9.140625" style="99"/>
    <col min="5378" max="5378" width="4.140625" style="99" customWidth="1"/>
    <col min="5379" max="5379" width="40.5703125" style="99" customWidth="1"/>
    <col min="5380" max="5380" width="11.42578125" style="99" customWidth="1"/>
    <col min="5381" max="5381" width="4.140625" style="99" customWidth="1"/>
    <col min="5382" max="5382" width="13" style="99" customWidth="1"/>
    <col min="5383" max="5383" width="14.7109375" style="99" customWidth="1"/>
    <col min="5384" max="5384" width="4.28515625" style="99" customWidth="1"/>
    <col min="5385" max="5388" width="9.140625" style="99"/>
    <col min="5389" max="5389" width="10.42578125" style="99" bestFit="1" customWidth="1"/>
    <col min="5390" max="5633" width="9.140625" style="99"/>
    <col min="5634" max="5634" width="4.140625" style="99" customWidth="1"/>
    <col min="5635" max="5635" width="40.5703125" style="99" customWidth="1"/>
    <col min="5636" max="5636" width="11.42578125" style="99" customWidth="1"/>
    <col min="5637" max="5637" width="4.140625" style="99" customWidth="1"/>
    <col min="5638" max="5638" width="13" style="99" customWidth="1"/>
    <col min="5639" max="5639" width="14.7109375" style="99" customWidth="1"/>
    <col min="5640" max="5640" width="4.28515625" style="99" customWidth="1"/>
    <col min="5641" max="5644" width="9.140625" style="99"/>
    <col min="5645" max="5645" width="10.42578125" style="99" bestFit="1" customWidth="1"/>
    <col min="5646" max="5889" width="9.140625" style="99"/>
    <col min="5890" max="5890" width="4.140625" style="99" customWidth="1"/>
    <col min="5891" max="5891" width="40.5703125" style="99" customWidth="1"/>
    <col min="5892" max="5892" width="11.42578125" style="99" customWidth="1"/>
    <col min="5893" max="5893" width="4.140625" style="99" customWidth="1"/>
    <col min="5894" max="5894" width="13" style="99" customWidth="1"/>
    <col min="5895" max="5895" width="14.7109375" style="99" customWidth="1"/>
    <col min="5896" max="5896" width="4.28515625" style="99" customWidth="1"/>
    <col min="5897" max="5900" width="9.140625" style="99"/>
    <col min="5901" max="5901" width="10.42578125" style="99" bestFit="1" customWidth="1"/>
    <col min="5902" max="6145" width="9.140625" style="99"/>
    <col min="6146" max="6146" width="4.140625" style="99" customWidth="1"/>
    <col min="6147" max="6147" width="40.5703125" style="99" customWidth="1"/>
    <col min="6148" max="6148" width="11.42578125" style="99" customWidth="1"/>
    <col min="6149" max="6149" width="4.140625" style="99" customWidth="1"/>
    <col min="6150" max="6150" width="13" style="99" customWidth="1"/>
    <col min="6151" max="6151" width="14.7109375" style="99" customWidth="1"/>
    <col min="6152" max="6152" width="4.28515625" style="99" customWidth="1"/>
    <col min="6153" max="6156" width="9.140625" style="99"/>
    <col min="6157" max="6157" width="10.42578125" style="99" bestFit="1" customWidth="1"/>
    <col min="6158" max="6401" width="9.140625" style="99"/>
    <col min="6402" max="6402" width="4.140625" style="99" customWidth="1"/>
    <col min="6403" max="6403" width="40.5703125" style="99" customWidth="1"/>
    <col min="6404" max="6404" width="11.42578125" style="99" customWidth="1"/>
    <col min="6405" max="6405" width="4.140625" style="99" customWidth="1"/>
    <col min="6406" max="6406" width="13" style="99" customWidth="1"/>
    <col min="6407" max="6407" width="14.7109375" style="99" customWidth="1"/>
    <col min="6408" max="6408" width="4.28515625" style="99" customWidth="1"/>
    <col min="6409" max="6412" width="9.140625" style="99"/>
    <col min="6413" max="6413" width="10.42578125" style="99" bestFit="1" customWidth="1"/>
    <col min="6414" max="6657" width="9.140625" style="99"/>
    <col min="6658" max="6658" width="4.140625" style="99" customWidth="1"/>
    <col min="6659" max="6659" width="40.5703125" style="99" customWidth="1"/>
    <col min="6660" max="6660" width="11.42578125" style="99" customWidth="1"/>
    <col min="6661" max="6661" width="4.140625" style="99" customWidth="1"/>
    <col min="6662" max="6662" width="13" style="99" customWidth="1"/>
    <col min="6663" max="6663" width="14.7109375" style="99" customWidth="1"/>
    <col min="6664" max="6664" width="4.28515625" style="99" customWidth="1"/>
    <col min="6665" max="6668" width="9.140625" style="99"/>
    <col min="6669" max="6669" width="10.42578125" style="99" bestFit="1" customWidth="1"/>
    <col min="6670" max="6913" width="9.140625" style="99"/>
    <col min="6914" max="6914" width="4.140625" style="99" customWidth="1"/>
    <col min="6915" max="6915" width="40.5703125" style="99" customWidth="1"/>
    <col min="6916" max="6916" width="11.42578125" style="99" customWidth="1"/>
    <col min="6917" max="6917" width="4.140625" style="99" customWidth="1"/>
    <col min="6918" max="6918" width="13" style="99" customWidth="1"/>
    <col min="6919" max="6919" width="14.7109375" style="99" customWidth="1"/>
    <col min="6920" max="6920" width="4.28515625" style="99" customWidth="1"/>
    <col min="6921" max="6924" width="9.140625" style="99"/>
    <col min="6925" max="6925" width="10.42578125" style="99" bestFit="1" customWidth="1"/>
    <col min="6926" max="7169" width="9.140625" style="99"/>
    <col min="7170" max="7170" width="4.140625" style="99" customWidth="1"/>
    <col min="7171" max="7171" width="40.5703125" style="99" customWidth="1"/>
    <col min="7172" max="7172" width="11.42578125" style="99" customWidth="1"/>
    <col min="7173" max="7173" width="4.140625" style="99" customWidth="1"/>
    <col min="7174" max="7174" width="13" style="99" customWidth="1"/>
    <col min="7175" max="7175" width="14.7109375" style="99" customWidth="1"/>
    <col min="7176" max="7176" width="4.28515625" style="99" customWidth="1"/>
    <col min="7177" max="7180" width="9.140625" style="99"/>
    <col min="7181" max="7181" width="10.42578125" style="99" bestFit="1" customWidth="1"/>
    <col min="7182" max="7425" width="9.140625" style="99"/>
    <col min="7426" max="7426" width="4.140625" style="99" customWidth="1"/>
    <col min="7427" max="7427" width="40.5703125" style="99" customWidth="1"/>
    <col min="7428" max="7428" width="11.42578125" style="99" customWidth="1"/>
    <col min="7429" max="7429" width="4.140625" style="99" customWidth="1"/>
    <col min="7430" max="7430" width="13" style="99" customWidth="1"/>
    <col min="7431" max="7431" width="14.7109375" style="99" customWidth="1"/>
    <col min="7432" max="7432" width="4.28515625" style="99" customWidth="1"/>
    <col min="7433" max="7436" width="9.140625" style="99"/>
    <col min="7437" max="7437" width="10.42578125" style="99" bestFit="1" customWidth="1"/>
    <col min="7438" max="7681" width="9.140625" style="99"/>
    <col min="7682" max="7682" width="4.140625" style="99" customWidth="1"/>
    <col min="7683" max="7683" width="40.5703125" style="99" customWidth="1"/>
    <col min="7684" max="7684" width="11.42578125" style="99" customWidth="1"/>
    <col min="7685" max="7685" width="4.140625" style="99" customWidth="1"/>
    <col min="7686" max="7686" width="13" style="99" customWidth="1"/>
    <col min="7687" max="7687" width="14.7109375" style="99" customWidth="1"/>
    <col min="7688" max="7688" width="4.28515625" style="99" customWidth="1"/>
    <col min="7689" max="7692" width="9.140625" style="99"/>
    <col min="7693" max="7693" width="10.42578125" style="99" bestFit="1" customWidth="1"/>
    <col min="7694" max="7937" width="9.140625" style="99"/>
    <col min="7938" max="7938" width="4.140625" style="99" customWidth="1"/>
    <col min="7939" max="7939" width="40.5703125" style="99" customWidth="1"/>
    <col min="7940" max="7940" width="11.42578125" style="99" customWidth="1"/>
    <col min="7941" max="7941" width="4.140625" style="99" customWidth="1"/>
    <col min="7942" max="7942" width="13" style="99" customWidth="1"/>
    <col min="7943" max="7943" width="14.7109375" style="99" customWidth="1"/>
    <col min="7944" max="7944" width="4.28515625" style="99" customWidth="1"/>
    <col min="7945" max="7948" width="9.140625" style="99"/>
    <col min="7949" max="7949" width="10.42578125" style="99" bestFit="1" customWidth="1"/>
    <col min="7950" max="8193" width="9.140625" style="99"/>
    <col min="8194" max="8194" width="4.140625" style="99" customWidth="1"/>
    <col min="8195" max="8195" width="40.5703125" style="99" customWidth="1"/>
    <col min="8196" max="8196" width="11.42578125" style="99" customWidth="1"/>
    <col min="8197" max="8197" width="4.140625" style="99" customWidth="1"/>
    <col min="8198" max="8198" width="13" style="99" customWidth="1"/>
    <col min="8199" max="8199" width="14.7109375" style="99" customWidth="1"/>
    <col min="8200" max="8200" width="4.28515625" style="99" customWidth="1"/>
    <col min="8201" max="8204" width="9.140625" style="99"/>
    <col min="8205" max="8205" width="10.42578125" style="99" bestFit="1" customWidth="1"/>
    <col min="8206" max="8449" width="9.140625" style="99"/>
    <col min="8450" max="8450" width="4.140625" style="99" customWidth="1"/>
    <col min="8451" max="8451" width="40.5703125" style="99" customWidth="1"/>
    <col min="8452" max="8452" width="11.42578125" style="99" customWidth="1"/>
    <col min="8453" max="8453" width="4.140625" style="99" customWidth="1"/>
    <col min="8454" max="8454" width="13" style="99" customWidth="1"/>
    <col min="8455" max="8455" width="14.7109375" style="99" customWidth="1"/>
    <col min="8456" max="8456" width="4.28515625" style="99" customWidth="1"/>
    <col min="8457" max="8460" width="9.140625" style="99"/>
    <col min="8461" max="8461" width="10.42578125" style="99" bestFit="1" customWidth="1"/>
    <col min="8462" max="8705" width="9.140625" style="99"/>
    <col min="8706" max="8706" width="4.140625" style="99" customWidth="1"/>
    <col min="8707" max="8707" width="40.5703125" style="99" customWidth="1"/>
    <col min="8708" max="8708" width="11.42578125" style="99" customWidth="1"/>
    <col min="8709" max="8709" width="4.140625" style="99" customWidth="1"/>
    <col min="8710" max="8710" width="13" style="99" customWidth="1"/>
    <col min="8711" max="8711" width="14.7109375" style="99" customWidth="1"/>
    <col min="8712" max="8712" width="4.28515625" style="99" customWidth="1"/>
    <col min="8713" max="8716" width="9.140625" style="99"/>
    <col min="8717" max="8717" width="10.42578125" style="99" bestFit="1" customWidth="1"/>
    <col min="8718" max="8961" width="9.140625" style="99"/>
    <col min="8962" max="8962" width="4.140625" style="99" customWidth="1"/>
    <col min="8963" max="8963" width="40.5703125" style="99" customWidth="1"/>
    <col min="8964" max="8964" width="11.42578125" style="99" customWidth="1"/>
    <col min="8965" max="8965" width="4.140625" style="99" customWidth="1"/>
    <col min="8966" max="8966" width="13" style="99" customWidth="1"/>
    <col min="8967" max="8967" width="14.7109375" style="99" customWidth="1"/>
    <col min="8968" max="8968" width="4.28515625" style="99" customWidth="1"/>
    <col min="8969" max="8972" width="9.140625" style="99"/>
    <col min="8973" max="8973" width="10.42578125" style="99" bestFit="1" customWidth="1"/>
    <col min="8974" max="9217" width="9.140625" style="99"/>
    <col min="9218" max="9218" width="4.140625" style="99" customWidth="1"/>
    <col min="9219" max="9219" width="40.5703125" style="99" customWidth="1"/>
    <col min="9220" max="9220" width="11.42578125" style="99" customWidth="1"/>
    <col min="9221" max="9221" width="4.140625" style="99" customWidth="1"/>
    <col min="9222" max="9222" width="13" style="99" customWidth="1"/>
    <col min="9223" max="9223" width="14.7109375" style="99" customWidth="1"/>
    <col min="9224" max="9224" width="4.28515625" style="99" customWidth="1"/>
    <col min="9225" max="9228" width="9.140625" style="99"/>
    <col min="9229" max="9229" width="10.42578125" style="99" bestFit="1" customWidth="1"/>
    <col min="9230" max="9473" width="9.140625" style="99"/>
    <col min="9474" max="9474" width="4.140625" style="99" customWidth="1"/>
    <col min="9475" max="9475" width="40.5703125" style="99" customWidth="1"/>
    <col min="9476" max="9476" width="11.42578125" style="99" customWidth="1"/>
    <col min="9477" max="9477" width="4.140625" style="99" customWidth="1"/>
    <col min="9478" max="9478" width="13" style="99" customWidth="1"/>
    <col min="9479" max="9479" width="14.7109375" style="99" customWidth="1"/>
    <col min="9480" max="9480" width="4.28515625" style="99" customWidth="1"/>
    <col min="9481" max="9484" width="9.140625" style="99"/>
    <col min="9485" max="9485" width="10.42578125" style="99" bestFit="1" customWidth="1"/>
    <col min="9486" max="9729" width="9.140625" style="99"/>
    <col min="9730" max="9730" width="4.140625" style="99" customWidth="1"/>
    <col min="9731" max="9731" width="40.5703125" style="99" customWidth="1"/>
    <col min="9732" max="9732" width="11.42578125" style="99" customWidth="1"/>
    <col min="9733" max="9733" width="4.140625" style="99" customWidth="1"/>
    <col min="9734" max="9734" width="13" style="99" customWidth="1"/>
    <col min="9735" max="9735" width="14.7109375" style="99" customWidth="1"/>
    <col min="9736" max="9736" width="4.28515625" style="99" customWidth="1"/>
    <col min="9737" max="9740" width="9.140625" style="99"/>
    <col min="9741" max="9741" width="10.42578125" style="99" bestFit="1" customWidth="1"/>
    <col min="9742" max="9985" width="9.140625" style="99"/>
    <col min="9986" max="9986" width="4.140625" style="99" customWidth="1"/>
    <col min="9987" max="9987" width="40.5703125" style="99" customWidth="1"/>
    <col min="9988" max="9988" width="11.42578125" style="99" customWidth="1"/>
    <col min="9989" max="9989" width="4.140625" style="99" customWidth="1"/>
    <col min="9990" max="9990" width="13" style="99" customWidth="1"/>
    <col min="9991" max="9991" width="14.7109375" style="99" customWidth="1"/>
    <col min="9992" max="9992" width="4.28515625" style="99" customWidth="1"/>
    <col min="9993" max="9996" width="9.140625" style="99"/>
    <col min="9997" max="9997" width="10.42578125" style="99" bestFit="1" customWidth="1"/>
    <col min="9998" max="10241" width="9.140625" style="99"/>
    <col min="10242" max="10242" width="4.140625" style="99" customWidth="1"/>
    <col min="10243" max="10243" width="40.5703125" style="99" customWidth="1"/>
    <col min="10244" max="10244" width="11.42578125" style="99" customWidth="1"/>
    <col min="10245" max="10245" width="4.140625" style="99" customWidth="1"/>
    <col min="10246" max="10246" width="13" style="99" customWidth="1"/>
    <col min="10247" max="10247" width="14.7109375" style="99" customWidth="1"/>
    <col min="10248" max="10248" width="4.28515625" style="99" customWidth="1"/>
    <col min="10249" max="10252" width="9.140625" style="99"/>
    <col min="10253" max="10253" width="10.42578125" style="99" bestFit="1" customWidth="1"/>
    <col min="10254" max="10497" width="9.140625" style="99"/>
    <col min="10498" max="10498" width="4.140625" style="99" customWidth="1"/>
    <col min="10499" max="10499" width="40.5703125" style="99" customWidth="1"/>
    <col min="10500" max="10500" width="11.42578125" style="99" customWidth="1"/>
    <col min="10501" max="10501" width="4.140625" style="99" customWidth="1"/>
    <col min="10502" max="10502" width="13" style="99" customWidth="1"/>
    <col min="10503" max="10503" width="14.7109375" style="99" customWidth="1"/>
    <col min="10504" max="10504" width="4.28515625" style="99" customWidth="1"/>
    <col min="10505" max="10508" width="9.140625" style="99"/>
    <col min="10509" max="10509" width="10.42578125" style="99" bestFit="1" customWidth="1"/>
    <col min="10510" max="10753" width="9.140625" style="99"/>
    <col min="10754" max="10754" width="4.140625" style="99" customWidth="1"/>
    <col min="10755" max="10755" width="40.5703125" style="99" customWidth="1"/>
    <col min="10756" max="10756" width="11.42578125" style="99" customWidth="1"/>
    <col min="10757" max="10757" width="4.140625" style="99" customWidth="1"/>
    <col min="10758" max="10758" width="13" style="99" customWidth="1"/>
    <col min="10759" max="10759" width="14.7109375" style="99" customWidth="1"/>
    <col min="10760" max="10760" width="4.28515625" style="99" customWidth="1"/>
    <col min="10761" max="10764" width="9.140625" style="99"/>
    <col min="10765" max="10765" width="10.42578125" style="99" bestFit="1" customWidth="1"/>
    <col min="10766" max="11009" width="9.140625" style="99"/>
    <col min="11010" max="11010" width="4.140625" style="99" customWidth="1"/>
    <col min="11011" max="11011" width="40.5703125" style="99" customWidth="1"/>
    <col min="11012" max="11012" width="11.42578125" style="99" customWidth="1"/>
    <col min="11013" max="11013" width="4.140625" style="99" customWidth="1"/>
    <col min="11014" max="11014" width="13" style="99" customWidth="1"/>
    <col min="11015" max="11015" width="14.7109375" style="99" customWidth="1"/>
    <col min="11016" max="11016" width="4.28515625" style="99" customWidth="1"/>
    <col min="11017" max="11020" width="9.140625" style="99"/>
    <col min="11021" max="11021" width="10.42578125" style="99" bestFit="1" customWidth="1"/>
    <col min="11022" max="11265" width="9.140625" style="99"/>
    <col min="11266" max="11266" width="4.140625" style="99" customWidth="1"/>
    <col min="11267" max="11267" width="40.5703125" style="99" customWidth="1"/>
    <col min="11268" max="11268" width="11.42578125" style="99" customWidth="1"/>
    <col min="11269" max="11269" width="4.140625" style="99" customWidth="1"/>
    <col min="11270" max="11270" width="13" style="99" customWidth="1"/>
    <col min="11271" max="11271" width="14.7109375" style="99" customWidth="1"/>
    <col min="11272" max="11272" width="4.28515625" style="99" customWidth="1"/>
    <col min="11273" max="11276" width="9.140625" style="99"/>
    <col min="11277" max="11277" width="10.42578125" style="99" bestFit="1" customWidth="1"/>
    <col min="11278" max="11521" width="9.140625" style="99"/>
    <col min="11522" max="11522" width="4.140625" style="99" customWidth="1"/>
    <col min="11523" max="11523" width="40.5703125" style="99" customWidth="1"/>
    <col min="11524" max="11524" width="11.42578125" style="99" customWidth="1"/>
    <col min="11525" max="11525" width="4.140625" style="99" customWidth="1"/>
    <col min="11526" max="11526" width="13" style="99" customWidth="1"/>
    <col min="11527" max="11527" width="14.7109375" style="99" customWidth="1"/>
    <col min="11528" max="11528" width="4.28515625" style="99" customWidth="1"/>
    <col min="11529" max="11532" width="9.140625" style="99"/>
    <col min="11533" max="11533" width="10.42578125" style="99" bestFit="1" customWidth="1"/>
    <col min="11534" max="11777" width="9.140625" style="99"/>
    <col min="11778" max="11778" width="4.140625" style="99" customWidth="1"/>
    <col min="11779" max="11779" width="40.5703125" style="99" customWidth="1"/>
    <col min="11780" max="11780" width="11.42578125" style="99" customWidth="1"/>
    <col min="11781" max="11781" width="4.140625" style="99" customWidth="1"/>
    <col min="11782" max="11782" width="13" style="99" customWidth="1"/>
    <col min="11783" max="11783" width="14.7109375" style="99" customWidth="1"/>
    <col min="11784" max="11784" width="4.28515625" style="99" customWidth="1"/>
    <col min="11785" max="11788" width="9.140625" style="99"/>
    <col min="11789" max="11789" width="10.42578125" style="99" bestFit="1" customWidth="1"/>
    <col min="11790" max="12033" width="9.140625" style="99"/>
    <col min="12034" max="12034" width="4.140625" style="99" customWidth="1"/>
    <col min="12035" max="12035" width="40.5703125" style="99" customWidth="1"/>
    <col min="12036" max="12036" width="11.42578125" style="99" customWidth="1"/>
    <col min="12037" max="12037" width="4.140625" style="99" customWidth="1"/>
    <col min="12038" max="12038" width="13" style="99" customWidth="1"/>
    <col min="12039" max="12039" width="14.7109375" style="99" customWidth="1"/>
    <col min="12040" max="12040" width="4.28515625" style="99" customWidth="1"/>
    <col min="12041" max="12044" width="9.140625" style="99"/>
    <col min="12045" max="12045" width="10.42578125" style="99" bestFit="1" customWidth="1"/>
    <col min="12046" max="12289" width="9.140625" style="99"/>
    <col min="12290" max="12290" width="4.140625" style="99" customWidth="1"/>
    <col min="12291" max="12291" width="40.5703125" style="99" customWidth="1"/>
    <col min="12292" max="12292" width="11.42578125" style="99" customWidth="1"/>
    <col min="12293" max="12293" width="4.140625" style="99" customWidth="1"/>
    <col min="12294" max="12294" width="13" style="99" customWidth="1"/>
    <col min="12295" max="12295" width="14.7109375" style="99" customWidth="1"/>
    <col min="12296" max="12296" width="4.28515625" style="99" customWidth="1"/>
    <col min="12297" max="12300" width="9.140625" style="99"/>
    <col min="12301" max="12301" width="10.42578125" style="99" bestFit="1" customWidth="1"/>
    <col min="12302" max="12545" width="9.140625" style="99"/>
    <col min="12546" max="12546" width="4.140625" style="99" customWidth="1"/>
    <col min="12547" max="12547" width="40.5703125" style="99" customWidth="1"/>
    <col min="12548" max="12548" width="11.42578125" style="99" customWidth="1"/>
    <col min="12549" max="12549" width="4.140625" style="99" customWidth="1"/>
    <col min="12550" max="12550" width="13" style="99" customWidth="1"/>
    <col min="12551" max="12551" width="14.7109375" style="99" customWidth="1"/>
    <col min="12552" max="12552" width="4.28515625" style="99" customWidth="1"/>
    <col min="12553" max="12556" width="9.140625" style="99"/>
    <col min="12557" max="12557" width="10.42578125" style="99" bestFit="1" customWidth="1"/>
    <col min="12558" max="12801" width="9.140625" style="99"/>
    <col min="12802" max="12802" width="4.140625" style="99" customWidth="1"/>
    <col min="12803" max="12803" width="40.5703125" style="99" customWidth="1"/>
    <col min="12804" max="12804" width="11.42578125" style="99" customWidth="1"/>
    <col min="12805" max="12805" width="4.140625" style="99" customWidth="1"/>
    <col min="12806" max="12806" width="13" style="99" customWidth="1"/>
    <col min="12807" max="12807" width="14.7109375" style="99" customWidth="1"/>
    <col min="12808" max="12808" width="4.28515625" style="99" customWidth="1"/>
    <col min="12809" max="12812" width="9.140625" style="99"/>
    <col min="12813" max="12813" width="10.42578125" style="99" bestFit="1" customWidth="1"/>
    <col min="12814" max="13057" width="9.140625" style="99"/>
    <col min="13058" max="13058" width="4.140625" style="99" customWidth="1"/>
    <col min="13059" max="13059" width="40.5703125" style="99" customWidth="1"/>
    <col min="13060" max="13060" width="11.42578125" style="99" customWidth="1"/>
    <col min="13061" max="13061" width="4.140625" style="99" customWidth="1"/>
    <col min="13062" max="13062" width="13" style="99" customWidth="1"/>
    <col min="13063" max="13063" width="14.7109375" style="99" customWidth="1"/>
    <col min="13064" max="13064" width="4.28515625" style="99" customWidth="1"/>
    <col min="13065" max="13068" width="9.140625" style="99"/>
    <col min="13069" max="13069" width="10.42578125" style="99" bestFit="1" customWidth="1"/>
    <col min="13070" max="13313" width="9.140625" style="99"/>
    <col min="13314" max="13314" width="4.140625" style="99" customWidth="1"/>
    <col min="13315" max="13315" width="40.5703125" style="99" customWidth="1"/>
    <col min="13316" max="13316" width="11.42578125" style="99" customWidth="1"/>
    <col min="13317" max="13317" width="4.140625" style="99" customWidth="1"/>
    <col min="13318" max="13318" width="13" style="99" customWidth="1"/>
    <col min="13319" max="13319" width="14.7109375" style="99" customWidth="1"/>
    <col min="13320" max="13320" width="4.28515625" style="99" customWidth="1"/>
    <col min="13321" max="13324" width="9.140625" style="99"/>
    <col min="13325" max="13325" width="10.42578125" style="99" bestFit="1" customWidth="1"/>
    <col min="13326" max="13569" width="9.140625" style="99"/>
    <col min="13570" max="13570" width="4.140625" style="99" customWidth="1"/>
    <col min="13571" max="13571" width="40.5703125" style="99" customWidth="1"/>
    <col min="13572" max="13572" width="11.42578125" style="99" customWidth="1"/>
    <col min="13573" max="13573" width="4.140625" style="99" customWidth="1"/>
    <col min="13574" max="13574" width="13" style="99" customWidth="1"/>
    <col min="13575" max="13575" width="14.7109375" style="99" customWidth="1"/>
    <col min="13576" max="13576" width="4.28515625" style="99" customWidth="1"/>
    <col min="13577" max="13580" width="9.140625" style="99"/>
    <col min="13581" max="13581" width="10.42578125" style="99" bestFit="1" customWidth="1"/>
    <col min="13582" max="13825" width="9.140625" style="99"/>
    <col min="13826" max="13826" width="4.140625" style="99" customWidth="1"/>
    <col min="13827" max="13827" width="40.5703125" style="99" customWidth="1"/>
    <col min="13828" max="13828" width="11.42578125" style="99" customWidth="1"/>
    <col min="13829" max="13829" width="4.140625" style="99" customWidth="1"/>
    <col min="13830" max="13830" width="13" style="99" customWidth="1"/>
    <col min="13831" max="13831" width="14.7109375" style="99" customWidth="1"/>
    <col min="13832" max="13832" width="4.28515625" style="99" customWidth="1"/>
    <col min="13833" max="13836" width="9.140625" style="99"/>
    <col min="13837" max="13837" width="10.42578125" style="99" bestFit="1" customWidth="1"/>
    <col min="13838" max="14081" width="9.140625" style="99"/>
    <col min="14082" max="14082" width="4.140625" style="99" customWidth="1"/>
    <col min="14083" max="14083" width="40.5703125" style="99" customWidth="1"/>
    <col min="14084" max="14084" width="11.42578125" style="99" customWidth="1"/>
    <col min="14085" max="14085" width="4.140625" style="99" customWidth="1"/>
    <col min="14086" max="14086" width="13" style="99" customWidth="1"/>
    <col min="14087" max="14087" width="14.7109375" style="99" customWidth="1"/>
    <col min="14088" max="14088" width="4.28515625" style="99" customWidth="1"/>
    <col min="14089" max="14092" width="9.140625" style="99"/>
    <col min="14093" max="14093" width="10.42578125" style="99" bestFit="1" customWidth="1"/>
    <col min="14094" max="14337" width="9.140625" style="99"/>
    <col min="14338" max="14338" width="4.140625" style="99" customWidth="1"/>
    <col min="14339" max="14339" width="40.5703125" style="99" customWidth="1"/>
    <col min="14340" max="14340" width="11.42578125" style="99" customWidth="1"/>
    <col min="14341" max="14341" width="4.140625" style="99" customWidth="1"/>
    <col min="14342" max="14342" width="13" style="99" customWidth="1"/>
    <col min="14343" max="14343" width="14.7109375" style="99" customWidth="1"/>
    <col min="14344" max="14344" width="4.28515625" style="99" customWidth="1"/>
    <col min="14345" max="14348" width="9.140625" style="99"/>
    <col min="14349" max="14349" width="10.42578125" style="99" bestFit="1" customWidth="1"/>
    <col min="14350" max="14593" width="9.140625" style="99"/>
    <col min="14594" max="14594" width="4.140625" style="99" customWidth="1"/>
    <col min="14595" max="14595" width="40.5703125" style="99" customWidth="1"/>
    <col min="14596" max="14596" width="11.42578125" style="99" customWidth="1"/>
    <col min="14597" max="14597" width="4.140625" style="99" customWidth="1"/>
    <col min="14598" max="14598" width="13" style="99" customWidth="1"/>
    <col min="14599" max="14599" width="14.7109375" style="99" customWidth="1"/>
    <col min="14600" max="14600" width="4.28515625" style="99" customWidth="1"/>
    <col min="14601" max="14604" width="9.140625" style="99"/>
    <col min="14605" max="14605" width="10.42578125" style="99" bestFit="1" customWidth="1"/>
    <col min="14606" max="14849" width="9.140625" style="99"/>
    <col min="14850" max="14850" width="4.140625" style="99" customWidth="1"/>
    <col min="14851" max="14851" width="40.5703125" style="99" customWidth="1"/>
    <col min="14852" max="14852" width="11.42578125" style="99" customWidth="1"/>
    <col min="14853" max="14853" width="4.140625" style="99" customWidth="1"/>
    <col min="14854" max="14854" width="13" style="99" customWidth="1"/>
    <col min="14855" max="14855" width="14.7109375" style="99" customWidth="1"/>
    <col min="14856" max="14856" width="4.28515625" style="99" customWidth="1"/>
    <col min="14857" max="14860" width="9.140625" style="99"/>
    <col min="14861" max="14861" width="10.42578125" style="99" bestFit="1" customWidth="1"/>
    <col min="14862" max="15105" width="9.140625" style="99"/>
    <col min="15106" max="15106" width="4.140625" style="99" customWidth="1"/>
    <col min="15107" max="15107" width="40.5703125" style="99" customWidth="1"/>
    <col min="15108" max="15108" width="11.42578125" style="99" customWidth="1"/>
    <col min="15109" max="15109" width="4.140625" style="99" customWidth="1"/>
    <col min="15110" max="15110" width="13" style="99" customWidth="1"/>
    <col min="15111" max="15111" width="14.7109375" style="99" customWidth="1"/>
    <col min="15112" max="15112" width="4.28515625" style="99" customWidth="1"/>
    <col min="15113" max="15116" width="9.140625" style="99"/>
    <col min="15117" max="15117" width="10.42578125" style="99" bestFit="1" customWidth="1"/>
    <col min="15118" max="15361" width="9.140625" style="99"/>
    <col min="15362" max="15362" width="4.140625" style="99" customWidth="1"/>
    <col min="15363" max="15363" width="40.5703125" style="99" customWidth="1"/>
    <col min="15364" max="15364" width="11.42578125" style="99" customWidth="1"/>
    <col min="15365" max="15365" width="4.140625" style="99" customWidth="1"/>
    <col min="15366" max="15366" width="13" style="99" customWidth="1"/>
    <col min="15367" max="15367" width="14.7109375" style="99" customWidth="1"/>
    <col min="15368" max="15368" width="4.28515625" style="99" customWidth="1"/>
    <col min="15369" max="15372" width="9.140625" style="99"/>
    <col min="15373" max="15373" width="10.42578125" style="99" bestFit="1" customWidth="1"/>
    <col min="15374" max="15617" width="9.140625" style="99"/>
    <col min="15618" max="15618" width="4.140625" style="99" customWidth="1"/>
    <col min="15619" max="15619" width="40.5703125" style="99" customWidth="1"/>
    <col min="15620" max="15620" width="11.42578125" style="99" customWidth="1"/>
    <col min="15621" max="15621" width="4.140625" style="99" customWidth="1"/>
    <col min="15622" max="15622" width="13" style="99" customWidth="1"/>
    <col min="15623" max="15623" width="14.7109375" style="99" customWidth="1"/>
    <col min="15624" max="15624" width="4.28515625" style="99" customWidth="1"/>
    <col min="15625" max="15628" width="9.140625" style="99"/>
    <col min="15629" max="15629" width="10.42578125" style="99" bestFit="1" customWidth="1"/>
    <col min="15630" max="15873" width="9.140625" style="99"/>
    <col min="15874" max="15874" width="4.140625" style="99" customWidth="1"/>
    <col min="15875" max="15875" width="40.5703125" style="99" customWidth="1"/>
    <col min="15876" max="15876" width="11.42578125" style="99" customWidth="1"/>
    <col min="15877" max="15877" width="4.140625" style="99" customWidth="1"/>
    <col min="15878" max="15878" width="13" style="99" customWidth="1"/>
    <col min="15879" max="15879" width="14.7109375" style="99" customWidth="1"/>
    <col min="15880" max="15880" width="4.28515625" style="99" customWidth="1"/>
    <col min="15881" max="15884" width="9.140625" style="99"/>
    <col min="15885" max="15885" width="10.42578125" style="99" bestFit="1" customWidth="1"/>
    <col min="15886" max="16129" width="9.140625" style="99"/>
    <col min="16130" max="16130" width="4.140625" style="99" customWidth="1"/>
    <col min="16131" max="16131" width="40.5703125" style="99" customWidth="1"/>
    <col min="16132" max="16132" width="11.42578125" style="99" customWidth="1"/>
    <col min="16133" max="16133" width="4.140625" style="99" customWidth="1"/>
    <col min="16134" max="16134" width="13" style="99" customWidth="1"/>
    <col min="16135" max="16135" width="14.7109375" style="99" customWidth="1"/>
    <col min="16136" max="16136" width="4.28515625" style="99" customWidth="1"/>
    <col min="16137" max="16140" width="9.140625" style="99"/>
    <col min="16141" max="16141" width="10.42578125" style="99" bestFit="1" customWidth="1"/>
    <col min="16142" max="16384" width="9.140625" style="99"/>
  </cols>
  <sheetData>
    <row r="3" spans="2:8" ht="18" x14ac:dyDescent="0.25">
      <c r="C3" s="887" t="s">
        <v>727</v>
      </c>
      <c r="D3" s="887"/>
      <c r="E3" s="887"/>
      <c r="F3" s="887"/>
      <c r="G3" s="887"/>
    </row>
    <row r="4" spans="2:8" ht="15.75" x14ac:dyDescent="0.25">
      <c r="C4" s="888" t="s">
        <v>728</v>
      </c>
      <c r="D4" s="888"/>
      <c r="E4" s="888"/>
      <c r="F4" s="888"/>
      <c r="G4" s="888"/>
    </row>
    <row r="5" spans="2:8" x14ac:dyDescent="0.2">
      <c r="C5" s="889"/>
      <c r="D5" s="890"/>
      <c r="E5" s="890"/>
      <c r="F5" s="890"/>
      <c r="G5" s="890"/>
    </row>
    <row r="6" spans="2:8" s="100" customFormat="1" ht="12" x14ac:dyDescent="0.2">
      <c r="B6" s="260"/>
      <c r="C6" s="260" t="s">
        <v>729</v>
      </c>
      <c r="D6" s="260"/>
      <c r="E6" s="260"/>
      <c r="F6" s="260"/>
      <c r="G6" s="260"/>
      <c r="H6" s="260"/>
    </row>
    <row r="7" spans="2:8" s="100" customFormat="1" ht="12" x14ac:dyDescent="0.2">
      <c r="B7" s="260"/>
      <c r="C7" s="260"/>
      <c r="D7" s="260"/>
      <c r="E7" s="260"/>
      <c r="F7" s="260"/>
      <c r="G7" s="260"/>
      <c r="H7" s="260"/>
    </row>
    <row r="8" spans="2:8" s="100" customFormat="1" ht="12" x14ac:dyDescent="0.2">
      <c r="B8" s="260"/>
      <c r="C8" s="260" t="s">
        <v>730</v>
      </c>
      <c r="D8" s="260"/>
      <c r="E8" s="260"/>
      <c r="G8" s="675">
        <f>G84</f>
        <v>0</v>
      </c>
      <c r="H8" s="260"/>
    </row>
    <row r="9" spans="2:8" s="100" customFormat="1" ht="12" x14ac:dyDescent="0.2">
      <c r="B9" s="260"/>
      <c r="C9" s="260"/>
      <c r="D9" s="260"/>
      <c r="E9" s="260"/>
      <c r="G9" s="675"/>
      <c r="H9" s="260"/>
    </row>
    <row r="10" spans="2:8" s="100" customFormat="1" ht="12" x14ac:dyDescent="0.2">
      <c r="B10" s="260"/>
      <c r="C10" s="260" t="s">
        <v>559</v>
      </c>
      <c r="D10" s="260"/>
      <c r="E10" s="260"/>
      <c r="G10" s="675">
        <f>G112</f>
        <v>0</v>
      </c>
      <c r="H10" s="260"/>
    </row>
    <row r="11" spans="2:8" s="100" customFormat="1" ht="12" x14ac:dyDescent="0.2">
      <c r="B11" s="260"/>
      <c r="C11" s="260"/>
      <c r="D11" s="260"/>
      <c r="E11" s="260"/>
      <c r="H11" s="260"/>
    </row>
    <row r="12" spans="2:8" s="100" customFormat="1" ht="12" x14ac:dyDescent="0.2">
      <c r="B12" s="260"/>
      <c r="C12" s="260" t="s">
        <v>731</v>
      </c>
      <c r="D12" s="260"/>
      <c r="E12" s="260"/>
      <c r="G12" s="675">
        <f>G167</f>
        <v>0</v>
      </c>
      <c r="H12" s="260"/>
    </row>
    <row r="13" spans="2:8" s="100" customFormat="1" ht="12" x14ac:dyDescent="0.2">
      <c r="B13" s="260"/>
      <c r="C13" s="260"/>
      <c r="D13" s="260"/>
      <c r="E13" s="260"/>
      <c r="H13" s="260"/>
    </row>
    <row r="14" spans="2:8" s="100" customFormat="1" thickBot="1" x14ac:dyDescent="0.25">
      <c r="B14" s="260"/>
      <c r="C14" s="260"/>
      <c r="D14" s="260"/>
      <c r="E14" s="260"/>
      <c r="H14" s="260"/>
    </row>
    <row r="15" spans="2:8" s="100" customFormat="1" thickBot="1" x14ac:dyDescent="0.25">
      <c r="B15" s="260"/>
      <c r="C15" s="261" t="s">
        <v>732</v>
      </c>
      <c r="D15" s="262"/>
      <c r="E15" s="262"/>
      <c r="F15" s="676"/>
      <c r="G15" s="677">
        <f>SUM(G8:G14)</f>
        <v>0</v>
      </c>
      <c r="H15" s="260"/>
    </row>
    <row r="16" spans="2:8" s="100" customFormat="1" ht="12" x14ac:dyDescent="0.2">
      <c r="B16" s="260"/>
      <c r="C16" s="263"/>
      <c r="D16" s="260"/>
      <c r="E16" s="260"/>
      <c r="F16" s="678" t="s">
        <v>733</v>
      </c>
      <c r="G16" s="679">
        <v>496.86</v>
      </c>
      <c r="H16" s="260"/>
    </row>
    <row r="17" spans="2:8" s="100" customFormat="1" ht="12" x14ac:dyDescent="0.2">
      <c r="B17" s="260"/>
      <c r="C17" s="263"/>
      <c r="D17" s="260"/>
      <c r="E17" s="260"/>
      <c r="F17" s="678" t="s">
        <v>734</v>
      </c>
      <c r="G17" s="680">
        <f>G15/G16</f>
        <v>0</v>
      </c>
      <c r="H17" s="260"/>
    </row>
    <row r="18" spans="2:8" s="100" customFormat="1" ht="12" x14ac:dyDescent="0.2">
      <c r="B18" s="260"/>
      <c r="C18" s="260"/>
      <c r="D18" s="260"/>
      <c r="E18" s="260"/>
      <c r="H18" s="260"/>
    </row>
    <row r="19" spans="2:8" s="100" customFormat="1" ht="12" x14ac:dyDescent="0.2">
      <c r="B19" s="260"/>
      <c r="C19" s="264" t="s">
        <v>735</v>
      </c>
      <c r="D19" s="260"/>
      <c r="E19" s="260"/>
      <c r="F19" s="681">
        <v>4</v>
      </c>
      <c r="G19" s="675">
        <f>G185+G200+G216</f>
        <v>0</v>
      </c>
      <c r="H19" s="260"/>
    </row>
    <row r="20" spans="2:8" s="100" customFormat="1" ht="12" x14ac:dyDescent="0.2">
      <c r="B20" s="260"/>
      <c r="C20" s="260"/>
      <c r="D20" s="260"/>
      <c r="E20" s="260"/>
      <c r="H20" s="260"/>
    </row>
    <row r="21" spans="2:8" s="100" customFormat="1" ht="12.75" customHeight="1" x14ac:dyDescent="0.2">
      <c r="B21" s="260"/>
      <c r="C21" s="265" t="s">
        <v>736</v>
      </c>
      <c r="D21" s="265"/>
      <c r="E21" s="265"/>
      <c r="F21" s="682"/>
      <c r="G21" s="779">
        <f>G15+G19</f>
        <v>0</v>
      </c>
      <c r="H21" s="260"/>
    </row>
    <row r="22" spans="2:8" s="100" customFormat="1" ht="12" x14ac:dyDescent="0.2">
      <c r="B22" s="260"/>
      <c r="C22" s="266"/>
      <c r="D22" s="260"/>
      <c r="E22" s="260"/>
      <c r="F22" s="260"/>
      <c r="G22" s="260"/>
      <c r="H22" s="260"/>
    </row>
    <row r="23" spans="2:8" s="100" customFormat="1" ht="12" x14ac:dyDescent="0.2">
      <c r="B23" s="260"/>
      <c r="C23" s="260"/>
      <c r="D23" s="260"/>
      <c r="E23" s="260"/>
      <c r="F23" s="260"/>
      <c r="G23" s="260"/>
      <c r="H23" s="260"/>
    </row>
    <row r="24" spans="2:8" s="100" customFormat="1" ht="12" x14ac:dyDescent="0.2">
      <c r="B24" s="260"/>
      <c r="C24" s="260" t="s">
        <v>587</v>
      </c>
      <c r="D24" s="260"/>
      <c r="E24" s="260"/>
      <c r="F24" s="260"/>
      <c r="G24" s="260"/>
      <c r="H24" s="260"/>
    </row>
    <row r="25" spans="2:8" s="100" customFormat="1" ht="12" x14ac:dyDescent="0.2">
      <c r="B25" s="260"/>
      <c r="C25" s="260"/>
      <c r="D25" s="260"/>
      <c r="E25" s="260"/>
      <c r="F25" s="260"/>
      <c r="G25" s="260"/>
      <c r="H25" s="260"/>
    </row>
    <row r="26" spans="2:8" s="100" customFormat="1" ht="12" x14ac:dyDescent="0.2">
      <c r="B26" s="260"/>
      <c r="C26" s="260" t="s">
        <v>737</v>
      </c>
      <c r="D26" s="260"/>
      <c r="E26" s="260"/>
      <c r="F26" s="260"/>
      <c r="G26" s="260"/>
      <c r="H26" s="260"/>
    </row>
    <row r="27" spans="2:8" s="100" customFormat="1" ht="12" x14ac:dyDescent="0.2">
      <c r="B27" s="260"/>
      <c r="C27" s="260"/>
      <c r="D27" s="260"/>
      <c r="E27" s="260"/>
      <c r="F27" s="260"/>
      <c r="G27" s="260"/>
      <c r="H27" s="260"/>
    </row>
    <row r="28" spans="2:8" s="100" customFormat="1" ht="12" customHeight="1" x14ac:dyDescent="0.2">
      <c r="B28" s="260"/>
      <c r="C28" s="891" t="s">
        <v>738</v>
      </c>
      <c r="D28" s="891"/>
      <c r="E28" s="891"/>
      <c r="F28" s="891"/>
      <c r="G28" s="260"/>
      <c r="H28" s="260"/>
    </row>
    <row r="29" spans="2:8" s="100" customFormat="1" ht="12" x14ac:dyDescent="0.2">
      <c r="B29" s="260"/>
      <c r="C29" s="891"/>
      <c r="D29" s="891"/>
      <c r="E29" s="891"/>
      <c r="F29" s="891"/>
      <c r="G29" s="260"/>
      <c r="H29" s="260"/>
    </row>
    <row r="30" spans="2:8" s="100" customFormat="1" ht="12.75" customHeight="1" x14ac:dyDescent="0.2">
      <c r="B30" s="260"/>
      <c r="C30" s="891"/>
      <c r="D30" s="891"/>
      <c r="E30" s="891"/>
      <c r="F30" s="891"/>
      <c r="G30" s="260"/>
      <c r="H30" s="260"/>
    </row>
    <row r="31" spans="2:8" s="100" customFormat="1" ht="12.75" customHeight="1" x14ac:dyDescent="0.2">
      <c r="B31" s="260"/>
      <c r="C31" s="891"/>
      <c r="D31" s="891"/>
      <c r="E31" s="891"/>
      <c r="F31" s="891"/>
      <c r="G31" s="260"/>
      <c r="H31" s="260"/>
    </row>
    <row r="32" spans="2:8" s="100" customFormat="1" ht="12.75" customHeight="1" x14ac:dyDescent="0.2">
      <c r="B32" s="260"/>
      <c r="C32" s="891" t="s">
        <v>739</v>
      </c>
      <c r="D32" s="891"/>
      <c r="E32" s="891"/>
      <c r="F32" s="891"/>
      <c r="G32" s="260"/>
      <c r="H32" s="260"/>
    </row>
    <row r="33" spans="2:13" s="100" customFormat="1" ht="12.75" customHeight="1" x14ac:dyDescent="0.2">
      <c r="B33" s="260"/>
      <c r="C33" s="891"/>
      <c r="D33" s="891"/>
      <c r="E33" s="891"/>
      <c r="F33" s="891"/>
      <c r="G33" s="260"/>
      <c r="H33" s="260"/>
    </row>
    <row r="34" spans="2:13" s="100" customFormat="1" ht="12.75" customHeight="1" x14ac:dyDescent="0.2">
      <c r="B34" s="260"/>
      <c r="C34" s="268"/>
      <c r="D34" s="260"/>
      <c r="E34" s="260"/>
      <c r="F34" s="260"/>
      <c r="G34" s="260"/>
      <c r="H34" s="260"/>
    </row>
    <row r="35" spans="2:13" s="100" customFormat="1" ht="12" x14ac:dyDescent="0.2">
      <c r="B35" s="260"/>
      <c r="C35" s="260" t="s">
        <v>740</v>
      </c>
      <c r="D35" s="269">
        <v>60</v>
      </c>
      <c r="E35" s="260"/>
      <c r="F35" s="260"/>
      <c r="G35" s="260"/>
      <c r="H35" s="260"/>
    </row>
    <row r="36" spans="2:13" s="100" customFormat="1" ht="12" x14ac:dyDescent="0.2">
      <c r="B36" s="260"/>
      <c r="C36" s="260"/>
      <c r="D36" s="270"/>
      <c r="E36" s="260"/>
      <c r="F36" s="260"/>
      <c r="G36" s="260"/>
      <c r="H36" s="260"/>
    </row>
    <row r="37" spans="2:13" s="100" customFormat="1" ht="12" x14ac:dyDescent="0.2">
      <c r="B37" s="260"/>
      <c r="C37" s="260" t="s">
        <v>741</v>
      </c>
      <c r="D37" s="271">
        <v>90</v>
      </c>
      <c r="E37" s="260"/>
      <c r="F37" s="260"/>
      <c r="G37" s="260"/>
      <c r="H37" s="260"/>
    </row>
    <row r="38" spans="2:13" s="100" customFormat="1" ht="12" x14ac:dyDescent="0.2">
      <c r="B38" s="260"/>
      <c r="C38" s="260"/>
      <c r="D38" s="260"/>
      <c r="E38" s="260"/>
      <c r="F38" s="260"/>
      <c r="G38" s="260"/>
      <c r="H38" s="260"/>
    </row>
    <row r="39" spans="2:13" s="100" customFormat="1" ht="12" x14ac:dyDescent="0.2">
      <c r="B39" s="260"/>
      <c r="C39" s="265" t="s">
        <v>742</v>
      </c>
      <c r="D39" s="260"/>
      <c r="E39" s="260"/>
      <c r="F39" s="260"/>
      <c r="G39" s="260"/>
      <c r="H39" s="260"/>
    </row>
    <row r="40" spans="2:13" s="100" customFormat="1" ht="12" x14ac:dyDescent="0.2">
      <c r="B40" s="260"/>
      <c r="C40" s="268"/>
      <c r="D40" s="260"/>
      <c r="E40" s="260"/>
      <c r="F40" s="260"/>
      <c r="G40" s="260"/>
      <c r="H40" s="260"/>
    </row>
    <row r="41" spans="2:13" s="100" customFormat="1" ht="12" x14ac:dyDescent="0.2">
      <c r="B41" s="260"/>
      <c r="C41" s="268"/>
      <c r="D41" s="260"/>
      <c r="E41" s="260"/>
      <c r="F41" s="260"/>
      <c r="G41" s="260"/>
      <c r="H41" s="260"/>
    </row>
    <row r="42" spans="2:13" x14ac:dyDescent="0.2">
      <c r="B42" s="272" t="s">
        <v>729</v>
      </c>
      <c r="C42" s="259"/>
    </row>
    <row r="43" spans="2:13" x14ac:dyDescent="0.2">
      <c r="C43" s="259"/>
    </row>
    <row r="44" spans="2:13" s="102" customFormat="1" ht="24" x14ac:dyDescent="0.25">
      <c r="B44" s="273" t="s">
        <v>743</v>
      </c>
      <c r="C44" s="274" t="s">
        <v>53</v>
      </c>
      <c r="D44" s="275" t="s">
        <v>744</v>
      </c>
      <c r="E44" s="276" t="s">
        <v>745</v>
      </c>
      <c r="F44" s="277" t="s">
        <v>746</v>
      </c>
      <c r="G44" s="276" t="s">
        <v>509</v>
      </c>
      <c r="H44" s="273"/>
    </row>
    <row r="45" spans="2:13" s="100" customFormat="1" ht="12" x14ac:dyDescent="0.2">
      <c r="B45" s="278"/>
      <c r="C45" s="279"/>
      <c r="D45" s="280"/>
      <c r="E45" s="280"/>
      <c r="F45" s="280"/>
      <c r="G45" s="281"/>
      <c r="H45" s="260"/>
    </row>
    <row r="46" spans="2:13" s="104" customFormat="1" ht="56.25" x14ac:dyDescent="0.2">
      <c r="B46" s="684" t="s">
        <v>435</v>
      </c>
      <c r="C46" s="685" t="s">
        <v>747</v>
      </c>
      <c r="D46" s="686">
        <v>496.86</v>
      </c>
      <c r="E46" s="284" t="s">
        <v>745</v>
      </c>
      <c r="F46" s="663">
        <v>0</v>
      </c>
      <c r="G46" s="664">
        <f>D46*F46</f>
        <v>0</v>
      </c>
      <c r="H46" s="285"/>
    </row>
    <row r="47" spans="2:13" s="100" customFormat="1" ht="129.75" customHeight="1" x14ac:dyDescent="0.2">
      <c r="B47" s="684" t="s">
        <v>437</v>
      </c>
      <c r="C47" s="685" t="s">
        <v>748</v>
      </c>
      <c r="D47" s="686">
        <f>+D46</f>
        <v>496.86</v>
      </c>
      <c r="E47" s="284" t="s">
        <v>745</v>
      </c>
      <c r="F47" s="663">
        <v>0</v>
      </c>
      <c r="G47" s="281">
        <f t="shared" ref="G47:G58" si="0">D47*F47</f>
        <v>0</v>
      </c>
      <c r="H47" s="260"/>
    </row>
    <row r="48" spans="2:13" s="105" customFormat="1" ht="45" x14ac:dyDescent="0.25">
      <c r="B48" s="709" t="s">
        <v>439</v>
      </c>
      <c r="C48" s="685" t="s">
        <v>749</v>
      </c>
      <c r="D48" s="713">
        <f>+D56</f>
        <v>54</v>
      </c>
      <c r="E48" s="284" t="s">
        <v>745</v>
      </c>
      <c r="F48" s="669">
        <v>0</v>
      </c>
      <c r="G48" s="281">
        <f t="shared" si="0"/>
        <v>0</v>
      </c>
      <c r="H48" s="260"/>
      <c r="M48" s="106"/>
    </row>
    <row r="49" spans="2:15" s="105" customFormat="1" ht="56.25" x14ac:dyDescent="0.25">
      <c r="B49" s="709" t="s">
        <v>440</v>
      </c>
      <c r="C49" s="685" t="s">
        <v>750</v>
      </c>
      <c r="D49" s="713">
        <v>4</v>
      </c>
      <c r="E49" s="284" t="s">
        <v>745</v>
      </c>
      <c r="F49" s="669">
        <v>0</v>
      </c>
      <c r="G49" s="281">
        <f>D49*F49</f>
        <v>0</v>
      </c>
      <c r="H49" s="260"/>
      <c r="M49" s="106"/>
    </row>
    <row r="50" spans="2:15" s="105" customFormat="1" ht="56.25" x14ac:dyDescent="0.25">
      <c r="B50" s="709" t="s">
        <v>442</v>
      </c>
      <c r="C50" s="685" t="s">
        <v>751</v>
      </c>
      <c r="D50" s="713">
        <v>5</v>
      </c>
      <c r="E50" s="284" t="s">
        <v>745</v>
      </c>
      <c r="F50" s="669">
        <v>0</v>
      </c>
      <c r="G50" s="281">
        <f>D50*F50</f>
        <v>0</v>
      </c>
      <c r="H50" s="260"/>
      <c r="M50" s="106"/>
    </row>
    <row r="51" spans="2:15" s="105" customFormat="1" ht="56.25" x14ac:dyDescent="0.25">
      <c r="B51" s="709" t="s">
        <v>444</v>
      </c>
      <c r="C51" s="685" t="s">
        <v>752</v>
      </c>
      <c r="D51" s="713">
        <v>6</v>
      </c>
      <c r="E51" s="284" t="s">
        <v>745</v>
      </c>
      <c r="F51" s="669">
        <v>0</v>
      </c>
      <c r="G51" s="281">
        <f t="shared" si="0"/>
        <v>0</v>
      </c>
      <c r="H51" s="260"/>
      <c r="M51" s="106"/>
    </row>
    <row r="52" spans="2:15" s="105" customFormat="1" ht="56.25" x14ac:dyDescent="0.25">
      <c r="B52" s="709" t="s">
        <v>446</v>
      </c>
      <c r="C52" s="685" t="s">
        <v>753</v>
      </c>
      <c r="D52" s="713">
        <v>28</v>
      </c>
      <c r="E52" s="284" t="s">
        <v>745</v>
      </c>
      <c r="F52" s="669">
        <v>0</v>
      </c>
      <c r="G52" s="281">
        <f>D52*F52</f>
        <v>0</v>
      </c>
      <c r="H52" s="260"/>
      <c r="M52" s="106"/>
    </row>
    <row r="53" spans="2:15" s="105" customFormat="1" ht="56.25" x14ac:dyDescent="0.25">
      <c r="B53" s="709" t="s">
        <v>446</v>
      </c>
      <c r="C53" s="685" t="s">
        <v>754</v>
      </c>
      <c r="D53" s="713">
        <v>1</v>
      </c>
      <c r="E53" s="284" t="s">
        <v>745</v>
      </c>
      <c r="F53" s="669">
        <v>0</v>
      </c>
      <c r="G53" s="281">
        <f t="shared" si="0"/>
        <v>0</v>
      </c>
      <c r="H53" s="260"/>
      <c r="M53" s="106"/>
    </row>
    <row r="54" spans="2:15" s="105" customFormat="1" ht="78.75" x14ac:dyDescent="0.25">
      <c r="B54" s="709" t="s">
        <v>448</v>
      </c>
      <c r="C54" s="685" t="s">
        <v>755</v>
      </c>
      <c r="D54" s="713">
        <v>8</v>
      </c>
      <c r="E54" s="284" t="s">
        <v>745</v>
      </c>
      <c r="F54" s="669">
        <v>0</v>
      </c>
      <c r="G54" s="281">
        <f t="shared" si="0"/>
        <v>0</v>
      </c>
      <c r="H54" s="260"/>
      <c r="J54" s="107"/>
      <c r="M54" s="106"/>
    </row>
    <row r="55" spans="2:15" s="105" customFormat="1" ht="78.75" x14ac:dyDescent="0.25">
      <c r="B55" s="709" t="s">
        <v>450</v>
      </c>
      <c r="C55" s="685" t="s">
        <v>756</v>
      </c>
      <c r="D55" s="713">
        <v>2</v>
      </c>
      <c r="E55" s="284" t="s">
        <v>745</v>
      </c>
      <c r="F55" s="669">
        <v>0</v>
      </c>
      <c r="G55" s="281">
        <f t="shared" si="0"/>
        <v>0</v>
      </c>
      <c r="H55" s="260"/>
      <c r="M55" s="106"/>
    </row>
    <row r="56" spans="2:15" s="100" customFormat="1" ht="33.75" x14ac:dyDescent="0.25">
      <c r="B56" s="709" t="s">
        <v>452</v>
      </c>
      <c r="C56" s="685" t="s">
        <v>757</v>
      </c>
      <c r="D56" s="713">
        <f>SUBTOTAL(109,D49:D55)</f>
        <v>54</v>
      </c>
      <c r="E56" s="284" t="s">
        <v>745</v>
      </c>
      <c r="F56" s="669">
        <v>0</v>
      </c>
      <c r="G56" s="281">
        <f t="shared" si="0"/>
        <v>0</v>
      </c>
      <c r="H56" s="260"/>
      <c r="M56" s="106"/>
    </row>
    <row r="57" spans="2:15" s="100" customFormat="1" ht="45" x14ac:dyDescent="0.25">
      <c r="B57" s="709" t="s">
        <v>454</v>
      </c>
      <c r="C57" s="685" t="s">
        <v>758</v>
      </c>
      <c r="D57" s="713">
        <v>29</v>
      </c>
      <c r="E57" s="284" t="s">
        <v>745</v>
      </c>
      <c r="F57" s="669">
        <v>0</v>
      </c>
      <c r="G57" s="281">
        <f t="shared" si="0"/>
        <v>0</v>
      </c>
      <c r="H57" s="260"/>
      <c r="M57" s="106"/>
    </row>
    <row r="58" spans="2:15" s="100" customFormat="1" ht="22.5" x14ac:dyDescent="0.25">
      <c r="B58" s="684" t="s">
        <v>456</v>
      </c>
      <c r="C58" s="685" t="s">
        <v>759</v>
      </c>
      <c r="D58" s="780">
        <v>25</v>
      </c>
      <c r="E58" s="284" t="s">
        <v>745</v>
      </c>
      <c r="F58" s="781">
        <v>0</v>
      </c>
      <c r="G58" s="281">
        <f t="shared" si="0"/>
        <v>0</v>
      </c>
      <c r="H58" s="260"/>
      <c r="M58" s="106"/>
    </row>
    <row r="59" spans="2:15" s="100" customFormat="1" ht="45" x14ac:dyDescent="0.3">
      <c r="B59" s="684" t="s">
        <v>458</v>
      </c>
      <c r="C59" s="685" t="s">
        <v>760</v>
      </c>
      <c r="D59" s="109">
        <v>1919.1568</v>
      </c>
      <c r="E59" s="284"/>
      <c r="F59" s="665"/>
      <c r="G59" s="281"/>
      <c r="H59" s="260"/>
      <c r="M59" s="108"/>
    </row>
    <row r="60" spans="2:15" s="100" customFormat="1" ht="12" x14ac:dyDescent="0.2">
      <c r="B60" s="684"/>
      <c r="C60" s="685" t="s">
        <v>761</v>
      </c>
      <c r="D60" s="109">
        <v>1919.1568</v>
      </c>
      <c r="E60" s="284" t="s">
        <v>745</v>
      </c>
      <c r="F60" s="665">
        <v>0</v>
      </c>
      <c r="G60" s="281">
        <f>D60*F60</f>
        <v>0</v>
      </c>
      <c r="H60" s="260"/>
    </row>
    <row r="61" spans="2:15" s="100" customFormat="1" ht="12" x14ac:dyDescent="0.2">
      <c r="B61" s="684"/>
      <c r="C61" s="685" t="s">
        <v>762</v>
      </c>
      <c r="D61" s="109">
        <v>0</v>
      </c>
      <c r="E61" s="284" t="s">
        <v>745</v>
      </c>
      <c r="F61" s="665">
        <v>0</v>
      </c>
      <c r="G61" s="281">
        <f>D61*F61</f>
        <v>0</v>
      </c>
      <c r="H61" s="260"/>
    </row>
    <row r="62" spans="2:15" s="100" customFormat="1" ht="22.5" x14ac:dyDescent="0.2">
      <c r="B62" s="684"/>
      <c r="C62" s="685" t="s">
        <v>763</v>
      </c>
      <c r="D62" s="109">
        <v>0</v>
      </c>
      <c r="E62" s="284" t="s">
        <v>745</v>
      </c>
      <c r="F62" s="665">
        <v>0</v>
      </c>
      <c r="G62" s="281">
        <f>D62*F62</f>
        <v>0</v>
      </c>
      <c r="H62" s="260"/>
      <c r="M62" s="109"/>
    </row>
    <row r="63" spans="2:15" s="100" customFormat="1" ht="78.75" x14ac:dyDescent="0.2">
      <c r="B63" s="684"/>
      <c r="C63" s="685" t="s">
        <v>764</v>
      </c>
      <c r="D63" s="103"/>
      <c r="E63" s="280"/>
      <c r="F63" s="280"/>
      <c r="G63" s="281"/>
      <c r="H63" s="260"/>
    </row>
    <row r="64" spans="2:15" s="100" customFormat="1" ht="22.5" x14ac:dyDescent="0.3">
      <c r="B64" s="684" t="s">
        <v>460</v>
      </c>
      <c r="C64" s="685" t="s">
        <v>765</v>
      </c>
      <c r="D64" s="109">
        <v>166.88319999999999</v>
      </c>
      <c r="E64" s="284"/>
      <c r="F64" s="665"/>
      <c r="G64" s="281"/>
      <c r="H64" s="260"/>
      <c r="M64" s="108"/>
      <c r="O64" s="101"/>
    </row>
    <row r="65" spans="2:16" s="100" customFormat="1" ht="12" x14ac:dyDescent="0.2">
      <c r="B65" s="684"/>
      <c r="C65" s="685" t="s">
        <v>761</v>
      </c>
      <c r="D65" s="109">
        <v>166.88319999999999</v>
      </c>
      <c r="E65" s="284" t="s">
        <v>745</v>
      </c>
      <c r="F65" s="665">
        <v>0</v>
      </c>
      <c r="G65" s="281">
        <f t="shared" ref="G65:G70" si="1">D65*F65</f>
        <v>0</v>
      </c>
      <c r="H65" s="260"/>
      <c r="M65" s="110"/>
    </row>
    <row r="66" spans="2:16" s="100" customFormat="1" ht="12" x14ac:dyDescent="0.2">
      <c r="B66" s="684"/>
      <c r="C66" s="685" t="s">
        <v>762</v>
      </c>
      <c r="D66" s="109">
        <v>0</v>
      </c>
      <c r="E66" s="284" t="s">
        <v>745</v>
      </c>
      <c r="F66" s="665">
        <v>0</v>
      </c>
      <c r="G66" s="281">
        <f t="shared" si="1"/>
        <v>0</v>
      </c>
      <c r="H66" s="260"/>
    </row>
    <row r="67" spans="2:16" s="100" customFormat="1" ht="22.5" x14ac:dyDescent="0.2">
      <c r="B67" s="684"/>
      <c r="C67" s="685" t="s">
        <v>763</v>
      </c>
      <c r="D67" s="782">
        <v>0</v>
      </c>
      <c r="E67" s="287" t="s">
        <v>745</v>
      </c>
      <c r="F67" s="666">
        <v>0</v>
      </c>
      <c r="G67" s="667">
        <f t="shared" si="1"/>
        <v>0</v>
      </c>
      <c r="H67" s="260"/>
    </row>
    <row r="68" spans="2:16" s="100" customFormat="1" ht="33.75" x14ac:dyDescent="0.2">
      <c r="B68" s="684" t="s">
        <v>462</v>
      </c>
      <c r="C68" s="685" t="s">
        <v>766</v>
      </c>
      <c r="D68" s="692">
        <v>447.17400000000004</v>
      </c>
      <c r="E68" s="284" t="s">
        <v>745</v>
      </c>
      <c r="F68" s="668">
        <v>0</v>
      </c>
      <c r="G68" s="281">
        <f t="shared" si="1"/>
        <v>0</v>
      </c>
      <c r="H68" s="260"/>
    </row>
    <row r="69" spans="2:16" ht="45" x14ac:dyDescent="0.2">
      <c r="B69" s="684" t="s">
        <v>464</v>
      </c>
      <c r="C69" s="685" t="s">
        <v>767</v>
      </c>
      <c r="D69" s="109">
        <v>78.61</v>
      </c>
      <c r="E69" s="284" t="s">
        <v>745</v>
      </c>
      <c r="F69" s="665">
        <v>0</v>
      </c>
      <c r="G69" s="281">
        <f t="shared" si="1"/>
        <v>0</v>
      </c>
      <c r="M69" s="100"/>
    </row>
    <row r="70" spans="2:16" ht="101.25" x14ac:dyDescent="0.2">
      <c r="B70" s="684" t="s">
        <v>466</v>
      </c>
      <c r="C70" s="685" t="s">
        <v>768</v>
      </c>
      <c r="D70" s="109">
        <v>336.09999999999997</v>
      </c>
      <c r="E70" s="284" t="s">
        <v>745</v>
      </c>
      <c r="F70" s="665">
        <v>0</v>
      </c>
      <c r="G70" s="281">
        <f t="shared" si="1"/>
        <v>0</v>
      </c>
      <c r="M70" s="100"/>
    </row>
    <row r="71" spans="2:16" ht="56.25" x14ac:dyDescent="0.2">
      <c r="B71" s="684" t="s">
        <v>467</v>
      </c>
      <c r="C71" s="685" t="s">
        <v>769</v>
      </c>
      <c r="D71" s="109">
        <v>1632.04</v>
      </c>
      <c r="E71" s="284"/>
      <c r="F71" s="665"/>
      <c r="G71" s="281"/>
    </row>
    <row r="72" spans="2:16" x14ac:dyDescent="0.2">
      <c r="B72" s="684"/>
      <c r="C72" s="685" t="s">
        <v>770</v>
      </c>
      <c r="D72" s="109">
        <v>0</v>
      </c>
      <c r="E72" s="284"/>
      <c r="F72" s="665">
        <v>0</v>
      </c>
      <c r="G72" s="281">
        <f>D72*F72</f>
        <v>0</v>
      </c>
    </row>
    <row r="73" spans="2:16" x14ac:dyDescent="0.2">
      <c r="B73" s="684"/>
      <c r="C73" s="685" t="s">
        <v>771</v>
      </c>
      <c r="D73" s="109">
        <v>0</v>
      </c>
      <c r="E73" s="284" t="s">
        <v>745</v>
      </c>
      <c r="F73" s="665">
        <v>0</v>
      </c>
      <c r="G73" s="281">
        <f>D73*F73</f>
        <v>0</v>
      </c>
      <c r="L73" s="111"/>
      <c r="M73" s="111"/>
      <c r="N73" s="111"/>
      <c r="O73" s="111"/>
      <c r="P73" s="111"/>
    </row>
    <row r="74" spans="2:16" ht="22.5" x14ac:dyDescent="0.2">
      <c r="B74" s="684"/>
      <c r="C74" s="698" t="s">
        <v>772</v>
      </c>
      <c r="D74" s="109">
        <v>1632.04</v>
      </c>
      <c r="E74" s="284" t="s">
        <v>745</v>
      </c>
      <c r="F74" s="665">
        <v>0</v>
      </c>
      <c r="G74" s="281">
        <f>D74*F74</f>
        <v>0</v>
      </c>
      <c r="L74" s="111"/>
      <c r="M74" s="111"/>
      <c r="N74" s="111"/>
      <c r="O74" s="111"/>
      <c r="P74" s="111"/>
    </row>
    <row r="75" spans="2:16" ht="67.5" x14ac:dyDescent="0.2">
      <c r="B75" s="684" t="s">
        <v>469</v>
      </c>
      <c r="C75" s="698" t="s">
        <v>773</v>
      </c>
      <c r="D75" s="713">
        <v>1</v>
      </c>
      <c r="E75" s="284" t="s">
        <v>745</v>
      </c>
      <c r="F75" s="669">
        <v>0</v>
      </c>
      <c r="G75" s="281">
        <f>D75*F75</f>
        <v>0</v>
      </c>
      <c r="L75" s="111"/>
      <c r="M75" s="111"/>
      <c r="N75" s="111"/>
      <c r="O75" s="111"/>
      <c r="P75" s="111"/>
    </row>
    <row r="76" spans="2:16" ht="56.25" x14ac:dyDescent="0.2">
      <c r="B76" s="684" t="s">
        <v>471</v>
      </c>
      <c r="C76" s="685" t="s">
        <v>774</v>
      </c>
      <c r="D76" s="713">
        <f>D100+D105+D106</f>
        <v>14</v>
      </c>
      <c r="E76" s="284" t="s">
        <v>745</v>
      </c>
      <c r="F76" s="669">
        <v>0</v>
      </c>
      <c r="G76" s="281">
        <f>D76*F76</f>
        <v>0</v>
      </c>
      <c r="L76" s="111"/>
      <c r="M76" s="111"/>
      <c r="N76" s="111"/>
      <c r="O76" s="111"/>
      <c r="P76" s="111"/>
    </row>
    <row r="77" spans="2:16" ht="67.5" x14ac:dyDescent="0.2">
      <c r="B77" s="684" t="s">
        <v>473</v>
      </c>
      <c r="C77" s="685" t="s">
        <v>775</v>
      </c>
      <c r="D77" s="713"/>
      <c r="E77" s="284"/>
      <c r="F77" s="669">
        <v>0</v>
      </c>
      <c r="G77" s="281"/>
      <c r="L77" s="111"/>
      <c r="M77" s="111"/>
      <c r="N77" s="111"/>
      <c r="O77" s="111"/>
      <c r="P77" s="111"/>
    </row>
    <row r="78" spans="2:16" s="100" customFormat="1" x14ac:dyDescent="0.2">
      <c r="B78" s="783"/>
      <c r="C78" s="709" t="s">
        <v>776</v>
      </c>
      <c r="D78" s="713">
        <v>4</v>
      </c>
      <c r="E78" s="284" t="s">
        <v>745</v>
      </c>
      <c r="F78" s="669">
        <v>0</v>
      </c>
      <c r="G78" s="281">
        <f t="shared" ref="G78:G83" si="2">D78*F78</f>
        <v>0</v>
      </c>
      <c r="H78" s="260"/>
      <c r="L78" s="111"/>
      <c r="M78" s="111"/>
      <c r="N78" s="111"/>
      <c r="O78" s="111"/>
      <c r="P78" s="111"/>
    </row>
    <row r="79" spans="2:16" s="103" customFormat="1" x14ac:dyDescent="0.2">
      <c r="B79" s="684"/>
      <c r="C79" s="709" t="s">
        <v>777</v>
      </c>
      <c r="D79" s="713">
        <v>4</v>
      </c>
      <c r="E79" s="284" t="s">
        <v>745</v>
      </c>
      <c r="F79" s="669">
        <v>0</v>
      </c>
      <c r="G79" s="281">
        <f t="shared" si="2"/>
        <v>0</v>
      </c>
      <c r="H79" s="280"/>
      <c r="L79" s="111" t="s">
        <v>778</v>
      </c>
      <c r="M79" s="111"/>
      <c r="N79" s="111"/>
      <c r="O79" s="111"/>
      <c r="P79" s="111"/>
    </row>
    <row r="80" spans="2:16" s="103" customFormat="1" x14ac:dyDescent="0.2">
      <c r="B80" s="684"/>
      <c r="C80" s="709" t="s">
        <v>779</v>
      </c>
      <c r="D80" s="713">
        <v>4</v>
      </c>
      <c r="E80" s="284" t="s">
        <v>745</v>
      </c>
      <c r="F80" s="669">
        <v>0</v>
      </c>
      <c r="G80" s="281">
        <f t="shared" si="2"/>
        <v>0</v>
      </c>
      <c r="H80" s="280"/>
      <c r="L80" s="111"/>
      <c r="M80" s="111"/>
      <c r="N80" s="111"/>
      <c r="O80" s="111"/>
      <c r="P80" s="111"/>
    </row>
    <row r="81" spans="2:16" s="103" customFormat="1" x14ac:dyDescent="0.2">
      <c r="B81" s="684"/>
      <c r="C81" s="709" t="s">
        <v>780</v>
      </c>
      <c r="D81" s="713">
        <v>4</v>
      </c>
      <c r="E81" s="284" t="s">
        <v>745</v>
      </c>
      <c r="F81" s="669">
        <v>0</v>
      </c>
      <c r="G81" s="281">
        <f t="shared" si="2"/>
        <v>0</v>
      </c>
      <c r="H81" s="280"/>
      <c r="L81" s="111"/>
      <c r="M81" s="111"/>
      <c r="N81" s="111"/>
      <c r="O81" s="111"/>
      <c r="P81" s="111"/>
    </row>
    <row r="82" spans="2:16" s="103" customFormat="1" x14ac:dyDescent="0.2">
      <c r="B82" s="684"/>
      <c r="C82" s="709" t="s">
        <v>781</v>
      </c>
      <c r="D82" s="713">
        <v>4</v>
      </c>
      <c r="E82" s="284" t="s">
        <v>745</v>
      </c>
      <c r="F82" s="669">
        <v>0</v>
      </c>
      <c r="G82" s="281">
        <f t="shared" si="2"/>
        <v>0</v>
      </c>
      <c r="H82" s="280"/>
      <c r="L82" s="111"/>
      <c r="M82" s="111"/>
      <c r="N82" s="111"/>
      <c r="O82" s="111"/>
      <c r="P82" s="111"/>
    </row>
    <row r="83" spans="2:16" s="103" customFormat="1" ht="22.5" x14ac:dyDescent="0.2">
      <c r="B83" s="684" t="s">
        <v>475</v>
      </c>
      <c r="C83" s="685" t="s">
        <v>782</v>
      </c>
      <c r="D83" s="692">
        <v>1788.6960000000001</v>
      </c>
      <c r="E83" s="284" t="s">
        <v>745</v>
      </c>
      <c r="F83" s="668">
        <v>0</v>
      </c>
      <c r="G83" s="281">
        <f t="shared" si="2"/>
        <v>0</v>
      </c>
      <c r="H83" s="280"/>
      <c r="L83" s="111"/>
      <c r="M83" s="111"/>
      <c r="N83" s="111"/>
      <c r="O83" s="111"/>
      <c r="P83" s="111"/>
    </row>
    <row r="84" spans="2:16" s="112" customFormat="1" ht="11.25" x14ac:dyDescent="0.2">
      <c r="B84" s="288" t="s">
        <v>784</v>
      </c>
      <c r="C84" s="289"/>
      <c r="D84" s="280"/>
      <c r="E84" s="280"/>
      <c r="F84" s="280"/>
      <c r="G84" s="281">
        <f>SUBTOTAL(109,G45:G83)</f>
        <v>0</v>
      </c>
      <c r="H84" s="280"/>
    </row>
    <row r="85" spans="2:16" s="112" customFormat="1" ht="11.25" x14ac:dyDescent="0.2">
      <c r="B85" s="288"/>
      <c r="C85" s="289"/>
      <c r="D85" s="280"/>
      <c r="E85" s="280"/>
      <c r="F85" s="280"/>
      <c r="G85" s="281"/>
      <c r="H85" s="280"/>
    </row>
    <row r="86" spans="2:16" s="112" customFormat="1" x14ac:dyDescent="0.2">
      <c r="B86" s="259"/>
      <c r="C86" s="290"/>
      <c r="D86" s="259"/>
      <c r="E86" s="259"/>
      <c r="F86" s="259"/>
      <c r="G86" s="259"/>
      <c r="H86" s="280"/>
    </row>
    <row r="87" spans="2:16" s="103" customFormat="1" ht="24" x14ac:dyDescent="0.2">
      <c r="B87" s="273" t="s">
        <v>785</v>
      </c>
      <c r="C87" s="274" t="s">
        <v>531</v>
      </c>
      <c r="D87" s="275" t="s">
        <v>744</v>
      </c>
      <c r="E87" s="276" t="s">
        <v>745</v>
      </c>
      <c r="F87" s="277" t="s">
        <v>746</v>
      </c>
      <c r="G87" s="275" t="s">
        <v>509</v>
      </c>
      <c r="H87" s="280"/>
      <c r="M87" s="112"/>
    </row>
    <row r="88" spans="2:16" s="112" customFormat="1" ht="11.25" x14ac:dyDescent="0.2">
      <c r="B88" s="278"/>
      <c r="C88" s="289"/>
      <c r="D88" s="280"/>
      <c r="E88" s="280"/>
      <c r="F88" s="280"/>
      <c r="G88" s="281"/>
      <c r="H88" s="280"/>
      <c r="M88" s="103"/>
    </row>
    <row r="89" spans="2:16" s="103" customFormat="1" ht="34.5" x14ac:dyDescent="0.25">
      <c r="B89" s="684" t="s">
        <v>435</v>
      </c>
      <c r="C89" s="696" t="s">
        <v>786</v>
      </c>
      <c r="D89" s="697">
        <v>0.05</v>
      </c>
      <c r="E89" s="284" t="s">
        <v>783</v>
      </c>
      <c r="F89" s="281">
        <v>0</v>
      </c>
      <c r="G89" s="664">
        <f>D89*F89</f>
        <v>0</v>
      </c>
      <c r="H89" s="280"/>
      <c r="K89" s="114"/>
      <c r="M89" s="112"/>
    </row>
    <row r="90" spans="2:16" ht="78.75" x14ac:dyDescent="0.25">
      <c r="B90" s="684" t="s">
        <v>437</v>
      </c>
      <c r="C90" s="698" t="s">
        <v>787</v>
      </c>
      <c r="D90" s="699">
        <v>5</v>
      </c>
      <c r="E90" s="284" t="s">
        <v>745</v>
      </c>
      <c r="F90" s="663">
        <v>0</v>
      </c>
      <c r="G90" s="281">
        <f t="shared" ref="G90:G97" si="3">D90*F90</f>
        <v>0</v>
      </c>
      <c r="K90" s="114"/>
      <c r="M90" s="103"/>
    </row>
    <row r="91" spans="2:16" ht="56.25" x14ac:dyDescent="0.2">
      <c r="B91" s="684" t="s">
        <v>439</v>
      </c>
      <c r="C91" s="685" t="s">
        <v>788</v>
      </c>
      <c r="D91" s="700">
        <v>15</v>
      </c>
      <c r="E91" s="284" t="s">
        <v>745</v>
      </c>
      <c r="F91" s="669">
        <v>0</v>
      </c>
      <c r="G91" s="281">
        <f t="shared" si="3"/>
        <v>0</v>
      </c>
    </row>
    <row r="92" spans="2:16" s="115" customFormat="1" ht="22.5" x14ac:dyDescent="0.2">
      <c r="B92" s="684" t="s">
        <v>440</v>
      </c>
      <c r="C92" s="685" t="s">
        <v>789</v>
      </c>
      <c r="D92" s="700">
        <v>6</v>
      </c>
      <c r="E92" s="284" t="s">
        <v>745</v>
      </c>
      <c r="F92" s="669">
        <v>0</v>
      </c>
      <c r="G92" s="281">
        <f t="shared" si="3"/>
        <v>0</v>
      </c>
      <c r="H92" s="259"/>
      <c r="M92" s="99"/>
    </row>
    <row r="93" spans="2:16" s="105" customFormat="1" ht="33.75" x14ac:dyDescent="0.2">
      <c r="B93" s="684" t="s">
        <v>442</v>
      </c>
      <c r="C93" s="696" t="s">
        <v>790</v>
      </c>
      <c r="D93" s="699">
        <v>496.86</v>
      </c>
      <c r="E93" s="284" t="s">
        <v>745</v>
      </c>
      <c r="F93" s="663">
        <v>0</v>
      </c>
      <c r="G93" s="281">
        <f t="shared" si="3"/>
        <v>0</v>
      </c>
      <c r="H93" s="260"/>
      <c r="M93" s="115"/>
    </row>
    <row r="94" spans="2:16" s="112" customFormat="1" ht="45" x14ac:dyDescent="0.2">
      <c r="B94" s="684" t="s">
        <v>444</v>
      </c>
      <c r="C94" s="685" t="s">
        <v>791</v>
      </c>
      <c r="D94" s="700">
        <f>D96+D97+D164</f>
        <v>91</v>
      </c>
      <c r="E94" s="284" t="s">
        <v>745</v>
      </c>
      <c r="F94" s="669">
        <v>0</v>
      </c>
      <c r="G94" s="281">
        <f t="shared" si="3"/>
        <v>0</v>
      </c>
      <c r="H94" s="280"/>
      <c r="M94" s="105"/>
    </row>
    <row r="95" spans="2:16" s="112" customFormat="1" ht="22.5" x14ac:dyDescent="0.2">
      <c r="B95" s="684" t="s">
        <v>446</v>
      </c>
      <c r="C95" s="696" t="s">
        <v>792</v>
      </c>
      <c r="D95" s="699">
        <f>D93</f>
        <v>496.86</v>
      </c>
      <c r="E95" s="284" t="s">
        <v>745</v>
      </c>
      <c r="F95" s="663">
        <v>0</v>
      </c>
      <c r="G95" s="281">
        <f t="shared" si="3"/>
        <v>0</v>
      </c>
      <c r="H95" s="280"/>
    </row>
    <row r="96" spans="2:16" s="112" customFormat="1" ht="34.5" x14ac:dyDescent="0.25">
      <c r="B96" s="684" t="s">
        <v>448</v>
      </c>
      <c r="C96" s="696" t="s">
        <v>793</v>
      </c>
      <c r="D96" s="700">
        <f>D141</f>
        <v>31</v>
      </c>
      <c r="E96" s="284" t="s">
        <v>745</v>
      </c>
      <c r="F96" s="669">
        <v>0</v>
      </c>
      <c r="G96" s="281">
        <f t="shared" si="3"/>
        <v>0</v>
      </c>
      <c r="H96" s="280"/>
      <c r="K96" s="114"/>
    </row>
    <row r="97" spans="2:16" s="112" customFormat="1" ht="34.5" x14ac:dyDescent="0.25">
      <c r="B97" s="684" t="s">
        <v>450</v>
      </c>
      <c r="C97" s="701" t="s">
        <v>794</v>
      </c>
      <c r="D97" s="700">
        <f>D154</f>
        <v>39</v>
      </c>
      <c r="E97" s="284" t="s">
        <v>745</v>
      </c>
      <c r="F97" s="669">
        <v>0</v>
      </c>
      <c r="G97" s="281">
        <f t="shared" si="3"/>
        <v>0</v>
      </c>
      <c r="H97" s="280"/>
      <c r="K97" s="114"/>
    </row>
    <row r="98" spans="2:16" s="103" customFormat="1" ht="23.25" x14ac:dyDescent="0.25">
      <c r="B98" s="684" t="s">
        <v>452</v>
      </c>
      <c r="C98" s="701" t="s">
        <v>795</v>
      </c>
      <c r="D98" s="700"/>
      <c r="E98" s="284"/>
      <c r="F98" s="669"/>
      <c r="G98" s="281"/>
      <c r="H98" s="280"/>
      <c r="K98" s="114"/>
      <c r="M98" s="112"/>
    </row>
    <row r="99" spans="2:16" s="103" customFormat="1" ht="15" x14ac:dyDescent="0.25">
      <c r="B99" s="684"/>
      <c r="C99" s="703" t="s">
        <v>796</v>
      </c>
      <c r="D99" s="700">
        <f t="shared" ref="D99:D106" si="4">+D156</f>
        <v>1</v>
      </c>
      <c r="E99" s="284" t="s">
        <v>745</v>
      </c>
      <c r="F99" s="669">
        <v>0</v>
      </c>
      <c r="G99" s="281">
        <f t="shared" ref="G99:G111" si="5">D99*F99</f>
        <v>0</v>
      </c>
      <c r="H99" s="280"/>
      <c r="K99" s="114"/>
      <c r="M99" s="112"/>
    </row>
    <row r="100" spans="2:16" s="113" customFormat="1" ht="15" x14ac:dyDescent="0.25">
      <c r="B100" s="684"/>
      <c r="C100" s="703" t="s">
        <v>797</v>
      </c>
      <c r="D100" s="700">
        <f t="shared" si="4"/>
        <v>7</v>
      </c>
      <c r="E100" s="284" t="s">
        <v>745</v>
      </c>
      <c r="F100" s="669">
        <v>0</v>
      </c>
      <c r="G100" s="281">
        <f t="shared" si="5"/>
        <v>0</v>
      </c>
      <c r="H100" s="291"/>
      <c r="K100" s="116"/>
      <c r="L100" s="117"/>
      <c r="M100" s="103"/>
      <c r="N100" s="117"/>
      <c r="O100" s="117"/>
      <c r="P100" s="117"/>
    </row>
    <row r="101" spans="2:16" s="113" customFormat="1" ht="15" x14ac:dyDescent="0.25">
      <c r="B101" s="684"/>
      <c r="C101" s="703" t="s">
        <v>798</v>
      </c>
      <c r="D101" s="700">
        <f t="shared" si="4"/>
        <v>1</v>
      </c>
      <c r="E101" s="284" t="s">
        <v>745</v>
      </c>
      <c r="F101" s="669">
        <v>0</v>
      </c>
      <c r="G101" s="281">
        <f t="shared" si="5"/>
        <v>0</v>
      </c>
      <c r="H101" s="291"/>
      <c r="K101" s="116"/>
      <c r="L101" s="117"/>
      <c r="M101" s="103"/>
      <c r="N101" s="117"/>
      <c r="O101" s="117"/>
      <c r="P101" s="117"/>
    </row>
    <row r="102" spans="2:16" s="113" customFormat="1" ht="15" x14ac:dyDescent="0.25">
      <c r="B102" s="684"/>
      <c r="C102" s="703" t="s">
        <v>799</v>
      </c>
      <c r="D102" s="700">
        <f t="shared" si="4"/>
        <v>3</v>
      </c>
      <c r="E102" s="284" t="s">
        <v>745</v>
      </c>
      <c r="F102" s="669">
        <v>0</v>
      </c>
      <c r="G102" s="281">
        <f t="shared" si="5"/>
        <v>0</v>
      </c>
      <c r="H102" s="291"/>
      <c r="K102" s="116"/>
      <c r="L102" s="117"/>
      <c r="M102" s="103"/>
      <c r="N102" s="117"/>
      <c r="O102" s="117"/>
      <c r="P102" s="117"/>
    </row>
    <row r="103" spans="2:16" s="113" customFormat="1" ht="15" x14ac:dyDescent="0.25">
      <c r="B103" s="684"/>
      <c r="C103" s="703" t="s">
        <v>800</v>
      </c>
      <c r="D103" s="700">
        <f t="shared" si="4"/>
        <v>2</v>
      </c>
      <c r="E103" s="284" t="s">
        <v>745</v>
      </c>
      <c r="F103" s="669">
        <v>0</v>
      </c>
      <c r="G103" s="281">
        <f t="shared" si="5"/>
        <v>0</v>
      </c>
      <c r="H103" s="291"/>
      <c r="K103" s="116"/>
      <c r="L103" s="117"/>
      <c r="M103" s="103"/>
      <c r="N103" s="117"/>
      <c r="O103" s="117"/>
      <c r="P103" s="117"/>
    </row>
    <row r="104" spans="2:16" s="113" customFormat="1" ht="15" x14ac:dyDescent="0.25">
      <c r="B104" s="684"/>
      <c r="C104" s="703" t="s">
        <v>801</v>
      </c>
      <c r="D104" s="700">
        <f t="shared" si="4"/>
        <v>1</v>
      </c>
      <c r="E104" s="284" t="s">
        <v>745</v>
      </c>
      <c r="F104" s="669">
        <v>0</v>
      </c>
      <c r="G104" s="281">
        <f t="shared" si="5"/>
        <v>0</v>
      </c>
      <c r="H104" s="291"/>
      <c r="K104" s="116"/>
      <c r="L104" s="117"/>
      <c r="M104" s="103"/>
      <c r="N104" s="117"/>
      <c r="O104" s="117"/>
      <c r="P104" s="117"/>
    </row>
    <row r="105" spans="2:16" s="103" customFormat="1" ht="34.5" x14ac:dyDescent="0.25">
      <c r="B105" s="684" t="s">
        <v>454</v>
      </c>
      <c r="C105" s="701" t="s">
        <v>802</v>
      </c>
      <c r="D105" s="700">
        <f t="shared" si="4"/>
        <v>6</v>
      </c>
      <c r="E105" s="284" t="s">
        <v>745</v>
      </c>
      <c r="F105" s="669">
        <v>0</v>
      </c>
      <c r="G105" s="281">
        <f t="shared" si="5"/>
        <v>0</v>
      </c>
      <c r="H105" s="280"/>
      <c r="K105" s="114"/>
      <c r="M105" s="117"/>
    </row>
    <row r="106" spans="2:16" s="103" customFormat="1" ht="23.25" x14ac:dyDescent="0.25">
      <c r="B106" s="684" t="s">
        <v>456</v>
      </c>
      <c r="C106" s="701" t="s">
        <v>803</v>
      </c>
      <c r="D106" s="700">
        <f t="shared" si="4"/>
        <v>1</v>
      </c>
      <c r="E106" s="284" t="s">
        <v>745</v>
      </c>
      <c r="F106" s="669">
        <v>0</v>
      </c>
      <c r="G106" s="281">
        <f>D106*F106</f>
        <v>0</v>
      </c>
      <c r="H106" s="280"/>
      <c r="K106" s="114"/>
    </row>
    <row r="107" spans="2:16" s="103" customFormat="1" ht="23.25" x14ac:dyDescent="0.25">
      <c r="B107" s="684" t="s">
        <v>458</v>
      </c>
      <c r="C107" s="696" t="s">
        <v>804</v>
      </c>
      <c r="D107" s="700">
        <f>16+D105+D106</f>
        <v>23</v>
      </c>
      <c r="E107" s="284" t="s">
        <v>745</v>
      </c>
      <c r="F107" s="669">
        <v>0</v>
      </c>
      <c r="G107" s="281">
        <f t="shared" si="5"/>
        <v>0</v>
      </c>
      <c r="H107" s="280"/>
      <c r="K107" s="114"/>
    </row>
    <row r="108" spans="2:16" s="103" customFormat="1" ht="45" x14ac:dyDescent="0.2">
      <c r="B108" s="684" t="s">
        <v>460</v>
      </c>
      <c r="C108" s="696" t="s">
        <v>805</v>
      </c>
      <c r="D108" s="700">
        <v>9</v>
      </c>
      <c r="E108" s="284" t="s">
        <v>745</v>
      </c>
      <c r="F108" s="669">
        <v>0</v>
      </c>
      <c r="G108" s="281">
        <f t="shared" si="5"/>
        <v>0</v>
      </c>
      <c r="H108" s="280"/>
    </row>
    <row r="109" spans="2:16" s="103" customFormat="1" ht="22.5" x14ac:dyDescent="0.2">
      <c r="B109" s="684" t="s">
        <v>462</v>
      </c>
      <c r="C109" s="696" t="s">
        <v>806</v>
      </c>
      <c r="D109" s="699">
        <f>D93</f>
        <v>496.86</v>
      </c>
      <c r="E109" s="284" t="s">
        <v>745</v>
      </c>
      <c r="F109" s="663">
        <v>0</v>
      </c>
      <c r="G109" s="281">
        <f t="shared" si="5"/>
        <v>0</v>
      </c>
      <c r="H109" s="280"/>
    </row>
    <row r="110" spans="2:16" s="103" customFormat="1" ht="33.75" x14ac:dyDescent="0.2">
      <c r="B110" s="684" t="s">
        <v>464</v>
      </c>
      <c r="C110" s="696" t="s">
        <v>807</v>
      </c>
      <c r="D110" s="780">
        <v>3</v>
      </c>
      <c r="E110" s="284" t="s">
        <v>745</v>
      </c>
      <c r="F110" s="781">
        <v>0</v>
      </c>
      <c r="G110" s="281">
        <f t="shared" si="5"/>
        <v>0</v>
      </c>
      <c r="H110" s="280"/>
    </row>
    <row r="111" spans="2:16" s="103" customFormat="1" ht="11.25" x14ac:dyDescent="0.2">
      <c r="B111" s="684" t="s">
        <v>466</v>
      </c>
      <c r="C111" s="696" t="s">
        <v>808</v>
      </c>
      <c r="D111" s="699">
        <f>D93</f>
        <v>496.86</v>
      </c>
      <c r="E111" s="284" t="s">
        <v>745</v>
      </c>
      <c r="F111" s="663">
        <v>0</v>
      </c>
      <c r="G111" s="281">
        <f t="shared" si="5"/>
        <v>0</v>
      </c>
      <c r="H111" s="280"/>
    </row>
    <row r="112" spans="2:16" s="103" customFormat="1" ht="11.25" x14ac:dyDescent="0.2">
      <c r="B112" s="288" t="s">
        <v>809</v>
      </c>
      <c r="C112" s="289"/>
      <c r="D112" s="280"/>
      <c r="E112" s="280"/>
      <c r="F112" s="280"/>
      <c r="G112" s="281">
        <f>SUBTOTAL(109,Tabela57[cena])</f>
        <v>0</v>
      </c>
      <c r="H112" s="280"/>
    </row>
    <row r="113" spans="2:8" s="103" customFormat="1" ht="12" x14ac:dyDescent="0.2">
      <c r="B113" s="293"/>
      <c r="C113" s="268"/>
      <c r="D113" s="260"/>
      <c r="E113" s="260"/>
      <c r="F113" s="260"/>
      <c r="G113" s="662"/>
      <c r="H113" s="280"/>
    </row>
    <row r="114" spans="2:8" s="103" customFormat="1" ht="24" x14ac:dyDescent="0.2">
      <c r="B114" s="273" t="s">
        <v>810</v>
      </c>
      <c r="C114" s="274" t="s">
        <v>811</v>
      </c>
      <c r="D114" s="275" t="s">
        <v>744</v>
      </c>
      <c r="E114" s="276" t="s">
        <v>745</v>
      </c>
      <c r="F114" s="277" t="s">
        <v>746</v>
      </c>
      <c r="G114" s="275" t="s">
        <v>509</v>
      </c>
      <c r="H114" s="280"/>
    </row>
    <row r="115" spans="2:8" s="103" customFormat="1" ht="11.25" x14ac:dyDescent="0.2">
      <c r="B115" s="278"/>
      <c r="C115" s="289"/>
      <c r="D115" s="280"/>
      <c r="E115" s="280"/>
      <c r="F115" s="280"/>
      <c r="G115" s="281"/>
      <c r="H115" s="280"/>
    </row>
    <row r="116" spans="2:8" s="103" customFormat="1" ht="56.25" x14ac:dyDescent="0.2">
      <c r="B116" s="684" t="s">
        <v>812</v>
      </c>
      <c r="C116" s="685" t="s">
        <v>813</v>
      </c>
      <c r="D116" s="700">
        <v>80</v>
      </c>
      <c r="E116" s="284"/>
      <c r="F116" s="663"/>
      <c r="G116" s="664"/>
      <c r="H116" s="280"/>
    </row>
    <row r="117" spans="2:8" s="103" customFormat="1" ht="11.25" x14ac:dyDescent="0.2">
      <c r="B117" s="684"/>
      <c r="C117" s="701" t="s">
        <v>814</v>
      </c>
      <c r="D117" s="699">
        <f>(D116)*6</f>
        <v>480</v>
      </c>
      <c r="E117" s="284" t="s">
        <v>745</v>
      </c>
      <c r="F117" s="663">
        <v>0</v>
      </c>
      <c r="G117" s="664">
        <f>D117*F117</f>
        <v>0</v>
      </c>
      <c r="H117" s="280"/>
    </row>
    <row r="118" spans="2:8" s="103" customFormat="1" ht="56.25" x14ac:dyDescent="0.2">
      <c r="B118" s="684" t="s">
        <v>815</v>
      </c>
      <c r="C118" s="685" t="s">
        <v>816</v>
      </c>
      <c r="D118" s="700">
        <v>3</v>
      </c>
      <c r="E118" s="284"/>
      <c r="F118" s="663"/>
      <c r="G118" s="664"/>
      <c r="H118" s="280"/>
    </row>
    <row r="119" spans="2:8" s="103" customFormat="1" ht="11.25" x14ac:dyDescent="0.2">
      <c r="B119" s="684"/>
      <c r="C119" s="701" t="s">
        <v>817</v>
      </c>
      <c r="D119" s="699">
        <f>D118*6</f>
        <v>18</v>
      </c>
      <c r="E119" s="284" t="s">
        <v>745</v>
      </c>
      <c r="F119" s="663">
        <v>0</v>
      </c>
      <c r="G119" s="664">
        <f>D119*F119</f>
        <v>0</v>
      </c>
      <c r="H119" s="280"/>
    </row>
    <row r="120" spans="2:8" s="103" customFormat="1" ht="56.25" x14ac:dyDescent="0.2">
      <c r="B120" s="684" t="s">
        <v>818</v>
      </c>
      <c r="C120" s="685" t="s">
        <v>819</v>
      </c>
      <c r="D120" s="700">
        <v>2</v>
      </c>
      <c r="E120" s="284"/>
      <c r="F120" s="663"/>
      <c r="G120" s="664"/>
      <c r="H120" s="280"/>
    </row>
    <row r="121" spans="2:8" s="103" customFormat="1" ht="11.25" x14ac:dyDescent="0.2">
      <c r="B121" s="684"/>
      <c r="C121" s="701" t="s">
        <v>820</v>
      </c>
      <c r="D121" s="699">
        <f>D120*6</f>
        <v>12</v>
      </c>
      <c r="E121" s="284" t="s">
        <v>745</v>
      </c>
      <c r="F121" s="663">
        <v>0</v>
      </c>
      <c r="G121" s="664">
        <f>D121*F121</f>
        <v>0</v>
      </c>
      <c r="H121" s="280"/>
    </row>
    <row r="122" spans="2:8" s="103" customFormat="1" ht="135" x14ac:dyDescent="0.2">
      <c r="B122" s="684" t="s">
        <v>437</v>
      </c>
      <c r="C122" s="698" t="s">
        <v>821</v>
      </c>
      <c r="D122" s="697"/>
      <c r="E122" s="284"/>
      <c r="F122" s="669"/>
      <c r="G122" s="281"/>
      <c r="H122" s="280"/>
    </row>
    <row r="123" spans="2:8" s="103" customFormat="1" ht="15" customHeight="1" x14ac:dyDescent="0.2">
      <c r="B123" s="684"/>
      <c r="C123" s="118" t="s">
        <v>822</v>
      </c>
      <c r="D123" s="700">
        <v>1</v>
      </c>
      <c r="E123" s="284" t="s">
        <v>745</v>
      </c>
      <c r="F123" s="669">
        <v>0</v>
      </c>
      <c r="G123" s="281">
        <f t="shared" ref="G123:G140" si="6">D123*F123</f>
        <v>0</v>
      </c>
      <c r="H123" s="280"/>
    </row>
    <row r="124" spans="2:8" s="103" customFormat="1" ht="11.25" x14ac:dyDescent="0.2">
      <c r="B124" s="684"/>
      <c r="C124" s="118" t="s">
        <v>823</v>
      </c>
      <c r="D124" s="700">
        <v>2</v>
      </c>
      <c r="E124" s="284" t="s">
        <v>745</v>
      </c>
      <c r="F124" s="669">
        <v>0</v>
      </c>
      <c r="G124" s="281">
        <f t="shared" si="6"/>
        <v>0</v>
      </c>
      <c r="H124" s="280"/>
    </row>
    <row r="125" spans="2:8" s="103" customFormat="1" ht="11.25" x14ac:dyDescent="0.2">
      <c r="B125" s="684"/>
      <c r="C125" s="118" t="s">
        <v>824</v>
      </c>
      <c r="D125" s="700">
        <v>1</v>
      </c>
      <c r="E125" s="284" t="s">
        <v>745</v>
      </c>
      <c r="F125" s="669">
        <v>0</v>
      </c>
      <c r="G125" s="281">
        <f t="shared" si="6"/>
        <v>0</v>
      </c>
      <c r="H125" s="280"/>
    </row>
    <row r="126" spans="2:8" s="103" customFormat="1" ht="11.25" x14ac:dyDescent="0.2">
      <c r="B126" s="684"/>
      <c r="C126" s="118" t="s">
        <v>825</v>
      </c>
      <c r="D126" s="700">
        <v>1</v>
      </c>
      <c r="E126" s="284" t="s">
        <v>745</v>
      </c>
      <c r="F126" s="669">
        <v>0</v>
      </c>
      <c r="G126" s="281">
        <f t="shared" si="6"/>
        <v>0</v>
      </c>
      <c r="H126" s="280"/>
    </row>
    <row r="127" spans="2:8" s="103" customFormat="1" ht="11.25" x14ac:dyDescent="0.2">
      <c r="B127" s="684"/>
      <c r="C127" s="685" t="s">
        <v>826</v>
      </c>
      <c r="D127" s="700">
        <v>1</v>
      </c>
      <c r="E127" s="284" t="s">
        <v>745</v>
      </c>
      <c r="F127" s="669">
        <v>0</v>
      </c>
      <c r="G127" s="281">
        <f t="shared" si="6"/>
        <v>0</v>
      </c>
      <c r="H127" s="280"/>
    </row>
    <row r="128" spans="2:8" s="103" customFormat="1" ht="11.25" x14ac:dyDescent="0.2">
      <c r="B128" s="684"/>
      <c r="C128" s="685" t="s">
        <v>827</v>
      </c>
      <c r="D128" s="700">
        <v>1</v>
      </c>
      <c r="E128" s="284" t="s">
        <v>745</v>
      </c>
      <c r="F128" s="669">
        <v>0</v>
      </c>
      <c r="G128" s="281">
        <f t="shared" si="6"/>
        <v>0</v>
      </c>
      <c r="H128" s="280"/>
    </row>
    <row r="129" spans="2:13" s="103" customFormat="1" ht="11.25" x14ac:dyDescent="0.2">
      <c r="B129" s="684"/>
      <c r="C129" s="685" t="s">
        <v>828</v>
      </c>
      <c r="D129" s="700">
        <v>1</v>
      </c>
      <c r="E129" s="284" t="s">
        <v>745</v>
      </c>
      <c r="F129" s="669">
        <v>0</v>
      </c>
      <c r="G129" s="281">
        <f t="shared" si="6"/>
        <v>0</v>
      </c>
      <c r="H129" s="280"/>
    </row>
    <row r="130" spans="2:13" s="103" customFormat="1" ht="11.25" x14ac:dyDescent="0.2">
      <c r="B130" s="684"/>
      <c r="C130" s="685" t="s">
        <v>829</v>
      </c>
      <c r="D130" s="700">
        <v>1</v>
      </c>
      <c r="E130" s="284" t="s">
        <v>745</v>
      </c>
      <c r="F130" s="669">
        <v>0</v>
      </c>
      <c r="G130" s="281">
        <f t="shared" si="6"/>
        <v>0</v>
      </c>
      <c r="H130" s="280"/>
    </row>
    <row r="131" spans="2:13" s="103" customFormat="1" ht="11.25" x14ac:dyDescent="0.2">
      <c r="B131" s="684"/>
      <c r="C131" s="685" t="s">
        <v>830</v>
      </c>
      <c r="D131" s="700">
        <v>1</v>
      </c>
      <c r="E131" s="284" t="s">
        <v>745</v>
      </c>
      <c r="F131" s="669">
        <v>0</v>
      </c>
      <c r="G131" s="281">
        <f t="shared" si="6"/>
        <v>0</v>
      </c>
      <c r="H131" s="280"/>
    </row>
    <row r="132" spans="2:13" s="103" customFormat="1" ht="11.25" x14ac:dyDescent="0.2">
      <c r="B132" s="684"/>
      <c r="C132" s="701" t="s">
        <v>831</v>
      </c>
      <c r="D132" s="700">
        <v>2</v>
      </c>
      <c r="E132" s="284" t="s">
        <v>745</v>
      </c>
      <c r="F132" s="669">
        <v>0</v>
      </c>
      <c r="G132" s="281">
        <f t="shared" si="6"/>
        <v>0</v>
      </c>
      <c r="H132" s="280"/>
    </row>
    <row r="133" spans="2:13" s="103" customFormat="1" ht="11.25" x14ac:dyDescent="0.2">
      <c r="B133" s="684"/>
      <c r="C133" s="701" t="s">
        <v>832</v>
      </c>
      <c r="D133" s="700">
        <v>1</v>
      </c>
      <c r="E133" s="284" t="s">
        <v>745</v>
      </c>
      <c r="F133" s="669">
        <v>0</v>
      </c>
      <c r="G133" s="281">
        <f t="shared" si="6"/>
        <v>0</v>
      </c>
      <c r="H133" s="280"/>
    </row>
    <row r="134" spans="2:13" s="103" customFormat="1" ht="11.25" x14ac:dyDescent="0.2">
      <c r="B134" s="684"/>
      <c r="C134" s="685" t="s">
        <v>833</v>
      </c>
      <c r="D134" s="700">
        <v>6</v>
      </c>
      <c r="E134" s="284" t="s">
        <v>745</v>
      </c>
      <c r="F134" s="669">
        <v>0</v>
      </c>
      <c r="G134" s="281">
        <f t="shared" si="6"/>
        <v>0</v>
      </c>
      <c r="H134" s="280"/>
    </row>
    <row r="135" spans="2:13" s="103" customFormat="1" ht="11.25" x14ac:dyDescent="0.2">
      <c r="B135" s="684"/>
      <c r="C135" s="685" t="s">
        <v>834</v>
      </c>
      <c r="D135" s="700">
        <v>4</v>
      </c>
      <c r="E135" s="284" t="s">
        <v>745</v>
      </c>
      <c r="F135" s="669">
        <v>0</v>
      </c>
      <c r="G135" s="281">
        <f t="shared" si="6"/>
        <v>0</v>
      </c>
      <c r="H135" s="280"/>
    </row>
    <row r="136" spans="2:13" s="103" customFormat="1" ht="11.25" x14ac:dyDescent="0.2">
      <c r="B136" s="684"/>
      <c r="C136" s="685" t="s">
        <v>835</v>
      </c>
      <c r="D136" s="700">
        <v>1</v>
      </c>
      <c r="E136" s="284" t="s">
        <v>745</v>
      </c>
      <c r="F136" s="669">
        <v>0</v>
      </c>
      <c r="G136" s="281">
        <f t="shared" si="6"/>
        <v>0</v>
      </c>
      <c r="H136" s="280"/>
    </row>
    <row r="137" spans="2:13" x14ac:dyDescent="0.2">
      <c r="B137" s="684"/>
      <c r="C137" s="685" t="s">
        <v>836</v>
      </c>
      <c r="D137" s="700">
        <v>1</v>
      </c>
      <c r="E137" s="284" t="s">
        <v>745</v>
      </c>
      <c r="F137" s="669">
        <v>0</v>
      </c>
      <c r="G137" s="281">
        <f t="shared" si="6"/>
        <v>0</v>
      </c>
      <c r="M137" s="103"/>
    </row>
    <row r="138" spans="2:13" x14ac:dyDescent="0.2">
      <c r="B138" s="684"/>
      <c r="C138" s="685" t="s">
        <v>837</v>
      </c>
      <c r="D138" s="700">
        <v>6</v>
      </c>
      <c r="E138" s="284" t="s">
        <v>745</v>
      </c>
      <c r="F138" s="669">
        <v>0</v>
      </c>
      <c r="G138" s="281">
        <f t="shared" si="6"/>
        <v>0</v>
      </c>
      <c r="M138" s="103"/>
    </row>
    <row r="139" spans="2:13" x14ac:dyDescent="0.2">
      <c r="B139" s="684"/>
      <c r="C139" s="685" t="s">
        <v>838</v>
      </c>
      <c r="D139" s="700">
        <v>1</v>
      </c>
      <c r="E139" s="284" t="s">
        <v>745</v>
      </c>
      <c r="F139" s="669">
        <v>0</v>
      </c>
      <c r="G139" s="281">
        <f t="shared" si="6"/>
        <v>0</v>
      </c>
      <c r="M139" s="103"/>
    </row>
    <row r="140" spans="2:13" x14ac:dyDescent="0.2">
      <c r="B140" s="684"/>
      <c r="C140" s="685" t="s">
        <v>839</v>
      </c>
      <c r="D140" s="700">
        <v>1</v>
      </c>
      <c r="E140" s="284" t="s">
        <v>745</v>
      </c>
      <c r="F140" s="669">
        <v>0</v>
      </c>
      <c r="G140" s="281">
        <f t="shared" si="6"/>
        <v>0</v>
      </c>
      <c r="M140" s="103"/>
    </row>
    <row r="141" spans="2:13" x14ac:dyDescent="0.2">
      <c r="B141" s="684"/>
      <c r="C141" s="703" t="s">
        <v>840</v>
      </c>
      <c r="D141" s="700">
        <f>SUBTOTAL(109,D123:D138)</f>
        <v>31</v>
      </c>
      <c r="E141" s="284"/>
      <c r="F141" s="663"/>
      <c r="G141" s="281"/>
      <c r="M141" s="103"/>
    </row>
    <row r="142" spans="2:13" ht="78.75" x14ac:dyDescent="0.2">
      <c r="B142" s="684" t="s">
        <v>439</v>
      </c>
      <c r="C142" s="701" t="s">
        <v>841</v>
      </c>
      <c r="D142" s="700"/>
      <c r="E142" s="284"/>
      <c r="F142" s="663"/>
      <c r="G142" s="281"/>
      <c r="M142" s="103"/>
    </row>
    <row r="143" spans="2:13" x14ac:dyDescent="0.2">
      <c r="B143" s="684"/>
      <c r="C143" s="701" t="s">
        <v>842</v>
      </c>
      <c r="D143" s="700">
        <v>15</v>
      </c>
      <c r="E143" s="284" t="s">
        <v>745</v>
      </c>
      <c r="F143" s="669">
        <v>0</v>
      </c>
      <c r="G143" s="281">
        <f t="shared" ref="G143:G153" si="7">D143*F143</f>
        <v>0</v>
      </c>
    </row>
    <row r="144" spans="2:13" x14ac:dyDescent="0.2">
      <c r="B144" s="684"/>
      <c r="C144" s="701" t="s">
        <v>843</v>
      </c>
      <c r="D144" s="700">
        <v>1</v>
      </c>
      <c r="E144" s="284" t="s">
        <v>745</v>
      </c>
      <c r="F144" s="669">
        <v>0</v>
      </c>
      <c r="G144" s="281">
        <f t="shared" si="7"/>
        <v>0</v>
      </c>
    </row>
    <row r="145" spans="2:9" x14ac:dyDescent="0.2">
      <c r="B145" s="684"/>
      <c r="C145" s="701" t="s">
        <v>844</v>
      </c>
      <c r="D145" s="700">
        <v>1</v>
      </c>
      <c r="E145" s="284" t="s">
        <v>745</v>
      </c>
      <c r="F145" s="669">
        <v>0</v>
      </c>
      <c r="G145" s="281">
        <f t="shared" si="7"/>
        <v>0</v>
      </c>
    </row>
    <row r="146" spans="2:9" x14ac:dyDescent="0.2">
      <c r="B146" s="684"/>
      <c r="C146" s="701" t="s">
        <v>845</v>
      </c>
      <c r="D146" s="700">
        <v>5</v>
      </c>
      <c r="E146" s="284" t="s">
        <v>745</v>
      </c>
      <c r="F146" s="669">
        <v>0</v>
      </c>
      <c r="G146" s="281">
        <f t="shared" si="7"/>
        <v>0</v>
      </c>
    </row>
    <row r="147" spans="2:9" x14ac:dyDescent="0.2">
      <c r="B147" s="684"/>
      <c r="C147" s="701" t="s">
        <v>846</v>
      </c>
      <c r="D147" s="700">
        <v>2</v>
      </c>
      <c r="E147" s="284" t="s">
        <v>745</v>
      </c>
      <c r="F147" s="669">
        <v>0</v>
      </c>
      <c r="G147" s="281">
        <f t="shared" si="7"/>
        <v>0</v>
      </c>
    </row>
    <row r="148" spans="2:9" x14ac:dyDescent="0.2">
      <c r="B148" s="684"/>
      <c r="C148" s="701" t="s">
        <v>847</v>
      </c>
      <c r="D148" s="700">
        <v>2</v>
      </c>
      <c r="E148" s="284" t="s">
        <v>745</v>
      </c>
      <c r="F148" s="669">
        <v>0</v>
      </c>
      <c r="G148" s="281">
        <f t="shared" si="7"/>
        <v>0</v>
      </c>
    </row>
    <row r="149" spans="2:9" x14ac:dyDescent="0.2">
      <c r="B149" s="684"/>
      <c r="C149" s="701" t="s">
        <v>848</v>
      </c>
      <c r="D149" s="700">
        <v>1</v>
      </c>
      <c r="E149" s="284" t="s">
        <v>745</v>
      </c>
      <c r="F149" s="669">
        <v>0</v>
      </c>
      <c r="G149" s="281">
        <f t="shared" si="7"/>
        <v>0</v>
      </c>
    </row>
    <row r="150" spans="2:9" x14ac:dyDescent="0.2">
      <c r="B150" s="684"/>
      <c r="C150" s="701" t="s">
        <v>849</v>
      </c>
      <c r="D150" s="700">
        <v>5</v>
      </c>
      <c r="E150" s="284" t="s">
        <v>745</v>
      </c>
      <c r="F150" s="669">
        <v>0</v>
      </c>
      <c r="G150" s="281">
        <f t="shared" si="7"/>
        <v>0</v>
      </c>
    </row>
    <row r="151" spans="2:9" x14ac:dyDescent="0.2">
      <c r="B151" s="684"/>
      <c r="C151" s="701" t="s">
        <v>850</v>
      </c>
      <c r="D151" s="700">
        <v>1</v>
      </c>
      <c r="E151" s="284" t="s">
        <v>745</v>
      </c>
      <c r="F151" s="669">
        <v>0</v>
      </c>
      <c r="G151" s="281">
        <f t="shared" si="7"/>
        <v>0</v>
      </c>
    </row>
    <row r="152" spans="2:9" x14ac:dyDescent="0.2">
      <c r="B152" s="684"/>
      <c r="C152" s="701" t="s">
        <v>851</v>
      </c>
      <c r="D152" s="700">
        <v>3</v>
      </c>
      <c r="E152" s="284" t="s">
        <v>745</v>
      </c>
      <c r="F152" s="669">
        <v>0</v>
      </c>
      <c r="G152" s="281">
        <f t="shared" si="7"/>
        <v>0</v>
      </c>
    </row>
    <row r="153" spans="2:9" x14ac:dyDescent="0.2">
      <c r="B153" s="684"/>
      <c r="C153" s="701" t="s">
        <v>852</v>
      </c>
      <c r="D153" s="700">
        <v>3</v>
      </c>
      <c r="E153" s="284" t="s">
        <v>745</v>
      </c>
      <c r="F153" s="669">
        <v>0</v>
      </c>
      <c r="G153" s="281">
        <f t="shared" si="7"/>
        <v>0</v>
      </c>
    </row>
    <row r="154" spans="2:9" x14ac:dyDescent="0.2">
      <c r="B154" s="684"/>
      <c r="C154" s="703" t="s">
        <v>853</v>
      </c>
      <c r="D154" s="700">
        <f>SUBTOTAL(109,D143:D153)</f>
        <v>39</v>
      </c>
      <c r="E154" s="284"/>
      <c r="F154" s="663"/>
      <c r="G154" s="281"/>
      <c r="H154" s="280"/>
      <c r="I154" s="103"/>
    </row>
    <row r="155" spans="2:9" ht="45" x14ac:dyDescent="0.2">
      <c r="B155" s="684" t="s">
        <v>440</v>
      </c>
      <c r="C155" s="685" t="s">
        <v>854</v>
      </c>
      <c r="D155" s="700"/>
      <c r="E155" s="284"/>
      <c r="F155" s="663"/>
      <c r="G155" s="281"/>
      <c r="H155" s="280"/>
      <c r="I155" s="103"/>
    </row>
    <row r="156" spans="2:9" x14ac:dyDescent="0.2">
      <c r="B156" s="684"/>
      <c r="C156" s="703" t="s">
        <v>855</v>
      </c>
      <c r="D156" s="700">
        <v>1</v>
      </c>
      <c r="E156" s="284" t="s">
        <v>745</v>
      </c>
      <c r="F156" s="669">
        <v>0</v>
      </c>
      <c r="G156" s="281">
        <f t="shared" ref="G156:G163" si="8">D156*F156</f>
        <v>0</v>
      </c>
    </row>
    <row r="157" spans="2:9" x14ac:dyDescent="0.2">
      <c r="B157" s="684"/>
      <c r="C157" s="703" t="s">
        <v>856</v>
      </c>
      <c r="D157" s="700">
        <v>7</v>
      </c>
      <c r="E157" s="284" t="s">
        <v>745</v>
      </c>
      <c r="F157" s="669">
        <v>0</v>
      </c>
      <c r="G157" s="281">
        <f t="shared" si="8"/>
        <v>0</v>
      </c>
    </row>
    <row r="158" spans="2:9" x14ac:dyDescent="0.2">
      <c r="B158" s="684" t="s">
        <v>857</v>
      </c>
      <c r="C158" s="703" t="s">
        <v>858</v>
      </c>
      <c r="D158" s="700">
        <v>1</v>
      </c>
      <c r="E158" s="284" t="s">
        <v>745</v>
      </c>
      <c r="F158" s="669">
        <v>0</v>
      </c>
      <c r="G158" s="281">
        <f t="shared" si="8"/>
        <v>0</v>
      </c>
    </row>
    <row r="159" spans="2:9" x14ac:dyDescent="0.2">
      <c r="B159" s="684"/>
      <c r="C159" s="703" t="s">
        <v>799</v>
      </c>
      <c r="D159" s="700">
        <v>3</v>
      </c>
      <c r="E159" s="284" t="s">
        <v>745</v>
      </c>
      <c r="F159" s="669">
        <v>0</v>
      </c>
      <c r="G159" s="281">
        <f t="shared" si="8"/>
        <v>0</v>
      </c>
    </row>
    <row r="160" spans="2:9" x14ac:dyDescent="0.2">
      <c r="B160" s="684"/>
      <c r="C160" s="703" t="s">
        <v>800</v>
      </c>
      <c r="D160" s="700">
        <v>2</v>
      </c>
      <c r="E160" s="284" t="s">
        <v>745</v>
      </c>
      <c r="F160" s="669">
        <v>0</v>
      </c>
      <c r="G160" s="281">
        <f t="shared" si="8"/>
        <v>0</v>
      </c>
    </row>
    <row r="161" spans="2:7" x14ac:dyDescent="0.2">
      <c r="B161" s="684"/>
      <c r="C161" s="703" t="s">
        <v>801</v>
      </c>
      <c r="D161" s="700">
        <v>1</v>
      </c>
      <c r="E161" s="284" t="s">
        <v>745</v>
      </c>
      <c r="F161" s="669">
        <v>0</v>
      </c>
      <c r="G161" s="281">
        <f t="shared" si="8"/>
        <v>0</v>
      </c>
    </row>
    <row r="162" spans="2:7" x14ac:dyDescent="0.2">
      <c r="B162" s="684" t="s">
        <v>442</v>
      </c>
      <c r="C162" s="704" t="s">
        <v>859</v>
      </c>
      <c r="D162" s="700">
        <v>6</v>
      </c>
      <c r="E162" s="284" t="s">
        <v>745</v>
      </c>
      <c r="F162" s="669">
        <v>0</v>
      </c>
      <c r="G162" s="281">
        <f t="shared" si="8"/>
        <v>0</v>
      </c>
    </row>
    <row r="163" spans="2:7" ht="22.5" x14ac:dyDescent="0.2">
      <c r="B163" s="684" t="s">
        <v>444</v>
      </c>
      <c r="C163" s="705" t="s">
        <v>860</v>
      </c>
      <c r="D163" s="700">
        <v>1</v>
      </c>
      <c r="E163" s="296" t="s">
        <v>745</v>
      </c>
      <c r="F163" s="669">
        <v>0</v>
      </c>
      <c r="G163" s="281">
        <f t="shared" si="8"/>
        <v>0</v>
      </c>
    </row>
    <row r="164" spans="2:7" x14ac:dyDescent="0.2">
      <c r="B164" s="684"/>
      <c r="C164" s="784" t="s">
        <v>861</v>
      </c>
      <c r="D164" s="700">
        <f>+SUM(D157:D163)</f>
        <v>21</v>
      </c>
      <c r="E164" s="296"/>
      <c r="F164" s="669"/>
      <c r="G164" s="281"/>
    </row>
    <row r="165" spans="2:7" ht="22.5" x14ac:dyDescent="0.2">
      <c r="B165" s="684" t="s">
        <v>450</v>
      </c>
      <c r="C165" s="685" t="s">
        <v>862</v>
      </c>
      <c r="D165" s="780">
        <f>+D162</f>
        <v>6</v>
      </c>
      <c r="E165" s="284" t="s">
        <v>745</v>
      </c>
      <c r="F165" s="781">
        <v>0</v>
      </c>
      <c r="G165" s="281">
        <f>D165*F165</f>
        <v>0</v>
      </c>
    </row>
    <row r="166" spans="2:7" ht="33.75" x14ac:dyDescent="0.2">
      <c r="B166" s="684" t="s">
        <v>452</v>
      </c>
      <c r="C166" s="701" t="s">
        <v>863</v>
      </c>
      <c r="D166" s="697">
        <v>0.1</v>
      </c>
      <c r="E166" s="284" t="s">
        <v>783</v>
      </c>
      <c r="F166" s="281">
        <v>0</v>
      </c>
      <c r="G166" s="281">
        <f>D166*F166</f>
        <v>0</v>
      </c>
    </row>
    <row r="167" spans="2:7" x14ac:dyDescent="0.2">
      <c r="B167" s="785" t="s">
        <v>864</v>
      </c>
      <c r="C167" s="299"/>
      <c r="D167" s="300"/>
      <c r="E167" s="300"/>
      <c r="F167" s="710"/>
      <c r="G167" s="711">
        <f>SUBTOTAL(109,G115:G166)</f>
        <v>0</v>
      </c>
    </row>
    <row r="168" spans="2:7" x14ac:dyDescent="0.2">
      <c r="F168" s="672"/>
    </row>
    <row r="169" spans="2:7" x14ac:dyDescent="0.2">
      <c r="F169" s="672"/>
    </row>
    <row r="170" spans="2:7" x14ac:dyDescent="0.2">
      <c r="B170" s="272" t="s">
        <v>865</v>
      </c>
      <c r="F170" s="672"/>
    </row>
    <row r="172" spans="2:7" ht="24" x14ac:dyDescent="0.2">
      <c r="B172" s="273" t="s">
        <v>866</v>
      </c>
      <c r="C172" s="274" t="s">
        <v>867</v>
      </c>
      <c r="D172" s="275" t="s">
        <v>744</v>
      </c>
      <c r="E172" s="276" t="s">
        <v>745</v>
      </c>
      <c r="F172" s="277" t="s">
        <v>746</v>
      </c>
      <c r="G172" s="275" t="s">
        <v>509</v>
      </c>
    </row>
    <row r="173" spans="2:7" x14ac:dyDescent="0.2">
      <c r="B173" s="278"/>
      <c r="C173" s="289"/>
      <c r="D173" s="280"/>
      <c r="E173" s="280"/>
      <c r="F173" s="280"/>
      <c r="G173" s="281"/>
    </row>
    <row r="174" spans="2:7" ht="45" x14ac:dyDescent="0.2">
      <c r="B174" s="684" t="s">
        <v>435</v>
      </c>
      <c r="C174" s="685" t="s">
        <v>868</v>
      </c>
      <c r="D174" s="700">
        <v>8</v>
      </c>
      <c r="E174" s="284"/>
      <c r="F174" s="669">
        <v>0</v>
      </c>
      <c r="G174" s="664">
        <f>D174*F174</f>
        <v>0</v>
      </c>
    </row>
    <row r="175" spans="2:7" ht="112.5" x14ac:dyDescent="0.2">
      <c r="B175" s="684" t="s">
        <v>437</v>
      </c>
      <c r="C175" s="698" t="s">
        <v>869</v>
      </c>
      <c r="D175" s="103"/>
      <c r="E175" s="280"/>
      <c r="F175" s="669"/>
      <c r="G175" s="281"/>
    </row>
    <row r="176" spans="2:7" ht="33.75" x14ac:dyDescent="0.2">
      <c r="B176" s="684"/>
      <c r="C176" s="701" t="s">
        <v>870</v>
      </c>
      <c r="D176" s="686">
        <f>42+60</f>
        <v>102</v>
      </c>
      <c r="E176" s="284" t="s">
        <v>745</v>
      </c>
      <c r="F176" s="663">
        <v>0</v>
      </c>
      <c r="G176" s="664">
        <f>D176*F176</f>
        <v>0</v>
      </c>
    </row>
    <row r="177" spans="2:7" x14ac:dyDescent="0.2">
      <c r="B177" s="684"/>
      <c r="C177" s="701" t="s">
        <v>871</v>
      </c>
      <c r="D177" s="686">
        <v>15</v>
      </c>
      <c r="E177" s="284" t="s">
        <v>745</v>
      </c>
      <c r="F177" s="663">
        <v>0</v>
      </c>
      <c r="G177" s="664">
        <f>D177*F177</f>
        <v>0</v>
      </c>
    </row>
    <row r="178" spans="2:7" ht="78.75" x14ac:dyDescent="0.2">
      <c r="B178" s="684"/>
      <c r="C178" s="685" t="s">
        <v>872</v>
      </c>
      <c r="D178" s="707"/>
      <c r="E178" s="284"/>
      <c r="F178" s="669"/>
      <c r="G178" s="664"/>
    </row>
    <row r="179" spans="2:7" ht="101.25" x14ac:dyDescent="0.2">
      <c r="B179" s="684" t="s">
        <v>439</v>
      </c>
      <c r="C179" s="685" t="s">
        <v>873</v>
      </c>
      <c r="D179" s="686">
        <f>D176+D177</f>
        <v>117</v>
      </c>
      <c r="E179" s="284" t="s">
        <v>745</v>
      </c>
      <c r="F179" s="663">
        <v>0</v>
      </c>
      <c r="G179" s="281">
        <f t="shared" ref="G179:G184" si="9">D179*F179</f>
        <v>0</v>
      </c>
    </row>
    <row r="180" spans="2:7" ht="22.5" x14ac:dyDescent="0.2">
      <c r="B180" s="684" t="s">
        <v>440</v>
      </c>
      <c r="C180" s="685" t="s">
        <v>874</v>
      </c>
      <c r="D180" s="700">
        <v>6</v>
      </c>
      <c r="E180" s="284" t="s">
        <v>745</v>
      </c>
      <c r="F180" s="669">
        <v>0</v>
      </c>
      <c r="G180" s="281">
        <f t="shared" si="9"/>
        <v>0</v>
      </c>
    </row>
    <row r="181" spans="2:7" ht="22.5" x14ac:dyDescent="0.2">
      <c r="B181" s="684" t="s">
        <v>442</v>
      </c>
      <c r="C181" s="701" t="s">
        <v>875</v>
      </c>
      <c r="D181" s="686">
        <f>D179</f>
        <v>117</v>
      </c>
      <c r="E181" s="284" t="s">
        <v>745</v>
      </c>
      <c r="F181" s="663">
        <v>0</v>
      </c>
      <c r="G181" s="281">
        <f t="shared" si="9"/>
        <v>0</v>
      </c>
    </row>
    <row r="182" spans="2:7" ht="33.75" x14ac:dyDescent="0.2">
      <c r="B182" s="684" t="s">
        <v>444</v>
      </c>
      <c r="C182" s="685" t="s">
        <v>876</v>
      </c>
      <c r="D182" s="700">
        <v>8</v>
      </c>
      <c r="E182" s="284" t="s">
        <v>745</v>
      </c>
      <c r="F182" s="669">
        <v>0</v>
      </c>
      <c r="G182" s="281">
        <f t="shared" si="9"/>
        <v>0</v>
      </c>
    </row>
    <row r="183" spans="2:7" ht="22.5" x14ac:dyDescent="0.2">
      <c r="B183" s="684" t="s">
        <v>446</v>
      </c>
      <c r="C183" s="685" t="s">
        <v>877</v>
      </c>
      <c r="D183" s="700">
        <v>4</v>
      </c>
      <c r="E183" s="284" t="s">
        <v>745</v>
      </c>
      <c r="F183" s="669">
        <v>0</v>
      </c>
      <c r="G183" s="281">
        <f t="shared" si="9"/>
        <v>0</v>
      </c>
    </row>
    <row r="184" spans="2:7" ht="33.75" x14ac:dyDescent="0.2">
      <c r="B184" s="684" t="s">
        <v>448</v>
      </c>
      <c r="C184" s="685" t="s">
        <v>878</v>
      </c>
      <c r="D184" s="700">
        <v>4</v>
      </c>
      <c r="E184" s="284" t="s">
        <v>745</v>
      </c>
      <c r="F184" s="669">
        <v>0</v>
      </c>
      <c r="G184" s="281">
        <f t="shared" si="9"/>
        <v>0</v>
      </c>
    </row>
    <row r="185" spans="2:7" x14ac:dyDescent="0.2">
      <c r="B185" s="288" t="s">
        <v>784</v>
      </c>
      <c r="C185" s="289"/>
      <c r="D185" s="280"/>
      <c r="E185" s="280"/>
      <c r="F185" s="669"/>
      <c r="G185" s="281">
        <f>SUBTOTAL(109,Tabela57916[cena])</f>
        <v>0</v>
      </c>
    </row>
    <row r="187" spans="2:7" ht="24" x14ac:dyDescent="0.2">
      <c r="B187" s="273" t="s">
        <v>879</v>
      </c>
      <c r="C187" s="274" t="s">
        <v>880</v>
      </c>
      <c r="D187" s="275" t="s">
        <v>744</v>
      </c>
      <c r="E187" s="276" t="s">
        <v>745</v>
      </c>
      <c r="F187" s="277" t="s">
        <v>746</v>
      </c>
      <c r="G187" s="275" t="s">
        <v>509</v>
      </c>
    </row>
    <row r="188" spans="2:7" x14ac:dyDescent="0.2">
      <c r="B188" s="278"/>
      <c r="C188" s="289"/>
      <c r="D188" s="280"/>
      <c r="E188" s="280"/>
      <c r="F188" s="280"/>
      <c r="G188" s="281"/>
    </row>
    <row r="189" spans="2:7" ht="33.75" x14ac:dyDescent="0.2">
      <c r="B189" s="684" t="s">
        <v>435</v>
      </c>
      <c r="C189" s="685" t="s">
        <v>881</v>
      </c>
      <c r="D189" s="697">
        <v>0.05</v>
      </c>
      <c r="E189" s="284" t="s">
        <v>783</v>
      </c>
      <c r="F189" s="663">
        <v>0</v>
      </c>
      <c r="G189" s="664">
        <f>D189*F189</f>
        <v>0</v>
      </c>
    </row>
    <row r="190" spans="2:7" ht="33.75" x14ac:dyDescent="0.2">
      <c r="B190" s="684" t="s">
        <v>437</v>
      </c>
      <c r="C190" s="698" t="s">
        <v>882</v>
      </c>
      <c r="D190" s="699">
        <v>117</v>
      </c>
      <c r="E190" s="284" t="s">
        <v>745</v>
      </c>
      <c r="F190" s="663">
        <v>0</v>
      </c>
      <c r="G190" s="664">
        <f>D190*F190</f>
        <v>0</v>
      </c>
    </row>
    <row r="191" spans="2:7" ht="45" x14ac:dyDescent="0.2">
      <c r="B191" s="684" t="s">
        <v>439</v>
      </c>
      <c r="C191" s="701" t="s">
        <v>883</v>
      </c>
      <c r="D191" s="708">
        <v>4</v>
      </c>
      <c r="E191" s="284" t="s">
        <v>745</v>
      </c>
      <c r="F191" s="674">
        <v>0</v>
      </c>
      <c r="G191" s="664">
        <f>D191*F191</f>
        <v>0</v>
      </c>
    </row>
    <row r="192" spans="2:7" ht="22.5" x14ac:dyDescent="0.2">
      <c r="B192" s="684" t="s">
        <v>440</v>
      </c>
      <c r="C192" s="701" t="s">
        <v>884</v>
      </c>
      <c r="D192" s="708">
        <v>4</v>
      </c>
      <c r="E192" s="284" t="s">
        <v>745</v>
      </c>
      <c r="F192" s="674">
        <v>0</v>
      </c>
      <c r="G192" s="664">
        <f>D192*F192</f>
        <v>0</v>
      </c>
    </row>
    <row r="193" spans="2:10" ht="22.5" x14ac:dyDescent="0.2">
      <c r="B193" s="684" t="s">
        <v>442</v>
      </c>
      <c r="C193" s="685" t="s">
        <v>885</v>
      </c>
      <c r="D193" s="686">
        <v>0</v>
      </c>
      <c r="E193" s="284" t="s">
        <v>745</v>
      </c>
      <c r="F193" s="663">
        <v>0</v>
      </c>
      <c r="G193" s="281">
        <f t="shared" ref="G193:G199" si="10">D193*F193</f>
        <v>0</v>
      </c>
    </row>
    <row r="194" spans="2:10" ht="33.75" x14ac:dyDescent="0.2">
      <c r="B194" s="684" t="s">
        <v>444</v>
      </c>
      <c r="C194" s="685" t="s">
        <v>886</v>
      </c>
      <c r="D194" s="686">
        <v>117</v>
      </c>
      <c r="E194" s="284" t="s">
        <v>745</v>
      </c>
      <c r="F194" s="663">
        <v>0</v>
      </c>
      <c r="G194" s="281">
        <f>D194*F194</f>
        <v>0</v>
      </c>
    </row>
    <row r="195" spans="2:10" ht="45" x14ac:dyDescent="0.2">
      <c r="B195" s="684" t="s">
        <v>446</v>
      </c>
      <c r="C195" s="685" t="s">
        <v>887</v>
      </c>
      <c r="D195" s="708">
        <v>2</v>
      </c>
      <c r="E195" s="284" t="s">
        <v>745</v>
      </c>
      <c r="F195" s="674">
        <v>0</v>
      </c>
      <c r="G195" s="281">
        <f t="shared" si="10"/>
        <v>0</v>
      </c>
    </row>
    <row r="196" spans="2:10" ht="22.5" x14ac:dyDescent="0.2">
      <c r="B196" s="684" t="s">
        <v>448</v>
      </c>
      <c r="C196" s="685" t="s">
        <v>888</v>
      </c>
      <c r="D196" s="708">
        <f>D192</f>
        <v>4</v>
      </c>
      <c r="E196" s="284" t="s">
        <v>745</v>
      </c>
      <c r="F196" s="674">
        <v>0</v>
      </c>
      <c r="G196" s="281">
        <f t="shared" si="10"/>
        <v>0</v>
      </c>
    </row>
    <row r="197" spans="2:10" ht="22.5" x14ac:dyDescent="0.2">
      <c r="B197" s="684" t="s">
        <v>450</v>
      </c>
      <c r="C197" s="685" t="s">
        <v>889</v>
      </c>
      <c r="D197" s="686">
        <v>117</v>
      </c>
      <c r="E197" s="284" t="s">
        <v>745</v>
      </c>
      <c r="F197" s="669">
        <v>0</v>
      </c>
      <c r="G197" s="281">
        <f t="shared" si="10"/>
        <v>0</v>
      </c>
    </row>
    <row r="198" spans="2:10" ht="22.5" x14ac:dyDescent="0.2">
      <c r="B198" s="684" t="s">
        <v>452</v>
      </c>
      <c r="C198" s="685" t="s">
        <v>890</v>
      </c>
      <c r="D198" s="686">
        <v>117</v>
      </c>
      <c r="E198" s="284" t="s">
        <v>745</v>
      </c>
      <c r="F198" s="663">
        <v>0</v>
      </c>
      <c r="G198" s="281">
        <f t="shared" si="10"/>
        <v>0</v>
      </c>
    </row>
    <row r="199" spans="2:10" x14ac:dyDescent="0.2">
      <c r="B199" s="684" t="s">
        <v>454</v>
      </c>
      <c r="C199" s="685" t="s">
        <v>808</v>
      </c>
      <c r="D199" s="686">
        <v>117</v>
      </c>
      <c r="E199" s="284" t="s">
        <v>745</v>
      </c>
      <c r="F199" s="663">
        <v>0</v>
      </c>
      <c r="G199" s="281">
        <f t="shared" si="10"/>
        <v>0</v>
      </c>
    </row>
    <row r="200" spans="2:10" x14ac:dyDescent="0.2">
      <c r="B200" s="288" t="s">
        <v>809</v>
      </c>
      <c r="C200" s="289"/>
      <c r="D200" s="280"/>
      <c r="E200" s="280"/>
      <c r="F200" s="669"/>
      <c r="G200" s="281">
        <f>SUBTOTAL(109,Tabela5791618[cena])</f>
        <v>0</v>
      </c>
    </row>
    <row r="202" spans="2:10" ht="21.75" customHeight="1" x14ac:dyDescent="0.2"/>
    <row r="203" spans="2:10" ht="24" x14ac:dyDescent="0.2">
      <c r="B203" s="273" t="s">
        <v>891</v>
      </c>
      <c r="C203" s="274" t="s">
        <v>892</v>
      </c>
      <c r="D203" s="275" t="s">
        <v>744</v>
      </c>
      <c r="E203" s="276" t="s">
        <v>745</v>
      </c>
      <c r="F203" s="277" t="s">
        <v>746</v>
      </c>
      <c r="G203" s="275" t="s">
        <v>509</v>
      </c>
      <c r="J203" s="120"/>
    </row>
    <row r="204" spans="2:10" x14ac:dyDescent="0.2">
      <c r="B204" s="278"/>
      <c r="C204" s="289"/>
      <c r="D204" s="280"/>
      <c r="E204" s="280"/>
      <c r="F204" s="280"/>
      <c r="G204" s="281"/>
      <c r="J204" s="120"/>
    </row>
    <row r="205" spans="2:10" x14ac:dyDescent="0.2">
      <c r="B205" s="684" t="s">
        <v>435</v>
      </c>
      <c r="C205" s="685" t="s">
        <v>893</v>
      </c>
      <c r="D205" s="699">
        <f>+D193+D194-42+60</f>
        <v>135</v>
      </c>
      <c r="E205" s="284" t="s">
        <v>745</v>
      </c>
      <c r="F205" s="663">
        <v>0</v>
      </c>
      <c r="G205" s="664">
        <f>D205*F205</f>
        <v>0</v>
      </c>
    </row>
    <row r="206" spans="2:10" x14ac:dyDescent="0.2">
      <c r="B206" s="684" t="s">
        <v>437</v>
      </c>
      <c r="C206" s="698" t="s">
        <v>894</v>
      </c>
      <c r="D206" s="699">
        <f>+D205-D193</f>
        <v>135</v>
      </c>
      <c r="E206" s="284" t="s">
        <v>745</v>
      </c>
      <c r="F206" s="663">
        <v>0</v>
      </c>
      <c r="G206" s="664">
        <f>D206*F206</f>
        <v>0</v>
      </c>
    </row>
    <row r="207" spans="2:10" ht="18.75" customHeight="1" x14ac:dyDescent="0.2">
      <c r="B207" s="684" t="s">
        <v>439</v>
      </c>
      <c r="C207" s="685" t="s">
        <v>895</v>
      </c>
      <c r="D207" s="699">
        <v>42</v>
      </c>
      <c r="E207" s="284" t="s">
        <v>745</v>
      </c>
      <c r="F207" s="663">
        <v>0</v>
      </c>
      <c r="G207" s="664">
        <f>D207*F207</f>
        <v>0</v>
      </c>
    </row>
    <row r="208" spans="2:10" x14ac:dyDescent="0.2">
      <c r="B208" s="684" t="s">
        <v>440</v>
      </c>
      <c r="C208" s="685" t="s">
        <v>896</v>
      </c>
      <c r="D208" s="699">
        <v>60</v>
      </c>
      <c r="E208" s="284" t="s">
        <v>745</v>
      </c>
      <c r="F208" s="663">
        <v>0</v>
      </c>
      <c r="G208" s="664">
        <f>D208*F208</f>
        <v>0</v>
      </c>
    </row>
    <row r="209" spans="2:19" ht="56.25" x14ac:dyDescent="0.2">
      <c r="B209" s="684" t="s">
        <v>440</v>
      </c>
      <c r="C209" s="698" t="s">
        <v>897</v>
      </c>
      <c r="D209" s="697"/>
      <c r="E209" s="284"/>
      <c r="F209" s="669"/>
      <c r="G209" s="281"/>
    </row>
    <row r="210" spans="2:19" x14ac:dyDescent="0.2">
      <c r="B210" s="684"/>
      <c r="C210" s="709"/>
      <c r="D210" s="708">
        <v>3</v>
      </c>
      <c r="E210" s="284" t="s">
        <v>745</v>
      </c>
      <c r="F210" s="674">
        <v>0</v>
      </c>
      <c r="G210" s="281">
        <f>D210*F210</f>
        <v>0</v>
      </c>
      <c r="L210" s="111"/>
      <c r="N210" s="111"/>
      <c r="O210" s="111"/>
      <c r="P210" s="111"/>
      <c r="Q210" s="111"/>
      <c r="R210" s="111"/>
      <c r="S210" s="111"/>
    </row>
    <row r="211" spans="2:19" ht="90" x14ac:dyDescent="0.2">
      <c r="B211" s="684" t="s">
        <v>442</v>
      </c>
      <c r="C211" s="685" t="s">
        <v>898</v>
      </c>
      <c r="D211" s="700"/>
      <c r="E211" s="284"/>
      <c r="F211" s="669"/>
      <c r="G211" s="281"/>
      <c r="L211" s="111"/>
      <c r="M211" s="111"/>
      <c r="N211" s="111"/>
      <c r="O211" s="111"/>
      <c r="P211" s="111"/>
      <c r="Q211" s="111"/>
      <c r="R211" s="111"/>
      <c r="S211" s="111"/>
    </row>
    <row r="212" spans="2:19" x14ac:dyDescent="0.2">
      <c r="B212" s="684"/>
      <c r="C212" s="703"/>
      <c r="D212" s="708">
        <v>4</v>
      </c>
      <c r="E212" s="284" t="s">
        <v>745</v>
      </c>
      <c r="F212" s="674">
        <v>0</v>
      </c>
      <c r="G212" s="281">
        <f>D212*F212</f>
        <v>0</v>
      </c>
      <c r="M212" s="111"/>
    </row>
    <row r="213" spans="2:19" ht="33.75" x14ac:dyDescent="0.2">
      <c r="B213" s="684" t="s">
        <v>444</v>
      </c>
      <c r="C213" s="701" t="s">
        <v>899</v>
      </c>
      <c r="D213" s="697">
        <v>0.1</v>
      </c>
      <c r="E213" s="284" t="s">
        <v>783</v>
      </c>
      <c r="F213" s="673">
        <v>0</v>
      </c>
      <c r="G213" s="281">
        <f>D213*F213</f>
        <v>0</v>
      </c>
    </row>
    <row r="214" spans="2:19" x14ac:dyDescent="0.2">
      <c r="B214" s="282"/>
      <c r="C214" s="289"/>
      <c r="D214" s="292"/>
      <c r="E214" s="284"/>
      <c r="F214" s="669"/>
      <c r="G214" s="281"/>
    </row>
    <row r="215" spans="2:19" x14ac:dyDescent="0.2">
      <c r="B215" s="282"/>
      <c r="C215" s="289"/>
      <c r="D215" s="292"/>
      <c r="E215" s="284"/>
      <c r="F215" s="669"/>
      <c r="G215" s="281"/>
    </row>
    <row r="216" spans="2:19" x14ac:dyDescent="0.2">
      <c r="B216" s="288" t="s">
        <v>864</v>
      </c>
      <c r="C216" s="289"/>
      <c r="D216" s="280"/>
      <c r="E216" s="280"/>
      <c r="F216" s="669"/>
      <c r="G216" s="281">
        <f>SUBTOTAL(109,Tabela579161819[cena])</f>
        <v>0</v>
      </c>
    </row>
  </sheetData>
  <sheetProtection algorithmName="SHA-512" hashValue="xHyEEygJDkTNIbhR/5+0q3ulKPbwAP+AXO+ORiq6Z08nydBrnTzgw0ZLINjO6D+0yIzUnOo3DEdSuf/krIIkAA==" saltValue="/egPa4QlogKqtQNi6LKf6A==" spinCount="100000" sheet="1" objects="1" scenarios="1"/>
  <mergeCells count="5">
    <mergeCell ref="C3:G3"/>
    <mergeCell ref="C4:G4"/>
    <mergeCell ref="C5:G5"/>
    <mergeCell ref="C28:F31"/>
    <mergeCell ref="C32:F33"/>
  </mergeCells>
  <pageMargins left="0.7" right="0.7" top="0.75" bottom="0.75" header="0.3" footer="0.3"/>
  <pageSetup paperSize="9" scale="91" orientation="portrait" r:id="rId1"/>
  <headerFooter>
    <oddHeader>&amp;L&amp;"Swis721 Ex BT,Roman"&amp;8&amp;A&amp;C&amp;"Team MT,Običajno"&amp;13KOMUNALA PROJEKT D.O.O.&amp;R&amp;"Swis721 Ex BT,Roman"&amp;8&amp;F</oddHeader>
    <oddFooter>&amp;L&amp;"Swis721 Ex BT,Roman"&amp;5KOMUNALA PROJEKT d.o.o.
Prušnikova ulica 95, 1000 Ljubljana&amp;R&amp;P</oddFooter>
  </headerFooter>
  <rowBreaks count="3" manualBreakCount="3">
    <brk id="39" min="1" max="7" man="1"/>
    <brk id="82" min="1" max="7" man="1"/>
    <brk id="212" min="1" max="7" man="1"/>
  </rowBreaks>
  <tableParts count="6">
    <tablePart r:id="rId2"/>
    <tablePart r:id="rId3"/>
    <tablePart r:id="rId4"/>
    <tablePart r:id="rId5"/>
    <tablePart r:id="rId6"/>
    <tablePart r:id="rId7"/>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3C661B-4784-42E8-A88B-EDAAB8F0430E}">
  <sheetPr>
    <tabColor theme="4" tint="0.59999389629810485"/>
  </sheetPr>
  <dimension ref="B1:N248"/>
  <sheetViews>
    <sheetView view="pageBreakPreview" zoomScaleNormal="100" zoomScaleSheetLayoutView="100" workbookViewId="0">
      <selection activeCell="M166" sqref="M166"/>
    </sheetView>
  </sheetViews>
  <sheetFormatPr defaultRowHeight="12.75" x14ac:dyDescent="0.2"/>
  <cols>
    <col min="1" max="1" width="9.140625" style="121"/>
    <col min="2" max="2" width="4.140625" style="303" customWidth="1"/>
    <col min="3" max="3" width="40.28515625" style="304" customWidth="1"/>
    <col min="4" max="4" width="10.85546875" style="303" customWidth="1"/>
    <col min="5" max="5" width="4.140625" style="303" customWidth="1"/>
    <col min="6" max="6" width="12.42578125" style="303" customWidth="1"/>
    <col min="7" max="7" width="14.5703125" style="303" customWidth="1"/>
    <col min="8" max="8" width="4.28515625" style="121" customWidth="1"/>
    <col min="9" max="257" width="9.140625" style="121"/>
    <col min="258" max="258" width="4.140625" style="121" customWidth="1"/>
    <col min="259" max="259" width="40.28515625" style="121" customWidth="1"/>
    <col min="260" max="260" width="10.85546875" style="121" customWidth="1"/>
    <col min="261" max="261" width="4.140625" style="121" customWidth="1"/>
    <col min="262" max="262" width="12.42578125" style="121" customWidth="1"/>
    <col min="263" max="263" width="14.5703125" style="121" customWidth="1"/>
    <col min="264" max="264" width="4.28515625" style="121" customWidth="1"/>
    <col min="265" max="513" width="9.140625" style="121"/>
    <col min="514" max="514" width="4.140625" style="121" customWidth="1"/>
    <col min="515" max="515" width="40.28515625" style="121" customWidth="1"/>
    <col min="516" max="516" width="10.85546875" style="121" customWidth="1"/>
    <col min="517" max="517" width="4.140625" style="121" customWidth="1"/>
    <col min="518" max="518" width="12.42578125" style="121" customWidth="1"/>
    <col min="519" max="519" width="14.5703125" style="121" customWidth="1"/>
    <col min="520" max="520" width="4.28515625" style="121" customWidth="1"/>
    <col min="521" max="769" width="9.140625" style="121"/>
    <col min="770" max="770" width="4.140625" style="121" customWidth="1"/>
    <col min="771" max="771" width="40.28515625" style="121" customWidth="1"/>
    <col min="772" max="772" width="10.85546875" style="121" customWidth="1"/>
    <col min="773" max="773" width="4.140625" style="121" customWidth="1"/>
    <col min="774" max="774" width="12.42578125" style="121" customWidth="1"/>
    <col min="775" max="775" width="14.5703125" style="121" customWidth="1"/>
    <col min="776" max="776" width="4.28515625" style="121" customWidth="1"/>
    <col min="777" max="1025" width="9.140625" style="121"/>
    <col min="1026" max="1026" width="4.140625" style="121" customWidth="1"/>
    <col min="1027" max="1027" width="40.28515625" style="121" customWidth="1"/>
    <col min="1028" max="1028" width="10.85546875" style="121" customWidth="1"/>
    <col min="1029" max="1029" width="4.140625" style="121" customWidth="1"/>
    <col min="1030" max="1030" width="12.42578125" style="121" customWidth="1"/>
    <col min="1031" max="1031" width="14.5703125" style="121" customWidth="1"/>
    <col min="1032" max="1032" width="4.28515625" style="121" customWidth="1"/>
    <col min="1033" max="1281" width="9.140625" style="121"/>
    <col min="1282" max="1282" width="4.140625" style="121" customWidth="1"/>
    <col min="1283" max="1283" width="40.28515625" style="121" customWidth="1"/>
    <col min="1284" max="1284" width="10.85546875" style="121" customWidth="1"/>
    <col min="1285" max="1285" width="4.140625" style="121" customWidth="1"/>
    <col min="1286" max="1286" width="12.42578125" style="121" customWidth="1"/>
    <col min="1287" max="1287" width="14.5703125" style="121" customWidth="1"/>
    <col min="1288" max="1288" width="4.28515625" style="121" customWidth="1"/>
    <col min="1289" max="1537" width="9.140625" style="121"/>
    <col min="1538" max="1538" width="4.140625" style="121" customWidth="1"/>
    <col min="1539" max="1539" width="40.28515625" style="121" customWidth="1"/>
    <col min="1540" max="1540" width="10.85546875" style="121" customWidth="1"/>
    <col min="1541" max="1541" width="4.140625" style="121" customWidth="1"/>
    <col min="1542" max="1542" width="12.42578125" style="121" customWidth="1"/>
    <col min="1543" max="1543" width="14.5703125" style="121" customWidth="1"/>
    <col min="1544" max="1544" width="4.28515625" style="121" customWidth="1"/>
    <col min="1545" max="1793" width="9.140625" style="121"/>
    <col min="1794" max="1794" width="4.140625" style="121" customWidth="1"/>
    <col min="1795" max="1795" width="40.28515625" style="121" customWidth="1"/>
    <col min="1796" max="1796" width="10.85546875" style="121" customWidth="1"/>
    <col min="1797" max="1797" width="4.140625" style="121" customWidth="1"/>
    <col min="1798" max="1798" width="12.42578125" style="121" customWidth="1"/>
    <col min="1799" max="1799" width="14.5703125" style="121" customWidth="1"/>
    <col min="1800" max="1800" width="4.28515625" style="121" customWidth="1"/>
    <col min="1801" max="2049" width="9.140625" style="121"/>
    <col min="2050" max="2050" width="4.140625" style="121" customWidth="1"/>
    <col min="2051" max="2051" width="40.28515625" style="121" customWidth="1"/>
    <col min="2052" max="2052" width="10.85546875" style="121" customWidth="1"/>
    <col min="2053" max="2053" width="4.140625" style="121" customWidth="1"/>
    <col min="2054" max="2054" width="12.42578125" style="121" customWidth="1"/>
    <col min="2055" max="2055" width="14.5703125" style="121" customWidth="1"/>
    <col min="2056" max="2056" width="4.28515625" style="121" customWidth="1"/>
    <col min="2057" max="2305" width="9.140625" style="121"/>
    <col min="2306" max="2306" width="4.140625" style="121" customWidth="1"/>
    <col min="2307" max="2307" width="40.28515625" style="121" customWidth="1"/>
    <col min="2308" max="2308" width="10.85546875" style="121" customWidth="1"/>
    <col min="2309" max="2309" width="4.140625" style="121" customWidth="1"/>
    <col min="2310" max="2310" width="12.42578125" style="121" customWidth="1"/>
    <col min="2311" max="2311" width="14.5703125" style="121" customWidth="1"/>
    <col min="2312" max="2312" width="4.28515625" style="121" customWidth="1"/>
    <col min="2313" max="2561" width="9.140625" style="121"/>
    <col min="2562" max="2562" width="4.140625" style="121" customWidth="1"/>
    <col min="2563" max="2563" width="40.28515625" style="121" customWidth="1"/>
    <col min="2564" max="2564" width="10.85546875" style="121" customWidth="1"/>
    <col min="2565" max="2565" width="4.140625" style="121" customWidth="1"/>
    <col min="2566" max="2566" width="12.42578125" style="121" customWidth="1"/>
    <col min="2567" max="2567" width="14.5703125" style="121" customWidth="1"/>
    <col min="2568" max="2568" width="4.28515625" style="121" customWidth="1"/>
    <col min="2569" max="2817" width="9.140625" style="121"/>
    <col min="2818" max="2818" width="4.140625" style="121" customWidth="1"/>
    <col min="2819" max="2819" width="40.28515625" style="121" customWidth="1"/>
    <col min="2820" max="2820" width="10.85546875" style="121" customWidth="1"/>
    <col min="2821" max="2821" width="4.140625" style="121" customWidth="1"/>
    <col min="2822" max="2822" width="12.42578125" style="121" customWidth="1"/>
    <col min="2823" max="2823" width="14.5703125" style="121" customWidth="1"/>
    <col min="2824" max="2824" width="4.28515625" style="121" customWidth="1"/>
    <col min="2825" max="3073" width="9.140625" style="121"/>
    <col min="3074" max="3074" width="4.140625" style="121" customWidth="1"/>
    <col min="3075" max="3075" width="40.28515625" style="121" customWidth="1"/>
    <col min="3076" max="3076" width="10.85546875" style="121" customWidth="1"/>
    <col min="3077" max="3077" width="4.140625" style="121" customWidth="1"/>
    <col min="3078" max="3078" width="12.42578125" style="121" customWidth="1"/>
    <col min="3079" max="3079" width="14.5703125" style="121" customWidth="1"/>
    <col min="3080" max="3080" width="4.28515625" style="121" customWidth="1"/>
    <col min="3081" max="3329" width="9.140625" style="121"/>
    <col min="3330" max="3330" width="4.140625" style="121" customWidth="1"/>
    <col min="3331" max="3331" width="40.28515625" style="121" customWidth="1"/>
    <col min="3332" max="3332" width="10.85546875" style="121" customWidth="1"/>
    <col min="3333" max="3333" width="4.140625" style="121" customWidth="1"/>
    <col min="3334" max="3334" width="12.42578125" style="121" customWidth="1"/>
    <col min="3335" max="3335" width="14.5703125" style="121" customWidth="1"/>
    <col min="3336" max="3336" width="4.28515625" style="121" customWidth="1"/>
    <col min="3337" max="3585" width="9.140625" style="121"/>
    <col min="3586" max="3586" width="4.140625" style="121" customWidth="1"/>
    <col min="3587" max="3587" width="40.28515625" style="121" customWidth="1"/>
    <col min="3588" max="3588" width="10.85546875" style="121" customWidth="1"/>
    <col min="3589" max="3589" width="4.140625" style="121" customWidth="1"/>
    <col min="3590" max="3590" width="12.42578125" style="121" customWidth="1"/>
    <col min="3591" max="3591" width="14.5703125" style="121" customWidth="1"/>
    <col min="3592" max="3592" width="4.28515625" style="121" customWidth="1"/>
    <col min="3593" max="3841" width="9.140625" style="121"/>
    <col min="3842" max="3842" width="4.140625" style="121" customWidth="1"/>
    <col min="3843" max="3843" width="40.28515625" style="121" customWidth="1"/>
    <col min="3844" max="3844" width="10.85546875" style="121" customWidth="1"/>
    <col min="3845" max="3845" width="4.140625" style="121" customWidth="1"/>
    <col min="3846" max="3846" width="12.42578125" style="121" customWidth="1"/>
    <col min="3847" max="3847" width="14.5703125" style="121" customWidth="1"/>
    <col min="3848" max="3848" width="4.28515625" style="121" customWidth="1"/>
    <col min="3849" max="4097" width="9.140625" style="121"/>
    <col min="4098" max="4098" width="4.140625" style="121" customWidth="1"/>
    <col min="4099" max="4099" width="40.28515625" style="121" customWidth="1"/>
    <col min="4100" max="4100" width="10.85546875" style="121" customWidth="1"/>
    <col min="4101" max="4101" width="4.140625" style="121" customWidth="1"/>
    <col min="4102" max="4102" width="12.42578125" style="121" customWidth="1"/>
    <col min="4103" max="4103" width="14.5703125" style="121" customWidth="1"/>
    <col min="4104" max="4104" width="4.28515625" style="121" customWidth="1"/>
    <col min="4105" max="4353" width="9.140625" style="121"/>
    <col min="4354" max="4354" width="4.140625" style="121" customWidth="1"/>
    <col min="4355" max="4355" width="40.28515625" style="121" customWidth="1"/>
    <col min="4356" max="4356" width="10.85546875" style="121" customWidth="1"/>
    <col min="4357" max="4357" width="4.140625" style="121" customWidth="1"/>
    <col min="4358" max="4358" width="12.42578125" style="121" customWidth="1"/>
    <col min="4359" max="4359" width="14.5703125" style="121" customWidth="1"/>
    <col min="4360" max="4360" width="4.28515625" style="121" customWidth="1"/>
    <col min="4361" max="4609" width="9.140625" style="121"/>
    <col min="4610" max="4610" width="4.140625" style="121" customWidth="1"/>
    <col min="4611" max="4611" width="40.28515625" style="121" customWidth="1"/>
    <col min="4612" max="4612" width="10.85546875" style="121" customWidth="1"/>
    <col min="4613" max="4613" width="4.140625" style="121" customWidth="1"/>
    <col min="4614" max="4614" width="12.42578125" style="121" customWidth="1"/>
    <col min="4615" max="4615" width="14.5703125" style="121" customWidth="1"/>
    <col min="4616" max="4616" width="4.28515625" style="121" customWidth="1"/>
    <col min="4617" max="4865" width="9.140625" style="121"/>
    <col min="4866" max="4866" width="4.140625" style="121" customWidth="1"/>
    <col min="4867" max="4867" width="40.28515625" style="121" customWidth="1"/>
    <col min="4868" max="4868" width="10.85546875" style="121" customWidth="1"/>
    <col min="4869" max="4869" width="4.140625" style="121" customWidth="1"/>
    <col min="4870" max="4870" width="12.42578125" style="121" customWidth="1"/>
    <col min="4871" max="4871" width="14.5703125" style="121" customWidth="1"/>
    <col min="4872" max="4872" width="4.28515625" style="121" customWidth="1"/>
    <col min="4873" max="5121" width="9.140625" style="121"/>
    <col min="5122" max="5122" width="4.140625" style="121" customWidth="1"/>
    <col min="5123" max="5123" width="40.28515625" style="121" customWidth="1"/>
    <col min="5124" max="5124" width="10.85546875" style="121" customWidth="1"/>
    <col min="5125" max="5125" width="4.140625" style="121" customWidth="1"/>
    <col min="5126" max="5126" width="12.42578125" style="121" customWidth="1"/>
    <col min="5127" max="5127" width="14.5703125" style="121" customWidth="1"/>
    <col min="5128" max="5128" width="4.28515625" style="121" customWidth="1"/>
    <col min="5129" max="5377" width="9.140625" style="121"/>
    <col min="5378" max="5378" width="4.140625" style="121" customWidth="1"/>
    <col min="5379" max="5379" width="40.28515625" style="121" customWidth="1"/>
    <col min="5380" max="5380" width="10.85546875" style="121" customWidth="1"/>
    <col min="5381" max="5381" width="4.140625" style="121" customWidth="1"/>
    <col min="5382" max="5382" width="12.42578125" style="121" customWidth="1"/>
    <col min="5383" max="5383" width="14.5703125" style="121" customWidth="1"/>
    <col min="5384" max="5384" width="4.28515625" style="121" customWidth="1"/>
    <col min="5385" max="5633" width="9.140625" style="121"/>
    <col min="5634" max="5634" width="4.140625" style="121" customWidth="1"/>
    <col min="5635" max="5635" width="40.28515625" style="121" customWidth="1"/>
    <col min="5636" max="5636" width="10.85546875" style="121" customWidth="1"/>
    <col min="5637" max="5637" width="4.140625" style="121" customWidth="1"/>
    <col min="5638" max="5638" width="12.42578125" style="121" customWidth="1"/>
    <col min="5639" max="5639" width="14.5703125" style="121" customWidth="1"/>
    <col min="5640" max="5640" width="4.28515625" style="121" customWidth="1"/>
    <col min="5641" max="5889" width="9.140625" style="121"/>
    <col min="5890" max="5890" width="4.140625" style="121" customWidth="1"/>
    <col min="5891" max="5891" width="40.28515625" style="121" customWidth="1"/>
    <col min="5892" max="5892" width="10.85546875" style="121" customWidth="1"/>
    <col min="5893" max="5893" width="4.140625" style="121" customWidth="1"/>
    <col min="5894" max="5894" width="12.42578125" style="121" customWidth="1"/>
    <col min="5895" max="5895" width="14.5703125" style="121" customWidth="1"/>
    <col min="5896" max="5896" width="4.28515625" style="121" customWidth="1"/>
    <col min="5897" max="6145" width="9.140625" style="121"/>
    <col min="6146" max="6146" width="4.140625" style="121" customWidth="1"/>
    <col min="6147" max="6147" width="40.28515625" style="121" customWidth="1"/>
    <col min="6148" max="6148" width="10.85546875" style="121" customWidth="1"/>
    <col min="6149" max="6149" width="4.140625" style="121" customWidth="1"/>
    <col min="6150" max="6150" width="12.42578125" style="121" customWidth="1"/>
    <col min="6151" max="6151" width="14.5703125" style="121" customWidth="1"/>
    <col min="6152" max="6152" width="4.28515625" style="121" customWidth="1"/>
    <col min="6153" max="6401" width="9.140625" style="121"/>
    <col min="6402" max="6402" width="4.140625" style="121" customWidth="1"/>
    <col min="6403" max="6403" width="40.28515625" style="121" customWidth="1"/>
    <col min="6404" max="6404" width="10.85546875" style="121" customWidth="1"/>
    <col min="6405" max="6405" width="4.140625" style="121" customWidth="1"/>
    <col min="6406" max="6406" width="12.42578125" style="121" customWidth="1"/>
    <col min="6407" max="6407" width="14.5703125" style="121" customWidth="1"/>
    <col min="6408" max="6408" width="4.28515625" style="121" customWidth="1"/>
    <col min="6409" max="6657" width="9.140625" style="121"/>
    <col min="6658" max="6658" width="4.140625" style="121" customWidth="1"/>
    <col min="6659" max="6659" width="40.28515625" style="121" customWidth="1"/>
    <col min="6660" max="6660" width="10.85546875" style="121" customWidth="1"/>
    <col min="6661" max="6661" width="4.140625" style="121" customWidth="1"/>
    <col min="6662" max="6662" width="12.42578125" style="121" customWidth="1"/>
    <col min="6663" max="6663" width="14.5703125" style="121" customWidth="1"/>
    <col min="6664" max="6664" width="4.28515625" style="121" customWidth="1"/>
    <col min="6665" max="6913" width="9.140625" style="121"/>
    <col min="6914" max="6914" width="4.140625" style="121" customWidth="1"/>
    <col min="6915" max="6915" width="40.28515625" style="121" customWidth="1"/>
    <col min="6916" max="6916" width="10.85546875" style="121" customWidth="1"/>
    <col min="6917" max="6917" width="4.140625" style="121" customWidth="1"/>
    <col min="6918" max="6918" width="12.42578125" style="121" customWidth="1"/>
    <col min="6919" max="6919" width="14.5703125" style="121" customWidth="1"/>
    <col min="6920" max="6920" width="4.28515625" style="121" customWidth="1"/>
    <col min="6921" max="7169" width="9.140625" style="121"/>
    <col min="7170" max="7170" width="4.140625" style="121" customWidth="1"/>
    <col min="7171" max="7171" width="40.28515625" style="121" customWidth="1"/>
    <col min="7172" max="7172" width="10.85546875" style="121" customWidth="1"/>
    <col min="7173" max="7173" width="4.140625" style="121" customWidth="1"/>
    <col min="7174" max="7174" width="12.42578125" style="121" customWidth="1"/>
    <col min="7175" max="7175" width="14.5703125" style="121" customWidth="1"/>
    <col min="7176" max="7176" width="4.28515625" style="121" customWidth="1"/>
    <col min="7177" max="7425" width="9.140625" style="121"/>
    <col min="7426" max="7426" width="4.140625" style="121" customWidth="1"/>
    <col min="7427" max="7427" width="40.28515625" style="121" customWidth="1"/>
    <col min="7428" max="7428" width="10.85546875" style="121" customWidth="1"/>
    <col min="7429" max="7429" width="4.140625" style="121" customWidth="1"/>
    <col min="7430" max="7430" width="12.42578125" style="121" customWidth="1"/>
    <col min="7431" max="7431" width="14.5703125" style="121" customWidth="1"/>
    <col min="7432" max="7432" width="4.28515625" style="121" customWidth="1"/>
    <col min="7433" max="7681" width="9.140625" style="121"/>
    <col min="7682" max="7682" width="4.140625" style="121" customWidth="1"/>
    <col min="7683" max="7683" width="40.28515625" style="121" customWidth="1"/>
    <col min="7684" max="7684" width="10.85546875" style="121" customWidth="1"/>
    <col min="7685" max="7685" width="4.140625" style="121" customWidth="1"/>
    <col min="7686" max="7686" width="12.42578125" style="121" customWidth="1"/>
    <col min="7687" max="7687" width="14.5703125" style="121" customWidth="1"/>
    <col min="7688" max="7688" width="4.28515625" style="121" customWidth="1"/>
    <col min="7689" max="7937" width="9.140625" style="121"/>
    <col min="7938" max="7938" width="4.140625" style="121" customWidth="1"/>
    <col min="7939" max="7939" width="40.28515625" style="121" customWidth="1"/>
    <col min="7940" max="7940" width="10.85546875" style="121" customWidth="1"/>
    <col min="7941" max="7941" width="4.140625" style="121" customWidth="1"/>
    <col min="7942" max="7942" width="12.42578125" style="121" customWidth="1"/>
    <col min="7943" max="7943" width="14.5703125" style="121" customWidth="1"/>
    <col min="7944" max="7944" width="4.28515625" style="121" customWidth="1"/>
    <col min="7945" max="8193" width="9.140625" style="121"/>
    <col min="8194" max="8194" width="4.140625" style="121" customWidth="1"/>
    <col min="8195" max="8195" width="40.28515625" style="121" customWidth="1"/>
    <col min="8196" max="8196" width="10.85546875" style="121" customWidth="1"/>
    <col min="8197" max="8197" width="4.140625" style="121" customWidth="1"/>
    <col min="8198" max="8198" width="12.42578125" style="121" customWidth="1"/>
    <col min="8199" max="8199" width="14.5703125" style="121" customWidth="1"/>
    <col min="8200" max="8200" width="4.28515625" style="121" customWidth="1"/>
    <col min="8201" max="8449" width="9.140625" style="121"/>
    <col min="8450" max="8450" width="4.140625" style="121" customWidth="1"/>
    <col min="8451" max="8451" width="40.28515625" style="121" customWidth="1"/>
    <col min="8452" max="8452" width="10.85546875" style="121" customWidth="1"/>
    <col min="8453" max="8453" width="4.140625" style="121" customWidth="1"/>
    <col min="8454" max="8454" width="12.42578125" style="121" customWidth="1"/>
    <col min="8455" max="8455" width="14.5703125" style="121" customWidth="1"/>
    <col min="8456" max="8456" width="4.28515625" style="121" customWidth="1"/>
    <col min="8457" max="8705" width="9.140625" style="121"/>
    <col min="8706" max="8706" width="4.140625" style="121" customWidth="1"/>
    <col min="8707" max="8707" width="40.28515625" style="121" customWidth="1"/>
    <col min="8708" max="8708" width="10.85546875" style="121" customWidth="1"/>
    <col min="8709" max="8709" width="4.140625" style="121" customWidth="1"/>
    <col min="8710" max="8710" width="12.42578125" style="121" customWidth="1"/>
    <col min="8711" max="8711" width="14.5703125" style="121" customWidth="1"/>
    <col min="8712" max="8712" width="4.28515625" style="121" customWidth="1"/>
    <col min="8713" max="8961" width="9.140625" style="121"/>
    <col min="8962" max="8962" width="4.140625" style="121" customWidth="1"/>
    <col min="8963" max="8963" width="40.28515625" style="121" customWidth="1"/>
    <col min="8964" max="8964" width="10.85546875" style="121" customWidth="1"/>
    <col min="8965" max="8965" width="4.140625" style="121" customWidth="1"/>
    <col min="8966" max="8966" width="12.42578125" style="121" customWidth="1"/>
    <col min="8967" max="8967" width="14.5703125" style="121" customWidth="1"/>
    <col min="8968" max="8968" width="4.28515625" style="121" customWidth="1"/>
    <col min="8969" max="9217" width="9.140625" style="121"/>
    <col min="9218" max="9218" width="4.140625" style="121" customWidth="1"/>
    <col min="9219" max="9219" width="40.28515625" style="121" customWidth="1"/>
    <col min="9220" max="9220" width="10.85546875" style="121" customWidth="1"/>
    <col min="9221" max="9221" width="4.140625" style="121" customWidth="1"/>
    <col min="9222" max="9222" width="12.42578125" style="121" customWidth="1"/>
    <col min="9223" max="9223" width="14.5703125" style="121" customWidth="1"/>
    <col min="9224" max="9224" width="4.28515625" style="121" customWidth="1"/>
    <col min="9225" max="9473" width="9.140625" style="121"/>
    <col min="9474" max="9474" width="4.140625" style="121" customWidth="1"/>
    <col min="9475" max="9475" width="40.28515625" style="121" customWidth="1"/>
    <col min="9476" max="9476" width="10.85546875" style="121" customWidth="1"/>
    <col min="9477" max="9477" width="4.140625" style="121" customWidth="1"/>
    <col min="9478" max="9478" width="12.42578125" style="121" customWidth="1"/>
    <col min="9479" max="9479" width="14.5703125" style="121" customWidth="1"/>
    <col min="9480" max="9480" width="4.28515625" style="121" customWidth="1"/>
    <col min="9481" max="9729" width="9.140625" style="121"/>
    <col min="9730" max="9730" width="4.140625" style="121" customWidth="1"/>
    <col min="9731" max="9731" width="40.28515625" style="121" customWidth="1"/>
    <col min="9732" max="9732" width="10.85546875" style="121" customWidth="1"/>
    <col min="9733" max="9733" width="4.140625" style="121" customWidth="1"/>
    <col min="9734" max="9734" width="12.42578125" style="121" customWidth="1"/>
    <col min="9735" max="9735" width="14.5703125" style="121" customWidth="1"/>
    <col min="9736" max="9736" width="4.28515625" style="121" customWidth="1"/>
    <col min="9737" max="9985" width="9.140625" style="121"/>
    <col min="9986" max="9986" width="4.140625" style="121" customWidth="1"/>
    <col min="9987" max="9987" width="40.28515625" style="121" customWidth="1"/>
    <col min="9988" max="9988" width="10.85546875" style="121" customWidth="1"/>
    <col min="9989" max="9989" width="4.140625" style="121" customWidth="1"/>
    <col min="9990" max="9990" width="12.42578125" style="121" customWidth="1"/>
    <col min="9991" max="9991" width="14.5703125" style="121" customWidth="1"/>
    <col min="9992" max="9992" width="4.28515625" style="121" customWidth="1"/>
    <col min="9993" max="10241" width="9.140625" style="121"/>
    <col min="10242" max="10242" width="4.140625" style="121" customWidth="1"/>
    <col min="10243" max="10243" width="40.28515625" style="121" customWidth="1"/>
    <col min="10244" max="10244" width="10.85546875" style="121" customWidth="1"/>
    <col min="10245" max="10245" width="4.140625" style="121" customWidth="1"/>
    <col min="10246" max="10246" width="12.42578125" style="121" customWidth="1"/>
    <col min="10247" max="10247" width="14.5703125" style="121" customWidth="1"/>
    <col min="10248" max="10248" width="4.28515625" style="121" customWidth="1"/>
    <col min="10249" max="10497" width="9.140625" style="121"/>
    <col min="10498" max="10498" width="4.140625" style="121" customWidth="1"/>
    <col min="10499" max="10499" width="40.28515625" style="121" customWidth="1"/>
    <col min="10500" max="10500" width="10.85546875" style="121" customWidth="1"/>
    <col min="10501" max="10501" width="4.140625" style="121" customWidth="1"/>
    <col min="10502" max="10502" width="12.42578125" style="121" customWidth="1"/>
    <col min="10503" max="10503" width="14.5703125" style="121" customWidth="1"/>
    <col min="10504" max="10504" width="4.28515625" style="121" customWidth="1"/>
    <col min="10505" max="10753" width="9.140625" style="121"/>
    <col min="10754" max="10754" width="4.140625" style="121" customWidth="1"/>
    <col min="10755" max="10755" width="40.28515625" style="121" customWidth="1"/>
    <col min="10756" max="10756" width="10.85546875" style="121" customWidth="1"/>
    <col min="10757" max="10757" width="4.140625" style="121" customWidth="1"/>
    <col min="10758" max="10758" width="12.42578125" style="121" customWidth="1"/>
    <col min="10759" max="10759" width="14.5703125" style="121" customWidth="1"/>
    <col min="10760" max="10760" width="4.28515625" style="121" customWidth="1"/>
    <col min="10761" max="11009" width="9.140625" style="121"/>
    <col min="11010" max="11010" width="4.140625" style="121" customWidth="1"/>
    <col min="11011" max="11011" width="40.28515625" style="121" customWidth="1"/>
    <col min="11012" max="11012" width="10.85546875" style="121" customWidth="1"/>
    <col min="11013" max="11013" width="4.140625" style="121" customWidth="1"/>
    <col min="11014" max="11014" width="12.42578125" style="121" customWidth="1"/>
    <col min="11015" max="11015" width="14.5703125" style="121" customWidth="1"/>
    <col min="11016" max="11016" width="4.28515625" style="121" customWidth="1"/>
    <col min="11017" max="11265" width="9.140625" style="121"/>
    <col min="11266" max="11266" width="4.140625" style="121" customWidth="1"/>
    <col min="11267" max="11267" width="40.28515625" style="121" customWidth="1"/>
    <col min="11268" max="11268" width="10.85546875" style="121" customWidth="1"/>
    <col min="11269" max="11269" width="4.140625" style="121" customWidth="1"/>
    <col min="11270" max="11270" width="12.42578125" style="121" customWidth="1"/>
    <col min="11271" max="11271" width="14.5703125" style="121" customWidth="1"/>
    <col min="11272" max="11272" width="4.28515625" style="121" customWidth="1"/>
    <col min="11273" max="11521" width="9.140625" style="121"/>
    <col min="11522" max="11522" width="4.140625" style="121" customWidth="1"/>
    <col min="11523" max="11523" width="40.28515625" style="121" customWidth="1"/>
    <col min="11524" max="11524" width="10.85546875" style="121" customWidth="1"/>
    <col min="11525" max="11525" width="4.140625" style="121" customWidth="1"/>
    <col min="11526" max="11526" width="12.42578125" style="121" customWidth="1"/>
    <col min="11527" max="11527" width="14.5703125" style="121" customWidth="1"/>
    <col min="11528" max="11528" width="4.28515625" style="121" customWidth="1"/>
    <col min="11529" max="11777" width="9.140625" style="121"/>
    <col min="11778" max="11778" width="4.140625" style="121" customWidth="1"/>
    <col min="11779" max="11779" width="40.28515625" style="121" customWidth="1"/>
    <col min="11780" max="11780" width="10.85546875" style="121" customWidth="1"/>
    <col min="11781" max="11781" width="4.140625" style="121" customWidth="1"/>
    <col min="11782" max="11782" width="12.42578125" style="121" customWidth="1"/>
    <col min="11783" max="11783" width="14.5703125" style="121" customWidth="1"/>
    <col min="11784" max="11784" width="4.28515625" style="121" customWidth="1"/>
    <col min="11785" max="12033" width="9.140625" style="121"/>
    <col min="12034" max="12034" width="4.140625" style="121" customWidth="1"/>
    <col min="12035" max="12035" width="40.28515625" style="121" customWidth="1"/>
    <col min="12036" max="12036" width="10.85546875" style="121" customWidth="1"/>
    <col min="12037" max="12037" width="4.140625" style="121" customWidth="1"/>
    <col min="12038" max="12038" width="12.42578125" style="121" customWidth="1"/>
    <col min="12039" max="12039" width="14.5703125" style="121" customWidth="1"/>
    <col min="12040" max="12040" width="4.28515625" style="121" customWidth="1"/>
    <col min="12041" max="12289" width="9.140625" style="121"/>
    <col min="12290" max="12290" width="4.140625" style="121" customWidth="1"/>
    <col min="12291" max="12291" width="40.28515625" style="121" customWidth="1"/>
    <col min="12292" max="12292" width="10.85546875" style="121" customWidth="1"/>
    <col min="12293" max="12293" width="4.140625" style="121" customWidth="1"/>
    <col min="12294" max="12294" width="12.42578125" style="121" customWidth="1"/>
    <col min="12295" max="12295" width="14.5703125" style="121" customWidth="1"/>
    <col min="12296" max="12296" width="4.28515625" style="121" customWidth="1"/>
    <col min="12297" max="12545" width="9.140625" style="121"/>
    <col min="12546" max="12546" width="4.140625" style="121" customWidth="1"/>
    <col min="12547" max="12547" width="40.28515625" style="121" customWidth="1"/>
    <col min="12548" max="12548" width="10.85546875" style="121" customWidth="1"/>
    <col min="12549" max="12549" width="4.140625" style="121" customWidth="1"/>
    <col min="12550" max="12550" width="12.42578125" style="121" customWidth="1"/>
    <col min="12551" max="12551" width="14.5703125" style="121" customWidth="1"/>
    <col min="12552" max="12552" width="4.28515625" style="121" customWidth="1"/>
    <col min="12553" max="12801" width="9.140625" style="121"/>
    <col min="12802" max="12802" width="4.140625" style="121" customWidth="1"/>
    <col min="12803" max="12803" width="40.28515625" style="121" customWidth="1"/>
    <col min="12804" max="12804" width="10.85546875" style="121" customWidth="1"/>
    <col min="12805" max="12805" width="4.140625" style="121" customWidth="1"/>
    <col min="12806" max="12806" width="12.42578125" style="121" customWidth="1"/>
    <col min="12807" max="12807" width="14.5703125" style="121" customWidth="1"/>
    <col min="12808" max="12808" width="4.28515625" style="121" customWidth="1"/>
    <col min="12809" max="13057" width="9.140625" style="121"/>
    <col min="13058" max="13058" width="4.140625" style="121" customWidth="1"/>
    <col min="13059" max="13059" width="40.28515625" style="121" customWidth="1"/>
    <col min="13060" max="13060" width="10.85546875" style="121" customWidth="1"/>
    <col min="13061" max="13061" width="4.140625" style="121" customWidth="1"/>
    <col min="13062" max="13062" width="12.42578125" style="121" customWidth="1"/>
    <col min="13063" max="13063" width="14.5703125" style="121" customWidth="1"/>
    <col min="13064" max="13064" width="4.28515625" style="121" customWidth="1"/>
    <col min="13065" max="13313" width="9.140625" style="121"/>
    <col min="13314" max="13314" width="4.140625" style="121" customWidth="1"/>
    <col min="13315" max="13315" width="40.28515625" style="121" customWidth="1"/>
    <col min="13316" max="13316" width="10.85546875" style="121" customWidth="1"/>
    <col min="13317" max="13317" width="4.140625" style="121" customWidth="1"/>
    <col min="13318" max="13318" width="12.42578125" style="121" customWidth="1"/>
    <col min="13319" max="13319" width="14.5703125" style="121" customWidth="1"/>
    <col min="13320" max="13320" width="4.28515625" style="121" customWidth="1"/>
    <col min="13321" max="13569" width="9.140625" style="121"/>
    <col min="13570" max="13570" width="4.140625" style="121" customWidth="1"/>
    <col min="13571" max="13571" width="40.28515625" style="121" customWidth="1"/>
    <col min="13572" max="13572" width="10.85546875" style="121" customWidth="1"/>
    <col min="13573" max="13573" width="4.140625" style="121" customWidth="1"/>
    <col min="13574" max="13574" width="12.42578125" style="121" customWidth="1"/>
    <col min="13575" max="13575" width="14.5703125" style="121" customWidth="1"/>
    <col min="13576" max="13576" width="4.28515625" style="121" customWidth="1"/>
    <col min="13577" max="13825" width="9.140625" style="121"/>
    <col min="13826" max="13826" width="4.140625" style="121" customWidth="1"/>
    <col min="13827" max="13827" width="40.28515625" style="121" customWidth="1"/>
    <col min="13828" max="13828" width="10.85546875" style="121" customWidth="1"/>
    <col min="13829" max="13829" width="4.140625" style="121" customWidth="1"/>
    <col min="13830" max="13830" width="12.42578125" style="121" customWidth="1"/>
    <col min="13831" max="13831" width="14.5703125" style="121" customWidth="1"/>
    <col min="13832" max="13832" width="4.28515625" style="121" customWidth="1"/>
    <col min="13833" max="14081" width="9.140625" style="121"/>
    <col min="14082" max="14082" width="4.140625" style="121" customWidth="1"/>
    <col min="14083" max="14083" width="40.28515625" style="121" customWidth="1"/>
    <col min="14084" max="14084" width="10.85546875" style="121" customWidth="1"/>
    <col min="14085" max="14085" width="4.140625" style="121" customWidth="1"/>
    <col min="14086" max="14086" width="12.42578125" style="121" customWidth="1"/>
    <col min="14087" max="14087" width="14.5703125" style="121" customWidth="1"/>
    <col min="14088" max="14088" width="4.28515625" style="121" customWidth="1"/>
    <col min="14089" max="14337" width="9.140625" style="121"/>
    <col min="14338" max="14338" width="4.140625" style="121" customWidth="1"/>
    <col min="14339" max="14339" width="40.28515625" style="121" customWidth="1"/>
    <col min="14340" max="14340" width="10.85546875" style="121" customWidth="1"/>
    <col min="14341" max="14341" width="4.140625" style="121" customWidth="1"/>
    <col min="14342" max="14342" width="12.42578125" style="121" customWidth="1"/>
    <col min="14343" max="14343" width="14.5703125" style="121" customWidth="1"/>
    <col min="14344" max="14344" width="4.28515625" style="121" customWidth="1"/>
    <col min="14345" max="14593" width="9.140625" style="121"/>
    <col min="14594" max="14594" width="4.140625" style="121" customWidth="1"/>
    <col min="14595" max="14595" width="40.28515625" style="121" customWidth="1"/>
    <col min="14596" max="14596" width="10.85546875" style="121" customWidth="1"/>
    <col min="14597" max="14597" width="4.140625" style="121" customWidth="1"/>
    <col min="14598" max="14598" width="12.42578125" style="121" customWidth="1"/>
    <col min="14599" max="14599" width="14.5703125" style="121" customWidth="1"/>
    <col min="14600" max="14600" width="4.28515625" style="121" customWidth="1"/>
    <col min="14601" max="14849" width="9.140625" style="121"/>
    <col min="14850" max="14850" width="4.140625" style="121" customWidth="1"/>
    <col min="14851" max="14851" width="40.28515625" style="121" customWidth="1"/>
    <col min="14852" max="14852" width="10.85546875" style="121" customWidth="1"/>
    <col min="14853" max="14853" width="4.140625" style="121" customWidth="1"/>
    <col min="14854" max="14854" width="12.42578125" style="121" customWidth="1"/>
    <col min="14855" max="14855" width="14.5703125" style="121" customWidth="1"/>
    <col min="14856" max="14856" width="4.28515625" style="121" customWidth="1"/>
    <col min="14857" max="15105" width="9.140625" style="121"/>
    <col min="15106" max="15106" width="4.140625" style="121" customWidth="1"/>
    <col min="15107" max="15107" width="40.28515625" style="121" customWidth="1"/>
    <col min="15108" max="15108" width="10.85546875" style="121" customWidth="1"/>
    <col min="15109" max="15109" width="4.140625" style="121" customWidth="1"/>
    <col min="15110" max="15110" width="12.42578125" style="121" customWidth="1"/>
    <col min="15111" max="15111" width="14.5703125" style="121" customWidth="1"/>
    <col min="15112" max="15112" width="4.28515625" style="121" customWidth="1"/>
    <col min="15113" max="15361" width="9.140625" style="121"/>
    <col min="15362" max="15362" width="4.140625" style="121" customWidth="1"/>
    <col min="15363" max="15363" width="40.28515625" style="121" customWidth="1"/>
    <col min="15364" max="15364" width="10.85546875" style="121" customWidth="1"/>
    <col min="15365" max="15365" width="4.140625" style="121" customWidth="1"/>
    <col min="15366" max="15366" width="12.42578125" style="121" customWidth="1"/>
    <col min="15367" max="15367" width="14.5703125" style="121" customWidth="1"/>
    <col min="15368" max="15368" width="4.28515625" style="121" customWidth="1"/>
    <col min="15369" max="15617" width="9.140625" style="121"/>
    <col min="15618" max="15618" width="4.140625" style="121" customWidth="1"/>
    <col min="15619" max="15619" width="40.28515625" style="121" customWidth="1"/>
    <col min="15620" max="15620" width="10.85546875" style="121" customWidth="1"/>
    <col min="15621" max="15621" width="4.140625" style="121" customWidth="1"/>
    <col min="15622" max="15622" width="12.42578125" style="121" customWidth="1"/>
    <col min="15623" max="15623" width="14.5703125" style="121" customWidth="1"/>
    <col min="15624" max="15624" width="4.28515625" style="121" customWidth="1"/>
    <col min="15625" max="15873" width="9.140625" style="121"/>
    <col min="15874" max="15874" width="4.140625" style="121" customWidth="1"/>
    <col min="15875" max="15875" width="40.28515625" style="121" customWidth="1"/>
    <col min="15876" max="15876" width="10.85546875" style="121" customWidth="1"/>
    <col min="15877" max="15877" width="4.140625" style="121" customWidth="1"/>
    <col min="15878" max="15878" width="12.42578125" style="121" customWidth="1"/>
    <col min="15879" max="15879" width="14.5703125" style="121" customWidth="1"/>
    <col min="15880" max="15880" width="4.28515625" style="121" customWidth="1"/>
    <col min="15881" max="16129" width="9.140625" style="121"/>
    <col min="16130" max="16130" width="4.140625" style="121" customWidth="1"/>
    <col min="16131" max="16131" width="40.28515625" style="121" customWidth="1"/>
    <col min="16132" max="16132" width="10.85546875" style="121" customWidth="1"/>
    <col min="16133" max="16133" width="4.140625" style="121" customWidth="1"/>
    <col min="16134" max="16134" width="12.42578125" style="121" customWidth="1"/>
    <col min="16135" max="16135" width="14.5703125" style="121" customWidth="1"/>
    <col min="16136" max="16136" width="4.28515625" style="121" customWidth="1"/>
    <col min="16137" max="16384" width="9.140625" style="121"/>
  </cols>
  <sheetData>
    <row r="1" spans="2:7" x14ac:dyDescent="0.2">
      <c r="B1" s="259"/>
      <c r="C1" s="290"/>
      <c r="D1" s="259"/>
      <c r="E1" s="259"/>
      <c r="F1" s="259"/>
      <c r="G1" s="259"/>
    </row>
    <row r="2" spans="2:7" x14ac:dyDescent="0.2">
      <c r="B2" s="259"/>
      <c r="C2" s="290"/>
      <c r="D2" s="259"/>
      <c r="E2" s="259"/>
      <c r="F2" s="259"/>
      <c r="G2" s="259"/>
    </row>
    <row r="3" spans="2:7" ht="18" x14ac:dyDescent="0.25">
      <c r="B3" s="259"/>
      <c r="C3" s="887" t="s">
        <v>727</v>
      </c>
      <c r="D3" s="887"/>
      <c r="E3" s="887"/>
      <c r="F3" s="887"/>
      <c r="G3" s="887"/>
    </row>
    <row r="4" spans="2:7" ht="15.75" x14ac:dyDescent="0.25">
      <c r="B4" s="259"/>
      <c r="C4" s="888" t="s">
        <v>900</v>
      </c>
      <c r="D4" s="888"/>
      <c r="E4" s="888"/>
      <c r="F4" s="888"/>
      <c r="G4" s="888"/>
    </row>
    <row r="5" spans="2:7" x14ac:dyDescent="0.2">
      <c r="B5" s="259"/>
      <c r="C5" s="889"/>
      <c r="D5" s="889"/>
      <c r="E5" s="889"/>
      <c r="F5" s="889"/>
      <c r="G5" s="889"/>
    </row>
    <row r="6" spans="2:7" s="100" customFormat="1" ht="12" x14ac:dyDescent="0.2">
      <c r="B6" s="260"/>
      <c r="C6" s="260" t="s">
        <v>729</v>
      </c>
      <c r="D6" s="260"/>
      <c r="E6" s="260"/>
      <c r="F6" s="260"/>
      <c r="G6" s="260"/>
    </row>
    <row r="7" spans="2:7" s="100" customFormat="1" ht="12" x14ac:dyDescent="0.2">
      <c r="B7" s="260"/>
      <c r="C7" s="260"/>
      <c r="D7" s="260"/>
      <c r="E7" s="260"/>
      <c r="F7" s="260"/>
      <c r="G7" s="260"/>
    </row>
    <row r="8" spans="2:7" s="100" customFormat="1" ht="12" x14ac:dyDescent="0.2">
      <c r="B8" s="260"/>
      <c r="C8" s="260" t="s">
        <v>730</v>
      </c>
      <c r="D8" s="260"/>
      <c r="E8" s="260"/>
      <c r="G8" s="675">
        <f>G83</f>
        <v>0</v>
      </c>
    </row>
    <row r="9" spans="2:7" s="100" customFormat="1" ht="12" x14ac:dyDescent="0.2">
      <c r="B9" s="260"/>
      <c r="C9" s="260"/>
      <c r="D9" s="260"/>
      <c r="E9" s="260"/>
    </row>
    <row r="10" spans="2:7" s="100" customFormat="1" ht="12" x14ac:dyDescent="0.2">
      <c r="B10" s="260"/>
      <c r="C10" s="260" t="s">
        <v>559</v>
      </c>
      <c r="D10" s="260"/>
      <c r="E10" s="260"/>
      <c r="G10" s="675">
        <f>G105</f>
        <v>0</v>
      </c>
    </row>
    <row r="11" spans="2:7" s="100" customFormat="1" ht="12" x14ac:dyDescent="0.2">
      <c r="B11" s="260"/>
      <c r="C11" s="260"/>
      <c r="D11" s="260"/>
      <c r="E11" s="260"/>
    </row>
    <row r="12" spans="2:7" s="100" customFormat="1" ht="12" x14ac:dyDescent="0.2">
      <c r="B12" s="260"/>
      <c r="C12" s="260" t="s">
        <v>731</v>
      </c>
      <c r="D12" s="260"/>
      <c r="E12" s="260"/>
      <c r="G12" s="675">
        <f>G131</f>
        <v>0</v>
      </c>
    </row>
    <row r="13" spans="2:7" s="100" customFormat="1" thickBot="1" x14ac:dyDescent="0.25">
      <c r="B13" s="260"/>
      <c r="C13" s="260"/>
      <c r="D13" s="260"/>
      <c r="E13" s="260"/>
    </row>
    <row r="14" spans="2:7" s="100" customFormat="1" thickBot="1" x14ac:dyDescent="0.25">
      <c r="B14" s="260"/>
      <c r="C14" s="261" t="s">
        <v>732</v>
      </c>
      <c r="D14" s="262"/>
      <c r="E14" s="262"/>
      <c r="F14" s="676"/>
      <c r="G14" s="677">
        <f>SUM(G8:G13)</f>
        <v>0</v>
      </c>
    </row>
    <row r="15" spans="2:7" s="100" customFormat="1" ht="12" x14ac:dyDescent="0.2">
      <c r="B15" s="260"/>
      <c r="C15" s="263"/>
      <c r="D15" s="260"/>
      <c r="E15" s="260"/>
      <c r="F15" s="678" t="s">
        <v>733</v>
      </c>
      <c r="G15" s="679">
        <v>25.1</v>
      </c>
    </row>
    <row r="16" spans="2:7" s="100" customFormat="1" ht="12" x14ac:dyDescent="0.2">
      <c r="B16" s="260"/>
      <c r="C16" s="263"/>
      <c r="D16" s="260"/>
      <c r="E16" s="260"/>
      <c r="F16" s="678" t="s">
        <v>734</v>
      </c>
      <c r="G16" s="680">
        <f>G14/G15</f>
        <v>0</v>
      </c>
    </row>
    <row r="17" spans="2:7" s="100" customFormat="1" ht="12" x14ac:dyDescent="0.2">
      <c r="B17" s="260"/>
      <c r="C17" s="260"/>
      <c r="D17" s="260"/>
      <c r="E17" s="260"/>
    </row>
    <row r="18" spans="2:7" s="100" customFormat="1" ht="12" x14ac:dyDescent="0.2">
      <c r="B18" s="260"/>
      <c r="C18" s="264" t="s">
        <v>901</v>
      </c>
      <c r="D18" s="260"/>
      <c r="E18" s="260"/>
      <c r="F18" s="681">
        <v>1</v>
      </c>
      <c r="G18" s="675">
        <f>G149+G160+G171</f>
        <v>0</v>
      </c>
    </row>
    <row r="19" spans="2:7" s="100" customFormat="1" ht="12" x14ac:dyDescent="0.2">
      <c r="B19" s="260"/>
      <c r="C19" s="260"/>
      <c r="D19" s="260"/>
      <c r="E19" s="260"/>
    </row>
    <row r="20" spans="2:7" s="100" customFormat="1" ht="12.75" customHeight="1" x14ac:dyDescent="0.2">
      <c r="B20" s="260"/>
      <c r="C20" s="265" t="s">
        <v>736</v>
      </c>
      <c r="D20" s="265"/>
      <c r="E20" s="265"/>
      <c r="F20" s="682"/>
      <c r="G20" s="683">
        <f>G14+G18</f>
        <v>0</v>
      </c>
    </row>
    <row r="21" spans="2:7" s="100" customFormat="1" ht="12" x14ac:dyDescent="0.2">
      <c r="B21" s="260"/>
      <c r="C21" s="266"/>
      <c r="D21" s="260"/>
      <c r="E21" s="260"/>
      <c r="F21" s="260"/>
      <c r="G21" s="260"/>
    </row>
    <row r="22" spans="2:7" s="100" customFormat="1" ht="12" x14ac:dyDescent="0.2">
      <c r="B22" s="260"/>
      <c r="C22" s="260"/>
      <c r="D22" s="260"/>
      <c r="E22" s="260"/>
      <c r="F22" s="260"/>
      <c r="G22" s="260"/>
    </row>
    <row r="23" spans="2:7" s="100" customFormat="1" ht="12" x14ac:dyDescent="0.2">
      <c r="B23" s="260"/>
      <c r="C23" s="260" t="s">
        <v>587</v>
      </c>
      <c r="D23" s="260"/>
      <c r="E23" s="260"/>
      <c r="F23" s="260"/>
      <c r="G23" s="260"/>
    </row>
    <row r="24" spans="2:7" s="100" customFormat="1" ht="12" x14ac:dyDescent="0.2">
      <c r="B24" s="260"/>
      <c r="C24" s="260"/>
      <c r="D24" s="260"/>
      <c r="E24" s="260"/>
      <c r="F24" s="260"/>
      <c r="G24" s="260"/>
    </row>
    <row r="25" spans="2:7" s="100" customFormat="1" ht="12" x14ac:dyDescent="0.2">
      <c r="B25" s="260"/>
      <c r="C25" s="260" t="s">
        <v>737</v>
      </c>
      <c r="D25" s="260"/>
      <c r="E25" s="260"/>
      <c r="F25" s="260"/>
      <c r="G25" s="260"/>
    </row>
    <row r="26" spans="2:7" s="100" customFormat="1" ht="12" x14ac:dyDescent="0.2">
      <c r="B26" s="260"/>
      <c r="C26" s="260"/>
      <c r="D26" s="260"/>
      <c r="E26" s="260"/>
      <c r="F26" s="260"/>
      <c r="G26" s="260"/>
    </row>
    <row r="27" spans="2:7" s="100" customFormat="1" ht="12" customHeight="1" x14ac:dyDescent="0.2">
      <c r="B27" s="260"/>
      <c r="C27" s="891" t="s">
        <v>738</v>
      </c>
      <c r="D27" s="891"/>
      <c r="E27" s="891"/>
      <c r="F27" s="891"/>
      <c r="G27" s="260"/>
    </row>
    <row r="28" spans="2:7" s="100" customFormat="1" ht="12" x14ac:dyDescent="0.2">
      <c r="B28" s="260"/>
      <c r="C28" s="891"/>
      <c r="D28" s="891"/>
      <c r="E28" s="891"/>
      <c r="F28" s="891"/>
      <c r="G28" s="260"/>
    </row>
    <row r="29" spans="2:7" s="100" customFormat="1" ht="12" customHeight="1" x14ac:dyDescent="0.2">
      <c r="B29" s="260"/>
      <c r="C29" s="891"/>
      <c r="D29" s="891"/>
      <c r="E29" s="891"/>
      <c r="F29" s="891"/>
      <c r="G29" s="260"/>
    </row>
    <row r="30" spans="2:7" s="100" customFormat="1" ht="12" x14ac:dyDescent="0.2">
      <c r="B30" s="260"/>
      <c r="C30" s="891"/>
      <c r="D30" s="891"/>
      <c r="E30" s="891"/>
      <c r="F30" s="891"/>
      <c r="G30" s="260"/>
    </row>
    <row r="31" spans="2:7" s="100" customFormat="1" ht="12.75" customHeight="1" x14ac:dyDescent="0.2">
      <c r="B31" s="260"/>
      <c r="C31" s="891"/>
      <c r="D31" s="891"/>
      <c r="E31" s="891"/>
      <c r="F31" s="891"/>
      <c r="G31" s="260"/>
    </row>
    <row r="32" spans="2:7" s="100" customFormat="1" ht="12.75" customHeight="1" x14ac:dyDescent="0.2">
      <c r="B32" s="260"/>
      <c r="C32" s="891"/>
      <c r="D32" s="891"/>
      <c r="E32" s="891"/>
      <c r="F32" s="891"/>
      <c r="G32" s="260"/>
    </row>
    <row r="33" spans="2:7" s="100" customFormat="1" ht="12.75" customHeight="1" x14ac:dyDescent="0.2">
      <c r="B33" s="260"/>
      <c r="C33" s="891"/>
      <c r="D33" s="891"/>
      <c r="E33" s="891"/>
      <c r="F33" s="891"/>
      <c r="G33" s="260"/>
    </row>
    <row r="34" spans="2:7" s="100" customFormat="1" ht="12.75" customHeight="1" x14ac:dyDescent="0.2">
      <c r="B34" s="260"/>
      <c r="C34" s="267"/>
      <c r="D34" s="267"/>
      <c r="E34" s="267"/>
      <c r="F34" s="267"/>
      <c r="G34" s="260"/>
    </row>
    <row r="35" spans="2:7" s="100" customFormat="1" ht="12.75" customHeight="1" x14ac:dyDescent="0.2">
      <c r="B35" s="260"/>
      <c r="C35" s="267" t="s">
        <v>902</v>
      </c>
      <c r="D35" s="267"/>
      <c r="E35" s="267"/>
      <c r="F35" s="267"/>
      <c r="G35" s="260"/>
    </row>
    <row r="36" spans="2:7" s="100" customFormat="1" ht="12" x14ac:dyDescent="0.2">
      <c r="B36" s="260"/>
      <c r="C36" s="260"/>
      <c r="D36" s="260"/>
      <c r="E36" s="260"/>
      <c r="F36" s="260"/>
      <c r="G36" s="260"/>
    </row>
    <row r="37" spans="2:7" s="100" customFormat="1" ht="12" x14ac:dyDescent="0.2">
      <c r="B37" s="260"/>
      <c r="C37" s="260" t="s">
        <v>740</v>
      </c>
      <c r="D37" s="269">
        <v>60</v>
      </c>
      <c r="E37" s="260"/>
      <c r="F37" s="260"/>
      <c r="G37" s="260"/>
    </row>
    <row r="38" spans="2:7" s="100" customFormat="1" ht="12" x14ac:dyDescent="0.2">
      <c r="B38" s="260"/>
      <c r="C38" s="260"/>
      <c r="D38" s="270"/>
      <c r="E38" s="260"/>
      <c r="F38" s="260"/>
      <c r="G38" s="260"/>
    </row>
    <row r="39" spans="2:7" s="100" customFormat="1" ht="12" x14ac:dyDescent="0.2">
      <c r="B39" s="260"/>
      <c r="C39" s="260" t="s">
        <v>741</v>
      </c>
      <c r="D39" s="271">
        <v>60</v>
      </c>
      <c r="E39" s="260"/>
      <c r="F39" s="260"/>
      <c r="G39" s="260"/>
    </row>
    <row r="40" spans="2:7" s="100" customFormat="1" ht="12" x14ac:dyDescent="0.2">
      <c r="B40" s="260"/>
      <c r="C40" s="260"/>
      <c r="D40" s="260"/>
      <c r="E40" s="260"/>
      <c r="F40" s="260"/>
      <c r="G40" s="260"/>
    </row>
    <row r="41" spans="2:7" s="100" customFormat="1" ht="12" x14ac:dyDescent="0.2">
      <c r="B41" s="260"/>
      <c r="C41" s="265" t="s">
        <v>742</v>
      </c>
      <c r="D41" s="260"/>
      <c r="E41" s="260"/>
      <c r="F41" s="260"/>
      <c r="G41" s="260"/>
    </row>
    <row r="42" spans="2:7" s="100" customFormat="1" ht="12" x14ac:dyDescent="0.2">
      <c r="B42" s="260"/>
      <c r="C42" s="268"/>
      <c r="D42" s="260"/>
      <c r="E42" s="260"/>
      <c r="F42" s="260"/>
      <c r="G42" s="260"/>
    </row>
    <row r="43" spans="2:7" s="100" customFormat="1" ht="12" x14ac:dyDescent="0.2">
      <c r="B43" s="260"/>
      <c r="C43" s="268"/>
      <c r="D43" s="260"/>
      <c r="E43" s="260"/>
      <c r="F43" s="260"/>
      <c r="G43" s="260"/>
    </row>
    <row r="44" spans="2:7" x14ac:dyDescent="0.2">
      <c r="B44" s="272" t="s">
        <v>729</v>
      </c>
      <c r="C44" s="259"/>
      <c r="D44" s="259"/>
      <c r="E44" s="259"/>
      <c r="F44" s="259"/>
      <c r="G44" s="259"/>
    </row>
    <row r="45" spans="2:7" x14ac:dyDescent="0.2">
      <c r="B45" s="259"/>
      <c r="C45" s="259"/>
      <c r="D45" s="259"/>
      <c r="E45" s="259"/>
      <c r="F45" s="259"/>
      <c r="G45" s="259"/>
    </row>
    <row r="46" spans="2:7" s="122" customFormat="1" ht="24" x14ac:dyDescent="0.25">
      <c r="B46" s="273" t="s">
        <v>743</v>
      </c>
      <c r="C46" s="274" t="s">
        <v>53</v>
      </c>
      <c r="D46" s="275" t="s">
        <v>744</v>
      </c>
      <c r="E46" s="276" t="s">
        <v>745</v>
      </c>
      <c r="F46" s="277" t="s">
        <v>746</v>
      </c>
      <c r="G46" s="276" t="s">
        <v>509</v>
      </c>
    </row>
    <row r="47" spans="2:7" s="123" customFormat="1" ht="12" x14ac:dyDescent="0.2">
      <c r="B47" s="278"/>
      <c r="C47" s="279"/>
      <c r="D47" s="280"/>
      <c r="E47" s="280"/>
      <c r="F47" s="280"/>
      <c r="G47" s="281"/>
    </row>
    <row r="48" spans="2:7" s="124" customFormat="1" ht="56.25" x14ac:dyDescent="0.2">
      <c r="B48" s="684" t="s">
        <v>435</v>
      </c>
      <c r="C48" s="685" t="s">
        <v>747</v>
      </c>
      <c r="D48" s="686">
        <v>25.1</v>
      </c>
      <c r="E48" s="284" t="s">
        <v>745</v>
      </c>
      <c r="F48" s="663">
        <v>0</v>
      </c>
      <c r="G48" s="664">
        <f t="shared" ref="G48:G53" si="0">D48*F48</f>
        <v>0</v>
      </c>
    </row>
    <row r="49" spans="2:14" s="123" customFormat="1" ht="123.75" x14ac:dyDescent="0.2">
      <c r="B49" s="684" t="s">
        <v>437</v>
      </c>
      <c r="C49" s="685" t="s">
        <v>748</v>
      </c>
      <c r="D49" s="686">
        <f>D48</f>
        <v>25.1</v>
      </c>
      <c r="E49" s="284" t="s">
        <v>745</v>
      </c>
      <c r="F49" s="663">
        <v>0</v>
      </c>
      <c r="G49" s="281">
        <f t="shared" si="0"/>
        <v>0</v>
      </c>
    </row>
    <row r="50" spans="2:14" s="123" customFormat="1" ht="45" x14ac:dyDescent="0.2">
      <c r="B50" s="684" t="s">
        <v>439</v>
      </c>
      <c r="C50" s="685" t="s">
        <v>749</v>
      </c>
      <c r="D50" s="713">
        <f>D52</f>
        <v>2</v>
      </c>
      <c r="E50" s="284" t="s">
        <v>745</v>
      </c>
      <c r="F50" s="669">
        <v>0</v>
      </c>
      <c r="G50" s="281">
        <f t="shared" si="0"/>
        <v>0</v>
      </c>
    </row>
    <row r="51" spans="2:14" s="123" customFormat="1" ht="56.25" x14ac:dyDescent="0.2">
      <c r="B51" s="684" t="s">
        <v>440</v>
      </c>
      <c r="C51" s="689" t="s">
        <v>753</v>
      </c>
      <c r="D51" s="716">
        <v>2</v>
      </c>
      <c r="E51" s="297" t="s">
        <v>745</v>
      </c>
      <c r="F51" s="670">
        <v>0</v>
      </c>
      <c r="G51" s="671">
        <f t="shared" si="0"/>
        <v>0</v>
      </c>
    </row>
    <row r="52" spans="2:14" s="123" customFormat="1" ht="33.75" x14ac:dyDescent="0.2">
      <c r="B52" s="684" t="s">
        <v>452</v>
      </c>
      <c r="C52" s="689" t="s">
        <v>757</v>
      </c>
      <c r="D52" s="716">
        <f>SUBTOTAL(109,D51:D51)</f>
        <v>2</v>
      </c>
      <c r="E52" s="297" t="s">
        <v>745</v>
      </c>
      <c r="F52" s="670">
        <v>0</v>
      </c>
      <c r="G52" s="671">
        <f t="shared" si="0"/>
        <v>0</v>
      </c>
    </row>
    <row r="53" spans="2:14" s="123" customFormat="1" ht="45" x14ac:dyDescent="0.2">
      <c r="B53" s="684" t="s">
        <v>454</v>
      </c>
      <c r="C53" s="689" t="s">
        <v>758</v>
      </c>
      <c r="D53" s="716">
        <v>4</v>
      </c>
      <c r="E53" s="297" t="s">
        <v>745</v>
      </c>
      <c r="F53" s="670">
        <v>0</v>
      </c>
      <c r="G53" s="671">
        <f t="shared" si="0"/>
        <v>0</v>
      </c>
    </row>
    <row r="54" spans="2:14" s="123" customFormat="1" ht="22.5" x14ac:dyDescent="0.2">
      <c r="B54" s="684" t="s">
        <v>456</v>
      </c>
      <c r="C54" s="689" t="s">
        <v>759</v>
      </c>
      <c r="D54" s="717">
        <v>2</v>
      </c>
      <c r="E54" s="297" t="s">
        <v>745</v>
      </c>
      <c r="F54" s="718">
        <v>0</v>
      </c>
      <c r="G54" s="671">
        <f>D54*F54</f>
        <v>0</v>
      </c>
    </row>
    <row r="55" spans="2:14" s="123" customFormat="1" ht="45" x14ac:dyDescent="0.2">
      <c r="B55" s="684" t="s">
        <v>458</v>
      </c>
      <c r="C55" s="685" t="s">
        <v>760</v>
      </c>
      <c r="D55" s="688">
        <v>56.524799999999999</v>
      </c>
      <c r="E55" s="284"/>
      <c r="F55" s="665"/>
      <c r="G55" s="281"/>
    </row>
    <row r="56" spans="2:14" s="123" customFormat="1" ht="12" x14ac:dyDescent="0.2">
      <c r="B56" s="684"/>
      <c r="C56" s="689" t="s">
        <v>761</v>
      </c>
      <c r="D56" s="690">
        <v>56.524799999999999</v>
      </c>
      <c r="E56" s="284" t="s">
        <v>745</v>
      </c>
      <c r="F56" s="665">
        <v>0</v>
      </c>
      <c r="G56" s="281">
        <f>D56*F56</f>
        <v>0</v>
      </c>
    </row>
    <row r="57" spans="2:14" s="123" customFormat="1" ht="12" x14ac:dyDescent="0.2">
      <c r="B57" s="684"/>
      <c r="C57" s="689" t="s">
        <v>903</v>
      </c>
      <c r="D57" s="109">
        <v>0</v>
      </c>
      <c r="E57" s="284" t="s">
        <v>745</v>
      </c>
      <c r="F57" s="665">
        <v>0</v>
      </c>
      <c r="G57" s="281">
        <f>D57*F57</f>
        <v>0</v>
      </c>
    </row>
    <row r="58" spans="2:14" s="123" customFormat="1" ht="19.5" x14ac:dyDescent="0.3">
      <c r="B58" s="684"/>
      <c r="C58" s="689" t="s">
        <v>904</v>
      </c>
      <c r="D58" s="690">
        <v>0</v>
      </c>
      <c r="E58" s="284" t="s">
        <v>745</v>
      </c>
      <c r="F58" s="665">
        <v>0</v>
      </c>
      <c r="G58" s="281">
        <f>D58*F58</f>
        <v>0</v>
      </c>
      <c r="M58" s="108"/>
      <c r="N58" s="108"/>
    </row>
    <row r="59" spans="2:14" s="123" customFormat="1" ht="78.75" x14ac:dyDescent="0.2">
      <c r="B59" s="684"/>
      <c r="C59" s="685" t="s">
        <v>872</v>
      </c>
      <c r="D59" s="103"/>
      <c r="E59" s="280"/>
      <c r="F59" s="280"/>
      <c r="G59" s="281"/>
    </row>
    <row r="60" spans="2:14" s="123" customFormat="1" ht="22.5" x14ac:dyDescent="0.2">
      <c r="B60" s="684" t="s">
        <v>460</v>
      </c>
      <c r="C60" s="685" t="s">
        <v>765</v>
      </c>
      <c r="D60" s="688">
        <v>4.9151999999999996</v>
      </c>
      <c r="E60" s="284"/>
      <c r="F60" s="665"/>
      <c r="G60" s="281"/>
    </row>
    <row r="61" spans="2:14" s="123" customFormat="1" ht="12" x14ac:dyDescent="0.2">
      <c r="B61" s="693"/>
      <c r="C61" s="689" t="s">
        <v>761</v>
      </c>
      <c r="D61" s="690">
        <v>4.9151999999999996</v>
      </c>
      <c r="E61" s="284" t="s">
        <v>745</v>
      </c>
      <c r="F61" s="665">
        <v>0</v>
      </c>
      <c r="G61" s="281">
        <f>D61*F61</f>
        <v>0</v>
      </c>
    </row>
    <row r="62" spans="2:14" s="123" customFormat="1" ht="12" x14ac:dyDescent="0.2">
      <c r="B62" s="684"/>
      <c r="C62" s="685" t="s">
        <v>905</v>
      </c>
      <c r="D62" s="109">
        <v>0</v>
      </c>
      <c r="E62" s="284" t="s">
        <v>745</v>
      </c>
      <c r="F62" s="665">
        <v>0</v>
      </c>
      <c r="G62" s="281">
        <f t="shared" ref="G62:G75" si="1">D62*F62</f>
        <v>0</v>
      </c>
    </row>
    <row r="63" spans="2:14" s="123" customFormat="1" ht="22.5" x14ac:dyDescent="0.3">
      <c r="B63" s="684"/>
      <c r="C63" s="685" t="s">
        <v>906</v>
      </c>
      <c r="D63" s="691">
        <v>0</v>
      </c>
      <c r="E63" s="287" t="s">
        <v>745</v>
      </c>
      <c r="F63" s="666">
        <v>0</v>
      </c>
      <c r="G63" s="667">
        <f t="shared" si="1"/>
        <v>0</v>
      </c>
      <c r="M63" s="108"/>
    </row>
    <row r="64" spans="2:14" s="123" customFormat="1" ht="33.75" x14ac:dyDescent="0.2">
      <c r="B64" s="684" t="s">
        <v>462</v>
      </c>
      <c r="C64" s="685" t="s">
        <v>766</v>
      </c>
      <c r="D64" s="692">
        <v>15.06</v>
      </c>
      <c r="E64" s="284" t="s">
        <v>745</v>
      </c>
      <c r="F64" s="668">
        <v>0</v>
      </c>
      <c r="G64" s="281">
        <f>D64*F64</f>
        <v>0</v>
      </c>
    </row>
    <row r="65" spans="2:13" s="123" customFormat="1" ht="45" x14ac:dyDescent="0.2">
      <c r="B65" s="684" t="s">
        <v>464</v>
      </c>
      <c r="C65" s="685" t="s">
        <v>767</v>
      </c>
      <c r="D65" s="109">
        <v>2.79</v>
      </c>
      <c r="E65" s="284" t="s">
        <v>745</v>
      </c>
      <c r="F65" s="665">
        <v>0</v>
      </c>
      <c r="G65" s="281">
        <f t="shared" si="1"/>
        <v>0</v>
      </c>
    </row>
    <row r="66" spans="2:13" s="123" customFormat="1" ht="101.25" x14ac:dyDescent="0.2">
      <c r="B66" s="684" t="s">
        <v>466</v>
      </c>
      <c r="C66" s="685" t="s">
        <v>768</v>
      </c>
      <c r="D66" s="109">
        <v>11.22</v>
      </c>
      <c r="E66" s="284" t="s">
        <v>745</v>
      </c>
      <c r="F66" s="665">
        <v>0</v>
      </c>
      <c r="G66" s="281">
        <f t="shared" si="1"/>
        <v>0</v>
      </c>
    </row>
    <row r="67" spans="2:13" s="123" customFormat="1" ht="45" x14ac:dyDescent="0.2">
      <c r="B67" s="684" t="s">
        <v>467</v>
      </c>
      <c r="C67" s="685" t="s">
        <v>907</v>
      </c>
      <c r="D67" s="688">
        <v>47.15</v>
      </c>
      <c r="E67" s="284"/>
      <c r="F67" s="665"/>
      <c r="G67" s="281"/>
    </row>
    <row r="68" spans="2:13" s="123" customFormat="1" ht="12" x14ac:dyDescent="0.2">
      <c r="B68" s="693"/>
      <c r="C68" s="694" t="s">
        <v>770</v>
      </c>
      <c r="D68" s="109">
        <v>0</v>
      </c>
      <c r="E68" s="284" t="s">
        <v>745</v>
      </c>
      <c r="F68" s="665">
        <v>0</v>
      </c>
      <c r="G68" s="281">
        <f>D68*F68</f>
        <v>0</v>
      </c>
    </row>
    <row r="69" spans="2:13" s="123" customFormat="1" ht="12" x14ac:dyDescent="0.2">
      <c r="B69" s="693"/>
      <c r="C69" s="694" t="s">
        <v>908</v>
      </c>
      <c r="D69" s="109">
        <v>0</v>
      </c>
      <c r="E69" s="284" t="s">
        <v>745</v>
      </c>
      <c r="F69" s="665">
        <v>0</v>
      </c>
      <c r="G69" s="281">
        <f>D69*F69</f>
        <v>0</v>
      </c>
    </row>
    <row r="70" spans="2:13" s="123" customFormat="1" ht="12" x14ac:dyDescent="0.2">
      <c r="B70" s="693"/>
      <c r="C70" s="694" t="s">
        <v>909</v>
      </c>
      <c r="D70" s="109">
        <v>47.15</v>
      </c>
      <c r="E70" s="284" t="s">
        <v>745</v>
      </c>
      <c r="F70" s="665">
        <v>0</v>
      </c>
      <c r="G70" s="281">
        <f>D70*F70</f>
        <v>0</v>
      </c>
    </row>
    <row r="71" spans="2:13" s="123" customFormat="1" ht="67.5" x14ac:dyDescent="0.2">
      <c r="B71" s="684" t="s">
        <v>469</v>
      </c>
      <c r="C71" s="685" t="s">
        <v>910</v>
      </c>
      <c r="D71" s="688">
        <v>0</v>
      </c>
      <c r="E71" s="284"/>
      <c r="F71" s="665"/>
      <c r="G71" s="281"/>
    </row>
    <row r="72" spans="2:13" s="123" customFormat="1" ht="19.5" x14ac:dyDescent="0.3">
      <c r="B72" s="684"/>
      <c r="C72" s="685" t="s">
        <v>770</v>
      </c>
      <c r="D72" s="109">
        <v>0</v>
      </c>
      <c r="E72" s="284"/>
      <c r="F72" s="665">
        <v>0</v>
      </c>
      <c r="G72" s="281">
        <f t="shared" si="1"/>
        <v>0</v>
      </c>
      <c r="M72" s="108"/>
    </row>
    <row r="73" spans="2:13" s="123" customFormat="1" ht="12" x14ac:dyDescent="0.2">
      <c r="B73" s="684"/>
      <c r="C73" s="685" t="s">
        <v>771</v>
      </c>
      <c r="D73" s="109">
        <v>0</v>
      </c>
      <c r="E73" s="284" t="s">
        <v>745</v>
      </c>
      <c r="F73" s="665">
        <v>0</v>
      </c>
      <c r="G73" s="281">
        <f t="shared" si="1"/>
        <v>0</v>
      </c>
    </row>
    <row r="74" spans="2:13" ht="22.5" x14ac:dyDescent="0.2">
      <c r="B74" s="693"/>
      <c r="C74" s="685" t="s">
        <v>911</v>
      </c>
      <c r="D74" s="109">
        <v>0</v>
      </c>
      <c r="E74" s="284" t="s">
        <v>745</v>
      </c>
      <c r="F74" s="665">
        <v>0</v>
      </c>
      <c r="G74" s="281">
        <f>D74*F74</f>
        <v>0</v>
      </c>
    </row>
    <row r="75" spans="2:13" ht="90" x14ac:dyDescent="0.2">
      <c r="B75" s="684" t="s">
        <v>471</v>
      </c>
      <c r="C75" s="685" t="s">
        <v>912</v>
      </c>
      <c r="D75" s="109">
        <v>0</v>
      </c>
      <c r="E75" s="284" t="s">
        <v>745</v>
      </c>
      <c r="F75" s="665">
        <v>0</v>
      </c>
      <c r="G75" s="281">
        <f t="shared" si="1"/>
        <v>0</v>
      </c>
      <c r="I75" s="125"/>
    </row>
    <row r="76" spans="2:13" ht="67.5" x14ac:dyDescent="0.3">
      <c r="B76" s="693" t="s">
        <v>489</v>
      </c>
      <c r="C76" s="689" t="s">
        <v>775</v>
      </c>
      <c r="D76" s="716"/>
      <c r="E76" s="297"/>
      <c r="F76" s="670"/>
      <c r="G76" s="671"/>
      <c r="J76" s="125"/>
      <c r="M76" s="108"/>
    </row>
    <row r="77" spans="2:13" x14ac:dyDescent="0.2">
      <c r="B77" s="687"/>
      <c r="C77" s="719" t="s">
        <v>776</v>
      </c>
      <c r="D77" s="716">
        <v>1</v>
      </c>
      <c r="E77" s="297" t="s">
        <v>745</v>
      </c>
      <c r="F77" s="670">
        <v>0</v>
      </c>
      <c r="G77" s="671">
        <f t="shared" ref="G77:G82" si="2">D77*F77</f>
        <v>0</v>
      </c>
    </row>
    <row r="78" spans="2:13" x14ac:dyDescent="0.2">
      <c r="B78" s="687"/>
      <c r="C78" s="719" t="s">
        <v>779</v>
      </c>
      <c r="D78" s="716">
        <v>1</v>
      </c>
      <c r="E78" s="297" t="s">
        <v>745</v>
      </c>
      <c r="F78" s="670">
        <v>0</v>
      </c>
      <c r="G78" s="671">
        <f t="shared" si="2"/>
        <v>0</v>
      </c>
    </row>
    <row r="79" spans="2:13" x14ac:dyDescent="0.2">
      <c r="B79" s="687"/>
      <c r="C79" s="719" t="s">
        <v>780</v>
      </c>
      <c r="D79" s="716">
        <f>D77</f>
        <v>1</v>
      </c>
      <c r="E79" s="297" t="s">
        <v>745</v>
      </c>
      <c r="F79" s="670">
        <v>0</v>
      </c>
      <c r="G79" s="671">
        <f t="shared" si="2"/>
        <v>0</v>
      </c>
    </row>
    <row r="80" spans="2:13" x14ac:dyDescent="0.2">
      <c r="B80" s="687"/>
      <c r="C80" s="719" t="s">
        <v>781</v>
      </c>
      <c r="D80" s="716">
        <f>D77</f>
        <v>1</v>
      </c>
      <c r="E80" s="297" t="s">
        <v>745</v>
      </c>
      <c r="F80" s="670">
        <v>0</v>
      </c>
      <c r="G80" s="671">
        <f t="shared" si="2"/>
        <v>0</v>
      </c>
    </row>
    <row r="81" spans="2:7" ht="67.5" x14ac:dyDescent="0.2">
      <c r="B81" s="695" t="s">
        <v>491</v>
      </c>
      <c r="C81" s="694" t="s">
        <v>913</v>
      </c>
      <c r="D81" s="716">
        <f>D128+D127+D125</f>
        <v>3</v>
      </c>
      <c r="E81" s="297" t="s">
        <v>745</v>
      </c>
      <c r="F81" s="720">
        <v>0</v>
      </c>
      <c r="G81" s="671">
        <f t="shared" si="2"/>
        <v>0</v>
      </c>
    </row>
    <row r="82" spans="2:7" ht="22.5" x14ac:dyDescent="0.2">
      <c r="B82" s="684" t="s">
        <v>914</v>
      </c>
      <c r="C82" s="685" t="s">
        <v>782</v>
      </c>
      <c r="D82" s="692">
        <v>45.18</v>
      </c>
      <c r="E82" s="284" t="s">
        <v>745</v>
      </c>
      <c r="F82" s="668">
        <v>0</v>
      </c>
      <c r="G82" s="281">
        <f t="shared" si="2"/>
        <v>0</v>
      </c>
    </row>
    <row r="83" spans="2:7" x14ac:dyDescent="0.2">
      <c r="B83" s="288" t="s">
        <v>784</v>
      </c>
      <c r="C83" s="289"/>
      <c r="D83" s="280"/>
      <c r="E83" s="280"/>
      <c r="F83" s="280"/>
      <c r="G83" s="281">
        <f>SUBTOTAL(109,Tabela5126[cena])</f>
        <v>0</v>
      </c>
    </row>
    <row r="84" spans="2:7" x14ac:dyDescent="0.2">
      <c r="B84" s="259"/>
      <c r="C84" s="290"/>
      <c r="D84" s="259"/>
      <c r="E84" s="259"/>
      <c r="F84" s="259"/>
      <c r="G84" s="259"/>
    </row>
    <row r="85" spans="2:7" ht="24" x14ac:dyDescent="0.2">
      <c r="B85" s="273" t="s">
        <v>785</v>
      </c>
      <c r="C85" s="274" t="s">
        <v>531</v>
      </c>
      <c r="D85" s="275" t="s">
        <v>744</v>
      </c>
      <c r="E85" s="276" t="s">
        <v>745</v>
      </c>
      <c r="F85" s="277" t="s">
        <v>746</v>
      </c>
      <c r="G85" s="275" t="s">
        <v>509</v>
      </c>
    </row>
    <row r="86" spans="2:7" x14ac:dyDescent="0.2">
      <c r="B86" s="278"/>
      <c r="C86" s="289"/>
      <c r="D86" s="280"/>
      <c r="E86" s="280"/>
      <c r="F86" s="280"/>
      <c r="G86" s="281"/>
    </row>
    <row r="87" spans="2:7" ht="33.75" x14ac:dyDescent="0.2">
      <c r="B87" s="684" t="s">
        <v>435</v>
      </c>
      <c r="C87" s="696" t="s">
        <v>786</v>
      </c>
      <c r="D87" s="697">
        <v>0.05</v>
      </c>
      <c r="E87" s="284" t="s">
        <v>783</v>
      </c>
      <c r="F87" s="281">
        <v>0</v>
      </c>
      <c r="G87" s="664">
        <f t="shared" ref="G87:G94" si="3">D87*F87</f>
        <v>0</v>
      </c>
    </row>
    <row r="88" spans="2:7" ht="78.75" x14ac:dyDescent="0.2">
      <c r="B88" s="693" t="s">
        <v>437</v>
      </c>
      <c r="C88" s="698" t="s">
        <v>787</v>
      </c>
      <c r="D88" s="699">
        <v>25.1</v>
      </c>
      <c r="E88" s="284" t="s">
        <v>745</v>
      </c>
      <c r="F88" s="663">
        <v>0</v>
      </c>
      <c r="G88" s="281">
        <f t="shared" si="3"/>
        <v>0</v>
      </c>
    </row>
    <row r="89" spans="2:7" ht="56.25" x14ac:dyDescent="0.2">
      <c r="B89" s="693" t="s">
        <v>439</v>
      </c>
      <c r="C89" s="689" t="s">
        <v>788</v>
      </c>
      <c r="D89" s="706">
        <v>6</v>
      </c>
      <c r="E89" s="297" t="s">
        <v>745</v>
      </c>
      <c r="F89" s="670">
        <v>0</v>
      </c>
      <c r="G89" s="671">
        <f t="shared" si="3"/>
        <v>0</v>
      </c>
    </row>
    <row r="90" spans="2:7" s="123" customFormat="1" ht="22.5" x14ac:dyDescent="0.2">
      <c r="B90" s="693" t="s">
        <v>440</v>
      </c>
      <c r="C90" s="689" t="s">
        <v>789</v>
      </c>
      <c r="D90" s="706">
        <v>3</v>
      </c>
      <c r="E90" s="297" t="s">
        <v>745</v>
      </c>
      <c r="F90" s="670">
        <v>0</v>
      </c>
      <c r="G90" s="671">
        <f t="shared" si="3"/>
        <v>0</v>
      </c>
    </row>
    <row r="91" spans="2:7" s="119" customFormat="1" ht="33.75" x14ac:dyDescent="0.2">
      <c r="B91" s="684" t="s">
        <v>444</v>
      </c>
      <c r="C91" s="721" t="s">
        <v>790</v>
      </c>
      <c r="D91" s="722">
        <v>25.1</v>
      </c>
      <c r="E91" s="297" t="s">
        <v>745</v>
      </c>
      <c r="F91" s="720">
        <v>0</v>
      </c>
      <c r="G91" s="671">
        <f t="shared" si="3"/>
        <v>0</v>
      </c>
    </row>
    <row r="92" spans="2:7" s="119" customFormat="1" ht="22.5" x14ac:dyDescent="0.2">
      <c r="B92" s="684" t="s">
        <v>446</v>
      </c>
      <c r="C92" s="721" t="s">
        <v>792</v>
      </c>
      <c r="D92" s="722">
        <f>D91</f>
        <v>25.1</v>
      </c>
      <c r="E92" s="297" t="s">
        <v>745</v>
      </c>
      <c r="F92" s="720">
        <v>0</v>
      </c>
      <c r="G92" s="671">
        <f t="shared" si="3"/>
        <v>0</v>
      </c>
    </row>
    <row r="93" spans="2:7" s="119" customFormat="1" ht="33.75" x14ac:dyDescent="0.2">
      <c r="B93" s="684" t="s">
        <v>448</v>
      </c>
      <c r="C93" s="721" t="s">
        <v>793</v>
      </c>
      <c r="D93" s="706">
        <f>D119</f>
        <v>6</v>
      </c>
      <c r="E93" s="297" t="s">
        <v>745</v>
      </c>
      <c r="F93" s="670">
        <v>0</v>
      </c>
      <c r="G93" s="671">
        <f t="shared" si="3"/>
        <v>0</v>
      </c>
    </row>
    <row r="94" spans="2:7" s="119" customFormat="1" ht="33.75" x14ac:dyDescent="0.2">
      <c r="B94" s="693" t="s">
        <v>450</v>
      </c>
      <c r="C94" s="702" t="s">
        <v>794</v>
      </c>
      <c r="D94" s="706">
        <f>D123</f>
        <v>4</v>
      </c>
      <c r="E94" s="297" t="s">
        <v>745</v>
      </c>
      <c r="F94" s="670">
        <v>0</v>
      </c>
      <c r="G94" s="671">
        <f t="shared" si="3"/>
        <v>0</v>
      </c>
    </row>
    <row r="95" spans="2:7" s="119" customFormat="1" ht="22.5" x14ac:dyDescent="0.2">
      <c r="B95" s="693" t="s">
        <v>452</v>
      </c>
      <c r="C95" s="702" t="s">
        <v>795</v>
      </c>
      <c r="D95" s="706"/>
      <c r="E95" s="297"/>
      <c r="F95" s="670"/>
      <c r="G95" s="671"/>
    </row>
    <row r="96" spans="2:7" s="119" customFormat="1" ht="11.25" x14ac:dyDescent="0.2">
      <c r="B96" s="693"/>
      <c r="C96" s="723" t="s">
        <v>797</v>
      </c>
      <c r="D96" s="706">
        <v>1</v>
      </c>
      <c r="E96" s="297" t="s">
        <v>745</v>
      </c>
      <c r="F96" s="670">
        <v>0</v>
      </c>
      <c r="G96" s="671">
        <f>D96*F96</f>
        <v>0</v>
      </c>
    </row>
    <row r="97" spans="2:11" s="119" customFormat="1" ht="11.25" x14ac:dyDescent="0.2">
      <c r="B97" s="693"/>
      <c r="C97" s="723" t="s">
        <v>796</v>
      </c>
      <c r="D97" s="706">
        <v>1</v>
      </c>
      <c r="E97" s="297" t="s">
        <v>745</v>
      </c>
      <c r="F97" s="670">
        <v>0</v>
      </c>
      <c r="G97" s="671">
        <f>D97*F97</f>
        <v>0</v>
      </c>
    </row>
    <row r="98" spans="2:11" s="119" customFormat="1" ht="11.25" x14ac:dyDescent="0.2">
      <c r="B98" s="693"/>
      <c r="C98" s="723" t="s">
        <v>915</v>
      </c>
      <c r="D98" s="706">
        <v>1</v>
      </c>
      <c r="E98" s="297" t="s">
        <v>745</v>
      </c>
      <c r="F98" s="670">
        <v>0</v>
      </c>
      <c r="G98" s="671">
        <f>D98*F98</f>
        <v>0</v>
      </c>
    </row>
    <row r="99" spans="2:11" s="119" customFormat="1" ht="33.75" x14ac:dyDescent="0.2">
      <c r="B99" s="693" t="s">
        <v>456</v>
      </c>
      <c r="C99" s="702" t="s">
        <v>802</v>
      </c>
      <c r="D99" s="706">
        <v>1</v>
      </c>
      <c r="E99" s="297" t="s">
        <v>745</v>
      </c>
      <c r="F99" s="670">
        <v>0</v>
      </c>
      <c r="G99" s="671">
        <f>D99*F99</f>
        <v>0</v>
      </c>
    </row>
    <row r="100" spans="2:11" s="119" customFormat="1" ht="22.5" x14ac:dyDescent="0.2">
      <c r="B100" s="684" t="s">
        <v>460</v>
      </c>
      <c r="C100" s="721" t="s">
        <v>804</v>
      </c>
      <c r="D100" s="706">
        <v>2</v>
      </c>
      <c r="E100" s="297" t="s">
        <v>745</v>
      </c>
      <c r="F100" s="670">
        <v>0</v>
      </c>
      <c r="G100" s="671">
        <f t="shared" ref="G100:G104" si="4">D100*F100</f>
        <v>0</v>
      </c>
    </row>
    <row r="101" spans="2:11" s="119" customFormat="1" ht="45" x14ac:dyDescent="0.2">
      <c r="B101" s="684" t="s">
        <v>462</v>
      </c>
      <c r="C101" s="689" t="s">
        <v>805</v>
      </c>
      <c r="D101" s="706">
        <v>2</v>
      </c>
      <c r="E101" s="297" t="s">
        <v>745</v>
      </c>
      <c r="F101" s="670">
        <v>0</v>
      </c>
      <c r="G101" s="671">
        <f t="shared" si="4"/>
        <v>0</v>
      </c>
    </row>
    <row r="102" spans="2:11" s="119" customFormat="1" ht="22.5" x14ac:dyDescent="0.2">
      <c r="B102" s="684" t="s">
        <v>464</v>
      </c>
      <c r="C102" s="721" t="s">
        <v>806</v>
      </c>
      <c r="D102" s="722">
        <f>D91</f>
        <v>25.1</v>
      </c>
      <c r="E102" s="297" t="s">
        <v>745</v>
      </c>
      <c r="F102" s="720">
        <v>0</v>
      </c>
      <c r="G102" s="671">
        <f t="shared" si="4"/>
        <v>0</v>
      </c>
    </row>
    <row r="103" spans="2:11" s="119" customFormat="1" ht="33.75" x14ac:dyDescent="0.2">
      <c r="B103" s="684" t="s">
        <v>466</v>
      </c>
      <c r="C103" s="721" t="s">
        <v>807</v>
      </c>
      <c r="D103" s="717">
        <v>3</v>
      </c>
      <c r="E103" s="297" t="s">
        <v>745</v>
      </c>
      <c r="F103" s="718">
        <v>0</v>
      </c>
      <c r="G103" s="671">
        <f t="shared" si="4"/>
        <v>0</v>
      </c>
    </row>
    <row r="104" spans="2:11" s="119" customFormat="1" ht="11.25" x14ac:dyDescent="0.2">
      <c r="B104" s="684" t="s">
        <v>467</v>
      </c>
      <c r="C104" s="696" t="s">
        <v>916</v>
      </c>
      <c r="D104" s="699">
        <f>D91</f>
        <v>25.1</v>
      </c>
      <c r="E104" s="284" t="s">
        <v>745</v>
      </c>
      <c r="F104" s="663">
        <v>0</v>
      </c>
      <c r="G104" s="281">
        <f t="shared" si="4"/>
        <v>0</v>
      </c>
    </row>
    <row r="105" spans="2:11" s="119" customFormat="1" ht="15" x14ac:dyDescent="0.25">
      <c r="B105" s="288" t="s">
        <v>809</v>
      </c>
      <c r="C105" s="289"/>
      <c r="D105" s="280"/>
      <c r="E105" s="280"/>
      <c r="F105" s="280"/>
      <c r="G105" s="281">
        <f>SUBTOTAL(109,Tabela57127[cena])</f>
        <v>0</v>
      </c>
      <c r="K105" s="126"/>
    </row>
    <row r="106" spans="2:11" s="119" customFormat="1" ht="15" x14ac:dyDescent="0.25">
      <c r="B106" s="293"/>
      <c r="C106" s="268"/>
      <c r="D106" s="260"/>
      <c r="E106" s="260"/>
      <c r="F106" s="260"/>
      <c r="G106" s="662"/>
      <c r="K106" s="126"/>
    </row>
    <row r="107" spans="2:11" s="119" customFormat="1" ht="15" x14ac:dyDescent="0.25">
      <c r="B107" s="259"/>
      <c r="C107" s="290"/>
      <c r="D107" s="259"/>
      <c r="E107" s="259"/>
      <c r="F107" s="259"/>
      <c r="G107" s="259"/>
      <c r="K107" s="127"/>
    </row>
    <row r="108" spans="2:11" s="119" customFormat="1" ht="24" x14ac:dyDescent="0.25">
      <c r="B108" s="273" t="s">
        <v>810</v>
      </c>
      <c r="C108" s="274" t="s">
        <v>811</v>
      </c>
      <c r="D108" s="275" t="s">
        <v>744</v>
      </c>
      <c r="E108" s="276" t="s">
        <v>745</v>
      </c>
      <c r="F108" s="277" t="s">
        <v>746</v>
      </c>
      <c r="G108" s="275" t="s">
        <v>509</v>
      </c>
      <c r="K108" s="127"/>
    </row>
    <row r="109" spans="2:11" s="119" customFormat="1" ht="15" x14ac:dyDescent="0.25">
      <c r="B109" s="278"/>
      <c r="C109" s="289"/>
      <c r="D109" s="280"/>
      <c r="E109" s="280"/>
      <c r="F109" s="280"/>
      <c r="G109" s="281"/>
      <c r="K109" s="126"/>
    </row>
    <row r="110" spans="2:11" s="119" customFormat="1" ht="56.25" x14ac:dyDescent="0.25">
      <c r="B110" s="684" t="s">
        <v>435</v>
      </c>
      <c r="C110" s="685" t="s">
        <v>816</v>
      </c>
      <c r="D110" s="700">
        <v>5</v>
      </c>
      <c r="E110" s="284"/>
      <c r="F110" s="663"/>
      <c r="G110" s="664"/>
      <c r="K110" s="126"/>
    </row>
    <row r="111" spans="2:11" s="119" customFormat="1" ht="15" x14ac:dyDescent="0.25">
      <c r="B111" s="684"/>
      <c r="C111" s="701" t="s">
        <v>817</v>
      </c>
      <c r="D111" s="699">
        <f>D110*6</f>
        <v>30</v>
      </c>
      <c r="E111" s="284" t="s">
        <v>745</v>
      </c>
      <c r="F111" s="663">
        <v>0</v>
      </c>
      <c r="G111" s="664">
        <f>D111*F111</f>
        <v>0</v>
      </c>
      <c r="K111" s="126"/>
    </row>
    <row r="112" spans="2:11" s="119" customFormat="1" ht="135" x14ac:dyDescent="0.2">
      <c r="B112" s="684" t="s">
        <v>437</v>
      </c>
      <c r="C112" s="698" t="s">
        <v>917</v>
      </c>
      <c r="D112" s="697"/>
      <c r="E112" s="284"/>
      <c r="F112" s="669"/>
      <c r="G112" s="281"/>
    </row>
    <row r="113" spans="2:7" x14ac:dyDescent="0.2">
      <c r="B113" s="693"/>
      <c r="C113" s="685" t="s">
        <v>830</v>
      </c>
      <c r="D113" s="700">
        <v>1</v>
      </c>
      <c r="E113" s="284" t="s">
        <v>745</v>
      </c>
      <c r="F113" s="669">
        <v>0</v>
      </c>
      <c r="G113" s="281">
        <f t="shared" ref="G113:G118" si="5">D113*F113</f>
        <v>0</v>
      </c>
    </row>
    <row r="114" spans="2:7" x14ac:dyDescent="0.2">
      <c r="B114" s="693"/>
      <c r="C114" s="685" t="s">
        <v>918</v>
      </c>
      <c r="D114" s="700">
        <v>1</v>
      </c>
      <c r="E114" s="284" t="s">
        <v>745</v>
      </c>
      <c r="F114" s="669">
        <v>0</v>
      </c>
      <c r="G114" s="281">
        <f t="shared" si="5"/>
        <v>0</v>
      </c>
    </row>
    <row r="115" spans="2:7" x14ac:dyDescent="0.2">
      <c r="B115" s="693"/>
      <c r="C115" s="685" t="s">
        <v>833</v>
      </c>
      <c r="D115" s="700">
        <v>1</v>
      </c>
      <c r="E115" s="284" t="s">
        <v>745</v>
      </c>
      <c r="F115" s="669">
        <v>0</v>
      </c>
      <c r="G115" s="281">
        <f t="shared" si="5"/>
        <v>0</v>
      </c>
    </row>
    <row r="116" spans="2:7" s="123" customFormat="1" ht="12" x14ac:dyDescent="0.2">
      <c r="B116" s="693"/>
      <c r="C116" s="685" t="s">
        <v>837</v>
      </c>
      <c r="D116" s="700">
        <v>1</v>
      </c>
      <c r="E116" s="284" t="s">
        <v>745</v>
      </c>
      <c r="F116" s="669">
        <v>0</v>
      </c>
      <c r="G116" s="281">
        <f t="shared" si="5"/>
        <v>0</v>
      </c>
    </row>
    <row r="117" spans="2:7" s="103" customFormat="1" ht="11.25" x14ac:dyDescent="0.2">
      <c r="B117" s="693"/>
      <c r="C117" s="685" t="s">
        <v>919</v>
      </c>
      <c r="D117" s="700">
        <v>1</v>
      </c>
      <c r="E117" s="284" t="s">
        <v>745</v>
      </c>
      <c r="F117" s="669">
        <v>0</v>
      </c>
      <c r="G117" s="281">
        <f t="shared" si="5"/>
        <v>0</v>
      </c>
    </row>
    <row r="118" spans="2:7" s="103" customFormat="1" ht="11.25" x14ac:dyDescent="0.2">
      <c r="B118" s="693"/>
      <c r="C118" s="685" t="s">
        <v>839</v>
      </c>
      <c r="D118" s="700">
        <v>1</v>
      </c>
      <c r="E118" s="284" t="s">
        <v>745</v>
      </c>
      <c r="F118" s="669">
        <v>0</v>
      </c>
      <c r="G118" s="281">
        <f t="shared" si="5"/>
        <v>0</v>
      </c>
    </row>
    <row r="119" spans="2:7" s="103" customFormat="1" ht="11.25" x14ac:dyDescent="0.2">
      <c r="B119" s="684"/>
      <c r="C119" s="703" t="s">
        <v>840</v>
      </c>
      <c r="D119" s="700">
        <f>SUBTOTAL(109,D113:D118)</f>
        <v>6</v>
      </c>
      <c r="E119" s="284"/>
      <c r="F119" s="663"/>
      <c r="G119" s="281"/>
    </row>
    <row r="120" spans="2:7" s="103" customFormat="1" ht="78.75" x14ac:dyDescent="0.2">
      <c r="B120" s="693" t="s">
        <v>439</v>
      </c>
      <c r="C120" s="701" t="s">
        <v>841</v>
      </c>
      <c r="D120" s="706"/>
      <c r="E120" s="297"/>
      <c r="F120" s="670"/>
      <c r="G120" s="671"/>
    </row>
    <row r="121" spans="2:7" s="103" customFormat="1" ht="11.25" x14ac:dyDescent="0.2">
      <c r="B121" s="693"/>
      <c r="C121" s="701" t="s">
        <v>844</v>
      </c>
      <c r="D121" s="700">
        <v>2</v>
      </c>
      <c r="E121" s="284" t="s">
        <v>745</v>
      </c>
      <c r="F121" s="669">
        <v>0</v>
      </c>
      <c r="G121" s="281">
        <f>D121*F121</f>
        <v>0</v>
      </c>
    </row>
    <row r="122" spans="2:7" s="113" customFormat="1" ht="11.25" x14ac:dyDescent="0.2">
      <c r="B122" s="693"/>
      <c r="C122" s="701" t="s">
        <v>851</v>
      </c>
      <c r="D122" s="700">
        <v>2</v>
      </c>
      <c r="E122" s="284" t="s">
        <v>745</v>
      </c>
      <c r="F122" s="669">
        <v>0</v>
      </c>
      <c r="G122" s="281">
        <f>D122*F122</f>
        <v>0</v>
      </c>
    </row>
    <row r="123" spans="2:7" s="103" customFormat="1" ht="11.25" x14ac:dyDescent="0.2">
      <c r="B123" s="693"/>
      <c r="C123" s="703" t="s">
        <v>853</v>
      </c>
      <c r="D123" s="700">
        <f>SUBTOTAL(109,D121:D122)</f>
        <v>4</v>
      </c>
      <c r="E123" s="297"/>
      <c r="F123" s="670"/>
      <c r="G123" s="671"/>
    </row>
    <row r="124" spans="2:7" s="103" customFormat="1" ht="45" x14ac:dyDescent="0.2">
      <c r="B124" s="693" t="s">
        <v>440</v>
      </c>
      <c r="C124" s="685" t="s">
        <v>854</v>
      </c>
      <c r="D124" s="706"/>
      <c r="E124" s="297"/>
      <c r="F124" s="670"/>
      <c r="G124" s="671"/>
    </row>
    <row r="125" spans="2:7" s="103" customFormat="1" ht="11.25" x14ac:dyDescent="0.2">
      <c r="B125" s="693"/>
      <c r="C125" s="703" t="s">
        <v>799</v>
      </c>
      <c r="D125" s="700">
        <v>1</v>
      </c>
      <c r="E125" s="284" t="s">
        <v>745</v>
      </c>
      <c r="F125" s="669">
        <v>0</v>
      </c>
      <c r="G125" s="281">
        <f t="shared" ref="G125:G130" si="6">D125*F125</f>
        <v>0</v>
      </c>
    </row>
    <row r="126" spans="2:7" s="103" customFormat="1" ht="11.25" x14ac:dyDescent="0.2">
      <c r="B126" s="693"/>
      <c r="C126" s="703" t="s">
        <v>855</v>
      </c>
      <c r="D126" s="700">
        <v>1</v>
      </c>
      <c r="E126" s="284" t="s">
        <v>745</v>
      </c>
      <c r="F126" s="669">
        <v>0</v>
      </c>
      <c r="G126" s="281">
        <f t="shared" si="6"/>
        <v>0</v>
      </c>
    </row>
    <row r="127" spans="2:7" s="103" customFormat="1" ht="11.25" x14ac:dyDescent="0.2">
      <c r="B127" s="693"/>
      <c r="C127" s="703" t="s">
        <v>856</v>
      </c>
      <c r="D127" s="700">
        <v>1</v>
      </c>
      <c r="E127" s="284" t="s">
        <v>745</v>
      </c>
      <c r="F127" s="669">
        <v>0</v>
      </c>
      <c r="G127" s="281">
        <f t="shared" si="6"/>
        <v>0</v>
      </c>
    </row>
    <row r="128" spans="2:7" s="103" customFormat="1" ht="11.25" x14ac:dyDescent="0.2">
      <c r="B128" s="693" t="s">
        <v>444</v>
      </c>
      <c r="C128" s="701" t="s">
        <v>859</v>
      </c>
      <c r="D128" s="700">
        <v>1</v>
      </c>
      <c r="E128" s="284" t="s">
        <v>745</v>
      </c>
      <c r="F128" s="669">
        <v>0</v>
      </c>
      <c r="G128" s="281">
        <f t="shared" si="6"/>
        <v>0</v>
      </c>
    </row>
    <row r="129" spans="2:7" s="103" customFormat="1" ht="22.5" x14ac:dyDescent="0.2">
      <c r="B129" s="693" t="s">
        <v>448</v>
      </c>
      <c r="C129" s="685" t="s">
        <v>862</v>
      </c>
      <c r="D129" s="717">
        <v>1</v>
      </c>
      <c r="E129" s="297" t="s">
        <v>745</v>
      </c>
      <c r="F129" s="718">
        <v>0</v>
      </c>
      <c r="G129" s="671">
        <f t="shared" si="6"/>
        <v>0</v>
      </c>
    </row>
    <row r="130" spans="2:7" s="103" customFormat="1" ht="33.75" x14ac:dyDescent="0.2">
      <c r="B130" s="684" t="s">
        <v>450</v>
      </c>
      <c r="C130" s="701" t="s">
        <v>863</v>
      </c>
      <c r="D130" s="724">
        <v>0.1</v>
      </c>
      <c r="E130" s="297" t="s">
        <v>783</v>
      </c>
      <c r="F130" s="671">
        <v>0</v>
      </c>
      <c r="G130" s="671">
        <f t="shared" si="6"/>
        <v>0</v>
      </c>
    </row>
    <row r="131" spans="2:7" s="103" customFormat="1" ht="11.25" x14ac:dyDescent="0.2">
      <c r="B131" s="298" t="s">
        <v>864</v>
      </c>
      <c r="C131" s="299"/>
      <c r="D131" s="300"/>
      <c r="E131" s="300"/>
      <c r="F131" s="710"/>
      <c r="G131" s="711">
        <f>SUBTOTAL(109,Tabela579128[cena])</f>
        <v>0</v>
      </c>
    </row>
    <row r="132" spans="2:7" s="103" customFormat="1" x14ac:dyDescent="0.2">
      <c r="B132" s="259"/>
      <c r="C132" s="290"/>
      <c r="D132" s="259"/>
      <c r="E132" s="259"/>
      <c r="F132" s="672"/>
      <c r="G132" s="259"/>
    </row>
    <row r="133" spans="2:7" s="103" customFormat="1" x14ac:dyDescent="0.2">
      <c r="B133" s="259"/>
      <c r="C133" s="290"/>
      <c r="D133" s="259"/>
      <c r="E133" s="259"/>
      <c r="F133" s="672"/>
      <c r="G133" s="259"/>
    </row>
    <row r="134" spans="2:7" s="103" customFormat="1" x14ac:dyDescent="0.2">
      <c r="B134" s="272" t="s">
        <v>865</v>
      </c>
      <c r="C134" s="290"/>
      <c r="D134" s="259"/>
      <c r="E134" s="259"/>
      <c r="F134" s="672"/>
      <c r="G134" s="259"/>
    </row>
    <row r="135" spans="2:7" s="103" customFormat="1" x14ac:dyDescent="0.2">
      <c r="B135" s="259"/>
      <c r="C135" s="290"/>
      <c r="D135" s="259"/>
      <c r="E135" s="259"/>
      <c r="F135" s="259"/>
      <c r="G135" s="259"/>
    </row>
    <row r="136" spans="2:7" s="103" customFormat="1" ht="24" x14ac:dyDescent="0.2">
      <c r="B136" s="273" t="s">
        <v>866</v>
      </c>
      <c r="C136" s="274" t="s">
        <v>867</v>
      </c>
      <c r="D136" s="275" t="s">
        <v>744</v>
      </c>
      <c r="E136" s="276" t="s">
        <v>745</v>
      </c>
      <c r="F136" s="277" t="s">
        <v>746</v>
      </c>
      <c r="G136" s="275" t="s">
        <v>509</v>
      </c>
    </row>
    <row r="137" spans="2:7" s="103" customFormat="1" ht="11.25" x14ac:dyDescent="0.2">
      <c r="B137" s="278"/>
      <c r="C137" s="289"/>
      <c r="D137" s="280"/>
      <c r="E137" s="280"/>
      <c r="F137" s="280"/>
      <c r="G137" s="281"/>
    </row>
    <row r="138" spans="2:7" s="103" customFormat="1" ht="45" x14ac:dyDescent="0.2">
      <c r="B138" s="684" t="s">
        <v>435</v>
      </c>
      <c r="C138" s="685" t="s">
        <v>868</v>
      </c>
      <c r="D138" s="700">
        <v>2</v>
      </c>
      <c r="E138" s="284"/>
      <c r="F138" s="669">
        <v>0</v>
      </c>
      <c r="G138" s="664">
        <f>D138*F138</f>
        <v>0</v>
      </c>
    </row>
    <row r="139" spans="2:7" s="103" customFormat="1" ht="112.5" x14ac:dyDescent="0.2">
      <c r="B139" s="684" t="s">
        <v>437</v>
      </c>
      <c r="C139" s="698" t="s">
        <v>869</v>
      </c>
      <c r="D139" s="714">
        <v>428.66</v>
      </c>
      <c r="E139" s="280"/>
      <c r="F139" s="669"/>
      <c r="G139" s="281"/>
    </row>
    <row r="140" spans="2:7" s="103" customFormat="1" ht="22.5" x14ac:dyDescent="0.2">
      <c r="B140" s="684"/>
      <c r="C140" s="701" t="s">
        <v>920</v>
      </c>
      <c r="D140" s="699">
        <v>47.5</v>
      </c>
      <c r="E140" s="284" t="s">
        <v>745</v>
      </c>
      <c r="F140" s="663">
        <v>0</v>
      </c>
      <c r="G140" s="664">
        <f>D140*F140</f>
        <v>0</v>
      </c>
    </row>
    <row r="141" spans="2:7" s="103" customFormat="1" ht="22.5" x14ac:dyDescent="0.2">
      <c r="B141" s="693"/>
      <c r="C141" s="702" t="s">
        <v>921</v>
      </c>
      <c r="D141" s="699">
        <v>0</v>
      </c>
      <c r="E141" s="284" t="s">
        <v>745</v>
      </c>
      <c r="F141" s="663">
        <v>0</v>
      </c>
      <c r="G141" s="664">
        <f>D141*F141</f>
        <v>0</v>
      </c>
    </row>
    <row r="142" spans="2:7" s="103" customFormat="1" ht="11.25" x14ac:dyDescent="0.2">
      <c r="B142" s="684"/>
      <c r="C142" s="701" t="s">
        <v>871</v>
      </c>
      <c r="D142" s="699">
        <v>0</v>
      </c>
      <c r="E142" s="284" t="s">
        <v>745</v>
      </c>
      <c r="F142" s="663">
        <v>0</v>
      </c>
      <c r="G142" s="664">
        <f>D142*F142</f>
        <v>0</v>
      </c>
    </row>
    <row r="143" spans="2:7" s="103" customFormat="1" ht="78.75" x14ac:dyDescent="0.2">
      <c r="B143" s="684"/>
      <c r="C143" s="685" t="s">
        <v>872</v>
      </c>
      <c r="D143" s="119"/>
      <c r="E143" s="302"/>
      <c r="F143" s="669"/>
      <c r="G143" s="664"/>
    </row>
    <row r="144" spans="2:7" s="103" customFormat="1" ht="101.25" x14ac:dyDescent="0.2">
      <c r="B144" s="684" t="s">
        <v>439</v>
      </c>
      <c r="C144" s="685" t="s">
        <v>922</v>
      </c>
      <c r="D144" s="699">
        <v>47.5</v>
      </c>
      <c r="E144" s="284" t="s">
        <v>745</v>
      </c>
      <c r="F144" s="663">
        <v>0</v>
      </c>
      <c r="G144" s="281">
        <f t="shared" ref="G144:G148" si="7">D144*F144</f>
        <v>0</v>
      </c>
    </row>
    <row r="145" spans="2:7" s="103" customFormat="1" ht="33.75" x14ac:dyDescent="0.2">
      <c r="B145" s="693" t="s">
        <v>440</v>
      </c>
      <c r="C145" s="694" t="s">
        <v>923</v>
      </c>
      <c r="D145" s="700">
        <v>4</v>
      </c>
      <c r="E145" s="284" t="s">
        <v>745</v>
      </c>
      <c r="F145" s="669">
        <v>0</v>
      </c>
      <c r="G145" s="281">
        <f t="shared" si="7"/>
        <v>0</v>
      </c>
    </row>
    <row r="146" spans="2:7" s="103" customFormat="1" ht="22.5" x14ac:dyDescent="0.2">
      <c r="B146" s="684" t="s">
        <v>442</v>
      </c>
      <c r="C146" s="685" t="s">
        <v>924</v>
      </c>
      <c r="D146" s="700">
        <v>2</v>
      </c>
      <c r="E146" s="284" t="s">
        <v>745</v>
      </c>
      <c r="F146" s="669">
        <v>0</v>
      </c>
      <c r="G146" s="281">
        <f t="shared" si="7"/>
        <v>0</v>
      </c>
    </row>
    <row r="147" spans="2:7" s="103" customFormat="1" ht="22.5" x14ac:dyDescent="0.2">
      <c r="B147" s="684" t="s">
        <v>444</v>
      </c>
      <c r="C147" s="685" t="s">
        <v>877</v>
      </c>
      <c r="D147" s="700">
        <v>1</v>
      </c>
      <c r="E147" s="284" t="s">
        <v>745</v>
      </c>
      <c r="F147" s="669">
        <v>0</v>
      </c>
      <c r="G147" s="281">
        <f t="shared" si="7"/>
        <v>0</v>
      </c>
    </row>
    <row r="148" spans="2:7" s="103" customFormat="1" ht="33.75" x14ac:dyDescent="0.2">
      <c r="B148" s="684" t="s">
        <v>446</v>
      </c>
      <c r="C148" s="685" t="s">
        <v>878</v>
      </c>
      <c r="D148" s="700">
        <v>1</v>
      </c>
      <c r="E148" s="284" t="s">
        <v>745</v>
      </c>
      <c r="F148" s="669">
        <v>0</v>
      </c>
      <c r="G148" s="281">
        <f t="shared" si="7"/>
        <v>0</v>
      </c>
    </row>
    <row r="149" spans="2:7" s="103" customFormat="1" ht="11.25" x14ac:dyDescent="0.2">
      <c r="B149" s="288" t="s">
        <v>784</v>
      </c>
      <c r="C149" s="289"/>
      <c r="D149" s="280"/>
      <c r="E149" s="280"/>
      <c r="F149" s="669"/>
      <c r="G149" s="281">
        <f>SUBTOTAL(109,Tabela57916129[cena])</f>
        <v>0</v>
      </c>
    </row>
    <row r="150" spans="2:7" s="103" customFormat="1" x14ac:dyDescent="0.2">
      <c r="B150" s="259"/>
      <c r="C150" s="290"/>
      <c r="D150" s="259"/>
      <c r="E150" s="259"/>
      <c r="F150" s="259"/>
      <c r="G150" s="259"/>
    </row>
    <row r="151" spans="2:7" s="103" customFormat="1" ht="24" x14ac:dyDescent="0.2">
      <c r="B151" s="273" t="s">
        <v>879</v>
      </c>
      <c r="C151" s="274" t="s">
        <v>880</v>
      </c>
      <c r="D151" s="275" t="s">
        <v>744</v>
      </c>
      <c r="E151" s="276" t="s">
        <v>745</v>
      </c>
      <c r="F151" s="277" t="s">
        <v>746</v>
      </c>
      <c r="G151" s="275" t="s">
        <v>509</v>
      </c>
    </row>
    <row r="152" spans="2:7" s="103" customFormat="1" ht="11.25" x14ac:dyDescent="0.2">
      <c r="B152" s="278"/>
      <c r="C152" s="289"/>
      <c r="D152" s="280"/>
      <c r="E152" s="280"/>
      <c r="F152" s="280"/>
      <c r="G152" s="281"/>
    </row>
    <row r="153" spans="2:7" s="103" customFormat="1" ht="33.75" x14ac:dyDescent="0.2">
      <c r="B153" s="684" t="s">
        <v>435</v>
      </c>
      <c r="C153" s="685" t="s">
        <v>881</v>
      </c>
      <c r="D153" s="697">
        <v>0.05</v>
      </c>
      <c r="E153" s="284" t="s">
        <v>783</v>
      </c>
      <c r="F153" s="663">
        <v>0</v>
      </c>
      <c r="G153" s="664">
        <f t="shared" ref="G153:G159" si="8">D153*F153</f>
        <v>0</v>
      </c>
    </row>
    <row r="154" spans="2:7" s="103" customFormat="1" ht="45" x14ac:dyDescent="0.2">
      <c r="B154" s="684" t="s">
        <v>439</v>
      </c>
      <c r="C154" s="701" t="s">
        <v>925</v>
      </c>
      <c r="D154" s="715">
        <v>1</v>
      </c>
      <c r="E154" s="284" t="s">
        <v>745</v>
      </c>
      <c r="F154" s="674">
        <v>0</v>
      </c>
      <c r="G154" s="664">
        <f t="shared" si="8"/>
        <v>0</v>
      </c>
    </row>
    <row r="155" spans="2:7" s="103" customFormat="1" ht="22.5" x14ac:dyDescent="0.2">
      <c r="B155" s="684" t="s">
        <v>442</v>
      </c>
      <c r="C155" s="685" t="s">
        <v>792</v>
      </c>
      <c r="D155" s="686">
        <v>49</v>
      </c>
      <c r="E155" s="284" t="s">
        <v>745</v>
      </c>
      <c r="F155" s="663">
        <v>0</v>
      </c>
      <c r="G155" s="281">
        <f t="shared" si="8"/>
        <v>0</v>
      </c>
    </row>
    <row r="156" spans="2:7" s="103" customFormat="1" ht="33.75" x14ac:dyDescent="0.2">
      <c r="B156" s="684" t="s">
        <v>446</v>
      </c>
      <c r="C156" s="685" t="s">
        <v>888</v>
      </c>
      <c r="D156" s="715">
        <v>1</v>
      </c>
      <c r="E156" s="284" t="s">
        <v>745</v>
      </c>
      <c r="F156" s="674">
        <v>0</v>
      </c>
      <c r="G156" s="281">
        <f t="shared" si="8"/>
        <v>0</v>
      </c>
    </row>
    <row r="157" spans="2:7" s="103" customFormat="1" ht="22.5" x14ac:dyDescent="0.2">
      <c r="B157" s="684" t="s">
        <v>448</v>
      </c>
      <c r="C157" s="685" t="s">
        <v>889</v>
      </c>
      <c r="D157" s="686">
        <f>D165</f>
        <v>47.5</v>
      </c>
      <c r="E157" s="284" t="s">
        <v>745</v>
      </c>
      <c r="F157" s="669">
        <v>0</v>
      </c>
      <c r="G157" s="281">
        <f t="shared" si="8"/>
        <v>0</v>
      </c>
    </row>
    <row r="158" spans="2:7" s="103" customFormat="1" ht="22.5" x14ac:dyDescent="0.2">
      <c r="B158" s="684" t="s">
        <v>450</v>
      </c>
      <c r="C158" s="685" t="s">
        <v>890</v>
      </c>
      <c r="D158" s="686">
        <v>47.5</v>
      </c>
      <c r="E158" s="284" t="s">
        <v>745</v>
      </c>
      <c r="F158" s="663">
        <v>0</v>
      </c>
      <c r="G158" s="281">
        <f t="shared" si="8"/>
        <v>0</v>
      </c>
    </row>
    <row r="159" spans="2:7" s="103" customFormat="1" ht="11.25" x14ac:dyDescent="0.2">
      <c r="B159" s="684" t="s">
        <v>452</v>
      </c>
      <c r="C159" s="685" t="s">
        <v>808</v>
      </c>
      <c r="D159" s="686">
        <f>+D158</f>
        <v>47.5</v>
      </c>
      <c r="E159" s="284" t="s">
        <v>745</v>
      </c>
      <c r="F159" s="663">
        <v>0</v>
      </c>
      <c r="G159" s="281">
        <f t="shared" si="8"/>
        <v>0</v>
      </c>
    </row>
    <row r="160" spans="2:7" s="103" customFormat="1" ht="11.25" x14ac:dyDescent="0.2">
      <c r="B160" s="288" t="s">
        <v>809</v>
      </c>
      <c r="C160" s="289"/>
      <c r="D160" s="280"/>
      <c r="E160" s="280"/>
      <c r="F160" s="669"/>
      <c r="G160" s="281">
        <f>SUBTOTAL(109,Tabela5791618130[cena])</f>
        <v>0</v>
      </c>
    </row>
    <row r="161" spans="2:7" s="103" customFormat="1" x14ac:dyDescent="0.2">
      <c r="B161" s="259"/>
      <c r="C161" s="290"/>
      <c r="D161" s="259"/>
      <c r="E161" s="259"/>
      <c r="F161" s="259"/>
      <c r="G161" s="259"/>
    </row>
    <row r="162" spans="2:7" s="103" customFormat="1" x14ac:dyDescent="0.2">
      <c r="B162" s="259"/>
      <c r="C162" s="290"/>
      <c r="D162" s="259"/>
      <c r="E162" s="259"/>
      <c r="F162" s="259"/>
      <c r="G162" s="259"/>
    </row>
    <row r="163" spans="2:7" s="99" customFormat="1" ht="24" x14ac:dyDescent="0.2">
      <c r="B163" s="273" t="s">
        <v>891</v>
      </c>
      <c r="C163" s="274" t="s">
        <v>892</v>
      </c>
      <c r="D163" s="275" t="s">
        <v>744</v>
      </c>
      <c r="E163" s="276" t="s">
        <v>745</v>
      </c>
      <c r="F163" s="277" t="s">
        <v>746</v>
      </c>
      <c r="G163" s="275" t="s">
        <v>509</v>
      </c>
    </row>
    <row r="164" spans="2:7" s="99" customFormat="1" x14ac:dyDescent="0.2">
      <c r="B164" s="278"/>
      <c r="C164" s="289"/>
      <c r="D164" s="280"/>
      <c r="E164" s="280"/>
      <c r="F164" s="280"/>
      <c r="G164" s="281"/>
    </row>
    <row r="165" spans="2:7" s="99" customFormat="1" x14ac:dyDescent="0.2">
      <c r="B165" s="684" t="s">
        <v>435</v>
      </c>
      <c r="C165" s="685" t="s">
        <v>896</v>
      </c>
      <c r="D165" s="699">
        <v>47.5</v>
      </c>
      <c r="E165" s="284"/>
      <c r="F165" s="663">
        <v>0</v>
      </c>
      <c r="G165" s="664">
        <f>D165*F165</f>
        <v>0</v>
      </c>
    </row>
    <row r="166" spans="2:7" s="99" customFormat="1" ht="90" x14ac:dyDescent="0.2">
      <c r="B166" s="684" t="s">
        <v>437</v>
      </c>
      <c r="C166" s="685" t="s">
        <v>898</v>
      </c>
      <c r="D166" s="700"/>
      <c r="E166" s="284"/>
      <c r="F166" s="669"/>
      <c r="G166" s="281"/>
    </row>
    <row r="167" spans="2:7" s="99" customFormat="1" x14ac:dyDescent="0.2">
      <c r="B167" s="684"/>
      <c r="C167" s="703"/>
      <c r="D167" s="715">
        <v>1</v>
      </c>
      <c r="E167" s="284" t="s">
        <v>745</v>
      </c>
      <c r="F167" s="674">
        <v>0</v>
      </c>
      <c r="G167" s="281">
        <f>D167*F167</f>
        <v>0</v>
      </c>
    </row>
    <row r="168" spans="2:7" s="99" customFormat="1" ht="33.75" x14ac:dyDescent="0.2">
      <c r="B168" s="684" t="s">
        <v>439</v>
      </c>
      <c r="C168" s="701" t="s">
        <v>899</v>
      </c>
      <c r="D168" s="697">
        <v>0.1</v>
      </c>
      <c r="E168" s="284" t="s">
        <v>783</v>
      </c>
      <c r="F168" s="712">
        <v>0</v>
      </c>
      <c r="G168" s="281">
        <f>D168*F168</f>
        <v>0</v>
      </c>
    </row>
    <row r="169" spans="2:7" s="99" customFormat="1" x14ac:dyDescent="0.2">
      <c r="B169" s="282"/>
      <c r="C169" s="289"/>
      <c r="D169" s="292"/>
      <c r="E169" s="284"/>
      <c r="F169" s="669"/>
      <c r="G169" s="281"/>
    </row>
    <row r="170" spans="2:7" s="99" customFormat="1" x14ac:dyDescent="0.2">
      <c r="B170" s="282"/>
      <c r="C170" s="289"/>
      <c r="D170" s="292"/>
      <c r="E170" s="284"/>
      <c r="F170" s="669"/>
      <c r="G170" s="281"/>
    </row>
    <row r="171" spans="2:7" s="99" customFormat="1" x14ac:dyDescent="0.2">
      <c r="B171" s="288" t="s">
        <v>864</v>
      </c>
      <c r="C171" s="289"/>
      <c r="D171" s="280"/>
      <c r="E171" s="280"/>
      <c r="F171" s="669"/>
      <c r="G171" s="281">
        <f>SUBTOTAL(109,Tabela579161819131[cena])</f>
        <v>0</v>
      </c>
    </row>
    <row r="172" spans="2:7" s="99" customFormat="1" x14ac:dyDescent="0.2">
      <c r="B172" s="259"/>
      <c r="C172" s="290"/>
      <c r="D172" s="259"/>
      <c r="E172" s="259"/>
      <c r="F172" s="259"/>
      <c r="G172" s="259"/>
    </row>
    <row r="173" spans="2:7" s="99" customFormat="1" x14ac:dyDescent="0.2">
      <c r="B173" s="259"/>
      <c r="C173" s="290"/>
      <c r="D173" s="259"/>
      <c r="E173" s="259"/>
      <c r="F173" s="259"/>
      <c r="G173" s="259"/>
    </row>
    <row r="174" spans="2:7" s="99" customFormat="1" x14ac:dyDescent="0.2">
      <c r="B174" s="259"/>
      <c r="C174" s="290"/>
      <c r="D174" s="259"/>
      <c r="E174" s="259"/>
      <c r="F174" s="259"/>
      <c r="G174" s="259"/>
    </row>
    <row r="175" spans="2:7" s="99" customFormat="1" x14ac:dyDescent="0.2">
      <c r="B175" s="303"/>
      <c r="C175" s="304"/>
      <c r="D175" s="303"/>
      <c r="E175" s="303"/>
      <c r="F175" s="303"/>
      <c r="G175" s="303"/>
    </row>
    <row r="176" spans="2:7" s="99" customFormat="1" x14ac:dyDescent="0.2">
      <c r="B176" s="303"/>
      <c r="C176" s="304"/>
      <c r="D176" s="303"/>
      <c r="E176" s="303"/>
      <c r="F176" s="303"/>
      <c r="G176" s="303"/>
    </row>
    <row r="177" spans="2:7" s="99" customFormat="1" x14ac:dyDescent="0.2">
      <c r="B177" s="303"/>
      <c r="C177" s="304"/>
      <c r="D177" s="303"/>
      <c r="E177" s="303"/>
      <c r="F177" s="303"/>
      <c r="G177" s="303"/>
    </row>
    <row r="178" spans="2:7" s="99" customFormat="1" x14ac:dyDescent="0.2">
      <c r="B178" s="303"/>
      <c r="C178" s="304"/>
      <c r="D178" s="303"/>
      <c r="E178" s="303"/>
      <c r="F178" s="303"/>
      <c r="G178" s="303"/>
    </row>
    <row r="179" spans="2:7" s="99" customFormat="1" x14ac:dyDescent="0.2">
      <c r="B179" s="303"/>
      <c r="C179" s="304"/>
      <c r="D179" s="303"/>
      <c r="E179" s="303"/>
      <c r="F179" s="303"/>
      <c r="G179" s="303"/>
    </row>
    <row r="180" spans="2:7" s="99" customFormat="1" x14ac:dyDescent="0.2">
      <c r="B180" s="303"/>
      <c r="C180" s="304"/>
      <c r="D180" s="303"/>
      <c r="E180" s="303"/>
      <c r="F180" s="303"/>
      <c r="G180" s="303"/>
    </row>
    <row r="181" spans="2:7" s="99" customFormat="1" x14ac:dyDescent="0.2">
      <c r="B181" s="303"/>
      <c r="C181" s="304"/>
      <c r="D181" s="303"/>
      <c r="E181" s="303"/>
      <c r="F181" s="303"/>
      <c r="G181" s="303"/>
    </row>
    <row r="182" spans="2:7" s="99" customFormat="1" x14ac:dyDescent="0.2">
      <c r="B182" s="303"/>
      <c r="C182" s="304"/>
      <c r="D182" s="303"/>
      <c r="E182" s="303"/>
      <c r="F182" s="303"/>
      <c r="G182" s="303"/>
    </row>
    <row r="183" spans="2:7" s="99" customFormat="1" x14ac:dyDescent="0.2">
      <c r="B183" s="303"/>
      <c r="C183" s="304"/>
      <c r="D183" s="303"/>
      <c r="E183" s="303"/>
      <c r="F183" s="303"/>
      <c r="G183" s="303"/>
    </row>
    <row r="184" spans="2:7" s="99" customFormat="1" x14ac:dyDescent="0.2">
      <c r="B184" s="303"/>
      <c r="C184" s="304"/>
      <c r="D184" s="303"/>
      <c r="E184" s="303"/>
      <c r="F184" s="303"/>
      <c r="G184" s="303"/>
    </row>
    <row r="185" spans="2:7" s="99" customFormat="1" x14ac:dyDescent="0.2">
      <c r="B185" s="303"/>
      <c r="C185" s="304"/>
      <c r="D185" s="303"/>
      <c r="E185" s="303"/>
      <c r="F185" s="303"/>
      <c r="G185" s="303"/>
    </row>
    <row r="186" spans="2:7" s="99" customFormat="1" x14ac:dyDescent="0.2">
      <c r="B186" s="303"/>
      <c r="C186" s="304"/>
      <c r="D186" s="303"/>
      <c r="E186" s="303"/>
      <c r="F186" s="303"/>
      <c r="G186" s="303"/>
    </row>
    <row r="187" spans="2:7" s="99" customFormat="1" x14ac:dyDescent="0.2">
      <c r="B187" s="303"/>
      <c r="C187" s="304"/>
      <c r="D187" s="303"/>
      <c r="E187" s="303"/>
      <c r="F187" s="303"/>
      <c r="G187" s="303"/>
    </row>
    <row r="188" spans="2:7" s="99" customFormat="1" x14ac:dyDescent="0.2">
      <c r="B188" s="303"/>
      <c r="C188" s="304"/>
      <c r="D188" s="303"/>
      <c r="E188" s="303"/>
      <c r="F188" s="303"/>
      <c r="G188" s="303"/>
    </row>
    <row r="189" spans="2:7" s="99" customFormat="1" x14ac:dyDescent="0.2">
      <c r="B189" s="303"/>
      <c r="C189" s="304"/>
      <c r="D189" s="303"/>
      <c r="E189" s="303"/>
      <c r="F189" s="303"/>
      <c r="G189" s="303"/>
    </row>
    <row r="190" spans="2:7" s="99" customFormat="1" x14ac:dyDescent="0.2">
      <c r="B190" s="303"/>
      <c r="C190" s="304"/>
      <c r="D190" s="303"/>
      <c r="E190" s="303"/>
      <c r="F190" s="303"/>
      <c r="G190" s="303"/>
    </row>
    <row r="248" ht="12.75" customHeight="1" x14ac:dyDescent="0.2"/>
  </sheetData>
  <sheetProtection algorithmName="SHA-512" hashValue="fHMr/gYJ31sYVW4Mwgz+VqBaKwShxbzgOhYmouEyPDbmDQHwLw6e/TSGdWUnKY3ROBhdBZgWcL+x97fRH9rKdw==" saltValue="peiyGULqMJd0VErcrxlvPw==" spinCount="100000" sheet="1" objects="1" scenarios="1"/>
  <mergeCells count="5">
    <mergeCell ref="C3:G3"/>
    <mergeCell ref="C4:G4"/>
    <mergeCell ref="C5:G5"/>
    <mergeCell ref="C27:F30"/>
    <mergeCell ref="C31:F33"/>
  </mergeCells>
  <pageMargins left="0.7" right="0.7" top="0.75" bottom="0.75" header="0.3" footer="0.3"/>
  <pageSetup paperSize="9" orientation="portrait" r:id="rId1"/>
  <headerFooter>
    <oddHeader>&amp;L&amp;"Swis721 Ex BT,Roman"&amp;8&amp;A&amp;C&amp;"Team MT,Običajno"&amp;13KOMUNALA PROJEKT D.O.O.&amp;R&amp;"Swis721 Ex BT,Roman"&amp;8&amp;F</oddHeader>
    <oddFooter>&amp;L&amp;"Swis721 Ex BT,Roman"&amp;5KOMUNALA PROJEKT d.o.o.
Prušnikova ulica 95, 1000 Ljubljana&amp;R&amp;P</oddFooter>
  </headerFooter>
  <rowBreaks count="6" manualBreakCount="6">
    <brk id="43" min="1" max="6" man="1"/>
    <brk id="84" min="1" max="6" man="1"/>
    <brk id="107" min="1" max="6" man="1"/>
    <brk id="133" min="1" max="6" man="1"/>
    <brk id="150" min="1" max="6" man="1"/>
    <brk id="162" min="1" max="6" man="1"/>
  </rowBreaks>
  <tableParts count="6">
    <tablePart r:id="rId2"/>
    <tablePart r:id="rId3"/>
    <tablePart r:id="rId4"/>
    <tablePart r:id="rId5"/>
    <tablePart r:id="rId6"/>
    <tablePart r:id="rId7"/>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08C747-4232-4965-ACB7-4FCEF9D6F6DA}">
  <sheetPr>
    <tabColor theme="7" tint="-0.249977111117893"/>
  </sheetPr>
  <dimension ref="A3:F35"/>
  <sheetViews>
    <sheetView view="pageBreakPreview" zoomScaleNormal="100" zoomScaleSheetLayoutView="100" workbookViewId="0">
      <selection activeCell="O39" sqref="O39"/>
    </sheetView>
  </sheetViews>
  <sheetFormatPr defaultRowHeight="12.75" x14ac:dyDescent="0.2"/>
  <cols>
    <col min="1" max="1" width="6.85546875" style="128" customWidth="1"/>
    <col min="2" max="2" width="36.5703125" style="111" customWidth="1"/>
    <col min="3" max="3" width="6.5703125" style="111" customWidth="1"/>
    <col min="4" max="4" width="9.140625" style="111"/>
    <col min="5" max="5" width="13.140625" style="111" customWidth="1"/>
    <col min="6" max="6" width="13.85546875" style="111" customWidth="1"/>
    <col min="7" max="16384" width="9.140625" style="111"/>
  </cols>
  <sheetData>
    <row r="3" spans="1:6" x14ac:dyDescent="0.2">
      <c r="B3" s="129" t="s">
        <v>1006</v>
      </c>
    </row>
    <row r="4" spans="1:6" x14ac:dyDescent="0.2">
      <c r="B4" s="129"/>
    </row>
    <row r="5" spans="1:6" x14ac:dyDescent="0.2">
      <c r="B5" s="892" t="s">
        <v>1007</v>
      </c>
      <c r="C5" s="892"/>
      <c r="D5" s="892"/>
      <c r="E5" s="892"/>
      <c r="F5" s="892"/>
    </row>
    <row r="6" spans="1:6" x14ac:dyDescent="0.2">
      <c r="B6" s="892"/>
      <c r="C6" s="892"/>
      <c r="D6" s="892"/>
      <c r="E6" s="892"/>
      <c r="F6" s="892"/>
    </row>
    <row r="7" spans="1:6" x14ac:dyDescent="0.2">
      <c r="A7" s="130"/>
      <c r="B7" s="892"/>
      <c r="C7" s="892"/>
      <c r="D7" s="892"/>
      <c r="E7" s="892"/>
      <c r="F7" s="892"/>
    </row>
    <row r="8" spans="1:6" x14ac:dyDescent="0.2">
      <c r="A8" s="130"/>
      <c r="B8" s="892"/>
      <c r="C8" s="892"/>
      <c r="D8" s="892"/>
      <c r="E8" s="892"/>
      <c r="F8" s="892"/>
    </row>
    <row r="9" spans="1:6" x14ac:dyDescent="0.2">
      <c r="A9" s="130"/>
      <c r="B9" s="892"/>
      <c r="C9" s="892"/>
      <c r="D9" s="892"/>
      <c r="E9" s="892"/>
      <c r="F9" s="892"/>
    </row>
    <row r="10" spans="1:6" x14ac:dyDescent="0.2">
      <c r="A10" s="130"/>
      <c r="B10" s="892"/>
      <c r="C10" s="892"/>
      <c r="D10" s="892"/>
      <c r="E10" s="892"/>
      <c r="F10" s="892"/>
    </row>
    <row r="11" spans="1:6" ht="15" x14ac:dyDescent="0.25">
      <c r="A11" s="130"/>
      <c r="D11" s="131"/>
      <c r="E11" s="132"/>
      <c r="F11" s="133"/>
    </row>
    <row r="12" spans="1:6" x14ac:dyDescent="0.2">
      <c r="A12" s="130"/>
      <c r="B12" s="892" t="s">
        <v>1008</v>
      </c>
      <c r="C12" s="892"/>
      <c r="D12" s="892"/>
      <c r="E12" s="892"/>
      <c r="F12" s="892"/>
    </row>
    <row r="13" spans="1:6" x14ac:dyDescent="0.2">
      <c r="A13" s="130"/>
      <c r="B13" s="892"/>
      <c r="C13" s="892"/>
      <c r="D13" s="892"/>
      <c r="E13" s="892"/>
      <c r="F13" s="892"/>
    </row>
    <row r="14" spans="1:6" x14ac:dyDescent="0.2">
      <c r="A14" s="130"/>
      <c r="B14" s="892"/>
      <c r="C14" s="892"/>
      <c r="D14" s="892"/>
      <c r="E14" s="892"/>
      <c r="F14" s="892"/>
    </row>
    <row r="15" spans="1:6" x14ac:dyDescent="0.2">
      <c r="A15" s="130"/>
      <c r="B15" s="892"/>
      <c r="C15" s="892"/>
      <c r="D15" s="892"/>
      <c r="E15" s="892"/>
      <c r="F15" s="892"/>
    </row>
    <row r="16" spans="1:6" x14ac:dyDescent="0.2">
      <c r="A16" s="130"/>
      <c r="B16" s="892"/>
      <c r="C16" s="892"/>
      <c r="D16" s="892"/>
      <c r="E16" s="892"/>
      <c r="F16" s="892"/>
    </row>
    <row r="17" spans="2:6" x14ac:dyDescent="0.2">
      <c r="B17" s="892"/>
      <c r="C17" s="892"/>
      <c r="D17" s="892"/>
      <c r="E17" s="892"/>
      <c r="F17" s="892"/>
    </row>
    <row r="18" spans="2:6" ht="15" x14ac:dyDescent="0.25">
      <c r="D18" s="131"/>
      <c r="E18" s="132"/>
      <c r="F18" s="133"/>
    </row>
    <row r="19" spans="2:6" ht="15" x14ac:dyDescent="0.25">
      <c r="D19" s="131"/>
      <c r="E19" s="132"/>
      <c r="F19" s="133"/>
    </row>
    <row r="20" spans="2:6" ht="15" x14ac:dyDescent="0.25">
      <c r="B20" s="111" t="s">
        <v>1009</v>
      </c>
      <c r="D20" s="131"/>
      <c r="E20" s="132"/>
      <c r="F20" s="133"/>
    </row>
    <row r="21" spans="2:6" ht="15" x14ac:dyDescent="0.25">
      <c r="B21" s="111" t="s">
        <v>1010</v>
      </c>
      <c r="D21" s="131"/>
      <c r="E21" s="132"/>
      <c r="F21" s="133"/>
    </row>
    <row r="22" spans="2:6" ht="15" x14ac:dyDescent="0.25">
      <c r="D22" s="131"/>
      <c r="E22" s="132"/>
      <c r="F22" s="133"/>
    </row>
    <row r="23" spans="2:6" ht="15" x14ac:dyDescent="0.25">
      <c r="B23" s="111" t="s">
        <v>1011</v>
      </c>
      <c r="D23" s="131"/>
      <c r="E23" s="132"/>
      <c r="F23" s="133"/>
    </row>
    <row r="24" spans="2:6" ht="15" x14ac:dyDescent="0.25">
      <c r="B24" s="111" t="s">
        <v>1012</v>
      </c>
      <c r="D24" s="131"/>
      <c r="E24" s="132"/>
      <c r="F24" s="133"/>
    </row>
    <row r="25" spans="2:6" ht="15" x14ac:dyDescent="0.25">
      <c r="D25" s="131"/>
      <c r="E25" s="132"/>
      <c r="F25" s="133"/>
    </row>
    <row r="26" spans="2:6" ht="15" x14ac:dyDescent="0.25">
      <c r="D26" s="131"/>
      <c r="E26" s="132"/>
      <c r="F26" s="133"/>
    </row>
    <row r="27" spans="2:6" ht="15" x14ac:dyDescent="0.25">
      <c r="D27" s="131"/>
      <c r="E27" s="132"/>
      <c r="F27" s="133"/>
    </row>
    <row r="28" spans="2:6" ht="15" x14ac:dyDescent="0.25">
      <c r="D28" s="131"/>
      <c r="E28" s="132"/>
      <c r="F28" s="133"/>
    </row>
    <row r="29" spans="2:6" ht="15" x14ac:dyDescent="0.25">
      <c r="D29" s="131"/>
      <c r="E29" s="132"/>
      <c r="F29" s="133"/>
    </row>
    <row r="30" spans="2:6" ht="15" x14ac:dyDescent="0.25">
      <c r="D30" s="131"/>
      <c r="E30" s="132"/>
      <c r="F30" s="133"/>
    </row>
    <row r="31" spans="2:6" ht="15" x14ac:dyDescent="0.25">
      <c r="D31" s="131"/>
      <c r="E31" s="132"/>
      <c r="F31" s="133"/>
    </row>
    <row r="32" spans="2:6" ht="15" x14ac:dyDescent="0.25">
      <c r="D32" s="131"/>
      <c r="E32" s="132"/>
      <c r="F32" s="133"/>
    </row>
    <row r="33" spans="4:6" ht="15" x14ac:dyDescent="0.25">
      <c r="D33" s="131"/>
      <c r="E33" s="132"/>
      <c r="F33" s="133"/>
    </row>
    <row r="34" spans="4:6" ht="15" x14ac:dyDescent="0.25">
      <c r="D34" s="131"/>
      <c r="E34" s="132"/>
      <c r="F34" s="133"/>
    </row>
    <row r="35" spans="4:6" ht="15" x14ac:dyDescent="0.25">
      <c r="D35" s="131"/>
      <c r="E35" s="132"/>
      <c r="F35" s="133"/>
    </row>
  </sheetData>
  <sheetProtection algorithmName="SHA-512" hashValue="muKhgTLmZd8PjjGGDeFaEoZVAaK/3F18lA94mhfnuxmlRcQ4i9KWN6SgA09Ga6hRdB1ybwK5IDt27pc9kEZpsA==" saltValue="PEmSA0IoHQGKeoKKzSHAKw==" spinCount="100000" sheet="1" objects="1" scenarios="1"/>
  <mergeCells count="2">
    <mergeCell ref="B5:F10"/>
    <mergeCell ref="B12:F17"/>
  </mergeCells>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974BCC-E2F1-4735-8D0F-70D206171245}">
  <sheetPr>
    <tabColor theme="7" tint="-0.249977111117893"/>
  </sheetPr>
  <dimension ref="A1:F317"/>
  <sheetViews>
    <sheetView view="pageBreakPreview" zoomScaleNormal="100" zoomScaleSheetLayoutView="100" workbookViewId="0">
      <selection activeCell="E41" sqref="E41"/>
    </sheetView>
  </sheetViews>
  <sheetFormatPr defaultRowHeight="12.75" x14ac:dyDescent="0.2"/>
  <cols>
    <col min="1" max="1" width="6.85546875" style="128" customWidth="1"/>
    <col min="2" max="2" width="36.5703125" style="111" customWidth="1"/>
    <col min="3" max="3" width="6.5703125" style="111" customWidth="1"/>
    <col min="4" max="4" width="9.140625" style="111"/>
    <col min="5" max="5" width="13.140625" style="306" customWidth="1"/>
    <col min="6" max="6" width="13.85546875" style="306" customWidth="1"/>
    <col min="7" max="16384" width="9.140625" style="111"/>
  </cols>
  <sheetData>
    <row r="1" spans="1:6" ht="15" x14ac:dyDescent="0.25">
      <c r="D1" s="131"/>
      <c r="F1" s="307"/>
    </row>
    <row r="2" spans="1:6" s="134" customFormat="1" ht="20.25" x14ac:dyDescent="0.3">
      <c r="A2" s="740" t="s">
        <v>1013</v>
      </c>
      <c r="B2" s="741" t="s">
        <v>1014</v>
      </c>
      <c r="D2" s="742"/>
      <c r="E2" s="308"/>
      <c r="F2" s="309"/>
    </row>
    <row r="3" spans="1:6" ht="15" x14ac:dyDescent="0.25">
      <c r="D3" s="131"/>
      <c r="F3" s="307"/>
    </row>
    <row r="4" spans="1:6" ht="15" x14ac:dyDescent="0.25">
      <c r="D4" s="131"/>
      <c r="F4" s="307"/>
    </row>
    <row r="5" spans="1:6" ht="15" x14ac:dyDescent="0.25">
      <c r="D5" s="131"/>
      <c r="F5" s="307"/>
    </row>
    <row r="6" spans="1:6" ht="15" x14ac:dyDescent="0.25">
      <c r="B6" s="129" t="s">
        <v>1015</v>
      </c>
      <c r="D6" s="131"/>
      <c r="F6" s="307"/>
    </row>
    <row r="7" spans="1:6" ht="15" x14ac:dyDescent="0.25">
      <c r="D7" s="131"/>
      <c r="F7" s="307"/>
    </row>
    <row r="8" spans="1:6" ht="15" x14ac:dyDescent="0.25">
      <c r="A8" s="128" t="s">
        <v>1016</v>
      </c>
      <c r="B8" s="743" t="s">
        <v>1017</v>
      </c>
      <c r="C8" s="744"/>
      <c r="D8" s="745"/>
      <c r="E8" s="725"/>
      <c r="F8" s="311">
        <f>F103</f>
        <v>0</v>
      </c>
    </row>
    <row r="9" spans="1:6" ht="15" x14ac:dyDescent="0.25">
      <c r="D9" s="131"/>
      <c r="F9" s="135"/>
    </row>
    <row r="10" spans="1:6" ht="15" x14ac:dyDescent="0.25">
      <c r="A10" s="128" t="s">
        <v>1018</v>
      </c>
      <c r="B10" s="743" t="s">
        <v>53</v>
      </c>
      <c r="C10" s="744"/>
      <c r="D10" s="745"/>
      <c r="E10" s="725"/>
      <c r="F10" s="311">
        <f>F185</f>
        <v>0</v>
      </c>
    </row>
    <row r="11" spans="1:6" ht="15" x14ac:dyDescent="0.25">
      <c r="D11" s="131"/>
      <c r="F11" s="135"/>
    </row>
    <row r="12" spans="1:6" ht="15" x14ac:dyDescent="0.25">
      <c r="A12" s="128" t="s">
        <v>1019</v>
      </c>
      <c r="B12" s="743" t="s">
        <v>511</v>
      </c>
      <c r="C12" s="744"/>
      <c r="D12" s="745"/>
      <c r="E12" s="725"/>
      <c r="F12" s="311">
        <f>F221</f>
        <v>0</v>
      </c>
    </row>
    <row r="13" spans="1:6" ht="15" x14ac:dyDescent="0.25">
      <c r="D13" s="131"/>
      <c r="F13" s="135"/>
    </row>
    <row r="14" spans="1:6" ht="15" x14ac:dyDescent="0.25">
      <c r="A14" s="128" t="s">
        <v>1020</v>
      </c>
      <c r="B14" s="743" t="s">
        <v>1021</v>
      </c>
      <c r="C14" s="744"/>
      <c r="D14" s="745"/>
      <c r="E14" s="725"/>
      <c r="F14" s="311">
        <f>F258</f>
        <v>0</v>
      </c>
    </row>
    <row r="15" spans="1:6" ht="15" x14ac:dyDescent="0.25">
      <c r="D15" s="131"/>
      <c r="F15" s="135"/>
    </row>
    <row r="16" spans="1:6" ht="15" x14ac:dyDescent="0.25">
      <c r="A16" s="128" t="s">
        <v>1022</v>
      </c>
      <c r="B16" s="743" t="s">
        <v>1023</v>
      </c>
      <c r="C16" s="744"/>
      <c r="D16" s="745"/>
      <c r="E16" s="725"/>
      <c r="F16" s="311">
        <f>F294</f>
        <v>0</v>
      </c>
    </row>
    <row r="17" spans="1:6" ht="15" x14ac:dyDescent="0.25">
      <c r="B17" s="746"/>
      <c r="C17" s="746"/>
      <c r="D17" s="747"/>
      <c r="E17" s="726"/>
      <c r="F17" s="312"/>
    </row>
    <row r="18" spans="1:6" ht="15" x14ac:dyDescent="0.25">
      <c r="A18" s="128" t="s">
        <v>208</v>
      </c>
      <c r="B18" s="743" t="s">
        <v>78</v>
      </c>
      <c r="C18" s="746"/>
      <c r="D18" s="747"/>
      <c r="E18" s="726"/>
      <c r="F18" s="311">
        <f>F316</f>
        <v>0</v>
      </c>
    </row>
    <row r="19" spans="1:6" ht="15.75" thickBot="1" x14ac:dyDescent="0.3">
      <c r="B19" s="748"/>
      <c r="C19" s="749"/>
      <c r="D19" s="750"/>
      <c r="E19" s="727"/>
      <c r="F19" s="313"/>
    </row>
    <row r="20" spans="1:6" ht="15" x14ac:dyDescent="0.25">
      <c r="D20" s="131"/>
      <c r="F20" s="135"/>
    </row>
    <row r="21" spans="1:6" x14ac:dyDescent="0.2">
      <c r="B21" s="129" t="s">
        <v>1024</v>
      </c>
      <c r="D21" s="131"/>
      <c r="F21" s="136">
        <f>SUM(F8:F18)</f>
        <v>0</v>
      </c>
    </row>
    <row r="22" spans="1:6" x14ac:dyDescent="0.2">
      <c r="B22" s="129"/>
      <c r="D22" s="131"/>
      <c r="F22" s="728"/>
    </row>
    <row r="23" spans="1:6" x14ac:dyDescent="0.2">
      <c r="B23" s="129"/>
      <c r="D23" s="131"/>
      <c r="F23" s="728"/>
    </row>
    <row r="24" spans="1:6" ht="15" x14ac:dyDescent="0.25">
      <c r="A24" s="751" t="s">
        <v>1016</v>
      </c>
      <c r="B24" s="129" t="s">
        <v>1017</v>
      </c>
      <c r="D24" s="131"/>
      <c r="F24" s="307"/>
    </row>
    <row r="25" spans="1:6" ht="15" x14ac:dyDescent="0.25">
      <c r="B25" s="129"/>
      <c r="D25" s="131"/>
      <c r="F25" s="307"/>
    </row>
    <row r="26" spans="1:6" x14ac:dyDescent="0.2">
      <c r="B26" s="752" t="s">
        <v>507</v>
      </c>
      <c r="C26" s="752" t="s">
        <v>1025</v>
      </c>
      <c r="D26" s="753" t="s">
        <v>744</v>
      </c>
      <c r="E26" s="729" t="s">
        <v>1026</v>
      </c>
      <c r="F26" s="730" t="s">
        <v>509</v>
      </c>
    </row>
    <row r="27" spans="1:6" ht="15" x14ac:dyDescent="0.25">
      <c r="B27" s="129"/>
      <c r="D27" s="131"/>
      <c r="F27" s="307"/>
    </row>
    <row r="28" spans="1:6" x14ac:dyDescent="0.2">
      <c r="A28" s="754" t="s">
        <v>435</v>
      </c>
      <c r="B28" s="755" t="s">
        <v>1027</v>
      </c>
      <c r="C28" s="132"/>
      <c r="D28" s="756"/>
    </row>
    <row r="29" spans="1:6" x14ac:dyDescent="0.2">
      <c r="B29" s="755" t="s">
        <v>1028</v>
      </c>
      <c r="C29" s="132"/>
      <c r="D29" s="756"/>
    </row>
    <row r="30" spans="1:6" x14ac:dyDescent="0.2">
      <c r="A30" s="754"/>
      <c r="B30" s="755" t="s">
        <v>1029</v>
      </c>
      <c r="C30" s="132"/>
      <c r="D30" s="756"/>
    </row>
    <row r="31" spans="1:6" x14ac:dyDescent="0.2">
      <c r="A31" s="754"/>
      <c r="B31" s="755" t="s">
        <v>1030</v>
      </c>
      <c r="C31" s="757"/>
      <c r="D31" s="756"/>
    </row>
    <row r="32" spans="1:6" x14ac:dyDescent="0.2">
      <c r="A32" s="754"/>
      <c r="B32" s="758" t="s">
        <v>1031</v>
      </c>
      <c r="C32" s="759"/>
      <c r="D32" s="760"/>
      <c r="E32" s="731"/>
      <c r="F32" s="731"/>
    </row>
    <row r="33" spans="1:6" ht="15" x14ac:dyDescent="0.25">
      <c r="A33" s="754"/>
      <c r="B33" s="758"/>
      <c r="C33" s="761" t="s">
        <v>14</v>
      </c>
      <c r="D33" s="762">
        <v>0</v>
      </c>
      <c r="E33" s="732">
        <v>0</v>
      </c>
      <c r="F33" s="733">
        <f>D33*E33</f>
        <v>0</v>
      </c>
    </row>
    <row r="34" spans="1:6" x14ac:dyDescent="0.2">
      <c r="A34" s="754"/>
      <c r="B34" s="755"/>
      <c r="C34" s="757"/>
      <c r="D34" s="756"/>
    </row>
    <row r="35" spans="1:6" x14ac:dyDescent="0.2">
      <c r="A35" s="754" t="s">
        <v>437</v>
      </c>
      <c r="B35" s="755" t="s">
        <v>1032</v>
      </c>
      <c r="C35" s="757"/>
      <c r="D35" s="756"/>
    </row>
    <row r="36" spans="1:6" x14ac:dyDescent="0.2">
      <c r="A36" s="754"/>
      <c r="B36" s="755" t="s">
        <v>1033</v>
      </c>
      <c r="C36" s="757"/>
      <c r="D36" s="756"/>
    </row>
    <row r="37" spans="1:6" x14ac:dyDescent="0.2">
      <c r="A37" s="754"/>
      <c r="B37" s="755" t="s">
        <v>1034</v>
      </c>
      <c r="C37" s="757"/>
      <c r="D37" s="756"/>
    </row>
    <row r="38" spans="1:6" x14ac:dyDescent="0.2">
      <c r="A38" s="754"/>
      <c r="B38" s="755" t="s">
        <v>1035</v>
      </c>
      <c r="C38" s="757"/>
      <c r="D38" s="756"/>
    </row>
    <row r="39" spans="1:6" x14ac:dyDescent="0.2">
      <c r="A39" s="754"/>
      <c r="B39" s="755"/>
      <c r="C39" s="757"/>
      <c r="D39" s="756"/>
    </row>
    <row r="40" spans="1:6" ht="15" x14ac:dyDescent="0.25">
      <c r="A40" s="754"/>
      <c r="B40" s="755"/>
      <c r="C40" s="763" t="s">
        <v>14</v>
      </c>
      <c r="D40" s="764">
        <v>1</v>
      </c>
      <c r="E40" s="734">
        <v>0</v>
      </c>
      <c r="F40" s="733">
        <f>D40*E40</f>
        <v>0</v>
      </c>
    </row>
    <row r="41" spans="1:6" ht="15" x14ac:dyDescent="0.25">
      <c r="B41" s="129"/>
      <c r="D41" s="131"/>
      <c r="F41" s="307"/>
    </row>
    <row r="42" spans="1:6" ht="15" x14ac:dyDescent="0.25">
      <c r="A42" s="128" t="s">
        <v>439</v>
      </c>
      <c r="B42" s="111" t="s">
        <v>1036</v>
      </c>
      <c r="D42" s="131"/>
      <c r="F42" s="307"/>
    </row>
    <row r="43" spans="1:6" ht="15" x14ac:dyDescent="0.25">
      <c r="B43" s="111" t="s">
        <v>1037</v>
      </c>
      <c r="D43" s="131"/>
      <c r="F43" s="307"/>
    </row>
    <row r="44" spans="1:6" ht="15" x14ac:dyDescent="0.25">
      <c r="C44" s="765" t="s">
        <v>602</v>
      </c>
      <c r="D44" s="766">
        <v>473</v>
      </c>
      <c r="E44" s="734">
        <v>0</v>
      </c>
      <c r="F44" s="733">
        <f>D44*E44</f>
        <v>0</v>
      </c>
    </row>
    <row r="45" spans="1:6" ht="15" x14ac:dyDescent="0.25">
      <c r="C45" s="132"/>
      <c r="D45" s="131"/>
      <c r="F45" s="735"/>
    </row>
    <row r="46" spans="1:6" ht="15" x14ac:dyDescent="0.25">
      <c r="A46" s="128" t="s">
        <v>440</v>
      </c>
      <c r="B46" s="111" t="s">
        <v>1038</v>
      </c>
      <c r="C46" s="132"/>
      <c r="D46" s="131"/>
      <c r="F46" s="735"/>
    </row>
    <row r="47" spans="1:6" ht="15" x14ac:dyDescent="0.25">
      <c r="B47" s="111" t="s">
        <v>1039</v>
      </c>
      <c r="C47" s="132"/>
      <c r="D47" s="131"/>
      <c r="F47" s="735"/>
    </row>
    <row r="48" spans="1:6" ht="15" x14ac:dyDescent="0.25">
      <c r="B48" s="111" t="s">
        <v>1040</v>
      </c>
      <c r="C48" s="132"/>
      <c r="D48" s="131"/>
      <c r="F48" s="735"/>
    </row>
    <row r="49" spans="1:6" ht="15" x14ac:dyDescent="0.25">
      <c r="C49" s="765" t="s">
        <v>14</v>
      </c>
      <c r="D49" s="766">
        <v>20</v>
      </c>
      <c r="E49" s="734">
        <v>0</v>
      </c>
      <c r="F49" s="733">
        <f>D49*E49</f>
        <v>0</v>
      </c>
    </row>
    <row r="50" spans="1:6" ht="15" x14ac:dyDescent="0.25">
      <c r="C50" s="132"/>
      <c r="D50" s="131"/>
      <c r="F50" s="307"/>
    </row>
    <row r="51" spans="1:6" ht="15" x14ac:dyDescent="0.25">
      <c r="A51" s="128" t="s">
        <v>442</v>
      </c>
      <c r="B51" s="111" t="s">
        <v>1041</v>
      </c>
      <c r="C51" s="132"/>
      <c r="D51" s="131"/>
      <c r="F51" s="307"/>
    </row>
    <row r="52" spans="1:6" ht="15" x14ac:dyDescent="0.25">
      <c r="B52" s="111" t="s">
        <v>1042</v>
      </c>
      <c r="C52" s="132"/>
      <c r="D52" s="131"/>
      <c r="F52" s="307"/>
    </row>
    <row r="53" spans="1:6" ht="15" x14ac:dyDescent="0.25">
      <c r="B53" s="111" t="s">
        <v>1043</v>
      </c>
      <c r="C53" s="132"/>
      <c r="D53" s="131"/>
      <c r="F53" s="307"/>
    </row>
    <row r="54" spans="1:6" ht="15" x14ac:dyDescent="0.25">
      <c r="B54" s="111" t="s">
        <v>1044</v>
      </c>
      <c r="C54" s="132"/>
      <c r="D54" s="131"/>
      <c r="F54" s="307"/>
    </row>
    <row r="55" spans="1:6" ht="15" x14ac:dyDescent="0.25">
      <c r="C55" s="765" t="s">
        <v>14</v>
      </c>
      <c r="D55" s="766">
        <v>17</v>
      </c>
      <c r="E55" s="734">
        <v>0</v>
      </c>
      <c r="F55" s="733">
        <f>D55*E55</f>
        <v>0</v>
      </c>
    </row>
    <row r="56" spans="1:6" ht="15" x14ac:dyDescent="0.25">
      <c r="C56" s="132"/>
      <c r="D56" s="131"/>
      <c r="F56" s="735"/>
    </row>
    <row r="57" spans="1:6" ht="15" x14ac:dyDescent="0.25">
      <c r="A57" s="128" t="s">
        <v>444</v>
      </c>
      <c r="B57" s="111" t="s">
        <v>1045</v>
      </c>
      <c r="C57" s="132"/>
      <c r="D57" s="131"/>
      <c r="F57" s="735"/>
    </row>
    <row r="58" spans="1:6" ht="15" x14ac:dyDescent="0.25">
      <c r="B58" s="111" t="s">
        <v>1046</v>
      </c>
      <c r="C58" s="132"/>
      <c r="D58" s="131"/>
      <c r="F58" s="735"/>
    </row>
    <row r="59" spans="1:6" ht="15" x14ac:dyDescent="0.25">
      <c r="C59" s="765" t="s">
        <v>194</v>
      </c>
      <c r="D59" s="766">
        <v>30</v>
      </c>
      <c r="E59" s="734">
        <v>0</v>
      </c>
      <c r="F59" s="733">
        <f>D59*E59</f>
        <v>0</v>
      </c>
    </row>
    <row r="60" spans="1:6" ht="15" x14ac:dyDescent="0.25">
      <c r="C60" s="132"/>
      <c r="D60" s="131"/>
      <c r="F60" s="735"/>
    </row>
    <row r="61" spans="1:6" ht="15" x14ac:dyDescent="0.25">
      <c r="A61" s="128" t="s">
        <v>446</v>
      </c>
      <c r="B61" s="111" t="s">
        <v>1047</v>
      </c>
      <c r="C61" s="132"/>
      <c r="D61" s="131"/>
      <c r="F61" s="735"/>
    </row>
    <row r="62" spans="1:6" ht="15" x14ac:dyDescent="0.25">
      <c r="B62" s="111" t="s">
        <v>1048</v>
      </c>
      <c r="C62" s="132"/>
      <c r="D62" s="131"/>
      <c r="F62" s="735"/>
    </row>
    <row r="63" spans="1:6" ht="15" x14ac:dyDescent="0.25">
      <c r="B63" s="111" t="s">
        <v>1049</v>
      </c>
      <c r="C63" s="132"/>
      <c r="D63" s="131"/>
      <c r="F63" s="735"/>
    </row>
    <row r="64" spans="1:6" ht="15" x14ac:dyDescent="0.25">
      <c r="C64" s="765" t="s">
        <v>194</v>
      </c>
      <c r="D64" s="766">
        <v>20</v>
      </c>
      <c r="E64" s="734">
        <v>0</v>
      </c>
      <c r="F64" s="733">
        <f>D64*E64</f>
        <v>0</v>
      </c>
    </row>
    <row r="65" spans="1:6" ht="15" x14ac:dyDescent="0.25">
      <c r="C65" s="132"/>
      <c r="D65" s="131"/>
      <c r="F65" s="735"/>
    </row>
    <row r="66" spans="1:6" ht="15" x14ac:dyDescent="0.25">
      <c r="A66" s="128" t="s">
        <v>448</v>
      </c>
      <c r="B66" s="111" t="s">
        <v>1050</v>
      </c>
      <c r="C66" s="132"/>
      <c r="D66" s="131"/>
      <c r="F66" s="735"/>
    </row>
    <row r="67" spans="1:6" ht="15" x14ac:dyDescent="0.25">
      <c r="B67" s="111" t="s">
        <v>1051</v>
      </c>
      <c r="C67" s="132"/>
      <c r="D67" s="131"/>
      <c r="F67" s="735"/>
    </row>
    <row r="68" spans="1:6" ht="15" x14ac:dyDescent="0.25">
      <c r="C68" s="765" t="s">
        <v>14</v>
      </c>
      <c r="D68" s="766">
        <v>0</v>
      </c>
      <c r="E68" s="734">
        <v>0</v>
      </c>
      <c r="F68" s="733">
        <f>D68*E68</f>
        <v>0</v>
      </c>
    </row>
    <row r="69" spans="1:6" ht="15" x14ac:dyDescent="0.25">
      <c r="C69" s="132"/>
      <c r="D69" s="131"/>
      <c r="F69" s="735"/>
    </row>
    <row r="70" spans="1:6" ht="15" x14ac:dyDescent="0.25">
      <c r="A70" s="128" t="s">
        <v>450</v>
      </c>
      <c r="B70" s="111" t="s">
        <v>1052</v>
      </c>
      <c r="C70" s="132"/>
      <c r="D70" s="131"/>
      <c r="F70" s="735"/>
    </row>
    <row r="71" spans="1:6" ht="15" x14ac:dyDescent="0.25">
      <c r="B71" s="111" t="s">
        <v>1053</v>
      </c>
      <c r="C71" s="132"/>
      <c r="D71" s="131"/>
      <c r="F71" s="735"/>
    </row>
    <row r="72" spans="1:6" ht="15" x14ac:dyDescent="0.25">
      <c r="B72" s="111" t="s">
        <v>1054</v>
      </c>
      <c r="C72" s="132"/>
      <c r="D72" s="131"/>
      <c r="F72" s="735"/>
    </row>
    <row r="73" spans="1:6" ht="15" x14ac:dyDescent="0.25">
      <c r="C73" s="132"/>
      <c r="D73" s="131"/>
      <c r="F73" s="735"/>
    </row>
    <row r="74" spans="1:6" ht="15" x14ac:dyDescent="0.25">
      <c r="C74" s="765" t="s">
        <v>518</v>
      </c>
      <c r="D74" s="766">
        <v>1</v>
      </c>
      <c r="E74" s="734">
        <v>0</v>
      </c>
      <c r="F74" s="733">
        <f>D74*E74</f>
        <v>0</v>
      </c>
    </row>
    <row r="75" spans="1:6" ht="15" x14ac:dyDescent="0.25">
      <c r="C75" s="132"/>
      <c r="D75" s="131"/>
      <c r="F75" s="735"/>
    </row>
    <row r="76" spans="1:6" ht="15" x14ac:dyDescent="0.25">
      <c r="A76" s="128" t="s">
        <v>452</v>
      </c>
      <c r="B76" s="111" t="s">
        <v>1055</v>
      </c>
      <c r="C76" s="132"/>
      <c r="D76" s="131"/>
      <c r="F76" s="735"/>
    </row>
    <row r="77" spans="1:6" ht="15" x14ac:dyDescent="0.25">
      <c r="C77" s="765" t="s">
        <v>518</v>
      </c>
      <c r="D77" s="766">
        <v>1</v>
      </c>
      <c r="E77" s="734">
        <v>0</v>
      </c>
      <c r="F77" s="733">
        <f>D77*E77</f>
        <v>0</v>
      </c>
    </row>
    <row r="78" spans="1:6" ht="15" x14ac:dyDescent="0.25">
      <c r="C78" s="132"/>
      <c r="D78" s="131"/>
      <c r="F78" s="735"/>
    </row>
    <row r="79" spans="1:6" ht="15" x14ac:dyDescent="0.25">
      <c r="A79" s="128" t="s">
        <v>454</v>
      </c>
      <c r="B79" s="111" t="s">
        <v>1056</v>
      </c>
      <c r="C79" s="132"/>
      <c r="D79" s="131"/>
      <c r="F79" s="735"/>
    </row>
    <row r="80" spans="1:6" ht="15" x14ac:dyDescent="0.25">
      <c r="B80" s="111" t="s">
        <v>1057</v>
      </c>
      <c r="C80" s="132"/>
      <c r="D80" s="131"/>
      <c r="F80" s="735"/>
    </row>
    <row r="81" spans="1:6" ht="15" x14ac:dyDescent="0.25">
      <c r="B81" s="111" t="s">
        <v>1058</v>
      </c>
      <c r="C81" s="132"/>
      <c r="D81" s="131"/>
      <c r="F81" s="735"/>
    </row>
    <row r="82" spans="1:6" ht="15" x14ac:dyDescent="0.25">
      <c r="B82" s="111" t="s">
        <v>1059</v>
      </c>
      <c r="C82" s="132"/>
      <c r="D82" s="131"/>
      <c r="F82" s="735"/>
    </row>
    <row r="83" spans="1:6" ht="15" x14ac:dyDescent="0.25">
      <c r="B83" s="111" t="s">
        <v>1060</v>
      </c>
      <c r="C83" s="132"/>
      <c r="D83" s="131"/>
      <c r="F83" s="735"/>
    </row>
    <row r="84" spans="1:6" ht="15" x14ac:dyDescent="0.25">
      <c r="B84" s="111" t="s">
        <v>1061</v>
      </c>
      <c r="C84" s="132"/>
      <c r="D84" s="131"/>
      <c r="F84" s="735"/>
    </row>
    <row r="85" spans="1:6" ht="15" x14ac:dyDescent="0.25">
      <c r="C85" s="765" t="s">
        <v>602</v>
      </c>
      <c r="D85" s="766">
        <v>473</v>
      </c>
      <c r="E85" s="734">
        <v>0</v>
      </c>
      <c r="F85" s="733">
        <f>D85*E85</f>
        <v>0</v>
      </c>
    </row>
    <row r="86" spans="1:6" ht="15" x14ac:dyDescent="0.25">
      <c r="C86" s="132"/>
      <c r="D86" s="131"/>
      <c r="F86" s="735"/>
    </row>
    <row r="87" spans="1:6" ht="15" x14ac:dyDescent="0.25">
      <c r="A87" s="128" t="s">
        <v>456</v>
      </c>
      <c r="B87" s="111" t="s">
        <v>1062</v>
      </c>
      <c r="C87" s="132"/>
      <c r="D87" s="131"/>
      <c r="F87" s="735"/>
    </row>
    <row r="88" spans="1:6" ht="15" x14ac:dyDescent="0.25">
      <c r="B88" s="111" t="s">
        <v>1063</v>
      </c>
      <c r="C88" s="132"/>
      <c r="D88" s="131"/>
      <c r="F88" s="735"/>
    </row>
    <row r="89" spans="1:6" ht="15" x14ac:dyDescent="0.25">
      <c r="C89" s="132"/>
      <c r="D89" s="131"/>
      <c r="F89" s="735"/>
    </row>
    <row r="90" spans="1:6" ht="15" x14ac:dyDescent="0.25">
      <c r="C90" s="765" t="s">
        <v>518</v>
      </c>
      <c r="D90" s="766">
        <v>1</v>
      </c>
      <c r="E90" s="734">
        <v>0</v>
      </c>
      <c r="F90" s="733">
        <f>D90*E90</f>
        <v>0</v>
      </c>
    </row>
    <row r="91" spans="1:6" ht="15" x14ac:dyDescent="0.25">
      <c r="C91" s="132"/>
      <c r="D91" s="131"/>
      <c r="F91" s="735"/>
    </row>
    <row r="92" spans="1:6" ht="15" x14ac:dyDescent="0.25">
      <c r="A92" s="128" t="s">
        <v>458</v>
      </c>
      <c r="B92" s="111" t="s">
        <v>1064</v>
      </c>
      <c r="C92" s="132"/>
      <c r="D92" s="131"/>
      <c r="F92" s="735"/>
    </row>
    <row r="93" spans="1:6" ht="15" x14ac:dyDescent="0.25">
      <c r="B93" s="111" t="s">
        <v>1065</v>
      </c>
      <c r="C93" s="132"/>
      <c r="D93" s="131"/>
      <c r="F93" s="735"/>
    </row>
    <row r="94" spans="1:6" ht="15" x14ac:dyDescent="0.25">
      <c r="C94" s="132"/>
      <c r="D94" s="131"/>
      <c r="F94" s="735"/>
    </row>
    <row r="95" spans="1:6" ht="15" x14ac:dyDescent="0.25">
      <c r="C95" s="765" t="s">
        <v>518</v>
      </c>
      <c r="D95" s="766">
        <v>1</v>
      </c>
      <c r="E95" s="734">
        <v>0</v>
      </c>
      <c r="F95" s="733">
        <f>D95*E95</f>
        <v>0</v>
      </c>
    </row>
    <row r="96" spans="1:6" ht="15" x14ac:dyDescent="0.25">
      <c r="C96" s="132"/>
      <c r="D96" s="131"/>
      <c r="F96" s="735"/>
    </row>
    <row r="97" spans="1:6" ht="15" x14ac:dyDescent="0.25">
      <c r="A97" s="128" t="s">
        <v>460</v>
      </c>
      <c r="B97" s="111" t="s">
        <v>1066</v>
      </c>
      <c r="C97" s="132"/>
      <c r="D97" s="131"/>
      <c r="F97" s="735"/>
    </row>
    <row r="98" spans="1:6" ht="15" x14ac:dyDescent="0.25">
      <c r="B98" s="111" t="s">
        <v>1067</v>
      </c>
      <c r="C98" s="132"/>
      <c r="D98" s="131"/>
      <c r="F98" s="735"/>
    </row>
    <row r="99" spans="1:6" ht="15" x14ac:dyDescent="0.25">
      <c r="B99" s="111" t="s">
        <v>1068</v>
      </c>
      <c r="C99" s="132"/>
      <c r="D99" s="131"/>
      <c r="F99" s="735"/>
    </row>
    <row r="100" spans="1:6" ht="15" x14ac:dyDescent="0.25">
      <c r="B100" s="111" t="s">
        <v>1069</v>
      </c>
      <c r="C100" s="132"/>
      <c r="D100" s="131"/>
      <c r="F100" s="735"/>
    </row>
    <row r="101" spans="1:6" ht="15" x14ac:dyDescent="0.25">
      <c r="C101" s="765" t="s">
        <v>518</v>
      </c>
      <c r="D101" s="766">
        <v>2</v>
      </c>
      <c r="E101" s="734">
        <v>0</v>
      </c>
      <c r="F101" s="733">
        <f>D101*E101</f>
        <v>0</v>
      </c>
    </row>
    <row r="102" spans="1:6" x14ac:dyDescent="0.2">
      <c r="B102" s="767"/>
      <c r="C102" s="768"/>
      <c r="D102" s="769"/>
      <c r="E102" s="736"/>
      <c r="F102" s="736"/>
    </row>
    <row r="103" spans="1:6" x14ac:dyDescent="0.2">
      <c r="B103" s="770" t="s">
        <v>1070</v>
      </c>
      <c r="C103" s="771"/>
      <c r="D103" s="745"/>
      <c r="E103" s="725"/>
      <c r="F103" s="737">
        <f>SUM(F28:F102)</f>
        <v>0</v>
      </c>
    </row>
    <row r="104" spans="1:6" x14ac:dyDescent="0.2">
      <c r="B104" s="129"/>
      <c r="C104" s="132"/>
      <c r="D104" s="131"/>
      <c r="F104" s="310"/>
    </row>
    <row r="105" spans="1:6" x14ac:dyDescent="0.2">
      <c r="B105" s="129"/>
      <c r="C105" s="132"/>
      <c r="D105" s="131"/>
      <c r="F105" s="310"/>
    </row>
    <row r="106" spans="1:6" ht="15" x14ac:dyDescent="0.25">
      <c r="A106" s="751" t="s">
        <v>1018</v>
      </c>
      <c r="B106" s="129" t="s">
        <v>53</v>
      </c>
      <c r="C106" s="132"/>
      <c r="D106" s="131"/>
      <c r="F106" s="307"/>
    </row>
    <row r="107" spans="1:6" ht="15" x14ac:dyDescent="0.25">
      <c r="C107" s="132"/>
      <c r="D107" s="131"/>
      <c r="F107" s="307"/>
    </row>
    <row r="108" spans="1:6" x14ac:dyDescent="0.2">
      <c r="B108" s="752" t="s">
        <v>507</v>
      </c>
      <c r="C108" s="752" t="s">
        <v>1025</v>
      </c>
      <c r="D108" s="753" t="s">
        <v>744</v>
      </c>
      <c r="E108" s="729" t="s">
        <v>1026</v>
      </c>
      <c r="F108" s="730" t="s">
        <v>509</v>
      </c>
    </row>
    <row r="109" spans="1:6" ht="15" x14ac:dyDescent="0.25">
      <c r="C109" s="132"/>
      <c r="D109" s="131"/>
      <c r="F109" s="307"/>
    </row>
    <row r="110" spans="1:6" ht="15" x14ac:dyDescent="0.25">
      <c r="A110" s="128" t="s">
        <v>435</v>
      </c>
      <c r="B110" s="111" t="s">
        <v>1158</v>
      </c>
      <c r="C110" s="132"/>
      <c r="D110" s="131"/>
      <c r="F110" s="307"/>
    </row>
    <row r="111" spans="1:6" ht="15" x14ac:dyDescent="0.25">
      <c r="B111" s="111" t="s">
        <v>1156</v>
      </c>
      <c r="C111" s="132"/>
      <c r="D111" s="131"/>
      <c r="F111" s="307"/>
    </row>
    <row r="112" spans="1:6" ht="15" x14ac:dyDescent="0.25">
      <c r="B112" s="111" t="s">
        <v>1157</v>
      </c>
      <c r="C112" s="132"/>
      <c r="D112" s="131"/>
      <c r="F112" s="307"/>
    </row>
    <row r="113" spans="1:6" ht="15" x14ac:dyDescent="0.25">
      <c r="C113" s="765" t="s">
        <v>26</v>
      </c>
      <c r="D113" s="766">
        <v>1465</v>
      </c>
      <c r="E113" s="734">
        <v>0</v>
      </c>
      <c r="F113" s="733">
        <f>D113*E113</f>
        <v>0</v>
      </c>
    </row>
    <row r="114" spans="1:6" ht="15" x14ac:dyDescent="0.25">
      <c r="C114" s="132"/>
      <c r="D114" s="131"/>
      <c r="F114" s="735"/>
    </row>
    <row r="115" spans="1:6" ht="15" x14ac:dyDescent="0.25">
      <c r="A115" s="128" t="s">
        <v>437</v>
      </c>
      <c r="B115" s="111" t="s">
        <v>1071</v>
      </c>
      <c r="C115" s="132"/>
      <c r="D115" s="131"/>
      <c r="F115" s="307"/>
    </row>
    <row r="116" spans="1:6" ht="15" x14ac:dyDescent="0.25">
      <c r="B116" s="111" t="s">
        <v>1072</v>
      </c>
      <c r="C116" s="132"/>
      <c r="D116" s="131"/>
      <c r="F116" s="307"/>
    </row>
    <row r="117" spans="1:6" ht="15" x14ac:dyDescent="0.25">
      <c r="B117" s="111" t="s">
        <v>1073</v>
      </c>
      <c r="C117" s="132"/>
      <c r="D117" s="131"/>
      <c r="F117" s="307"/>
    </row>
    <row r="118" spans="1:6" ht="15" x14ac:dyDescent="0.25">
      <c r="C118" s="765" t="s">
        <v>34</v>
      </c>
      <c r="D118" s="766">
        <v>2169</v>
      </c>
      <c r="E118" s="734">
        <v>0</v>
      </c>
      <c r="F118" s="733">
        <f>D118*E118</f>
        <v>0</v>
      </c>
    </row>
    <row r="119" spans="1:6" ht="15" x14ac:dyDescent="0.25">
      <c r="C119" s="132"/>
      <c r="D119" s="131"/>
      <c r="F119" s="735"/>
    </row>
    <row r="120" spans="1:6" ht="15" x14ac:dyDescent="0.25">
      <c r="A120" s="128" t="s">
        <v>439</v>
      </c>
      <c r="B120" s="111" t="s">
        <v>1071</v>
      </c>
      <c r="C120" s="132"/>
      <c r="D120" s="131"/>
      <c r="F120" s="735"/>
    </row>
    <row r="121" spans="1:6" ht="15" x14ac:dyDescent="0.25">
      <c r="B121" s="111" t="s">
        <v>1072</v>
      </c>
      <c r="C121" s="132"/>
      <c r="D121" s="131"/>
      <c r="F121" s="735"/>
    </row>
    <row r="122" spans="1:6" ht="15" x14ac:dyDescent="0.25">
      <c r="B122" s="111" t="s">
        <v>1074</v>
      </c>
      <c r="C122" s="132"/>
      <c r="D122" s="131"/>
      <c r="F122" s="735"/>
    </row>
    <row r="123" spans="1:6" ht="15" x14ac:dyDescent="0.25">
      <c r="C123" s="765" t="s">
        <v>34</v>
      </c>
      <c r="D123" s="766">
        <v>2880</v>
      </c>
      <c r="E123" s="734">
        <v>0</v>
      </c>
      <c r="F123" s="733">
        <f>D123*E123</f>
        <v>0</v>
      </c>
    </row>
    <row r="124" spans="1:6" ht="15" x14ac:dyDescent="0.25">
      <c r="C124" s="132"/>
      <c r="D124" s="131"/>
      <c r="F124" s="735"/>
    </row>
    <row r="125" spans="1:6" ht="15" x14ac:dyDescent="0.25">
      <c r="A125" s="128" t="s">
        <v>440</v>
      </c>
      <c r="B125" s="111" t="s">
        <v>1075</v>
      </c>
      <c r="C125" s="132"/>
      <c r="D125" s="131"/>
      <c r="F125" s="735"/>
    </row>
    <row r="126" spans="1:6" ht="15" x14ac:dyDescent="0.25">
      <c r="B126" s="111" t="s">
        <v>1076</v>
      </c>
      <c r="C126" s="132"/>
      <c r="D126" s="131"/>
      <c r="F126" s="735"/>
    </row>
    <row r="127" spans="1:6" ht="15" x14ac:dyDescent="0.25">
      <c r="B127" s="111" t="s">
        <v>1074</v>
      </c>
      <c r="C127" s="132"/>
      <c r="D127" s="131"/>
      <c r="F127" s="735"/>
    </row>
    <row r="128" spans="1:6" ht="15" x14ac:dyDescent="0.25">
      <c r="C128" s="765" t="s">
        <v>34</v>
      </c>
      <c r="D128" s="766">
        <v>50</v>
      </c>
      <c r="E128" s="734">
        <v>0</v>
      </c>
      <c r="F128" s="733">
        <f>D128*E128</f>
        <v>0</v>
      </c>
    </row>
    <row r="129" spans="1:6" ht="15" x14ac:dyDescent="0.25">
      <c r="C129" s="132"/>
      <c r="D129" s="131"/>
      <c r="F129" s="735"/>
    </row>
    <row r="130" spans="1:6" ht="15" x14ac:dyDescent="0.25">
      <c r="A130" s="128" t="s">
        <v>442</v>
      </c>
      <c r="B130" s="111" t="s">
        <v>1077</v>
      </c>
      <c r="C130" s="132"/>
      <c r="D130" s="131"/>
      <c r="F130" s="735"/>
    </row>
    <row r="131" spans="1:6" ht="15" x14ac:dyDescent="0.25">
      <c r="B131" s="111" t="s">
        <v>1078</v>
      </c>
      <c r="C131" s="132"/>
      <c r="D131" s="131"/>
      <c r="F131" s="735"/>
    </row>
    <row r="132" spans="1:6" ht="15" x14ac:dyDescent="0.25">
      <c r="B132" s="111" t="s">
        <v>1079</v>
      </c>
      <c r="C132" s="132"/>
      <c r="D132" s="131"/>
      <c r="F132" s="735"/>
    </row>
    <row r="133" spans="1:6" ht="15" x14ac:dyDescent="0.25">
      <c r="C133" s="132"/>
      <c r="D133" s="131"/>
      <c r="F133" s="735"/>
    </row>
    <row r="134" spans="1:6" ht="15" x14ac:dyDescent="0.25">
      <c r="C134" s="765" t="s">
        <v>26</v>
      </c>
      <c r="D134" s="766">
        <v>4890</v>
      </c>
      <c r="E134" s="734">
        <v>0</v>
      </c>
      <c r="F134" s="733">
        <f>D134*E134</f>
        <v>0</v>
      </c>
    </row>
    <row r="135" spans="1:6" ht="15" x14ac:dyDescent="0.25">
      <c r="C135" s="132"/>
      <c r="D135" s="131"/>
      <c r="F135" s="735"/>
    </row>
    <row r="136" spans="1:6" ht="15" x14ac:dyDescent="0.25">
      <c r="A136" s="128" t="s">
        <v>444</v>
      </c>
      <c r="B136" s="111" t="s">
        <v>1080</v>
      </c>
      <c r="C136" s="132"/>
      <c r="D136" s="131"/>
      <c r="F136" s="735"/>
    </row>
    <row r="137" spans="1:6" ht="15" x14ac:dyDescent="0.25">
      <c r="B137" s="111" t="s">
        <v>1081</v>
      </c>
      <c r="C137" s="132"/>
      <c r="D137" s="131"/>
      <c r="F137" s="735"/>
    </row>
    <row r="138" spans="1:6" ht="15" x14ac:dyDescent="0.25">
      <c r="B138" s="111" t="s">
        <v>1082</v>
      </c>
      <c r="C138" s="132"/>
      <c r="D138" s="131"/>
      <c r="F138" s="735"/>
    </row>
    <row r="139" spans="1:6" ht="15" x14ac:dyDescent="0.25">
      <c r="C139" s="132"/>
      <c r="D139" s="131"/>
      <c r="F139" s="735"/>
    </row>
    <row r="140" spans="1:6" ht="15" x14ac:dyDescent="0.25">
      <c r="B140" s="111" t="s">
        <v>1083</v>
      </c>
      <c r="C140" s="765" t="s">
        <v>602</v>
      </c>
      <c r="D140" s="766">
        <v>473</v>
      </c>
      <c r="E140" s="734">
        <v>0</v>
      </c>
      <c r="F140" s="733">
        <f>D140*E140</f>
        <v>0</v>
      </c>
    </row>
    <row r="141" spans="1:6" ht="15" x14ac:dyDescent="0.25">
      <c r="C141" s="132"/>
      <c r="D141" s="131"/>
      <c r="F141" s="735"/>
    </row>
    <row r="142" spans="1:6" ht="15" x14ac:dyDescent="0.25">
      <c r="A142" s="128" t="s">
        <v>446</v>
      </c>
      <c r="B142" s="772" t="s">
        <v>1084</v>
      </c>
      <c r="C142" s="132"/>
      <c r="D142" s="131"/>
      <c r="F142" s="307"/>
    </row>
    <row r="143" spans="1:6" ht="15" x14ac:dyDescent="0.25">
      <c r="B143" s="772" t="s">
        <v>1085</v>
      </c>
      <c r="C143" s="132"/>
      <c r="D143" s="131"/>
      <c r="F143" s="307"/>
    </row>
    <row r="144" spans="1:6" ht="15" x14ac:dyDescent="0.25">
      <c r="B144" s="772" t="s">
        <v>1086</v>
      </c>
      <c r="C144" s="132"/>
      <c r="D144" s="131"/>
      <c r="F144" s="307"/>
    </row>
    <row r="145" spans="1:6" ht="15" x14ac:dyDescent="0.25">
      <c r="B145" s="772" t="s">
        <v>1087</v>
      </c>
      <c r="C145" s="132"/>
      <c r="D145" s="131"/>
      <c r="F145" s="307"/>
    </row>
    <row r="146" spans="1:6" ht="15" x14ac:dyDescent="0.25">
      <c r="B146" s="772" t="s">
        <v>1088</v>
      </c>
      <c r="C146" s="132"/>
      <c r="D146" s="131"/>
      <c r="F146" s="307"/>
    </row>
    <row r="147" spans="1:6" ht="15" x14ac:dyDescent="0.25">
      <c r="B147" s="772" t="s">
        <v>1089</v>
      </c>
      <c r="C147" s="132"/>
      <c r="D147" s="131"/>
      <c r="F147" s="307"/>
    </row>
    <row r="148" spans="1:6" ht="15" x14ac:dyDescent="0.25">
      <c r="B148" s="772"/>
      <c r="C148" s="132"/>
      <c r="D148" s="131"/>
      <c r="F148" s="307"/>
    </row>
    <row r="149" spans="1:6" ht="15" x14ac:dyDescent="0.25">
      <c r="C149" s="765" t="s">
        <v>34</v>
      </c>
      <c r="D149" s="766">
        <v>642</v>
      </c>
      <c r="E149" s="734">
        <v>0</v>
      </c>
      <c r="F149" s="733">
        <f>D149*E149</f>
        <v>0</v>
      </c>
    </row>
    <row r="150" spans="1:6" ht="15" x14ac:dyDescent="0.25">
      <c r="C150" s="132"/>
      <c r="D150" s="131"/>
      <c r="F150" s="735"/>
    </row>
    <row r="151" spans="1:6" x14ac:dyDescent="0.2">
      <c r="A151" s="773" t="s">
        <v>448</v>
      </c>
      <c r="B151" s="774" t="s">
        <v>1090</v>
      </c>
      <c r="C151" s="775"/>
      <c r="D151" s="756"/>
      <c r="E151" s="736"/>
      <c r="F151" s="736"/>
    </row>
    <row r="152" spans="1:6" x14ac:dyDescent="0.2">
      <c r="A152" s="773"/>
      <c r="B152" s="774" t="s">
        <v>1091</v>
      </c>
      <c r="C152" s="775"/>
      <c r="D152" s="756"/>
      <c r="E152" s="736"/>
      <c r="F152" s="736"/>
    </row>
    <row r="153" spans="1:6" x14ac:dyDescent="0.2">
      <c r="A153" s="776"/>
      <c r="B153" s="774" t="s">
        <v>1092</v>
      </c>
      <c r="C153" s="775"/>
      <c r="D153" s="756"/>
      <c r="E153" s="736"/>
      <c r="F153" s="736"/>
    </row>
    <row r="154" spans="1:6" x14ac:dyDescent="0.2">
      <c r="A154" s="773"/>
      <c r="B154" s="774" t="s">
        <v>1093</v>
      </c>
      <c r="C154" s="775"/>
      <c r="D154" s="756"/>
      <c r="E154" s="736"/>
      <c r="F154" s="736"/>
    </row>
    <row r="155" spans="1:6" x14ac:dyDescent="0.2">
      <c r="A155" s="773"/>
      <c r="B155" s="774"/>
      <c r="C155" s="775"/>
      <c r="D155" s="756"/>
      <c r="E155" s="736"/>
      <c r="F155" s="736"/>
    </row>
    <row r="156" spans="1:6" x14ac:dyDescent="0.2">
      <c r="A156" s="776"/>
      <c r="C156" s="777" t="s">
        <v>34</v>
      </c>
      <c r="D156" s="766">
        <v>2880</v>
      </c>
      <c r="E156" s="738">
        <v>0</v>
      </c>
      <c r="F156" s="739">
        <f>D156*E156</f>
        <v>0</v>
      </c>
    </row>
    <row r="157" spans="1:6" ht="15" x14ac:dyDescent="0.25">
      <c r="C157" s="132"/>
      <c r="D157" s="131"/>
      <c r="F157" s="735"/>
    </row>
    <row r="158" spans="1:6" ht="15" x14ac:dyDescent="0.25">
      <c r="A158" s="128" t="s">
        <v>450</v>
      </c>
      <c r="B158" s="111" t="s">
        <v>1094</v>
      </c>
      <c r="C158" s="132"/>
      <c r="D158" s="131"/>
      <c r="F158" s="307"/>
    </row>
    <row r="159" spans="1:6" ht="15" x14ac:dyDescent="0.25">
      <c r="B159" s="111" t="s">
        <v>1095</v>
      </c>
      <c r="C159" s="132"/>
      <c r="D159" s="131"/>
      <c r="F159" s="307"/>
    </row>
    <row r="160" spans="1:6" ht="15" x14ac:dyDescent="0.25">
      <c r="C160" s="765" t="s">
        <v>26</v>
      </c>
      <c r="D160" s="766">
        <v>813</v>
      </c>
      <c r="E160" s="734">
        <v>0</v>
      </c>
      <c r="F160" s="733">
        <f>D160*E160</f>
        <v>0</v>
      </c>
    </row>
    <row r="161" spans="1:6" ht="15" x14ac:dyDescent="0.25">
      <c r="C161" s="132"/>
      <c r="D161" s="131"/>
      <c r="F161" s="307"/>
    </row>
    <row r="162" spans="1:6" ht="15" x14ac:dyDescent="0.25">
      <c r="A162" s="128" t="s">
        <v>452</v>
      </c>
      <c r="B162" s="111" t="s">
        <v>1159</v>
      </c>
      <c r="C162" s="132"/>
      <c r="D162" s="131"/>
      <c r="F162" s="307"/>
    </row>
    <row r="163" spans="1:6" ht="15" x14ac:dyDescent="0.25">
      <c r="B163" s="111" t="s">
        <v>1160</v>
      </c>
      <c r="C163" s="132"/>
      <c r="D163" s="131"/>
      <c r="F163" s="307"/>
    </row>
    <row r="164" spans="1:6" ht="15" x14ac:dyDescent="0.25">
      <c r="B164" s="111" t="s">
        <v>1161</v>
      </c>
      <c r="C164" s="132"/>
      <c r="D164" s="131"/>
      <c r="F164" s="307"/>
    </row>
    <row r="165" spans="1:6" ht="15" x14ac:dyDescent="0.25">
      <c r="B165" s="111" t="s">
        <v>1162</v>
      </c>
      <c r="C165" s="132"/>
      <c r="D165" s="131"/>
      <c r="F165" s="307"/>
    </row>
    <row r="166" spans="1:6" ht="15" x14ac:dyDescent="0.25">
      <c r="B166" s="111" t="s">
        <v>1163</v>
      </c>
      <c r="C166" s="132"/>
      <c r="D166" s="131"/>
      <c r="F166" s="307"/>
    </row>
    <row r="167" spans="1:6" ht="15" x14ac:dyDescent="0.25">
      <c r="B167" s="111" t="s">
        <v>1164</v>
      </c>
      <c r="C167" s="132"/>
      <c r="D167" s="131"/>
      <c r="F167" s="307"/>
    </row>
    <row r="168" spans="1:6" ht="15" x14ac:dyDescent="0.25">
      <c r="B168" s="111" t="s">
        <v>1165</v>
      </c>
      <c r="C168" s="132"/>
      <c r="D168" s="131"/>
      <c r="F168" s="307"/>
    </row>
    <row r="169" spans="1:6" ht="15" x14ac:dyDescent="0.25">
      <c r="B169" s="111" t="s">
        <v>1166</v>
      </c>
      <c r="C169" s="132"/>
      <c r="D169" s="131"/>
      <c r="F169" s="307"/>
    </row>
    <row r="170" spans="1:6" ht="15" x14ac:dyDescent="0.25">
      <c r="B170" s="111" t="s">
        <v>1167</v>
      </c>
      <c r="C170" s="132"/>
      <c r="D170" s="131"/>
      <c r="F170" s="307"/>
    </row>
    <row r="171" spans="1:6" ht="15" x14ac:dyDescent="0.25">
      <c r="C171" s="765" t="s">
        <v>34</v>
      </c>
      <c r="D171" s="766">
        <v>615</v>
      </c>
      <c r="E171" s="734">
        <v>0</v>
      </c>
      <c r="F171" s="733">
        <f>D171*E171</f>
        <v>0</v>
      </c>
    </row>
    <row r="172" spans="1:6" ht="15" x14ac:dyDescent="0.25">
      <c r="C172" s="132"/>
      <c r="D172" s="131"/>
      <c r="F172" s="307"/>
    </row>
    <row r="173" spans="1:6" ht="15" x14ac:dyDescent="0.25">
      <c r="A173" s="128" t="s">
        <v>454</v>
      </c>
      <c r="B173" s="111" t="s">
        <v>1168</v>
      </c>
      <c r="C173" s="132"/>
      <c r="D173" s="131"/>
      <c r="F173" s="307"/>
    </row>
    <row r="174" spans="1:6" ht="15" x14ac:dyDescent="0.25">
      <c r="B174" s="111" t="s">
        <v>1169</v>
      </c>
      <c r="C174" s="132"/>
      <c r="D174" s="131"/>
      <c r="F174" s="307"/>
    </row>
    <row r="175" spans="1:6" ht="15" x14ac:dyDescent="0.25">
      <c r="B175" s="111" t="s">
        <v>1170</v>
      </c>
      <c r="C175" s="132"/>
      <c r="D175" s="131"/>
      <c r="F175" s="307"/>
    </row>
    <row r="176" spans="1:6" ht="15" x14ac:dyDescent="0.25">
      <c r="B176" s="111" t="s">
        <v>1171</v>
      </c>
      <c r="C176" s="132"/>
      <c r="D176" s="131"/>
      <c r="F176" s="307"/>
    </row>
    <row r="177" spans="1:6" ht="15" x14ac:dyDescent="0.25">
      <c r="B177" s="111" t="s">
        <v>1172</v>
      </c>
      <c r="C177" s="132"/>
      <c r="D177" s="131"/>
      <c r="F177" s="307"/>
    </row>
    <row r="178" spans="1:6" ht="15" x14ac:dyDescent="0.25">
      <c r="B178" s="111" t="s">
        <v>1173</v>
      </c>
      <c r="C178" s="132"/>
      <c r="D178" s="131"/>
      <c r="F178" s="307"/>
    </row>
    <row r="179" spans="1:6" ht="15" x14ac:dyDescent="0.25">
      <c r="B179" s="111" t="s">
        <v>1174</v>
      </c>
      <c r="C179" s="132"/>
      <c r="D179" s="131"/>
      <c r="F179" s="307"/>
    </row>
    <row r="180" spans="1:6" ht="15" x14ac:dyDescent="0.25">
      <c r="B180" s="111" t="s">
        <v>1175</v>
      </c>
      <c r="C180" s="132"/>
      <c r="D180" s="131"/>
      <c r="F180" s="307"/>
    </row>
    <row r="181" spans="1:6" ht="15" x14ac:dyDescent="0.25">
      <c r="B181" s="111" t="s">
        <v>1176</v>
      </c>
      <c r="C181" s="132"/>
      <c r="D181" s="131"/>
      <c r="F181" s="307"/>
    </row>
    <row r="182" spans="1:6" ht="15" x14ac:dyDescent="0.25">
      <c r="B182" s="111" t="s">
        <v>1177</v>
      </c>
      <c r="C182" s="132"/>
      <c r="D182" s="131"/>
      <c r="F182" s="307"/>
    </row>
    <row r="183" spans="1:6" ht="15" x14ac:dyDescent="0.25">
      <c r="C183" s="765" t="s">
        <v>26</v>
      </c>
      <c r="D183" s="766">
        <v>462</v>
      </c>
      <c r="E183" s="734">
        <v>0</v>
      </c>
      <c r="F183" s="733">
        <f>D183*E183</f>
        <v>0</v>
      </c>
    </row>
    <row r="184" spans="1:6" ht="15" x14ac:dyDescent="0.25">
      <c r="C184" s="132"/>
      <c r="D184" s="131"/>
      <c r="F184" s="307"/>
    </row>
    <row r="185" spans="1:6" x14ac:dyDescent="0.2">
      <c r="B185" s="770" t="s">
        <v>1096</v>
      </c>
      <c r="C185" s="771"/>
      <c r="D185" s="745"/>
      <c r="E185" s="725"/>
      <c r="F185" s="737">
        <f>SUM(F113:F184)</f>
        <v>0</v>
      </c>
    </row>
    <row r="186" spans="1:6" x14ac:dyDescent="0.2">
      <c r="B186" s="129"/>
      <c r="C186" s="132"/>
      <c r="D186" s="131"/>
      <c r="F186" s="310"/>
    </row>
    <row r="187" spans="1:6" ht="15" x14ac:dyDescent="0.25">
      <c r="A187" s="751" t="s">
        <v>1019</v>
      </c>
      <c r="B187" s="129" t="s">
        <v>511</v>
      </c>
      <c r="C187" s="132"/>
      <c r="D187" s="131"/>
      <c r="F187" s="307"/>
    </row>
    <row r="188" spans="1:6" ht="15" x14ac:dyDescent="0.25">
      <c r="B188" s="129"/>
      <c r="C188" s="132"/>
      <c r="D188" s="131"/>
      <c r="F188" s="307"/>
    </row>
    <row r="189" spans="1:6" x14ac:dyDescent="0.2">
      <c r="B189" s="752" t="s">
        <v>507</v>
      </c>
      <c r="C189" s="752" t="s">
        <v>1025</v>
      </c>
      <c r="D189" s="753" t="s">
        <v>744</v>
      </c>
      <c r="E189" s="729" t="s">
        <v>1026</v>
      </c>
      <c r="F189" s="730" t="s">
        <v>509</v>
      </c>
    </row>
    <row r="190" spans="1:6" ht="15" x14ac:dyDescent="0.25">
      <c r="C190" s="132"/>
      <c r="D190" s="131"/>
      <c r="F190" s="307"/>
    </row>
    <row r="191" spans="1:6" ht="15" x14ac:dyDescent="0.25">
      <c r="A191" s="128" t="s">
        <v>435</v>
      </c>
      <c r="B191" s="111" t="s">
        <v>1097</v>
      </c>
      <c r="C191" s="132"/>
      <c r="D191" s="131"/>
      <c r="F191" s="307"/>
    </row>
    <row r="192" spans="1:6" ht="15" x14ac:dyDescent="0.25">
      <c r="B192" s="111" t="s">
        <v>1098</v>
      </c>
      <c r="C192" s="132"/>
      <c r="D192" s="131"/>
      <c r="F192" s="307"/>
    </row>
    <row r="193" spans="1:6" ht="15" x14ac:dyDescent="0.25">
      <c r="B193" s="111" t="s">
        <v>1099</v>
      </c>
      <c r="C193" s="132"/>
      <c r="D193" s="131"/>
      <c r="F193" s="307"/>
    </row>
    <row r="194" spans="1:6" ht="15" x14ac:dyDescent="0.25">
      <c r="B194" s="111" t="s">
        <v>1100</v>
      </c>
      <c r="C194" s="132"/>
      <c r="D194" s="131"/>
      <c r="F194" s="307"/>
    </row>
    <row r="195" spans="1:6" ht="15" x14ac:dyDescent="0.25">
      <c r="B195" s="111" t="s">
        <v>1101</v>
      </c>
      <c r="C195" s="132"/>
      <c r="D195" s="131"/>
      <c r="F195" s="307"/>
    </row>
    <row r="196" spans="1:6" ht="15" x14ac:dyDescent="0.25">
      <c r="B196" s="111" t="s">
        <v>1102</v>
      </c>
      <c r="C196" s="132"/>
      <c r="D196" s="131"/>
      <c r="F196" s="307"/>
    </row>
    <row r="197" spans="1:6" ht="15" x14ac:dyDescent="0.25">
      <c r="B197" s="111" t="s">
        <v>1103</v>
      </c>
      <c r="C197" s="132"/>
      <c r="D197" s="131"/>
      <c r="F197" s="307"/>
    </row>
    <row r="198" spans="1:6" ht="15" x14ac:dyDescent="0.25">
      <c r="C198" s="132"/>
      <c r="D198" s="131"/>
      <c r="F198" s="307"/>
    </row>
    <row r="199" spans="1:6" ht="15" x14ac:dyDescent="0.25">
      <c r="B199" s="111" t="s">
        <v>1104</v>
      </c>
      <c r="C199" s="765" t="s">
        <v>14</v>
      </c>
      <c r="D199" s="766">
        <v>3</v>
      </c>
      <c r="E199" s="734">
        <v>0</v>
      </c>
      <c r="F199" s="733">
        <f>D199*E199</f>
        <v>0</v>
      </c>
    </row>
    <row r="200" spans="1:6" ht="15" x14ac:dyDescent="0.25">
      <c r="C200" s="132"/>
      <c r="D200" s="131"/>
      <c r="F200" s="735"/>
    </row>
    <row r="201" spans="1:6" ht="15" x14ac:dyDescent="0.25">
      <c r="A201" s="128" t="s">
        <v>437</v>
      </c>
      <c r="B201" s="111" t="s">
        <v>1097</v>
      </c>
      <c r="C201" s="132"/>
      <c r="D201" s="131"/>
      <c r="F201" s="307"/>
    </row>
    <row r="202" spans="1:6" ht="15" x14ac:dyDescent="0.25">
      <c r="B202" s="111" t="s">
        <v>1098</v>
      </c>
      <c r="C202" s="132"/>
      <c r="D202" s="131"/>
      <c r="F202" s="307"/>
    </row>
    <row r="203" spans="1:6" ht="15" x14ac:dyDescent="0.25">
      <c r="B203" s="111" t="s">
        <v>1105</v>
      </c>
      <c r="C203" s="132"/>
      <c r="D203" s="131"/>
      <c r="F203" s="307"/>
    </row>
    <row r="204" spans="1:6" ht="15" x14ac:dyDescent="0.25">
      <c r="B204" s="111" t="s">
        <v>1100</v>
      </c>
      <c r="C204" s="132"/>
      <c r="D204" s="131"/>
      <c r="F204" s="307"/>
    </row>
    <row r="205" spans="1:6" ht="15" x14ac:dyDescent="0.25">
      <c r="B205" s="111" t="s">
        <v>1101</v>
      </c>
      <c r="C205" s="132"/>
      <c r="D205" s="131"/>
      <c r="F205" s="307"/>
    </row>
    <row r="206" spans="1:6" ht="15" x14ac:dyDescent="0.25">
      <c r="B206" s="111" t="s">
        <v>1102</v>
      </c>
      <c r="C206" s="132"/>
      <c r="D206" s="131"/>
      <c r="F206" s="307"/>
    </row>
    <row r="207" spans="1:6" ht="15" x14ac:dyDescent="0.25">
      <c r="B207" s="111" t="s">
        <v>1103</v>
      </c>
      <c r="C207" s="132"/>
      <c r="D207" s="131"/>
      <c r="F207" s="307"/>
    </row>
    <row r="208" spans="1:6" ht="15" x14ac:dyDescent="0.25">
      <c r="C208" s="132"/>
      <c r="D208" s="131"/>
      <c r="F208" s="307"/>
    </row>
    <row r="209" spans="1:6" ht="15" x14ac:dyDescent="0.25">
      <c r="B209" s="111" t="s">
        <v>1106</v>
      </c>
      <c r="C209" s="765" t="s">
        <v>14</v>
      </c>
      <c r="D209" s="766">
        <v>4</v>
      </c>
      <c r="E209" s="734">
        <v>0</v>
      </c>
      <c r="F209" s="733">
        <f>D209*E209</f>
        <v>0</v>
      </c>
    </row>
    <row r="210" spans="1:6" ht="15" x14ac:dyDescent="0.25">
      <c r="C210" s="132"/>
      <c r="D210" s="131"/>
      <c r="F210" s="735"/>
    </row>
    <row r="211" spans="1:6" ht="15" x14ac:dyDescent="0.25">
      <c r="A211" s="128" t="s">
        <v>439</v>
      </c>
      <c r="B211" s="111" t="s">
        <v>1097</v>
      </c>
      <c r="C211" s="132"/>
      <c r="D211" s="131"/>
      <c r="F211" s="307"/>
    </row>
    <row r="212" spans="1:6" ht="15" x14ac:dyDescent="0.25">
      <c r="B212" s="111" t="s">
        <v>1098</v>
      </c>
      <c r="C212" s="132"/>
      <c r="D212" s="131"/>
      <c r="F212" s="307"/>
    </row>
    <row r="213" spans="1:6" ht="15" x14ac:dyDescent="0.25">
      <c r="B213" s="111" t="s">
        <v>1105</v>
      </c>
      <c r="C213" s="132"/>
      <c r="D213" s="131"/>
      <c r="F213" s="307"/>
    </row>
    <row r="214" spans="1:6" ht="15" x14ac:dyDescent="0.25">
      <c r="B214" s="111" t="s">
        <v>1100</v>
      </c>
      <c r="C214" s="132"/>
      <c r="D214" s="131"/>
      <c r="F214" s="307"/>
    </row>
    <row r="215" spans="1:6" ht="15" x14ac:dyDescent="0.25">
      <c r="B215" s="111" t="s">
        <v>1101</v>
      </c>
      <c r="C215" s="132"/>
      <c r="D215" s="131"/>
      <c r="F215" s="307"/>
    </row>
    <row r="216" spans="1:6" ht="15" x14ac:dyDescent="0.25">
      <c r="B216" s="111" t="s">
        <v>1102</v>
      </c>
      <c r="C216" s="132"/>
      <c r="D216" s="131"/>
      <c r="F216" s="307"/>
    </row>
    <row r="217" spans="1:6" ht="15" x14ac:dyDescent="0.25">
      <c r="B217" s="111" t="s">
        <v>1103</v>
      </c>
      <c r="C217" s="132"/>
      <c r="D217" s="131"/>
      <c r="F217" s="307"/>
    </row>
    <row r="218" spans="1:6" ht="15" x14ac:dyDescent="0.25">
      <c r="C218" s="132"/>
      <c r="D218" s="131"/>
      <c r="F218" s="307"/>
    </row>
    <row r="219" spans="1:6" ht="15" x14ac:dyDescent="0.25">
      <c r="B219" s="111" t="s">
        <v>1107</v>
      </c>
      <c r="C219" s="765" t="s">
        <v>14</v>
      </c>
      <c r="D219" s="766">
        <v>5</v>
      </c>
      <c r="E219" s="734">
        <v>0</v>
      </c>
      <c r="F219" s="733">
        <f>D219*E219</f>
        <v>0</v>
      </c>
    </row>
    <row r="220" spans="1:6" ht="15" x14ac:dyDescent="0.25">
      <c r="C220" s="132"/>
      <c r="D220" s="131"/>
      <c r="F220" s="735"/>
    </row>
    <row r="221" spans="1:6" x14ac:dyDescent="0.2">
      <c r="B221" s="770" t="s">
        <v>1108</v>
      </c>
      <c r="C221" s="771"/>
      <c r="D221" s="745"/>
      <c r="E221" s="725"/>
      <c r="F221" s="737">
        <f>SUM(F191:F220)</f>
        <v>0</v>
      </c>
    </row>
    <row r="222" spans="1:6" x14ac:dyDescent="0.2">
      <c r="B222" s="129"/>
      <c r="C222" s="132"/>
      <c r="D222" s="131"/>
      <c r="F222" s="310"/>
    </row>
    <row r="223" spans="1:6" ht="15" x14ac:dyDescent="0.25">
      <c r="A223" s="751" t="s">
        <v>1020</v>
      </c>
      <c r="B223" s="129" t="s">
        <v>1021</v>
      </c>
      <c r="C223" s="132"/>
      <c r="D223" s="131"/>
      <c r="F223" s="307"/>
    </row>
    <row r="224" spans="1:6" ht="15" x14ac:dyDescent="0.25">
      <c r="C224" s="132"/>
      <c r="D224" s="131"/>
      <c r="F224" s="307"/>
    </row>
    <row r="225" spans="1:6" x14ac:dyDescent="0.2">
      <c r="B225" s="752" t="s">
        <v>507</v>
      </c>
      <c r="C225" s="752" t="s">
        <v>1025</v>
      </c>
      <c r="D225" s="753" t="s">
        <v>744</v>
      </c>
      <c r="E225" s="729" t="s">
        <v>1026</v>
      </c>
      <c r="F225" s="730" t="s">
        <v>509</v>
      </c>
    </row>
    <row r="226" spans="1:6" ht="15" x14ac:dyDescent="0.25">
      <c r="C226" s="132"/>
      <c r="D226" s="131"/>
      <c r="F226" s="307"/>
    </row>
    <row r="227" spans="1:6" ht="15" x14ac:dyDescent="0.25">
      <c r="A227" s="128" t="s">
        <v>435</v>
      </c>
      <c r="B227" s="111" t="s">
        <v>1109</v>
      </c>
      <c r="C227" s="132"/>
      <c r="D227" s="131"/>
      <c r="F227" s="307"/>
    </row>
    <row r="228" spans="1:6" ht="15" x14ac:dyDescent="0.25">
      <c r="B228" s="111" t="s">
        <v>1110</v>
      </c>
      <c r="C228" s="132"/>
      <c r="D228" s="131"/>
      <c r="F228" s="307"/>
    </row>
    <row r="229" spans="1:6" ht="15" x14ac:dyDescent="0.25">
      <c r="C229" s="765" t="s">
        <v>602</v>
      </c>
      <c r="D229" s="766">
        <v>451</v>
      </c>
      <c r="E229" s="734">
        <v>0</v>
      </c>
      <c r="F229" s="733">
        <f>D229*E229</f>
        <v>0</v>
      </c>
    </row>
    <row r="230" spans="1:6" ht="15" x14ac:dyDescent="0.25">
      <c r="C230" s="132"/>
      <c r="D230" s="131"/>
      <c r="F230" s="307"/>
    </row>
    <row r="231" spans="1:6" ht="15" x14ac:dyDescent="0.25">
      <c r="A231" s="128" t="s">
        <v>437</v>
      </c>
      <c r="B231" s="111" t="s">
        <v>1111</v>
      </c>
      <c r="C231" s="132"/>
      <c r="D231" s="131"/>
      <c r="F231" s="307"/>
    </row>
    <row r="232" spans="1:6" ht="15" x14ac:dyDescent="0.25">
      <c r="B232" s="111" t="s">
        <v>1112</v>
      </c>
      <c r="C232" s="132"/>
      <c r="D232" s="131"/>
      <c r="F232" s="307"/>
    </row>
    <row r="233" spans="1:6" ht="15" x14ac:dyDescent="0.25">
      <c r="B233" s="111" t="s">
        <v>1113</v>
      </c>
      <c r="C233" s="132"/>
      <c r="D233" s="131"/>
      <c r="F233" s="307"/>
    </row>
    <row r="234" spans="1:6" ht="15" x14ac:dyDescent="0.25">
      <c r="B234" s="111" t="s">
        <v>1114</v>
      </c>
      <c r="C234" s="132"/>
      <c r="D234" s="131"/>
      <c r="F234" s="307"/>
    </row>
    <row r="235" spans="1:6" ht="15" x14ac:dyDescent="0.25">
      <c r="B235" s="111" t="s">
        <v>1115</v>
      </c>
      <c r="C235" s="132"/>
      <c r="D235" s="131"/>
      <c r="F235" s="307"/>
    </row>
    <row r="236" spans="1:6" ht="15" x14ac:dyDescent="0.25">
      <c r="C236" s="132"/>
      <c r="D236" s="131"/>
      <c r="F236" s="307"/>
    </row>
    <row r="237" spans="1:6" ht="15" x14ac:dyDescent="0.25">
      <c r="B237" s="111" t="s">
        <v>1116</v>
      </c>
      <c r="C237" s="765" t="s">
        <v>602</v>
      </c>
      <c r="D237" s="766">
        <v>20</v>
      </c>
      <c r="E237" s="734">
        <v>0</v>
      </c>
      <c r="F237" s="733">
        <f>D237*E237</f>
        <v>0</v>
      </c>
    </row>
    <row r="238" spans="1:6" ht="15" x14ac:dyDescent="0.25">
      <c r="B238" s="111" t="s">
        <v>1117</v>
      </c>
      <c r="C238" s="765" t="s">
        <v>602</v>
      </c>
      <c r="D238" s="766">
        <v>123</v>
      </c>
      <c r="E238" s="734">
        <v>0</v>
      </c>
      <c r="F238" s="733">
        <f>D238*E238</f>
        <v>0</v>
      </c>
    </row>
    <row r="239" spans="1:6" ht="15" x14ac:dyDescent="0.25">
      <c r="B239" s="111" t="s">
        <v>1118</v>
      </c>
      <c r="C239" s="765" t="s">
        <v>602</v>
      </c>
      <c r="D239" s="766">
        <v>180</v>
      </c>
      <c r="E239" s="734">
        <v>0</v>
      </c>
      <c r="F239" s="733">
        <f>D239*E239</f>
        <v>0</v>
      </c>
    </row>
    <row r="240" spans="1:6" ht="15" x14ac:dyDescent="0.25">
      <c r="B240" s="111" t="s">
        <v>1119</v>
      </c>
      <c r="C240" s="765" t="s">
        <v>602</v>
      </c>
      <c r="D240" s="766">
        <v>151</v>
      </c>
      <c r="E240" s="734">
        <v>0</v>
      </c>
      <c r="F240" s="733">
        <f>D240*E240</f>
        <v>0</v>
      </c>
    </row>
    <row r="241" spans="1:6" ht="15" x14ac:dyDescent="0.25">
      <c r="C241" s="132"/>
      <c r="D241" s="131"/>
      <c r="F241" s="735"/>
    </row>
    <row r="242" spans="1:6" ht="15" x14ac:dyDescent="0.25">
      <c r="A242" s="128" t="s">
        <v>439</v>
      </c>
      <c r="B242" s="111" t="s">
        <v>1120</v>
      </c>
      <c r="C242" s="132"/>
      <c r="D242" s="131"/>
      <c r="F242" s="307"/>
    </row>
    <row r="243" spans="1:6" ht="15" x14ac:dyDescent="0.25">
      <c r="B243" s="111" t="s">
        <v>1121</v>
      </c>
      <c r="C243" s="132"/>
      <c r="D243" s="131"/>
      <c r="F243" s="307"/>
    </row>
    <row r="244" spans="1:6" ht="15" x14ac:dyDescent="0.25">
      <c r="B244" s="111" t="s">
        <v>1122</v>
      </c>
      <c r="C244" s="132"/>
      <c r="D244" s="131"/>
      <c r="F244" s="307"/>
    </row>
    <row r="245" spans="1:6" ht="15" x14ac:dyDescent="0.25">
      <c r="C245" s="765" t="s">
        <v>602</v>
      </c>
      <c r="D245" s="766">
        <v>542</v>
      </c>
      <c r="E245" s="734">
        <v>0</v>
      </c>
      <c r="F245" s="733">
        <f>D245*E245</f>
        <v>0</v>
      </c>
    </row>
    <row r="246" spans="1:6" ht="15" x14ac:dyDescent="0.25">
      <c r="C246" s="132"/>
      <c r="D246" s="131"/>
      <c r="F246" s="307"/>
    </row>
    <row r="247" spans="1:6" ht="15" x14ac:dyDescent="0.25">
      <c r="A247" s="128" t="s">
        <v>440</v>
      </c>
      <c r="B247" s="111" t="s">
        <v>1123</v>
      </c>
      <c r="C247" s="132"/>
      <c r="D247" s="131"/>
      <c r="F247" s="307"/>
    </row>
    <row r="248" spans="1:6" ht="15" x14ac:dyDescent="0.25">
      <c r="B248" s="111" t="s">
        <v>1124</v>
      </c>
      <c r="C248" s="132"/>
      <c r="D248" s="131"/>
      <c r="F248" s="307"/>
    </row>
    <row r="249" spans="1:6" ht="15" x14ac:dyDescent="0.25">
      <c r="B249" s="111" t="s">
        <v>1125</v>
      </c>
      <c r="C249" s="132"/>
      <c r="D249" s="131"/>
      <c r="F249" s="307"/>
    </row>
    <row r="250" spans="1:6" ht="15" x14ac:dyDescent="0.25">
      <c r="C250" s="765" t="s">
        <v>602</v>
      </c>
      <c r="D250" s="766">
        <v>542</v>
      </c>
      <c r="E250" s="734">
        <v>0</v>
      </c>
      <c r="F250" s="733">
        <f>D250*E250</f>
        <v>0</v>
      </c>
    </row>
    <row r="251" spans="1:6" ht="15" x14ac:dyDescent="0.25">
      <c r="C251" s="132"/>
      <c r="D251" s="131"/>
      <c r="F251" s="307"/>
    </row>
    <row r="252" spans="1:6" ht="15" x14ac:dyDescent="0.25">
      <c r="A252" s="128" t="s">
        <v>442</v>
      </c>
      <c r="B252" s="111" t="s">
        <v>1126</v>
      </c>
      <c r="C252" s="132"/>
      <c r="D252" s="131"/>
      <c r="F252" s="307"/>
    </row>
    <row r="253" spans="1:6" ht="15" x14ac:dyDescent="0.25">
      <c r="B253" s="111" t="s">
        <v>1127</v>
      </c>
      <c r="C253" s="132"/>
      <c r="D253" s="131"/>
      <c r="F253" s="307"/>
    </row>
    <row r="254" spans="1:6" ht="15" x14ac:dyDescent="0.25">
      <c r="B254" s="111" t="s">
        <v>1128</v>
      </c>
      <c r="C254" s="132"/>
      <c r="D254" s="131"/>
      <c r="F254" s="307"/>
    </row>
    <row r="255" spans="1:6" ht="15" x14ac:dyDescent="0.25">
      <c r="C255" s="132"/>
      <c r="D255" s="131"/>
      <c r="F255" s="307"/>
    </row>
    <row r="256" spans="1:6" ht="15" x14ac:dyDescent="0.25">
      <c r="C256" s="765" t="s">
        <v>1129</v>
      </c>
      <c r="D256" s="766">
        <v>240</v>
      </c>
      <c r="E256" s="734">
        <v>0</v>
      </c>
      <c r="F256" s="733">
        <f>D256*E256</f>
        <v>0</v>
      </c>
    </row>
    <row r="257" spans="1:6" ht="15" x14ac:dyDescent="0.25">
      <c r="C257" s="132"/>
      <c r="D257" s="131"/>
      <c r="F257" s="735"/>
    </row>
    <row r="258" spans="1:6" x14ac:dyDescent="0.2">
      <c r="B258" s="770" t="s">
        <v>1130</v>
      </c>
      <c r="C258" s="771"/>
      <c r="D258" s="745"/>
      <c r="E258" s="725"/>
      <c r="F258" s="737">
        <f>SUM(F227:F257)</f>
        <v>0</v>
      </c>
    </row>
    <row r="259" spans="1:6" x14ac:dyDescent="0.2">
      <c r="B259" s="129"/>
      <c r="C259" s="132"/>
      <c r="D259" s="131"/>
      <c r="F259" s="728"/>
    </row>
    <row r="260" spans="1:6" ht="15" x14ac:dyDescent="0.25">
      <c r="A260" s="751" t="s">
        <v>1022</v>
      </c>
      <c r="B260" s="129" t="s">
        <v>1023</v>
      </c>
      <c r="C260" s="132"/>
      <c r="D260" s="131"/>
      <c r="F260" s="307"/>
    </row>
    <row r="261" spans="1:6" ht="15" x14ac:dyDescent="0.25">
      <c r="B261" s="129"/>
      <c r="C261" s="132"/>
      <c r="D261" s="131"/>
      <c r="F261" s="307"/>
    </row>
    <row r="262" spans="1:6" x14ac:dyDescent="0.2">
      <c r="B262" s="752" t="s">
        <v>507</v>
      </c>
      <c r="C262" s="752" t="s">
        <v>1025</v>
      </c>
      <c r="D262" s="753" t="s">
        <v>744</v>
      </c>
      <c r="E262" s="729" t="s">
        <v>1026</v>
      </c>
      <c r="F262" s="730" t="s">
        <v>509</v>
      </c>
    </row>
    <row r="263" spans="1:6" ht="15" x14ac:dyDescent="0.25">
      <c r="B263" s="129"/>
      <c r="C263" s="132"/>
      <c r="D263" s="131"/>
      <c r="F263" s="307"/>
    </row>
    <row r="264" spans="1:6" ht="15" x14ac:dyDescent="0.25">
      <c r="A264" s="128" t="s">
        <v>435</v>
      </c>
      <c r="B264" s="111" t="s">
        <v>1131</v>
      </c>
      <c r="C264" s="132"/>
      <c r="D264" s="131"/>
      <c r="F264" s="307"/>
    </row>
    <row r="265" spans="1:6" ht="15" x14ac:dyDescent="0.25">
      <c r="B265" s="111" t="s">
        <v>1132</v>
      </c>
      <c r="C265" s="132"/>
      <c r="D265" s="131"/>
      <c r="F265" s="307"/>
    </row>
    <row r="266" spans="1:6" ht="15" x14ac:dyDescent="0.25">
      <c r="B266" s="111" t="s">
        <v>1133</v>
      </c>
      <c r="C266" s="132"/>
      <c r="D266" s="131"/>
      <c r="F266" s="307"/>
    </row>
    <row r="267" spans="1:6" ht="15" x14ac:dyDescent="0.25">
      <c r="C267" s="765" t="s">
        <v>14</v>
      </c>
      <c r="D267" s="766">
        <v>1</v>
      </c>
      <c r="E267" s="734">
        <v>0</v>
      </c>
      <c r="F267" s="733">
        <f>D267*E267</f>
        <v>0</v>
      </c>
    </row>
    <row r="268" spans="1:6" ht="15" x14ac:dyDescent="0.25">
      <c r="C268" s="132"/>
      <c r="D268" s="131"/>
      <c r="F268" s="307"/>
    </row>
    <row r="269" spans="1:6" ht="15" x14ac:dyDescent="0.25">
      <c r="A269" s="128" t="s">
        <v>437</v>
      </c>
      <c r="B269" s="111" t="s">
        <v>1134</v>
      </c>
      <c r="C269" s="132"/>
      <c r="D269" s="131"/>
      <c r="F269" s="307"/>
    </row>
    <row r="270" spans="1:6" ht="15" x14ac:dyDescent="0.25">
      <c r="B270" s="111" t="s">
        <v>1135</v>
      </c>
      <c r="C270" s="132"/>
      <c r="D270" s="131"/>
      <c r="F270" s="307"/>
    </row>
    <row r="271" spans="1:6" ht="15" x14ac:dyDescent="0.25">
      <c r="B271" s="111" t="s">
        <v>1136</v>
      </c>
      <c r="C271" s="132"/>
      <c r="D271" s="131"/>
      <c r="F271" s="307"/>
    </row>
    <row r="272" spans="1:6" ht="15" x14ac:dyDescent="0.25">
      <c r="B272" s="111" t="s">
        <v>1133</v>
      </c>
      <c r="C272" s="132"/>
      <c r="D272" s="131"/>
      <c r="F272" s="307"/>
    </row>
    <row r="273" spans="1:6" ht="15" x14ac:dyDescent="0.25">
      <c r="C273" s="132"/>
      <c r="D273" s="131"/>
      <c r="F273" s="307"/>
    </row>
    <row r="274" spans="1:6" ht="15" x14ac:dyDescent="0.25">
      <c r="C274" s="765" t="s">
        <v>14</v>
      </c>
      <c r="D274" s="766">
        <v>2</v>
      </c>
      <c r="E274" s="734">
        <v>0</v>
      </c>
      <c r="F274" s="733">
        <f>D274*E274</f>
        <v>0</v>
      </c>
    </row>
    <row r="275" spans="1:6" ht="15" x14ac:dyDescent="0.25">
      <c r="C275" s="132"/>
      <c r="D275" s="131"/>
      <c r="F275" s="307"/>
    </row>
    <row r="276" spans="1:6" ht="15" x14ac:dyDescent="0.25">
      <c r="A276" s="128" t="s">
        <v>439</v>
      </c>
      <c r="B276" s="111" t="s">
        <v>1137</v>
      </c>
      <c r="C276" s="132"/>
      <c r="D276" s="131"/>
      <c r="F276" s="307"/>
    </row>
    <row r="277" spans="1:6" ht="15" x14ac:dyDescent="0.25">
      <c r="B277" s="111" t="s">
        <v>1138</v>
      </c>
      <c r="C277" s="132"/>
      <c r="D277" s="131"/>
      <c r="F277" s="307"/>
    </row>
    <row r="278" spans="1:6" ht="15" x14ac:dyDescent="0.25">
      <c r="B278" s="111" t="s">
        <v>1136</v>
      </c>
      <c r="C278" s="132"/>
      <c r="D278" s="131"/>
      <c r="F278" s="307"/>
    </row>
    <row r="279" spans="1:6" ht="15" x14ac:dyDescent="0.25">
      <c r="B279" s="111" t="s">
        <v>1133</v>
      </c>
      <c r="C279" s="132"/>
      <c r="D279" s="131"/>
      <c r="F279" s="307"/>
    </row>
    <row r="280" spans="1:6" ht="15" x14ac:dyDescent="0.25">
      <c r="C280" s="765" t="s">
        <v>14</v>
      </c>
      <c r="D280" s="766">
        <v>1</v>
      </c>
      <c r="E280" s="734">
        <v>0</v>
      </c>
      <c r="F280" s="733">
        <f>D280*E280</f>
        <v>0</v>
      </c>
    </row>
    <row r="281" spans="1:6" ht="15" x14ac:dyDescent="0.25">
      <c r="C281" s="132"/>
      <c r="D281" s="131"/>
      <c r="F281" s="307"/>
    </row>
    <row r="282" spans="1:6" ht="15" x14ac:dyDescent="0.25">
      <c r="A282" s="128" t="s">
        <v>440</v>
      </c>
      <c r="B282" s="111" t="s">
        <v>1139</v>
      </c>
      <c r="C282" s="132"/>
      <c r="D282" s="131"/>
      <c r="F282" s="307"/>
    </row>
    <row r="283" spans="1:6" ht="15" x14ac:dyDescent="0.25">
      <c r="B283" s="111" t="s">
        <v>1140</v>
      </c>
      <c r="C283" s="132"/>
      <c r="D283" s="131"/>
      <c r="F283" s="307"/>
    </row>
    <row r="284" spans="1:6" ht="15" x14ac:dyDescent="0.25">
      <c r="B284" s="111" t="s">
        <v>1133</v>
      </c>
      <c r="C284" s="132"/>
      <c r="D284" s="131"/>
      <c r="F284" s="307"/>
    </row>
    <row r="285" spans="1:6" ht="15" x14ac:dyDescent="0.25">
      <c r="C285" s="132"/>
      <c r="D285" s="131"/>
      <c r="F285" s="307"/>
    </row>
    <row r="286" spans="1:6" ht="15" x14ac:dyDescent="0.25">
      <c r="B286" s="111" t="s">
        <v>1141</v>
      </c>
      <c r="C286" s="765" t="s">
        <v>14</v>
      </c>
      <c r="D286" s="766">
        <v>1</v>
      </c>
      <c r="E286" s="734">
        <v>0</v>
      </c>
      <c r="F286" s="733">
        <f>D286*E286</f>
        <v>0</v>
      </c>
    </row>
    <row r="287" spans="1:6" ht="15" x14ac:dyDescent="0.25">
      <c r="B287" s="129"/>
      <c r="C287" s="132"/>
      <c r="D287" s="131"/>
      <c r="F287" s="307"/>
    </row>
    <row r="288" spans="1:6" ht="15" x14ac:dyDescent="0.25">
      <c r="A288" s="128" t="s">
        <v>442</v>
      </c>
      <c r="B288" s="111" t="s">
        <v>1142</v>
      </c>
      <c r="C288" s="132"/>
      <c r="D288" s="131"/>
      <c r="F288" s="307"/>
    </row>
    <row r="289" spans="1:6" ht="15" x14ac:dyDescent="0.25">
      <c r="B289" s="111" t="s">
        <v>1143</v>
      </c>
      <c r="C289" s="132"/>
      <c r="D289" s="131"/>
      <c r="F289" s="307"/>
    </row>
    <row r="290" spans="1:6" ht="15" x14ac:dyDescent="0.25">
      <c r="B290" s="111" t="s">
        <v>1144</v>
      </c>
      <c r="C290" s="132"/>
      <c r="D290" s="131"/>
      <c r="F290" s="307"/>
    </row>
    <row r="291" spans="1:6" ht="15" x14ac:dyDescent="0.25">
      <c r="C291" s="132"/>
      <c r="D291" s="131"/>
      <c r="F291" s="307"/>
    </row>
    <row r="292" spans="1:6" ht="15" x14ac:dyDescent="0.25">
      <c r="B292" s="111" t="s">
        <v>1141</v>
      </c>
      <c r="C292" s="765" t="s">
        <v>602</v>
      </c>
      <c r="D292" s="766">
        <v>164</v>
      </c>
      <c r="E292" s="734">
        <v>0</v>
      </c>
      <c r="F292" s="733">
        <f>D292*E292</f>
        <v>0</v>
      </c>
    </row>
    <row r="293" spans="1:6" ht="15" x14ac:dyDescent="0.25">
      <c r="C293" s="132"/>
      <c r="D293" s="131"/>
      <c r="F293" s="735"/>
    </row>
    <row r="294" spans="1:6" x14ac:dyDescent="0.2">
      <c r="B294" s="770" t="s">
        <v>1145</v>
      </c>
      <c r="C294" s="771"/>
      <c r="D294" s="745"/>
      <c r="E294" s="725"/>
      <c r="F294" s="737">
        <f>SUM(F267:F293)</f>
        <v>0</v>
      </c>
    </row>
    <row r="296" spans="1:6" ht="15" x14ac:dyDescent="0.25">
      <c r="A296" s="751" t="s">
        <v>208</v>
      </c>
      <c r="B296" s="129" t="s">
        <v>78</v>
      </c>
      <c r="C296" s="132"/>
      <c r="D296" s="131"/>
      <c r="F296" s="307"/>
    </row>
    <row r="297" spans="1:6" ht="15" x14ac:dyDescent="0.25">
      <c r="C297" s="132"/>
      <c r="D297" s="131"/>
      <c r="F297" s="307"/>
    </row>
    <row r="298" spans="1:6" x14ac:dyDescent="0.2">
      <c r="B298" s="752" t="s">
        <v>507</v>
      </c>
      <c r="C298" s="752" t="s">
        <v>1025</v>
      </c>
      <c r="D298" s="753" t="s">
        <v>744</v>
      </c>
      <c r="E298" s="729" t="s">
        <v>1026</v>
      </c>
      <c r="F298" s="730" t="s">
        <v>509</v>
      </c>
    </row>
    <row r="299" spans="1:6" ht="15" x14ac:dyDescent="0.25">
      <c r="C299" s="132"/>
      <c r="D299" s="131"/>
      <c r="F299" s="307"/>
    </row>
    <row r="300" spans="1:6" ht="15" x14ac:dyDescent="0.25">
      <c r="A300" s="128" t="s">
        <v>435</v>
      </c>
      <c r="B300" s="111" t="s">
        <v>1179</v>
      </c>
      <c r="C300" s="132"/>
      <c r="D300" s="131"/>
      <c r="F300" s="307"/>
    </row>
    <row r="301" spans="1:6" ht="15" x14ac:dyDescent="0.25">
      <c r="B301" s="111" t="s">
        <v>1180</v>
      </c>
      <c r="C301" s="132"/>
      <c r="D301" s="131"/>
      <c r="F301" s="307"/>
    </row>
    <row r="302" spans="1:6" ht="15" x14ac:dyDescent="0.25">
      <c r="B302" s="111" t="s">
        <v>1181</v>
      </c>
      <c r="C302" s="132"/>
      <c r="D302" s="131"/>
      <c r="F302" s="307"/>
    </row>
    <row r="303" spans="1:6" ht="15" x14ac:dyDescent="0.25">
      <c r="B303" s="111" t="s">
        <v>1182</v>
      </c>
      <c r="C303" s="132"/>
      <c r="D303" s="131"/>
      <c r="F303" s="307"/>
    </row>
    <row r="304" spans="1:6" ht="15" x14ac:dyDescent="0.25">
      <c r="C304" s="765" t="s">
        <v>26</v>
      </c>
      <c r="D304" s="766">
        <v>1465</v>
      </c>
      <c r="E304" s="734">
        <v>0</v>
      </c>
      <c r="F304" s="733">
        <f>D304*E304</f>
        <v>0</v>
      </c>
    </row>
    <row r="305" spans="1:6" x14ac:dyDescent="0.2">
      <c r="B305" s="129"/>
      <c r="C305" s="132"/>
      <c r="D305" s="131"/>
      <c r="F305" s="310"/>
    </row>
    <row r="306" spans="1:6" ht="15" x14ac:dyDescent="0.25">
      <c r="A306" s="128" t="s">
        <v>437</v>
      </c>
      <c r="B306" s="111" t="s">
        <v>1183</v>
      </c>
      <c r="C306" s="132"/>
      <c r="D306" s="131"/>
      <c r="F306" s="307"/>
    </row>
    <row r="307" spans="1:6" ht="15" x14ac:dyDescent="0.25">
      <c r="B307" s="111" t="s">
        <v>1184</v>
      </c>
      <c r="C307" s="132"/>
      <c r="D307" s="131"/>
      <c r="F307" s="307"/>
    </row>
    <row r="308" spans="1:6" ht="15" x14ac:dyDescent="0.25">
      <c r="B308" s="111" t="s">
        <v>1185</v>
      </c>
      <c r="C308" s="132"/>
      <c r="D308" s="131"/>
      <c r="F308" s="307"/>
    </row>
    <row r="309" spans="1:6" ht="15" x14ac:dyDescent="0.25">
      <c r="B309" s="111" t="s">
        <v>1186</v>
      </c>
      <c r="C309" s="132"/>
      <c r="D309" s="131"/>
      <c r="F309" s="307"/>
    </row>
    <row r="310" spans="1:6" ht="15" x14ac:dyDescent="0.25">
      <c r="C310" s="765" t="s">
        <v>26</v>
      </c>
      <c r="D310" s="766">
        <v>1465</v>
      </c>
      <c r="E310" s="734">
        <v>0</v>
      </c>
      <c r="F310" s="733">
        <f>D310*E310</f>
        <v>0</v>
      </c>
    </row>
    <row r="311" spans="1:6" x14ac:dyDescent="0.2">
      <c r="B311" s="129"/>
      <c r="C311" s="132"/>
      <c r="D311" s="131"/>
      <c r="F311" s="310"/>
    </row>
    <row r="312" spans="1:6" ht="15" x14ac:dyDescent="0.25">
      <c r="A312" s="128" t="s">
        <v>439</v>
      </c>
      <c r="B312" s="111" t="s">
        <v>1187</v>
      </c>
      <c r="C312" s="132"/>
      <c r="D312" s="131"/>
      <c r="F312" s="307"/>
    </row>
    <row r="313" spans="1:6" ht="15" x14ac:dyDescent="0.25">
      <c r="B313" s="111" t="s">
        <v>1188</v>
      </c>
      <c r="C313" s="132"/>
      <c r="D313" s="131"/>
      <c r="F313" s="307"/>
    </row>
    <row r="314" spans="1:6" ht="15" x14ac:dyDescent="0.25">
      <c r="B314" s="111" t="s">
        <v>1189</v>
      </c>
      <c r="C314" s="765" t="s">
        <v>26</v>
      </c>
      <c r="D314" s="766">
        <v>1465</v>
      </c>
      <c r="E314" s="734">
        <v>0</v>
      </c>
      <c r="F314" s="733">
        <f>D314*E314</f>
        <v>0</v>
      </c>
    </row>
    <row r="315" spans="1:6" x14ac:dyDescent="0.2">
      <c r="B315" s="129"/>
      <c r="C315" s="132"/>
      <c r="D315" s="131"/>
      <c r="F315" s="310"/>
    </row>
    <row r="316" spans="1:6" x14ac:dyDescent="0.2">
      <c r="B316" s="770" t="s">
        <v>1178</v>
      </c>
      <c r="C316" s="771"/>
      <c r="D316" s="745"/>
      <c r="E316" s="725"/>
      <c r="F316" s="737">
        <f>SUM(F303:F315)</f>
        <v>0</v>
      </c>
    </row>
    <row r="317" spans="1:6" x14ac:dyDescent="0.2">
      <c r="B317" s="129"/>
      <c r="C317" s="132"/>
      <c r="D317" s="131"/>
      <c r="F317" s="310"/>
    </row>
  </sheetData>
  <sheetProtection algorithmName="SHA-512" hashValue="COLATypfuLYt56sKprgNXUR+w3qyj6JFlV5OVEWI7oG5TCPjODJGCkVMiyrOS6Zdb6cbDqFON3smY3E11voBwg==" saltValue="AxG56HwNARpmSznQdNWS2g==" spinCount="100000" sheet="1" objects="1" scenarios="1"/>
  <pageMargins left="0.7" right="0.7" top="0.75" bottom="0.75" header="0.3" footer="0.3"/>
  <pageSetup paperSize="9" scale="72" orientation="portrait" r:id="rId1"/>
  <rowBreaks count="5" manualBreakCount="5">
    <brk id="22" max="5" man="1"/>
    <brk id="104" max="5" man="1"/>
    <brk id="186" max="5" man="1"/>
    <brk id="222" max="5" man="1"/>
    <brk id="259"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4EF7CF-D112-498A-9494-43A643AC6F3D}">
  <sheetPr>
    <tabColor rgb="FFFF0000"/>
  </sheetPr>
  <dimension ref="A1:H35"/>
  <sheetViews>
    <sheetView showGridLines="0" view="pageLayout" topLeftCell="A4" zoomScaleNormal="100" workbookViewId="0">
      <selection activeCell="B17" sqref="B17"/>
    </sheetView>
  </sheetViews>
  <sheetFormatPr defaultRowHeight="18" x14ac:dyDescent="0.25"/>
  <cols>
    <col min="1" max="1" width="7.28515625" style="1" customWidth="1"/>
    <col min="2" max="7" width="9.140625" style="1"/>
    <col min="8" max="8" width="23.5703125" style="1" customWidth="1"/>
    <col min="9" max="16384" width="9.140625" style="1"/>
  </cols>
  <sheetData>
    <row r="1" spans="1:8" x14ac:dyDescent="0.25">
      <c r="A1" s="863" t="s">
        <v>203</v>
      </c>
      <c r="B1" s="863"/>
      <c r="C1" s="863"/>
      <c r="D1" s="863"/>
      <c r="E1" s="863"/>
      <c r="F1" s="863"/>
      <c r="G1" s="863"/>
      <c r="H1" s="863"/>
    </row>
    <row r="5" spans="1:8" ht="18" customHeight="1" x14ac:dyDescent="0.25">
      <c r="A5" s="864" t="s">
        <v>204</v>
      </c>
      <c r="B5" s="864"/>
      <c r="C5" s="864"/>
      <c r="D5" s="864"/>
      <c r="E5" s="864"/>
      <c r="F5" s="864"/>
      <c r="G5" s="864"/>
      <c r="H5" s="864"/>
    </row>
    <row r="6" spans="1:8" x14ac:dyDescent="0.25">
      <c r="A6" s="864"/>
      <c r="B6" s="864"/>
      <c r="C6" s="864"/>
      <c r="D6" s="864"/>
      <c r="E6" s="864"/>
      <c r="F6" s="864"/>
      <c r="G6" s="864"/>
      <c r="H6" s="864"/>
    </row>
    <row r="11" spans="1:8" x14ac:dyDescent="0.25">
      <c r="B11" s="320" t="s">
        <v>1148</v>
      </c>
    </row>
    <row r="13" spans="1:8" x14ac:dyDescent="0.25">
      <c r="A13" s="321" t="s">
        <v>206</v>
      </c>
      <c r="B13" s="321" t="s">
        <v>7</v>
      </c>
      <c r="C13" s="322"/>
      <c r="D13" s="322"/>
      <c r="E13" s="322"/>
      <c r="F13" s="322"/>
      <c r="G13" s="322"/>
      <c r="H13" s="323">
        <f>'POPIS KOLO'!F38</f>
        <v>0</v>
      </c>
    </row>
    <row r="14" spans="1:8" x14ac:dyDescent="0.25">
      <c r="A14" s="321" t="s">
        <v>207</v>
      </c>
      <c r="B14" s="321" t="s">
        <v>53</v>
      </c>
      <c r="C14" s="322"/>
      <c r="D14" s="322"/>
      <c r="E14" s="322"/>
      <c r="F14" s="322"/>
      <c r="G14" s="322"/>
      <c r="H14" s="323">
        <f>'POPIS KOLO'!F59</f>
        <v>0</v>
      </c>
    </row>
    <row r="15" spans="1:8" x14ac:dyDescent="0.25">
      <c r="A15" s="321" t="s">
        <v>208</v>
      </c>
      <c r="B15" s="321" t="s">
        <v>78</v>
      </c>
      <c r="C15" s="322"/>
      <c r="D15" s="322"/>
      <c r="E15" s="322"/>
      <c r="F15" s="322"/>
      <c r="G15" s="322"/>
      <c r="H15" s="323">
        <f>'POPIS KOLO'!F90</f>
        <v>0</v>
      </c>
    </row>
    <row r="16" spans="1:8" x14ac:dyDescent="0.25">
      <c r="A16" s="321" t="s">
        <v>209</v>
      </c>
      <c r="B16" s="321" t="s">
        <v>115</v>
      </c>
      <c r="C16" s="322"/>
      <c r="D16" s="322"/>
      <c r="E16" s="322"/>
      <c r="F16" s="322"/>
      <c r="G16" s="322"/>
      <c r="H16" s="323">
        <f>'POPIS KOLO'!F111</f>
        <v>0</v>
      </c>
    </row>
    <row r="17" spans="1:8" x14ac:dyDescent="0.25">
      <c r="A17" s="321" t="s">
        <v>210</v>
      </c>
      <c r="B17" s="321" t="s">
        <v>135</v>
      </c>
      <c r="C17" s="322"/>
      <c r="D17" s="322"/>
      <c r="E17" s="322"/>
      <c r="F17" s="322"/>
      <c r="G17" s="322"/>
      <c r="H17" s="323">
        <f>'POPIS KOLO'!F139</f>
        <v>0</v>
      </c>
    </row>
    <row r="18" spans="1:8" x14ac:dyDescent="0.25">
      <c r="A18" s="321" t="s">
        <v>211</v>
      </c>
      <c r="B18" s="321" t="s">
        <v>163</v>
      </c>
      <c r="C18" s="322"/>
      <c r="D18" s="322"/>
      <c r="E18" s="322"/>
      <c r="F18" s="322"/>
      <c r="G18" s="322"/>
      <c r="H18" s="323">
        <f>'POPIS KOLO'!F167</f>
        <v>0</v>
      </c>
    </row>
    <row r="19" spans="1:8" x14ac:dyDescent="0.25">
      <c r="A19" s="321" t="s">
        <v>212</v>
      </c>
      <c r="B19" s="321" t="s">
        <v>191</v>
      </c>
      <c r="C19" s="322"/>
      <c r="D19" s="322"/>
      <c r="E19" s="322"/>
      <c r="F19" s="322"/>
      <c r="G19" s="322"/>
      <c r="H19" s="323">
        <f>'POPIS KOLO'!F176</f>
        <v>0</v>
      </c>
    </row>
    <row r="20" spans="1:8" x14ac:dyDescent="0.25">
      <c r="A20" s="324" t="s">
        <v>213</v>
      </c>
      <c r="B20" s="324" t="s">
        <v>200</v>
      </c>
      <c r="C20" s="325"/>
      <c r="D20" s="325"/>
      <c r="E20" s="325"/>
      <c r="F20" s="325"/>
      <c r="G20" s="325"/>
      <c r="H20" s="326">
        <f>'POPIS KOLO'!F182</f>
        <v>0</v>
      </c>
    </row>
    <row r="21" spans="1:8" x14ac:dyDescent="0.25">
      <c r="A21" s="322"/>
      <c r="B21" s="322"/>
      <c r="C21" s="322"/>
      <c r="D21" s="322"/>
      <c r="E21" s="322"/>
      <c r="F21" s="322"/>
      <c r="G21" s="322"/>
      <c r="H21" s="322"/>
    </row>
    <row r="22" spans="1:8" x14ac:dyDescent="0.25">
      <c r="A22" s="325"/>
      <c r="B22" s="324" t="s">
        <v>214</v>
      </c>
      <c r="C22" s="325"/>
      <c r="D22" s="325"/>
      <c r="E22" s="325"/>
      <c r="F22" s="325"/>
      <c r="G22" s="325"/>
      <c r="H22" s="327">
        <f>SUM(H13:H21)</f>
        <v>0</v>
      </c>
    </row>
    <row r="23" spans="1:8" x14ac:dyDescent="0.25">
      <c r="A23" s="322"/>
      <c r="B23" s="322"/>
      <c r="C23" s="322"/>
      <c r="D23" s="322"/>
      <c r="E23" s="322"/>
      <c r="F23" s="322"/>
      <c r="G23" s="322"/>
      <c r="H23" s="328"/>
    </row>
    <row r="24" spans="1:8" x14ac:dyDescent="0.25">
      <c r="A24" s="325"/>
      <c r="B24" s="325" t="s">
        <v>215</v>
      </c>
      <c r="C24" s="325"/>
      <c r="D24" s="325"/>
      <c r="E24" s="325"/>
      <c r="F24" s="325"/>
      <c r="G24" s="325"/>
      <c r="H24" s="327">
        <f>H22*0.22</f>
        <v>0</v>
      </c>
    </row>
    <row r="25" spans="1:8" x14ac:dyDescent="0.25">
      <c r="A25" s="322"/>
      <c r="B25" s="322"/>
      <c r="C25" s="322"/>
      <c r="D25" s="322"/>
      <c r="E25" s="322"/>
      <c r="F25" s="322"/>
      <c r="G25" s="322"/>
      <c r="H25" s="328"/>
    </row>
    <row r="26" spans="1:8" ht="18.75" thickBot="1" x14ac:dyDescent="0.3">
      <c r="A26" s="329"/>
      <c r="B26" s="329" t="s">
        <v>216</v>
      </c>
      <c r="C26" s="329"/>
      <c r="D26" s="329"/>
      <c r="E26" s="329"/>
      <c r="F26" s="329"/>
      <c r="G26" s="329"/>
      <c r="H26" s="330">
        <f>H24+H22</f>
        <v>0</v>
      </c>
    </row>
    <row r="27" spans="1:8" ht="18.75" thickTop="1" x14ac:dyDescent="0.25"/>
    <row r="33" spans="2:6" x14ac:dyDescent="0.25">
      <c r="B33" s="322"/>
      <c r="C33" s="322"/>
      <c r="D33" s="322"/>
      <c r="E33" s="322"/>
      <c r="F33" s="322"/>
    </row>
    <row r="34" spans="2:6" x14ac:dyDescent="0.25">
      <c r="B34" s="322"/>
      <c r="C34" s="322"/>
      <c r="D34" s="322"/>
      <c r="E34" s="322"/>
      <c r="F34" s="322"/>
    </row>
    <row r="35" spans="2:6" x14ac:dyDescent="0.25">
      <c r="B35" s="322"/>
      <c r="C35" s="322"/>
      <c r="D35" s="322"/>
      <c r="E35" s="322"/>
      <c r="F35" s="322"/>
    </row>
  </sheetData>
  <sheetProtection algorithmName="SHA-512" hashValue="oaPX5UYrlZonCiAKffPM858oohR3wLf0KHPI91r1V+1KhhOLhR3BhutdrgvxZksRiQrdsyeiuIZHGcDYJFHypg==" saltValue="vut64wEDyVJ7MNkJrNX16A==" spinCount="100000" sheet="1" objects="1" scenarios="1"/>
  <mergeCells count="2">
    <mergeCell ref="A1:H1"/>
    <mergeCell ref="A5:H6"/>
  </mergeCells>
  <pageMargins left="1.1811023622047245" right="0.19685039370078741" top="0.78740157480314965" bottom="0.78740157480314965"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8746E9-EDD4-4D22-A863-6C2397F0A168}">
  <sheetPr>
    <tabColor rgb="FFFF0000"/>
  </sheetPr>
  <dimension ref="A1:F1076"/>
  <sheetViews>
    <sheetView view="pageLayout" topLeftCell="A34" zoomScale="115" zoomScaleNormal="160" zoomScalePageLayoutView="115" workbookViewId="0">
      <selection activeCell="B22" sqref="B22"/>
    </sheetView>
  </sheetViews>
  <sheetFormatPr defaultRowHeight="18" x14ac:dyDescent="0.25"/>
  <cols>
    <col min="1" max="1" width="5.28515625" style="1" bestFit="1" customWidth="1"/>
    <col min="2" max="2" width="50" style="1" customWidth="1"/>
    <col min="3" max="3" width="4.85546875" style="1" customWidth="1"/>
    <col min="4" max="4" width="6.5703125" style="1" bestFit="1" customWidth="1"/>
    <col min="5" max="5" width="9.7109375" style="153" bestFit="1" customWidth="1"/>
    <col min="6" max="6" width="10.42578125" style="153" customWidth="1"/>
    <col min="7" max="16384" width="9.140625" style="1"/>
  </cols>
  <sheetData>
    <row r="1" spans="1:6" ht="14.1" customHeight="1" x14ac:dyDescent="0.25">
      <c r="A1" s="337" t="s">
        <v>0</v>
      </c>
      <c r="B1" s="337" t="s">
        <v>1</v>
      </c>
      <c r="C1" s="337" t="s">
        <v>2</v>
      </c>
      <c r="D1" s="337" t="s">
        <v>3</v>
      </c>
      <c r="E1" s="139" t="s">
        <v>4</v>
      </c>
      <c r="F1" s="139" t="s">
        <v>5</v>
      </c>
    </row>
    <row r="2" spans="1:6" ht="8.4499999999999993" customHeight="1" thickBot="1" x14ac:dyDescent="0.3">
      <c r="A2" s="338"/>
      <c r="B2" s="339"/>
      <c r="C2" s="338"/>
      <c r="D2" s="340"/>
      <c r="E2" s="141"/>
      <c r="F2" s="140"/>
    </row>
    <row r="3" spans="1:6" ht="17.100000000000001" customHeight="1" thickBot="1" x14ac:dyDescent="0.3">
      <c r="A3" s="341" t="s">
        <v>6</v>
      </c>
      <c r="B3" s="342" t="s">
        <v>7</v>
      </c>
      <c r="C3" s="343"/>
      <c r="D3" s="344"/>
      <c r="E3" s="142"/>
      <c r="F3" s="143"/>
    </row>
    <row r="4" spans="1:6" ht="8.4499999999999993" customHeight="1" x14ac:dyDescent="0.3">
      <c r="A4" s="345"/>
      <c r="B4" s="346"/>
      <c r="C4" s="345"/>
      <c r="D4" s="347"/>
      <c r="E4" s="144"/>
      <c r="F4" s="145"/>
    </row>
    <row r="5" spans="1:6" ht="14.1" customHeight="1" x14ac:dyDescent="0.25">
      <c r="A5" s="348" t="s">
        <v>8</v>
      </c>
      <c r="B5" s="349" t="s">
        <v>9</v>
      </c>
      <c r="C5" s="350"/>
      <c r="D5" s="351"/>
      <c r="E5" s="146"/>
      <c r="F5" s="147"/>
    </row>
    <row r="6" spans="1:6" ht="14.1" customHeight="1" x14ac:dyDescent="0.25">
      <c r="A6" s="352" t="s">
        <v>252</v>
      </c>
      <c r="B6" s="353" t="s">
        <v>10</v>
      </c>
      <c r="C6" s="354" t="s">
        <v>11</v>
      </c>
      <c r="D6" s="355">
        <v>0.43</v>
      </c>
      <c r="E6" s="331">
        <v>0</v>
      </c>
      <c r="F6" s="331">
        <f>E6*D6</f>
        <v>0</v>
      </c>
    </row>
    <row r="7" spans="1:6" ht="25.5" x14ac:dyDescent="0.25">
      <c r="A7" s="352" t="s">
        <v>254</v>
      </c>
      <c r="B7" s="353" t="s">
        <v>12</v>
      </c>
      <c r="C7" s="354" t="s">
        <v>11</v>
      </c>
      <c r="D7" s="355">
        <v>0.43</v>
      </c>
      <c r="E7" s="331">
        <v>0</v>
      </c>
      <c r="F7" s="331">
        <f>E7*D7</f>
        <v>0</v>
      </c>
    </row>
    <row r="8" spans="1:6" ht="14.1" customHeight="1" x14ac:dyDescent="0.25">
      <c r="A8" s="352" t="s">
        <v>257</v>
      </c>
      <c r="B8" s="353" t="s">
        <v>13</v>
      </c>
      <c r="C8" s="354" t="s">
        <v>14</v>
      </c>
      <c r="D8" s="355">
        <v>23</v>
      </c>
      <c r="E8" s="331">
        <v>0</v>
      </c>
      <c r="F8" s="331">
        <f>E8*D8</f>
        <v>0</v>
      </c>
    </row>
    <row r="9" spans="1:6" ht="25.5" x14ac:dyDescent="0.25">
      <c r="A9" s="352" t="s">
        <v>325</v>
      </c>
      <c r="B9" s="353" t="s">
        <v>15</v>
      </c>
      <c r="C9" s="354" t="s">
        <v>14</v>
      </c>
      <c r="D9" s="355">
        <v>478</v>
      </c>
      <c r="E9" s="331">
        <v>0</v>
      </c>
      <c r="F9" s="331">
        <f>E9*D9</f>
        <v>0</v>
      </c>
    </row>
    <row r="10" spans="1:6" ht="14.1" customHeight="1" x14ac:dyDescent="0.25">
      <c r="A10" s="348" t="s">
        <v>16</v>
      </c>
      <c r="B10" s="349" t="s">
        <v>17</v>
      </c>
      <c r="C10" s="350"/>
      <c r="D10" s="351"/>
      <c r="E10" s="146"/>
      <c r="F10" s="147"/>
    </row>
    <row r="11" spans="1:6" ht="38.25" x14ac:dyDescent="0.25">
      <c r="A11" s="356"/>
      <c r="B11" s="357" t="s">
        <v>18</v>
      </c>
      <c r="C11" s="358"/>
      <c r="D11" s="359"/>
      <c r="E11" s="148"/>
      <c r="F11" s="149"/>
    </row>
    <row r="12" spans="1:6" ht="13.5" customHeight="1" x14ac:dyDescent="0.25">
      <c r="A12" s="356" t="s">
        <v>217</v>
      </c>
      <c r="B12" s="360" t="s">
        <v>20</v>
      </c>
      <c r="C12" s="358"/>
      <c r="D12" s="359"/>
      <c r="E12" s="148"/>
      <c r="F12" s="149"/>
    </row>
    <row r="13" spans="1:6" ht="13.5" customHeight="1" x14ac:dyDescent="0.25">
      <c r="A13" s="352" t="s">
        <v>422</v>
      </c>
      <c r="B13" s="353" t="s">
        <v>504</v>
      </c>
      <c r="C13" s="354" t="s">
        <v>39</v>
      </c>
      <c r="D13" s="355">
        <v>65</v>
      </c>
      <c r="E13" s="331">
        <v>0</v>
      </c>
      <c r="F13" s="331">
        <f>D13*E13</f>
        <v>0</v>
      </c>
    </row>
    <row r="14" spans="1:6" ht="14.1" customHeight="1" x14ac:dyDescent="0.25">
      <c r="A14" s="356" t="s">
        <v>19</v>
      </c>
      <c r="B14" s="360" t="s">
        <v>20</v>
      </c>
      <c r="C14" s="358"/>
      <c r="D14" s="359"/>
      <c r="E14" s="148"/>
      <c r="F14" s="149"/>
    </row>
    <row r="15" spans="1:6" ht="14.1" customHeight="1" x14ac:dyDescent="0.25">
      <c r="A15" s="352" t="s">
        <v>326</v>
      </c>
      <c r="B15" s="353" t="s">
        <v>21</v>
      </c>
      <c r="C15" s="354" t="s">
        <v>14</v>
      </c>
      <c r="D15" s="355">
        <v>11</v>
      </c>
      <c r="E15" s="331">
        <v>0</v>
      </c>
      <c r="F15" s="331">
        <f>E15*D15</f>
        <v>0</v>
      </c>
    </row>
    <row r="16" spans="1:6" s="2" customFormat="1" ht="25.5" x14ac:dyDescent="0.25">
      <c r="A16" s="352" t="s">
        <v>327</v>
      </c>
      <c r="B16" s="353" t="s">
        <v>22</v>
      </c>
      <c r="C16" s="354" t="s">
        <v>14</v>
      </c>
      <c r="D16" s="355">
        <v>11</v>
      </c>
      <c r="E16" s="331">
        <v>0</v>
      </c>
      <c r="F16" s="331">
        <f>E16*D16</f>
        <v>0</v>
      </c>
    </row>
    <row r="17" spans="1:6" ht="14.1" customHeight="1" x14ac:dyDescent="0.25">
      <c r="A17" s="356" t="s">
        <v>23</v>
      </c>
      <c r="B17" s="360" t="s">
        <v>24</v>
      </c>
      <c r="C17" s="358"/>
      <c r="D17" s="359"/>
      <c r="E17" s="148"/>
      <c r="F17" s="149"/>
    </row>
    <row r="18" spans="1:6" ht="14.1" customHeight="1" x14ac:dyDescent="0.25">
      <c r="A18" s="352" t="s">
        <v>328</v>
      </c>
      <c r="B18" s="353" t="s">
        <v>25</v>
      </c>
      <c r="C18" s="354" t="s">
        <v>26</v>
      </c>
      <c r="D18" s="355">
        <v>3522</v>
      </c>
      <c r="E18" s="331">
        <v>0</v>
      </c>
      <c r="F18" s="331">
        <f t="shared" ref="F18:F24" si="0">E18*D18</f>
        <v>0</v>
      </c>
    </row>
    <row r="19" spans="1:6" ht="14.1" customHeight="1" x14ac:dyDescent="0.25">
      <c r="A19" s="352" t="s">
        <v>329</v>
      </c>
      <c r="B19" s="353" t="s">
        <v>27</v>
      </c>
      <c r="C19" s="354" t="s">
        <v>26</v>
      </c>
      <c r="D19" s="355">
        <v>2856</v>
      </c>
      <c r="E19" s="331">
        <v>0</v>
      </c>
      <c r="F19" s="331">
        <f t="shared" si="0"/>
        <v>0</v>
      </c>
    </row>
    <row r="20" spans="1:6" ht="14.1" customHeight="1" x14ac:dyDescent="0.25">
      <c r="A20" s="352" t="s">
        <v>330</v>
      </c>
      <c r="B20" s="353" t="s">
        <v>28</v>
      </c>
      <c r="C20" s="354" t="s">
        <v>29</v>
      </c>
      <c r="D20" s="355">
        <v>122</v>
      </c>
      <c r="E20" s="331">
        <v>0</v>
      </c>
      <c r="F20" s="331">
        <f t="shared" si="0"/>
        <v>0</v>
      </c>
    </row>
    <row r="21" spans="1:6" ht="14.1" customHeight="1" x14ac:dyDescent="0.25">
      <c r="A21" s="352" t="s">
        <v>331</v>
      </c>
      <c r="B21" s="353" t="s">
        <v>30</v>
      </c>
      <c r="C21" s="354" t="s">
        <v>29</v>
      </c>
      <c r="D21" s="355">
        <v>479</v>
      </c>
      <c r="E21" s="331">
        <v>0</v>
      </c>
      <c r="F21" s="331">
        <f t="shared" si="0"/>
        <v>0</v>
      </c>
    </row>
    <row r="22" spans="1:6" ht="25.5" x14ac:dyDescent="0.25">
      <c r="A22" s="352" t="s">
        <v>332</v>
      </c>
      <c r="B22" s="353" t="s">
        <v>31</v>
      </c>
      <c r="C22" s="354" t="s">
        <v>29</v>
      </c>
      <c r="D22" s="355">
        <v>245</v>
      </c>
      <c r="E22" s="331">
        <v>0</v>
      </c>
      <c r="F22" s="331">
        <f t="shared" si="0"/>
        <v>0</v>
      </c>
    </row>
    <row r="23" spans="1:6" s="2" customFormat="1" ht="25.5" x14ac:dyDescent="0.25">
      <c r="A23" s="352" t="s">
        <v>333</v>
      </c>
      <c r="B23" s="353" t="s">
        <v>32</v>
      </c>
      <c r="C23" s="354" t="s">
        <v>29</v>
      </c>
      <c r="D23" s="355">
        <v>1761</v>
      </c>
      <c r="E23" s="331">
        <v>0</v>
      </c>
      <c r="F23" s="331">
        <f t="shared" si="0"/>
        <v>0</v>
      </c>
    </row>
    <row r="24" spans="1:6" s="3" customFormat="1" ht="25.5" x14ac:dyDescent="0.25">
      <c r="A24" s="352" t="s">
        <v>334</v>
      </c>
      <c r="B24" s="353" t="s">
        <v>33</v>
      </c>
      <c r="C24" s="354" t="s">
        <v>34</v>
      </c>
      <c r="D24" s="355">
        <v>4</v>
      </c>
      <c r="E24" s="331">
        <v>0</v>
      </c>
      <c r="F24" s="331">
        <f t="shared" si="0"/>
        <v>0</v>
      </c>
    </row>
    <row r="25" spans="1:6" ht="14.1" customHeight="1" x14ac:dyDescent="0.25">
      <c r="A25" s="356" t="s">
        <v>35</v>
      </c>
      <c r="B25" s="360" t="s">
        <v>36</v>
      </c>
      <c r="C25" s="358"/>
      <c r="D25" s="359"/>
      <c r="E25" s="148"/>
      <c r="F25" s="149"/>
    </row>
    <row r="26" spans="1:6" ht="14.1" customHeight="1" x14ac:dyDescent="0.25">
      <c r="A26" s="352" t="s">
        <v>335</v>
      </c>
      <c r="B26" s="353" t="s">
        <v>37</v>
      </c>
      <c r="C26" s="354" t="s">
        <v>29</v>
      </c>
      <c r="D26" s="355">
        <v>270</v>
      </c>
      <c r="E26" s="331">
        <v>0</v>
      </c>
      <c r="F26" s="331">
        <f>E26*D26</f>
        <v>0</v>
      </c>
    </row>
    <row r="27" spans="1:6" ht="25.5" x14ac:dyDescent="0.25">
      <c r="A27" s="352" t="s">
        <v>336</v>
      </c>
      <c r="B27" s="353" t="s">
        <v>38</v>
      </c>
      <c r="C27" s="354" t="s">
        <v>39</v>
      </c>
      <c r="D27" s="355">
        <v>40.5</v>
      </c>
      <c r="E27" s="331">
        <v>0</v>
      </c>
      <c r="F27" s="331">
        <f>E27*D27</f>
        <v>0</v>
      </c>
    </row>
    <row r="28" spans="1:6" ht="14.1" customHeight="1" x14ac:dyDescent="0.25">
      <c r="A28" s="352" t="s">
        <v>337</v>
      </c>
      <c r="B28" s="353" t="s">
        <v>40</v>
      </c>
      <c r="C28" s="354" t="s">
        <v>14</v>
      </c>
      <c r="D28" s="355">
        <v>59</v>
      </c>
      <c r="E28" s="331">
        <v>0</v>
      </c>
      <c r="F28" s="331">
        <f>E28*D28</f>
        <v>0</v>
      </c>
    </row>
    <row r="29" spans="1:6" ht="38.25" x14ac:dyDescent="0.25">
      <c r="A29" s="352" t="s">
        <v>338</v>
      </c>
      <c r="B29" s="353" t="s">
        <v>41</v>
      </c>
      <c r="C29" s="354" t="s">
        <v>14</v>
      </c>
      <c r="D29" s="355">
        <v>42</v>
      </c>
      <c r="E29" s="331">
        <v>0</v>
      </c>
      <c r="F29" s="331">
        <f>E29*D29</f>
        <v>0</v>
      </c>
    </row>
    <row r="30" spans="1:6" ht="29.25" customHeight="1" x14ac:dyDescent="0.25">
      <c r="A30" s="352" t="s">
        <v>339</v>
      </c>
      <c r="B30" s="361" t="s">
        <v>42</v>
      </c>
      <c r="C30" s="354" t="s">
        <v>14</v>
      </c>
      <c r="D30" s="355">
        <v>2</v>
      </c>
      <c r="E30" s="331">
        <v>0</v>
      </c>
      <c r="F30" s="331">
        <f>D30*E30</f>
        <v>0</v>
      </c>
    </row>
    <row r="31" spans="1:6" ht="14.1" customHeight="1" x14ac:dyDescent="0.25">
      <c r="A31" s="348" t="s">
        <v>43</v>
      </c>
      <c r="B31" s="349" t="s">
        <v>44</v>
      </c>
      <c r="C31" s="350"/>
      <c r="D31" s="351"/>
      <c r="E31" s="146"/>
      <c r="F31" s="147"/>
    </row>
    <row r="32" spans="1:6" ht="14.1" customHeight="1" x14ac:dyDescent="0.25">
      <c r="A32" s="356" t="s">
        <v>45</v>
      </c>
      <c r="B32" s="360" t="s">
        <v>46</v>
      </c>
      <c r="C32" s="358"/>
      <c r="D32" s="359"/>
      <c r="E32" s="148"/>
      <c r="F32" s="149"/>
    </row>
    <row r="33" spans="1:6" ht="38.25" x14ac:dyDescent="0.25">
      <c r="A33" s="352" t="s">
        <v>340</v>
      </c>
      <c r="B33" s="353" t="s">
        <v>715</v>
      </c>
      <c r="C33" s="354" t="s">
        <v>713</v>
      </c>
      <c r="D33" s="355">
        <v>1</v>
      </c>
      <c r="E33" s="331">
        <v>0</v>
      </c>
      <c r="F33" s="331">
        <f>E33*D33</f>
        <v>0</v>
      </c>
    </row>
    <row r="34" spans="1:6" ht="14.1" customHeight="1" x14ac:dyDescent="0.25">
      <c r="A34" s="352" t="s">
        <v>341</v>
      </c>
      <c r="B34" s="353" t="s">
        <v>47</v>
      </c>
      <c r="C34" s="354" t="s">
        <v>14</v>
      </c>
      <c r="D34" s="355">
        <v>1</v>
      </c>
      <c r="E34" s="331">
        <v>0</v>
      </c>
      <c r="F34" s="331">
        <f>E34*D34</f>
        <v>0</v>
      </c>
    </row>
    <row r="35" spans="1:6" ht="14.1" customHeight="1" x14ac:dyDescent="0.25">
      <c r="A35" s="356" t="s">
        <v>48</v>
      </c>
      <c r="B35" s="360" t="s">
        <v>49</v>
      </c>
      <c r="C35" s="358"/>
      <c r="D35" s="359"/>
      <c r="E35" s="148"/>
      <c r="F35" s="149"/>
    </row>
    <row r="36" spans="1:6" ht="63.75" x14ac:dyDescent="0.25">
      <c r="A36" s="352" t="s">
        <v>342</v>
      </c>
      <c r="B36" s="353" t="s">
        <v>50</v>
      </c>
      <c r="C36" s="354" t="s">
        <v>14</v>
      </c>
      <c r="D36" s="355">
        <v>1</v>
      </c>
      <c r="E36" s="331">
        <v>0</v>
      </c>
      <c r="F36" s="331">
        <f>E36*D36</f>
        <v>0</v>
      </c>
    </row>
    <row r="37" spans="1:6" ht="8.4499999999999993" customHeight="1" thickBot="1" x14ac:dyDescent="0.3">
      <c r="A37" s="362"/>
      <c r="B37" s="362"/>
      <c r="C37" s="362"/>
      <c r="D37" s="363"/>
      <c r="E37" s="150"/>
      <c r="F37" s="150"/>
    </row>
    <row r="38" spans="1:6" ht="14.1" customHeight="1" thickTop="1" thickBot="1" x14ac:dyDescent="0.3">
      <c r="A38" s="364"/>
      <c r="B38" s="365" t="s">
        <v>51</v>
      </c>
      <c r="C38" s="364"/>
      <c r="D38" s="366"/>
      <c r="E38" s="332"/>
      <c r="F38" s="333">
        <f>SUM(F6:F37)</f>
        <v>0</v>
      </c>
    </row>
    <row r="39" spans="1:6" ht="17.100000000000001" customHeight="1" thickBot="1" x14ac:dyDescent="0.3">
      <c r="A39" s="341" t="s">
        <v>52</v>
      </c>
      <c r="B39" s="342" t="s">
        <v>53</v>
      </c>
      <c r="C39" s="343"/>
      <c r="D39" s="344"/>
      <c r="E39" s="142"/>
      <c r="F39" s="143"/>
    </row>
    <row r="40" spans="1:6" ht="8.4499999999999993" customHeight="1" x14ac:dyDescent="0.3">
      <c r="A40" s="345"/>
      <c r="B40" s="346"/>
      <c r="C40" s="345"/>
      <c r="D40" s="347"/>
      <c r="E40" s="144"/>
      <c r="F40" s="145"/>
    </row>
    <row r="41" spans="1:6" ht="14.1" customHeight="1" x14ac:dyDescent="0.25">
      <c r="A41" s="348" t="s">
        <v>54</v>
      </c>
      <c r="B41" s="349" t="s">
        <v>55</v>
      </c>
      <c r="C41" s="350"/>
      <c r="D41" s="351"/>
      <c r="E41" s="146"/>
      <c r="F41" s="147"/>
    </row>
    <row r="42" spans="1:6" ht="25.5" x14ac:dyDescent="0.25">
      <c r="A42" s="352" t="s">
        <v>260</v>
      </c>
      <c r="B42" s="353" t="s">
        <v>56</v>
      </c>
      <c r="C42" s="354" t="s">
        <v>34</v>
      </c>
      <c r="D42" s="355">
        <v>427.8</v>
      </c>
      <c r="E42" s="331">
        <v>0</v>
      </c>
      <c r="F42" s="331">
        <f>E42*D42</f>
        <v>0</v>
      </c>
    </row>
    <row r="43" spans="1:6" ht="25.5" x14ac:dyDescent="0.25">
      <c r="A43" s="352" t="s">
        <v>263</v>
      </c>
      <c r="B43" s="353" t="s">
        <v>57</v>
      </c>
      <c r="C43" s="354" t="s">
        <v>34</v>
      </c>
      <c r="D43" s="355">
        <v>3394</v>
      </c>
      <c r="E43" s="331">
        <v>0</v>
      </c>
      <c r="F43" s="331">
        <f>E43*D43</f>
        <v>0</v>
      </c>
    </row>
    <row r="44" spans="1:6" s="2" customFormat="1" ht="38.25" x14ac:dyDescent="0.25">
      <c r="A44" s="352" t="s">
        <v>343</v>
      </c>
      <c r="B44" s="353" t="s">
        <v>58</v>
      </c>
      <c r="C44" s="354" t="s">
        <v>34</v>
      </c>
      <c r="D44" s="355">
        <v>75</v>
      </c>
      <c r="E44" s="331">
        <v>0</v>
      </c>
      <c r="F44" s="331">
        <f>E44*D44</f>
        <v>0</v>
      </c>
    </row>
    <row r="45" spans="1:6" ht="14.1" customHeight="1" x14ac:dyDescent="0.25">
      <c r="A45" s="367" t="s">
        <v>59</v>
      </c>
      <c r="B45" s="349" t="s">
        <v>60</v>
      </c>
      <c r="C45" s="350"/>
      <c r="D45" s="351"/>
      <c r="E45" s="146"/>
      <c r="F45" s="147"/>
    </row>
    <row r="46" spans="1:6" ht="14.1" customHeight="1" x14ac:dyDescent="0.25">
      <c r="A46" s="352" t="s">
        <v>266</v>
      </c>
      <c r="B46" s="353" t="s">
        <v>61</v>
      </c>
      <c r="C46" s="354" t="s">
        <v>26</v>
      </c>
      <c r="D46" s="355">
        <v>4033.6</v>
      </c>
      <c r="E46" s="331">
        <v>0</v>
      </c>
      <c r="F46" s="331">
        <f>E46*D46</f>
        <v>0</v>
      </c>
    </row>
    <row r="47" spans="1:6" ht="14.1" customHeight="1" x14ac:dyDescent="0.25">
      <c r="A47" s="348" t="s">
        <v>62</v>
      </c>
      <c r="B47" s="349" t="s">
        <v>63</v>
      </c>
      <c r="C47" s="350"/>
      <c r="D47" s="351"/>
      <c r="E47" s="146"/>
      <c r="F47" s="147"/>
    </row>
    <row r="48" spans="1:6" ht="76.5" x14ac:dyDescent="0.25">
      <c r="A48" s="352" t="s">
        <v>344</v>
      </c>
      <c r="B48" s="353" t="s">
        <v>64</v>
      </c>
      <c r="C48" s="354" t="s">
        <v>34</v>
      </c>
      <c r="D48" s="355">
        <v>1336</v>
      </c>
      <c r="E48" s="331">
        <v>0</v>
      </c>
      <c r="F48" s="331">
        <f>E48*D48</f>
        <v>0</v>
      </c>
    </row>
    <row r="49" spans="1:6" ht="14.1" customHeight="1" x14ac:dyDescent="0.25">
      <c r="A49" s="348" t="s">
        <v>65</v>
      </c>
      <c r="B49" s="349" t="s">
        <v>66</v>
      </c>
      <c r="C49" s="350"/>
      <c r="D49" s="351"/>
      <c r="E49" s="146"/>
      <c r="F49" s="147"/>
    </row>
    <row r="50" spans="1:6" ht="14.1" customHeight="1" x14ac:dyDescent="0.25">
      <c r="A50" s="352" t="s">
        <v>345</v>
      </c>
      <c r="B50" s="353" t="s">
        <v>67</v>
      </c>
      <c r="C50" s="354" t="s">
        <v>26</v>
      </c>
      <c r="D50" s="355">
        <v>644</v>
      </c>
      <c r="E50" s="331">
        <v>0</v>
      </c>
      <c r="F50" s="331">
        <f>E50*D50</f>
        <v>0</v>
      </c>
    </row>
    <row r="51" spans="1:6" ht="14.1" customHeight="1" x14ac:dyDescent="0.25">
      <c r="A51" s="352" t="s">
        <v>346</v>
      </c>
      <c r="B51" s="353" t="s">
        <v>68</v>
      </c>
      <c r="C51" s="354" t="s">
        <v>26</v>
      </c>
      <c r="D51" s="355">
        <v>644</v>
      </c>
      <c r="E51" s="331">
        <v>0</v>
      </c>
      <c r="F51" s="331">
        <f>E51*D51</f>
        <v>0</v>
      </c>
    </row>
    <row r="52" spans="1:6" ht="14.1" customHeight="1" x14ac:dyDescent="0.25">
      <c r="A52" s="348" t="s">
        <v>69</v>
      </c>
      <c r="B52" s="349" t="s">
        <v>70</v>
      </c>
      <c r="C52" s="350"/>
      <c r="D52" s="351"/>
      <c r="E52" s="146"/>
      <c r="F52" s="147"/>
    </row>
    <row r="53" spans="1:6" ht="25.5" x14ac:dyDescent="0.25">
      <c r="A53" s="352" t="s">
        <v>347</v>
      </c>
      <c r="B53" s="353" t="s">
        <v>71</v>
      </c>
      <c r="C53" s="354" t="s">
        <v>72</v>
      </c>
      <c r="D53" s="355">
        <v>770.04</v>
      </c>
      <c r="E53" s="331">
        <v>0</v>
      </c>
      <c r="F53" s="331">
        <f>E53*D53</f>
        <v>0</v>
      </c>
    </row>
    <row r="54" spans="1:6" ht="25.5" x14ac:dyDescent="0.25">
      <c r="A54" s="352" t="s">
        <v>348</v>
      </c>
      <c r="B54" s="353" t="s">
        <v>73</v>
      </c>
      <c r="C54" s="354" t="s">
        <v>72</v>
      </c>
      <c r="D54" s="355">
        <v>6244.2</v>
      </c>
      <c r="E54" s="331">
        <v>0</v>
      </c>
      <c r="F54" s="331">
        <f>E54*D54</f>
        <v>0</v>
      </c>
    </row>
    <row r="55" spans="1:6" ht="25.5" x14ac:dyDescent="0.25">
      <c r="A55" s="352" t="s">
        <v>349</v>
      </c>
      <c r="B55" s="353" t="s">
        <v>74</v>
      </c>
      <c r="C55" s="354" t="s">
        <v>72</v>
      </c>
      <c r="D55" s="355">
        <v>990</v>
      </c>
      <c r="E55" s="331">
        <v>0</v>
      </c>
      <c r="F55" s="331">
        <f>E55*D55</f>
        <v>0</v>
      </c>
    </row>
    <row r="56" spans="1:6" ht="25.5" x14ac:dyDescent="0.25">
      <c r="A56" s="352" t="s">
        <v>350</v>
      </c>
      <c r="B56" s="353" t="s">
        <v>75</v>
      </c>
      <c r="C56" s="354" t="s">
        <v>72</v>
      </c>
      <c r="D56" s="355">
        <v>37.5</v>
      </c>
      <c r="E56" s="331">
        <v>0</v>
      </c>
      <c r="F56" s="331">
        <f>E56*D56</f>
        <v>0</v>
      </c>
    </row>
    <row r="57" spans="1:6" ht="14.1" customHeight="1" x14ac:dyDescent="0.25">
      <c r="A57" s="352" t="s">
        <v>351</v>
      </c>
      <c r="B57" s="353" t="s">
        <v>76</v>
      </c>
      <c r="C57" s="354" t="s">
        <v>72</v>
      </c>
      <c r="D57" s="355">
        <v>8041.74</v>
      </c>
      <c r="E57" s="331">
        <v>0</v>
      </c>
      <c r="F57" s="331">
        <f>E57*D57</f>
        <v>0</v>
      </c>
    </row>
    <row r="58" spans="1:6" ht="8.4499999999999993" customHeight="1" thickBot="1" x14ac:dyDescent="0.3">
      <c r="A58" s="362"/>
      <c r="B58" s="362"/>
      <c r="C58" s="362"/>
      <c r="D58" s="363"/>
      <c r="E58" s="150"/>
      <c r="F58" s="150"/>
    </row>
    <row r="59" spans="1:6" ht="14.1" customHeight="1" thickTop="1" thickBot="1" x14ac:dyDescent="0.3">
      <c r="A59" s="368"/>
      <c r="B59" s="369" t="s">
        <v>51</v>
      </c>
      <c r="C59" s="368"/>
      <c r="D59" s="370"/>
      <c r="E59" s="334"/>
      <c r="F59" s="335">
        <f>SUM(F42:F58)</f>
        <v>0</v>
      </c>
    </row>
    <row r="60" spans="1:6" ht="17.100000000000001" customHeight="1" thickBot="1" x14ac:dyDescent="0.3">
      <c r="A60" s="341" t="s">
        <v>77</v>
      </c>
      <c r="B60" s="342" t="s">
        <v>78</v>
      </c>
      <c r="C60" s="343"/>
      <c r="D60" s="344"/>
      <c r="E60" s="142"/>
      <c r="F60" s="143"/>
    </row>
    <row r="61" spans="1:6" ht="8.4499999999999993" customHeight="1" x14ac:dyDescent="0.3">
      <c r="A61" s="345"/>
      <c r="B61" s="346"/>
      <c r="C61" s="345"/>
      <c r="D61" s="347"/>
      <c r="E61" s="144"/>
      <c r="F61" s="145"/>
    </row>
    <row r="62" spans="1:6" ht="14.1" customHeight="1" x14ac:dyDescent="0.25">
      <c r="A62" s="348" t="s">
        <v>79</v>
      </c>
      <c r="B62" s="349" t="s">
        <v>80</v>
      </c>
      <c r="C62" s="350"/>
      <c r="D62" s="351"/>
      <c r="E62" s="146"/>
      <c r="F62" s="147"/>
    </row>
    <row r="63" spans="1:6" ht="14.1" customHeight="1" x14ac:dyDescent="0.25">
      <c r="A63" s="356" t="s">
        <v>81</v>
      </c>
      <c r="B63" s="360" t="s">
        <v>82</v>
      </c>
      <c r="C63" s="358"/>
      <c r="D63" s="359"/>
      <c r="E63" s="148"/>
      <c r="F63" s="149"/>
    </row>
    <row r="64" spans="1:6" ht="76.5" x14ac:dyDescent="0.25">
      <c r="A64" s="352" t="s">
        <v>282</v>
      </c>
      <c r="B64" s="353" t="s">
        <v>83</v>
      </c>
      <c r="C64" s="354" t="s">
        <v>34</v>
      </c>
      <c r="D64" s="355">
        <v>1799</v>
      </c>
      <c r="E64" s="331">
        <v>0</v>
      </c>
      <c r="F64" s="331">
        <f>E64*D64</f>
        <v>0</v>
      </c>
    </row>
    <row r="65" spans="1:6" ht="14.1" customHeight="1" x14ac:dyDescent="0.25">
      <c r="A65" s="356" t="s">
        <v>84</v>
      </c>
      <c r="B65" s="360" t="s">
        <v>85</v>
      </c>
      <c r="C65" s="358"/>
      <c r="D65" s="359"/>
      <c r="E65" s="148"/>
      <c r="F65" s="149"/>
    </row>
    <row r="66" spans="1:6" ht="38.25" x14ac:dyDescent="0.25">
      <c r="A66" s="352" t="s">
        <v>352</v>
      </c>
      <c r="B66" s="353" t="s">
        <v>86</v>
      </c>
      <c r="C66" s="354" t="s">
        <v>26</v>
      </c>
      <c r="D66" s="355">
        <v>3375</v>
      </c>
      <c r="E66" s="331">
        <v>0</v>
      </c>
      <c r="F66" s="331">
        <f>E66*D66</f>
        <v>0</v>
      </c>
    </row>
    <row r="67" spans="1:6" s="2" customFormat="1" ht="38.25" x14ac:dyDescent="0.25">
      <c r="A67" s="352" t="s">
        <v>353</v>
      </c>
      <c r="B67" s="353" t="s">
        <v>87</v>
      </c>
      <c r="C67" s="354" t="s">
        <v>26</v>
      </c>
      <c r="D67" s="355">
        <v>2266</v>
      </c>
      <c r="E67" s="331">
        <v>0</v>
      </c>
      <c r="F67" s="331">
        <f>E67*D67</f>
        <v>0</v>
      </c>
    </row>
    <row r="68" spans="1:6" ht="14.1" customHeight="1" x14ac:dyDescent="0.25">
      <c r="A68" s="348" t="s">
        <v>88</v>
      </c>
      <c r="B68" s="349" t="s">
        <v>89</v>
      </c>
      <c r="C68" s="350"/>
      <c r="D68" s="351"/>
      <c r="E68" s="146"/>
      <c r="F68" s="147"/>
    </row>
    <row r="69" spans="1:6" ht="14.1" customHeight="1" x14ac:dyDescent="0.25">
      <c r="A69" s="356" t="s">
        <v>90</v>
      </c>
      <c r="B69" s="360" t="s">
        <v>91</v>
      </c>
      <c r="C69" s="358"/>
      <c r="D69" s="359"/>
      <c r="E69" s="148"/>
      <c r="F69" s="149"/>
    </row>
    <row r="70" spans="1:6" ht="38.25" x14ac:dyDescent="0.25">
      <c r="A70" s="352" t="s">
        <v>354</v>
      </c>
      <c r="B70" s="353" t="s">
        <v>92</v>
      </c>
      <c r="C70" s="354" t="s">
        <v>26</v>
      </c>
      <c r="D70" s="355">
        <v>859</v>
      </c>
      <c r="E70" s="331">
        <v>0</v>
      </c>
      <c r="F70" s="331">
        <f>E70*D70</f>
        <v>0</v>
      </c>
    </row>
    <row r="71" spans="1:6" ht="38.25" x14ac:dyDescent="0.25">
      <c r="A71" s="352" t="s">
        <v>355</v>
      </c>
      <c r="B71" s="353" t="s">
        <v>93</v>
      </c>
      <c r="C71" s="354" t="s">
        <v>26</v>
      </c>
      <c r="D71" s="355">
        <v>3375</v>
      </c>
      <c r="E71" s="331">
        <v>0</v>
      </c>
      <c r="F71" s="331">
        <f>E71*D71</f>
        <v>0</v>
      </c>
    </row>
    <row r="72" spans="1:6" ht="38.25" x14ac:dyDescent="0.25">
      <c r="A72" s="352" t="s">
        <v>356</v>
      </c>
      <c r="B72" s="353" t="s">
        <v>94</v>
      </c>
      <c r="C72" s="354" t="s">
        <v>26</v>
      </c>
      <c r="D72" s="355">
        <v>2266</v>
      </c>
      <c r="E72" s="331">
        <v>0</v>
      </c>
      <c r="F72" s="331">
        <f>E72*D72</f>
        <v>0</v>
      </c>
    </row>
    <row r="73" spans="1:6" ht="14.1" customHeight="1" x14ac:dyDescent="0.25">
      <c r="A73" s="356" t="s">
        <v>95</v>
      </c>
      <c r="B73" s="360" t="s">
        <v>96</v>
      </c>
      <c r="C73" s="358"/>
      <c r="D73" s="359"/>
      <c r="E73" s="148"/>
      <c r="F73" s="149"/>
    </row>
    <row r="74" spans="1:6" ht="14.1" customHeight="1" x14ac:dyDescent="0.25">
      <c r="A74" s="352" t="s">
        <v>357</v>
      </c>
      <c r="B74" s="353" t="s">
        <v>97</v>
      </c>
      <c r="C74" s="354" t="s">
        <v>26</v>
      </c>
      <c r="D74" s="355">
        <v>3375</v>
      </c>
      <c r="E74" s="331">
        <v>0</v>
      </c>
      <c r="F74" s="331">
        <f>E74*D74</f>
        <v>0</v>
      </c>
    </row>
    <row r="75" spans="1:6" ht="14.1" customHeight="1" x14ac:dyDescent="0.25">
      <c r="A75" s="352" t="s">
        <v>358</v>
      </c>
      <c r="B75" s="353" t="s">
        <v>98</v>
      </c>
      <c r="C75" s="354" t="s">
        <v>26</v>
      </c>
      <c r="D75" s="355">
        <v>3375</v>
      </c>
      <c r="E75" s="331">
        <v>0</v>
      </c>
      <c r="F75" s="331">
        <f>E75*D75</f>
        <v>0</v>
      </c>
    </row>
    <row r="76" spans="1:6" ht="14.1" customHeight="1" x14ac:dyDescent="0.25">
      <c r="A76" s="352" t="s">
        <v>359</v>
      </c>
      <c r="B76" s="353" t="s">
        <v>99</v>
      </c>
      <c r="C76" s="354" t="s">
        <v>39</v>
      </c>
      <c r="D76" s="355">
        <v>122</v>
      </c>
      <c r="E76" s="331">
        <v>0</v>
      </c>
      <c r="F76" s="331">
        <f>E76*D76</f>
        <v>0</v>
      </c>
    </row>
    <row r="77" spans="1:6" ht="14.1" customHeight="1" x14ac:dyDescent="0.25">
      <c r="A77" s="348" t="s">
        <v>100</v>
      </c>
      <c r="B77" s="349" t="s">
        <v>101</v>
      </c>
      <c r="C77" s="350"/>
      <c r="D77" s="351"/>
      <c r="E77" s="146"/>
      <c r="F77" s="147"/>
    </row>
    <row r="78" spans="1:6" ht="51" x14ac:dyDescent="0.25">
      <c r="A78" s="352" t="s">
        <v>360</v>
      </c>
      <c r="B78" s="353" t="s">
        <v>102</v>
      </c>
      <c r="C78" s="354" t="s">
        <v>39</v>
      </c>
      <c r="D78" s="355">
        <v>46.9</v>
      </c>
      <c r="E78" s="331">
        <v>0</v>
      </c>
      <c r="F78" s="331">
        <f>E78*D78</f>
        <v>0</v>
      </c>
    </row>
    <row r="79" spans="1:6" ht="51" x14ac:dyDescent="0.25">
      <c r="A79" s="352" t="s">
        <v>361</v>
      </c>
      <c r="B79" s="353" t="s">
        <v>103</v>
      </c>
      <c r="C79" s="354" t="s">
        <v>26</v>
      </c>
      <c r="D79" s="355">
        <v>67.400000000000006</v>
      </c>
      <c r="E79" s="331">
        <v>0</v>
      </c>
      <c r="F79" s="331">
        <f>E79*D79</f>
        <v>0</v>
      </c>
    </row>
    <row r="80" spans="1:6" s="2" customFormat="1" ht="38.25" x14ac:dyDescent="0.25">
      <c r="A80" s="352" t="s">
        <v>362</v>
      </c>
      <c r="B80" s="353" t="s">
        <v>104</v>
      </c>
      <c r="C80" s="354" t="s">
        <v>26</v>
      </c>
      <c r="D80" s="355">
        <v>273.2</v>
      </c>
      <c r="E80" s="331">
        <v>0</v>
      </c>
      <c r="F80" s="331">
        <f>D80*E80</f>
        <v>0</v>
      </c>
    </row>
    <row r="81" spans="1:6" s="2" customFormat="1" ht="38.25" x14ac:dyDescent="0.25">
      <c r="A81" s="352" t="s">
        <v>363</v>
      </c>
      <c r="B81" s="353" t="s">
        <v>105</v>
      </c>
      <c r="C81" s="354" t="s">
        <v>26</v>
      </c>
      <c r="D81" s="355">
        <v>34.799999999999997</v>
      </c>
      <c r="E81" s="331">
        <v>0</v>
      </c>
      <c r="F81" s="331">
        <f>D81*E81</f>
        <v>0</v>
      </c>
    </row>
    <row r="82" spans="1:6" ht="89.25" x14ac:dyDescent="0.25">
      <c r="A82" s="352" t="s">
        <v>364</v>
      </c>
      <c r="B82" s="353" t="s">
        <v>106</v>
      </c>
      <c r="C82" s="354" t="s">
        <v>26</v>
      </c>
      <c r="D82" s="355">
        <v>353</v>
      </c>
      <c r="E82" s="331">
        <v>0</v>
      </c>
      <c r="F82" s="331">
        <f>E82*D82</f>
        <v>0</v>
      </c>
    </row>
    <row r="83" spans="1:6" ht="63.75" x14ac:dyDescent="0.25">
      <c r="A83" s="352" t="s">
        <v>428</v>
      </c>
      <c r="B83" s="353" t="s">
        <v>429</v>
      </c>
      <c r="C83" s="354" t="s">
        <v>26</v>
      </c>
      <c r="D83" s="355">
        <v>5</v>
      </c>
      <c r="E83" s="331">
        <v>0</v>
      </c>
      <c r="F83" s="331">
        <f>E83*D83</f>
        <v>0</v>
      </c>
    </row>
    <row r="84" spans="1:6" ht="14.1" customHeight="1" x14ac:dyDescent="0.25">
      <c r="A84" s="348" t="s">
        <v>107</v>
      </c>
      <c r="B84" s="349" t="s">
        <v>108</v>
      </c>
      <c r="C84" s="350"/>
      <c r="D84" s="351"/>
      <c r="E84" s="146"/>
      <c r="F84" s="147"/>
    </row>
    <row r="85" spans="1:6" ht="14.1" customHeight="1" x14ac:dyDescent="0.25">
      <c r="A85" s="356" t="s">
        <v>109</v>
      </c>
      <c r="B85" s="360" t="s">
        <v>110</v>
      </c>
      <c r="C85" s="358"/>
      <c r="D85" s="359"/>
      <c r="E85" s="148"/>
      <c r="F85" s="149"/>
    </row>
    <row r="86" spans="1:6" ht="38.25" x14ac:dyDescent="0.25">
      <c r="A86" s="352" t="s">
        <v>365</v>
      </c>
      <c r="B86" s="353" t="s">
        <v>111</v>
      </c>
      <c r="C86" s="354" t="s">
        <v>29</v>
      </c>
      <c r="D86" s="355">
        <v>2118</v>
      </c>
      <c r="E86" s="331">
        <v>0</v>
      </c>
      <c r="F86" s="331">
        <f>E86*D86</f>
        <v>0</v>
      </c>
    </row>
    <row r="87" spans="1:6" ht="38.25" x14ac:dyDescent="0.25">
      <c r="A87" s="352" t="s">
        <v>366</v>
      </c>
      <c r="B87" s="353" t="s">
        <v>112</v>
      </c>
      <c r="C87" s="354" t="s">
        <v>29</v>
      </c>
      <c r="D87" s="355">
        <v>817</v>
      </c>
      <c r="E87" s="331">
        <v>0</v>
      </c>
      <c r="F87" s="331">
        <f>E87*D87</f>
        <v>0</v>
      </c>
    </row>
    <row r="88" spans="1:6" ht="51" x14ac:dyDescent="0.25">
      <c r="A88" s="352" t="s">
        <v>367</v>
      </c>
      <c r="B88" s="353" t="s">
        <v>113</v>
      </c>
      <c r="C88" s="354" t="s">
        <v>29</v>
      </c>
      <c r="D88" s="355">
        <v>68</v>
      </c>
      <c r="E88" s="331">
        <v>0</v>
      </c>
      <c r="F88" s="331">
        <f>E88*D88</f>
        <v>0</v>
      </c>
    </row>
    <row r="89" spans="1:6" ht="8.4499999999999993" customHeight="1" thickBot="1" x14ac:dyDescent="0.3">
      <c r="A89" s="362"/>
      <c r="B89" s="362"/>
      <c r="C89" s="362"/>
      <c r="D89" s="363"/>
      <c r="E89" s="150"/>
      <c r="F89" s="150"/>
    </row>
    <row r="90" spans="1:6" ht="14.1" customHeight="1" thickTop="1" thickBot="1" x14ac:dyDescent="0.3">
      <c r="A90" s="368"/>
      <c r="B90" s="369" t="s">
        <v>51</v>
      </c>
      <c r="C90" s="368"/>
      <c r="D90" s="370"/>
      <c r="E90" s="334"/>
      <c r="F90" s="335">
        <f>SUM(F64:F89)</f>
        <v>0</v>
      </c>
    </row>
    <row r="91" spans="1:6" ht="17.100000000000001" customHeight="1" thickBot="1" x14ac:dyDescent="0.3">
      <c r="A91" s="341" t="s">
        <v>114</v>
      </c>
      <c r="B91" s="342" t="s">
        <v>115</v>
      </c>
      <c r="C91" s="343"/>
      <c r="D91" s="344"/>
      <c r="E91" s="142"/>
      <c r="F91" s="143"/>
    </row>
    <row r="92" spans="1:6" ht="8.4499999999999993" customHeight="1" x14ac:dyDescent="0.3">
      <c r="A92" s="371"/>
      <c r="B92" s="346"/>
      <c r="C92" s="345"/>
      <c r="D92" s="347"/>
      <c r="E92" s="144"/>
      <c r="F92" s="145"/>
    </row>
    <row r="93" spans="1:6" ht="14.1" customHeight="1" x14ac:dyDescent="0.25">
      <c r="A93" s="356" t="s">
        <v>116</v>
      </c>
      <c r="B93" s="360" t="s">
        <v>117</v>
      </c>
      <c r="C93" s="358"/>
      <c r="D93" s="359"/>
      <c r="E93" s="148"/>
      <c r="F93" s="149"/>
    </row>
    <row r="94" spans="1:6" ht="38.25" x14ac:dyDescent="0.25">
      <c r="A94" s="352" t="s">
        <v>290</v>
      </c>
      <c r="B94" s="353" t="s">
        <v>118</v>
      </c>
      <c r="C94" s="354" t="s">
        <v>29</v>
      </c>
      <c r="D94" s="355">
        <v>9</v>
      </c>
      <c r="E94" s="331">
        <v>0</v>
      </c>
      <c r="F94" s="331">
        <f t="shared" ref="F94" si="1">E94*D94</f>
        <v>0</v>
      </c>
    </row>
    <row r="95" spans="1:6" ht="14.1" customHeight="1" x14ac:dyDescent="0.25">
      <c r="A95" s="356" t="s">
        <v>119</v>
      </c>
      <c r="B95" s="360" t="s">
        <v>718</v>
      </c>
      <c r="C95" s="358"/>
      <c r="D95" s="359"/>
      <c r="E95" s="148"/>
      <c r="F95" s="149"/>
    </row>
    <row r="96" spans="1:6" ht="63.75" x14ac:dyDescent="0.25">
      <c r="A96" s="352" t="s">
        <v>298</v>
      </c>
      <c r="B96" s="353" t="s">
        <v>120</v>
      </c>
      <c r="C96" s="354" t="s">
        <v>39</v>
      </c>
      <c r="D96" s="355">
        <v>24</v>
      </c>
      <c r="E96" s="331">
        <v>0</v>
      </c>
      <c r="F96" s="331">
        <f t="shared" ref="F96:F103" si="2">E96*D96</f>
        <v>0</v>
      </c>
    </row>
    <row r="97" spans="1:6" ht="63.75" x14ac:dyDescent="0.25">
      <c r="A97" s="352" t="s">
        <v>368</v>
      </c>
      <c r="B97" s="353" t="s">
        <v>121</v>
      </c>
      <c r="C97" s="354" t="s">
        <v>39</v>
      </c>
      <c r="D97" s="355">
        <v>23.9</v>
      </c>
      <c r="E97" s="331">
        <v>0</v>
      </c>
      <c r="F97" s="331">
        <f t="shared" si="2"/>
        <v>0</v>
      </c>
    </row>
    <row r="98" spans="1:6" ht="25.5" x14ac:dyDescent="0.25">
      <c r="A98" s="352" t="s">
        <v>369</v>
      </c>
      <c r="B98" s="353" t="s">
        <v>122</v>
      </c>
      <c r="C98" s="354" t="s">
        <v>29</v>
      </c>
      <c r="D98" s="355">
        <v>72</v>
      </c>
      <c r="E98" s="331">
        <v>0</v>
      </c>
      <c r="F98" s="331">
        <f t="shared" si="2"/>
        <v>0</v>
      </c>
    </row>
    <row r="99" spans="1:6" ht="25.5" x14ac:dyDescent="0.25">
      <c r="A99" s="352" t="s">
        <v>370</v>
      </c>
      <c r="B99" s="353" t="s">
        <v>123</v>
      </c>
      <c r="C99" s="354" t="s">
        <v>29</v>
      </c>
      <c r="D99" s="355">
        <v>71.900000000000006</v>
      </c>
      <c r="E99" s="331">
        <v>0</v>
      </c>
      <c r="F99" s="331">
        <f t="shared" si="2"/>
        <v>0</v>
      </c>
    </row>
    <row r="100" spans="1:6" ht="63.75" x14ac:dyDescent="0.25">
      <c r="A100" s="352" t="s">
        <v>371</v>
      </c>
      <c r="B100" s="353" t="s">
        <v>124</v>
      </c>
      <c r="C100" s="354" t="s">
        <v>39</v>
      </c>
      <c r="D100" s="355">
        <v>258.2</v>
      </c>
      <c r="E100" s="331">
        <v>0</v>
      </c>
      <c r="F100" s="331">
        <f t="shared" si="2"/>
        <v>0</v>
      </c>
    </row>
    <row r="101" spans="1:6" ht="63.75" x14ac:dyDescent="0.25">
      <c r="A101" s="352" t="s">
        <v>372</v>
      </c>
      <c r="B101" s="353" t="s">
        <v>125</v>
      </c>
      <c r="C101" s="354" t="s">
        <v>14</v>
      </c>
      <c r="D101" s="355">
        <v>18</v>
      </c>
      <c r="E101" s="331">
        <v>0</v>
      </c>
      <c r="F101" s="331">
        <f t="shared" si="2"/>
        <v>0</v>
      </c>
    </row>
    <row r="102" spans="1:6" s="2" customFormat="1" ht="63.75" x14ac:dyDescent="0.25">
      <c r="A102" s="352" t="s">
        <v>373</v>
      </c>
      <c r="B102" s="353" t="s">
        <v>126</v>
      </c>
      <c r="C102" s="354" t="s">
        <v>39</v>
      </c>
      <c r="D102" s="355">
        <v>74.099999999999994</v>
      </c>
      <c r="E102" s="331">
        <v>0</v>
      </c>
      <c r="F102" s="331">
        <f t="shared" si="2"/>
        <v>0</v>
      </c>
    </row>
    <row r="103" spans="1:6" s="2" customFormat="1" ht="51" x14ac:dyDescent="0.25">
      <c r="A103" s="352" t="s">
        <v>374</v>
      </c>
      <c r="B103" s="353" t="s">
        <v>127</v>
      </c>
      <c r="C103" s="354" t="s">
        <v>14</v>
      </c>
      <c r="D103" s="355">
        <v>6</v>
      </c>
      <c r="E103" s="331">
        <v>0</v>
      </c>
      <c r="F103" s="331">
        <f t="shared" si="2"/>
        <v>0</v>
      </c>
    </row>
    <row r="104" spans="1:6" ht="14.1" customHeight="1" x14ac:dyDescent="0.25">
      <c r="A104" s="356" t="s">
        <v>128</v>
      </c>
      <c r="B104" s="360" t="s">
        <v>129</v>
      </c>
      <c r="C104" s="358"/>
      <c r="D104" s="359"/>
      <c r="E104" s="148"/>
      <c r="F104" s="149"/>
    </row>
    <row r="105" spans="1:6" ht="38.25" x14ac:dyDescent="0.25">
      <c r="A105" s="352" t="s">
        <v>375</v>
      </c>
      <c r="B105" s="353" t="s">
        <v>130</v>
      </c>
      <c r="C105" s="354" t="s">
        <v>14</v>
      </c>
      <c r="D105" s="355">
        <v>101</v>
      </c>
      <c r="E105" s="331">
        <v>0</v>
      </c>
      <c r="F105" s="331">
        <f>E105*D105</f>
        <v>0</v>
      </c>
    </row>
    <row r="106" spans="1:6" ht="51" x14ac:dyDescent="0.25">
      <c r="A106" s="352" t="s">
        <v>376</v>
      </c>
      <c r="B106" s="353" t="s">
        <v>131</v>
      </c>
      <c r="C106" s="354" t="s">
        <v>14</v>
      </c>
      <c r="D106" s="355">
        <v>5</v>
      </c>
      <c r="E106" s="331">
        <v>0</v>
      </c>
      <c r="F106" s="331">
        <f>E106*D106</f>
        <v>0</v>
      </c>
    </row>
    <row r="107" spans="1:6" ht="51" x14ac:dyDescent="0.25">
      <c r="A107" s="352" t="s">
        <v>377</v>
      </c>
      <c r="B107" s="353" t="s">
        <v>132</v>
      </c>
      <c r="C107" s="354" t="s">
        <v>14</v>
      </c>
      <c r="D107" s="355">
        <v>94</v>
      </c>
      <c r="E107" s="331">
        <v>0</v>
      </c>
      <c r="F107" s="331">
        <f>E107*D107</f>
        <v>0</v>
      </c>
    </row>
    <row r="108" spans="1:6" s="3" customFormat="1" ht="51" x14ac:dyDescent="0.25">
      <c r="A108" s="352" t="s">
        <v>378</v>
      </c>
      <c r="B108" s="353" t="s">
        <v>133</v>
      </c>
      <c r="C108" s="354" t="s">
        <v>14</v>
      </c>
      <c r="D108" s="355">
        <v>2</v>
      </c>
      <c r="E108" s="331">
        <v>0</v>
      </c>
      <c r="F108" s="331">
        <f>D108*E108</f>
        <v>0</v>
      </c>
    </row>
    <row r="109" spans="1:6" s="3" customFormat="1" ht="89.25" x14ac:dyDescent="0.25">
      <c r="A109" s="352" t="s">
        <v>430</v>
      </c>
      <c r="B109" s="353" t="s">
        <v>431</v>
      </c>
      <c r="C109" s="354" t="s">
        <v>14</v>
      </c>
      <c r="D109" s="355">
        <v>27</v>
      </c>
      <c r="E109" s="331">
        <v>0</v>
      </c>
      <c r="F109" s="331">
        <f>D109*E109</f>
        <v>0</v>
      </c>
    </row>
    <row r="110" spans="1:6" ht="8.4499999999999993" customHeight="1" thickBot="1" x14ac:dyDescent="0.3">
      <c r="A110" s="362"/>
      <c r="B110" s="362"/>
      <c r="C110" s="362"/>
      <c r="D110" s="363"/>
      <c r="E110" s="150"/>
      <c r="F110" s="150"/>
    </row>
    <row r="111" spans="1:6" ht="14.1" customHeight="1" thickTop="1" thickBot="1" x14ac:dyDescent="0.3">
      <c r="A111" s="368"/>
      <c r="B111" s="369" t="s">
        <v>51</v>
      </c>
      <c r="C111" s="368"/>
      <c r="D111" s="370"/>
      <c r="E111" s="334"/>
      <c r="F111" s="335">
        <f>SUM(F95:F110)</f>
        <v>0</v>
      </c>
    </row>
    <row r="112" spans="1:6" ht="17.100000000000001" customHeight="1" thickBot="1" x14ac:dyDescent="0.3">
      <c r="A112" s="341" t="s">
        <v>134</v>
      </c>
      <c r="B112" s="342" t="s">
        <v>135</v>
      </c>
      <c r="C112" s="343"/>
      <c r="D112" s="344"/>
      <c r="E112" s="142"/>
      <c r="F112" s="143"/>
    </row>
    <row r="113" spans="1:6" ht="8.4499999999999993" customHeight="1" x14ac:dyDescent="0.3">
      <c r="A113" s="345"/>
      <c r="B113" s="346"/>
      <c r="C113" s="345"/>
      <c r="D113" s="347"/>
      <c r="E113" s="144"/>
      <c r="F113" s="145"/>
    </row>
    <row r="114" spans="1:6" ht="14.1" customHeight="1" x14ac:dyDescent="0.25">
      <c r="A114" s="356" t="s">
        <v>136</v>
      </c>
      <c r="B114" s="360" t="s">
        <v>137</v>
      </c>
      <c r="C114" s="358"/>
      <c r="D114" s="359"/>
      <c r="E114" s="148"/>
      <c r="F114" s="149"/>
    </row>
    <row r="115" spans="1:6" ht="14.1" customHeight="1" x14ac:dyDescent="0.25">
      <c r="A115" s="352" t="s">
        <v>301</v>
      </c>
      <c r="B115" s="353" t="s">
        <v>138</v>
      </c>
      <c r="C115" s="354" t="s">
        <v>26</v>
      </c>
      <c r="D115" s="355">
        <v>16.5</v>
      </c>
      <c r="E115" s="331">
        <v>0</v>
      </c>
      <c r="F115" s="331">
        <f>E115*D115</f>
        <v>0</v>
      </c>
    </row>
    <row r="116" spans="1:6" ht="14.1" customHeight="1" x14ac:dyDescent="0.25">
      <c r="A116" s="352" t="s">
        <v>379</v>
      </c>
      <c r="B116" s="353" t="s">
        <v>139</v>
      </c>
      <c r="C116" s="354" t="s">
        <v>26</v>
      </c>
      <c r="D116" s="355">
        <v>192</v>
      </c>
      <c r="E116" s="331">
        <v>0</v>
      </c>
      <c r="F116" s="331">
        <f>E116*D116</f>
        <v>0</v>
      </c>
    </row>
    <row r="117" spans="1:6" ht="25.5" x14ac:dyDescent="0.25">
      <c r="A117" s="352" t="s">
        <v>380</v>
      </c>
      <c r="B117" s="353" t="s">
        <v>140</v>
      </c>
      <c r="C117" s="354" t="s">
        <v>39</v>
      </c>
      <c r="D117" s="355">
        <v>109.5</v>
      </c>
      <c r="E117" s="331">
        <v>0</v>
      </c>
      <c r="F117" s="331">
        <f>E117*D117</f>
        <v>0</v>
      </c>
    </row>
    <row r="118" spans="1:6" ht="14.1" customHeight="1" x14ac:dyDescent="0.25">
      <c r="A118" s="356" t="s">
        <v>141</v>
      </c>
      <c r="B118" s="360" t="s">
        <v>142</v>
      </c>
      <c r="C118" s="358"/>
      <c r="D118" s="359"/>
      <c r="E118" s="148"/>
      <c r="F118" s="149"/>
    </row>
    <row r="119" spans="1:6" ht="25.5" x14ac:dyDescent="0.25">
      <c r="A119" s="352" t="s">
        <v>381</v>
      </c>
      <c r="B119" s="353" t="s">
        <v>143</v>
      </c>
      <c r="C119" s="354" t="s">
        <v>144</v>
      </c>
      <c r="D119" s="355">
        <v>2213</v>
      </c>
      <c r="E119" s="331">
        <v>0</v>
      </c>
      <c r="F119" s="331">
        <f>E119*D119</f>
        <v>0</v>
      </c>
    </row>
    <row r="120" spans="1:6" ht="25.5" x14ac:dyDescent="0.25">
      <c r="A120" s="352" t="s">
        <v>382</v>
      </c>
      <c r="B120" s="353" t="s">
        <v>145</v>
      </c>
      <c r="C120" s="354" t="s">
        <v>144</v>
      </c>
      <c r="D120" s="355">
        <v>3803</v>
      </c>
      <c r="E120" s="331">
        <v>0</v>
      </c>
      <c r="F120" s="331">
        <f>E120*D120</f>
        <v>0</v>
      </c>
    </row>
    <row r="121" spans="1:6" ht="14.1" customHeight="1" x14ac:dyDescent="0.25">
      <c r="A121" s="356" t="s">
        <v>146</v>
      </c>
      <c r="B121" s="360" t="s">
        <v>147</v>
      </c>
      <c r="C121" s="358"/>
      <c r="D121" s="359"/>
      <c r="E121" s="148"/>
      <c r="F121" s="149"/>
    </row>
    <row r="122" spans="1:6" ht="14.1" customHeight="1" x14ac:dyDescent="0.25">
      <c r="A122" s="352" t="s">
        <v>383</v>
      </c>
      <c r="B122" s="353" t="s">
        <v>148</v>
      </c>
      <c r="C122" s="354" t="s">
        <v>34</v>
      </c>
      <c r="D122" s="355">
        <v>0.1</v>
      </c>
      <c r="E122" s="331">
        <v>0</v>
      </c>
      <c r="F122" s="331">
        <f t="shared" ref="F122:F127" si="3">E122*D122</f>
        <v>0</v>
      </c>
    </row>
    <row r="123" spans="1:6" ht="25.5" x14ac:dyDescent="0.25">
      <c r="A123" s="352" t="s">
        <v>384</v>
      </c>
      <c r="B123" s="353" t="s">
        <v>149</v>
      </c>
      <c r="C123" s="354" t="s">
        <v>34</v>
      </c>
      <c r="D123" s="355">
        <v>16.5</v>
      </c>
      <c r="E123" s="331">
        <v>0</v>
      </c>
      <c r="F123" s="331">
        <f t="shared" si="3"/>
        <v>0</v>
      </c>
    </row>
    <row r="124" spans="1:6" ht="14.1" customHeight="1" x14ac:dyDescent="0.25">
      <c r="A124" s="352" t="s">
        <v>385</v>
      </c>
      <c r="B124" s="353" t="s">
        <v>150</v>
      </c>
      <c r="C124" s="354" t="s">
        <v>34</v>
      </c>
      <c r="D124" s="355">
        <v>20.3</v>
      </c>
      <c r="E124" s="331">
        <v>0</v>
      </c>
      <c r="F124" s="331">
        <f t="shared" si="3"/>
        <v>0</v>
      </c>
    </row>
    <row r="125" spans="1:6" ht="25.5" x14ac:dyDescent="0.25">
      <c r="A125" s="352" t="s">
        <v>386</v>
      </c>
      <c r="B125" s="353" t="s">
        <v>151</v>
      </c>
      <c r="C125" s="354" t="s">
        <v>34</v>
      </c>
      <c r="D125" s="355">
        <v>91</v>
      </c>
      <c r="E125" s="331">
        <v>0</v>
      </c>
      <c r="F125" s="331">
        <f t="shared" si="3"/>
        <v>0</v>
      </c>
    </row>
    <row r="126" spans="1:6" ht="25.5" x14ac:dyDescent="0.25">
      <c r="A126" s="352" t="s">
        <v>387</v>
      </c>
      <c r="B126" s="353" t="s">
        <v>152</v>
      </c>
      <c r="C126" s="354" t="s">
        <v>34</v>
      </c>
      <c r="D126" s="355">
        <v>6.9</v>
      </c>
      <c r="E126" s="331">
        <v>0</v>
      </c>
      <c r="F126" s="331">
        <f t="shared" si="3"/>
        <v>0</v>
      </c>
    </row>
    <row r="127" spans="1:6" ht="14.1" customHeight="1" x14ac:dyDescent="0.25">
      <c r="A127" s="352" t="s">
        <v>388</v>
      </c>
      <c r="B127" s="353" t="s">
        <v>153</v>
      </c>
      <c r="C127" s="354" t="s">
        <v>26</v>
      </c>
      <c r="D127" s="355">
        <v>46</v>
      </c>
      <c r="E127" s="331">
        <v>0</v>
      </c>
      <c r="F127" s="331">
        <f t="shared" si="3"/>
        <v>0</v>
      </c>
    </row>
    <row r="128" spans="1:6" s="2" customFormat="1" ht="14.1" customHeight="1" x14ac:dyDescent="0.25">
      <c r="A128" s="352" t="s">
        <v>389</v>
      </c>
      <c r="B128" s="353" t="s">
        <v>720</v>
      </c>
      <c r="C128" s="354" t="s">
        <v>39</v>
      </c>
      <c r="D128" s="355">
        <v>61.5</v>
      </c>
      <c r="E128" s="331">
        <v>0</v>
      </c>
      <c r="F128" s="331">
        <f>D128*E128</f>
        <v>0</v>
      </c>
    </row>
    <row r="129" spans="1:6" s="2" customFormat="1" ht="25.5" x14ac:dyDescent="0.25">
      <c r="A129" s="352" t="s">
        <v>723</v>
      </c>
      <c r="B129" s="353" t="s">
        <v>722</v>
      </c>
      <c r="C129" s="354" t="s">
        <v>724</v>
      </c>
      <c r="D129" s="355">
        <v>21</v>
      </c>
      <c r="E129" s="331">
        <v>0</v>
      </c>
      <c r="F129" s="331">
        <f>D129*E129</f>
        <v>0</v>
      </c>
    </row>
    <row r="130" spans="1:6" ht="38.25" x14ac:dyDescent="0.25">
      <c r="A130" s="352" t="s">
        <v>719</v>
      </c>
      <c r="B130" s="353" t="s">
        <v>154</v>
      </c>
      <c r="C130" s="354" t="s">
        <v>14</v>
      </c>
      <c r="D130" s="355">
        <v>2</v>
      </c>
      <c r="E130" s="331">
        <v>0</v>
      </c>
      <c r="F130" s="331">
        <f>D130*E130</f>
        <v>0</v>
      </c>
    </row>
    <row r="131" spans="1:6" ht="25.5" x14ac:dyDescent="0.25">
      <c r="A131" s="352" t="s">
        <v>721</v>
      </c>
      <c r="B131" s="353" t="s">
        <v>726</v>
      </c>
      <c r="C131" s="354" t="s">
        <v>14</v>
      </c>
      <c r="D131" s="355">
        <v>4</v>
      </c>
      <c r="E131" s="331">
        <v>0</v>
      </c>
      <c r="F131" s="331">
        <f>D131*E131</f>
        <v>0</v>
      </c>
    </row>
    <row r="132" spans="1:6" ht="14.1" customHeight="1" x14ac:dyDescent="0.25">
      <c r="A132" s="356" t="s">
        <v>155</v>
      </c>
      <c r="B132" s="360" t="s">
        <v>156</v>
      </c>
      <c r="C132" s="358"/>
      <c r="D132" s="359"/>
      <c r="E132" s="148"/>
      <c r="F132" s="149"/>
    </row>
    <row r="133" spans="1:6" s="3" customFormat="1" ht="25.5" x14ac:dyDescent="0.25">
      <c r="A133" s="372" t="s">
        <v>390</v>
      </c>
      <c r="B133" s="353" t="s">
        <v>157</v>
      </c>
      <c r="C133" s="354" t="s">
        <v>39</v>
      </c>
      <c r="D133" s="355">
        <v>392</v>
      </c>
      <c r="E133" s="331">
        <v>0</v>
      </c>
      <c r="F133" s="331">
        <f t="shared" ref="F133" si="4">E133*D133</f>
        <v>0</v>
      </c>
    </row>
    <row r="134" spans="1:6" s="3" customFormat="1" ht="38.25" x14ac:dyDescent="0.25">
      <c r="A134" s="372" t="s">
        <v>391</v>
      </c>
      <c r="B134" s="353" t="s">
        <v>158</v>
      </c>
      <c r="C134" s="354" t="s">
        <v>14</v>
      </c>
      <c r="D134" s="355">
        <v>12</v>
      </c>
      <c r="E134" s="331">
        <v>0</v>
      </c>
      <c r="F134" s="331">
        <f>D134*E134</f>
        <v>0</v>
      </c>
    </row>
    <row r="135" spans="1:6" s="3" customFormat="1" ht="38.25" x14ac:dyDescent="0.25">
      <c r="A135" s="372" t="s">
        <v>392</v>
      </c>
      <c r="B135" s="353" t="s">
        <v>159</v>
      </c>
      <c r="C135" s="354" t="s">
        <v>14</v>
      </c>
      <c r="D135" s="355">
        <v>124</v>
      </c>
      <c r="E135" s="331">
        <v>0</v>
      </c>
      <c r="F135" s="331">
        <f>D135*E135</f>
        <v>0</v>
      </c>
    </row>
    <row r="136" spans="1:6" s="3" customFormat="1" ht="38.25" x14ac:dyDescent="0.25">
      <c r="A136" s="372" t="s">
        <v>393</v>
      </c>
      <c r="B136" s="353" t="s">
        <v>160</v>
      </c>
      <c r="C136" s="354" t="s">
        <v>39</v>
      </c>
      <c r="D136" s="355">
        <v>30</v>
      </c>
      <c r="E136" s="331">
        <v>0</v>
      </c>
      <c r="F136" s="331">
        <f>D136*E136</f>
        <v>0</v>
      </c>
    </row>
    <row r="137" spans="1:6" s="3" customFormat="1" ht="25.5" x14ac:dyDescent="0.25">
      <c r="A137" s="372" t="s">
        <v>394</v>
      </c>
      <c r="B137" s="353" t="s">
        <v>161</v>
      </c>
      <c r="C137" s="354" t="s">
        <v>14</v>
      </c>
      <c r="D137" s="355">
        <v>1</v>
      </c>
      <c r="E137" s="331">
        <v>0</v>
      </c>
      <c r="F137" s="331">
        <f>D137*E137</f>
        <v>0</v>
      </c>
    </row>
    <row r="138" spans="1:6" ht="8.4499999999999993" customHeight="1" thickBot="1" x14ac:dyDescent="0.3">
      <c r="A138" s="362"/>
      <c r="B138" s="362"/>
      <c r="C138" s="362"/>
      <c r="D138" s="363"/>
      <c r="E138" s="150"/>
      <c r="F138" s="150"/>
    </row>
    <row r="139" spans="1:6" ht="14.1" customHeight="1" thickTop="1" thickBot="1" x14ac:dyDescent="0.3">
      <c r="A139" s="368"/>
      <c r="B139" s="369" t="s">
        <v>51</v>
      </c>
      <c r="C139" s="368"/>
      <c r="D139" s="370"/>
      <c r="E139" s="334"/>
      <c r="F139" s="335">
        <f>SUM(F115:F138)</f>
        <v>0</v>
      </c>
    </row>
    <row r="140" spans="1:6" ht="17.100000000000001" customHeight="1" thickBot="1" x14ac:dyDescent="0.3">
      <c r="A140" s="341" t="s">
        <v>162</v>
      </c>
      <c r="B140" s="342" t="s">
        <v>163</v>
      </c>
      <c r="C140" s="343"/>
      <c r="D140" s="344"/>
      <c r="E140" s="142"/>
      <c r="F140" s="143"/>
    </row>
    <row r="141" spans="1:6" ht="8.4499999999999993" customHeight="1" x14ac:dyDescent="0.3">
      <c r="A141" s="345"/>
      <c r="B141" s="346"/>
      <c r="C141" s="345"/>
      <c r="D141" s="347"/>
      <c r="E141" s="144"/>
      <c r="F141" s="145"/>
    </row>
    <row r="142" spans="1:6" ht="14.1" customHeight="1" x14ac:dyDescent="0.25">
      <c r="A142" s="356" t="s">
        <v>164</v>
      </c>
      <c r="B142" s="360" t="s">
        <v>165</v>
      </c>
      <c r="C142" s="358"/>
      <c r="D142" s="359"/>
      <c r="E142" s="148"/>
      <c r="F142" s="149"/>
    </row>
    <row r="143" spans="1:6" ht="25.5" x14ac:dyDescent="0.25">
      <c r="A143" s="352" t="s">
        <v>395</v>
      </c>
      <c r="B143" s="353" t="s">
        <v>166</v>
      </c>
      <c r="C143" s="354" t="s">
        <v>14</v>
      </c>
      <c r="D143" s="355">
        <v>28</v>
      </c>
      <c r="E143" s="331">
        <v>0</v>
      </c>
      <c r="F143" s="331">
        <f t="shared" ref="F143:F150" si="5">E143*D143</f>
        <v>0</v>
      </c>
    </row>
    <row r="144" spans="1:6" ht="25.5" x14ac:dyDescent="0.25">
      <c r="A144" s="352" t="s">
        <v>396</v>
      </c>
      <c r="B144" s="353" t="s">
        <v>167</v>
      </c>
      <c r="C144" s="354" t="s">
        <v>14</v>
      </c>
      <c r="D144" s="355">
        <v>6</v>
      </c>
      <c r="E144" s="331">
        <v>0</v>
      </c>
      <c r="F144" s="331">
        <f t="shared" si="5"/>
        <v>0</v>
      </c>
    </row>
    <row r="145" spans="1:6" ht="25.5" x14ac:dyDescent="0.25">
      <c r="A145" s="352" t="s">
        <v>397</v>
      </c>
      <c r="B145" s="353" t="s">
        <v>168</v>
      </c>
      <c r="C145" s="354" t="s">
        <v>14</v>
      </c>
      <c r="D145" s="355">
        <v>34</v>
      </c>
      <c r="E145" s="331">
        <v>0</v>
      </c>
      <c r="F145" s="331">
        <f t="shared" si="5"/>
        <v>0</v>
      </c>
    </row>
    <row r="146" spans="1:6" ht="38.25" x14ac:dyDescent="0.25">
      <c r="A146" s="352" t="s">
        <v>398</v>
      </c>
      <c r="B146" s="353" t="s">
        <v>169</v>
      </c>
      <c r="C146" s="354" t="s">
        <v>14</v>
      </c>
      <c r="D146" s="355">
        <v>5</v>
      </c>
      <c r="E146" s="331">
        <v>0</v>
      </c>
      <c r="F146" s="331">
        <f t="shared" si="5"/>
        <v>0</v>
      </c>
    </row>
    <row r="147" spans="1:6" ht="38.25" x14ac:dyDescent="0.25">
      <c r="A147" s="352" t="s">
        <v>399</v>
      </c>
      <c r="B147" s="353" t="s">
        <v>170</v>
      </c>
      <c r="C147" s="354" t="s">
        <v>14</v>
      </c>
      <c r="D147" s="355">
        <v>12</v>
      </c>
      <c r="E147" s="331">
        <v>0</v>
      </c>
      <c r="F147" s="331">
        <f t="shared" si="5"/>
        <v>0</v>
      </c>
    </row>
    <row r="148" spans="1:6" ht="25.5" x14ac:dyDescent="0.25">
      <c r="A148" s="352" t="s">
        <v>400</v>
      </c>
      <c r="B148" s="353" t="s">
        <v>171</v>
      </c>
      <c r="C148" s="354" t="s">
        <v>14</v>
      </c>
      <c r="D148" s="355">
        <v>31</v>
      </c>
      <c r="E148" s="331">
        <v>0</v>
      </c>
      <c r="F148" s="331">
        <f t="shared" si="5"/>
        <v>0</v>
      </c>
    </row>
    <row r="149" spans="1:6" s="2" customFormat="1" ht="25.5" x14ac:dyDescent="0.25">
      <c r="A149" s="352" t="s">
        <v>401</v>
      </c>
      <c r="B149" s="353" t="s">
        <v>172</v>
      </c>
      <c r="C149" s="354" t="s">
        <v>14</v>
      </c>
      <c r="D149" s="355">
        <v>7</v>
      </c>
      <c r="E149" s="331">
        <v>0</v>
      </c>
      <c r="F149" s="331">
        <f t="shared" si="5"/>
        <v>0</v>
      </c>
    </row>
    <row r="150" spans="1:6" ht="38.25" x14ac:dyDescent="0.25">
      <c r="A150" s="352" t="s">
        <v>402</v>
      </c>
      <c r="B150" s="353" t="s">
        <v>173</v>
      </c>
      <c r="C150" s="354" t="s">
        <v>14</v>
      </c>
      <c r="D150" s="355">
        <v>1</v>
      </c>
      <c r="E150" s="331">
        <v>0</v>
      </c>
      <c r="F150" s="331">
        <f t="shared" si="5"/>
        <v>0</v>
      </c>
    </row>
    <row r="151" spans="1:6" s="2" customFormat="1" ht="38.25" x14ac:dyDescent="0.25">
      <c r="A151" s="352" t="s">
        <v>403</v>
      </c>
      <c r="B151" s="353" t="s">
        <v>174</v>
      </c>
      <c r="C151" s="354" t="s">
        <v>14</v>
      </c>
      <c r="D151" s="355">
        <v>8</v>
      </c>
      <c r="E151" s="331">
        <v>0</v>
      </c>
      <c r="F151" s="331">
        <f>E151*D151</f>
        <v>0</v>
      </c>
    </row>
    <row r="152" spans="1:6" ht="14.1" customHeight="1" x14ac:dyDescent="0.25">
      <c r="A152" s="356" t="s">
        <v>175</v>
      </c>
      <c r="B152" s="360" t="s">
        <v>176</v>
      </c>
      <c r="C152" s="358"/>
      <c r="D152" s="359"/>
      <c r="E152" s="148"/>
      <c r="F152" s="149"/>
    </row>
    <row r="153" spans="1:6" ht="24.75" customHeight="1" x14ac:dyDescent="0.25">
      <c r="A153" s="352" t="s">
        <v>404</v>
      </c>
      <c r="B153" s="361" t="s">
        <v>177</v>
      </c>
      <c r="C153" s="354" t="s">
        <v>29</v>
      </c>
      <c r="D153" s="355">
        <v>616</v>
      </c>
      <c r="E153" s="331">
        <v>0</v>
      </c>
      <c r="F153" s="331">
        <f t="shared" ref="F153:F165" si="6">E153*D153</f>
        <v>0</v>
      </c>
    </row>
    <row r="154" spans="1:6" ht="24.75" customHeight="1" x14ac:dyDescent="0.25">
      <c r="A154" s="352" t="s">
        <v>405</v>
      </c>
      <c r="B154" s="361" t="s">
        <v>178</v>
      </c>
      <c r="C154" s="354" t="s">
        <v>29</v>
      </c>
      <c r="D154" s="355">
        <v>1098</v>
      </c>
      <c r="E154" s="331">
        <v>0</v>
      </c>
      <c r="F154" s="331">
        <f t="shared" si="6"/>
        <v>0</v>
      </c>
    </row>
    <row r="155" spans="1:6" ht="24.75" customHeight="1" x14ac:dyDescent="0.25">
      <c r="A155" s="352" t="s">
        <v>406</v>
      </c>
      <c r="B155" s="361" t="s">
        <v>179</v>
      </c>
      <c r="C155" s="354" t="s">
        <v>29</v>
      </c>
      <c r="D155" s="355">
        <v>10</v>
      </c>
      <c r="E155" s="331">
        <v>0</v>
      </c>
      <c r="F155" s="331">
        <f t="shared" si="6"/>
        <v>0</v>
      </c>
    </row>
    <row r="156" spans="1:6" ht="24.75" customHeight="1" x14ac:dyDescent="0.25">
      <c r="A156" s="352" t="s">
        <v>407</v>
      </c>
      <c r="B156" s="361" t="s">
        <v>180</v>
      </c>
      <c r="C156" s="354" t="s">
        <v>29</v>
      </c>
      <c r="D156" s="355">
        <v>10</v>
      </c>
      <c r="E156" s="331">
        <v>0</v>
      </c>
      <c r="F156" s="331">
        <f t="shared" si="6"/>
        <v>0</v>
      </c>
    </row>
    <row r="157" spans="1:6" s="2" customFormat="1" ht="38.25" x14ac:dyDescent="0.25">
      <c r="A157" s="352" t="s">
        <v>408</v>
      </c>
      <c r="B157" s="361" t="s">
        <v>181</v>
      </c>
      <c r="C157" s="354" t="s">
        <v>26</v>
      </c>
      <c r="D157" s="355">
        <v>16</v>
      </c>
      <c r="E157" s="331">
        <v>0</v>
      </c>
      <c r="F157" s="331">
        <f t="shared" si="6"/>
        <v>0</v>
      </c>
    </row>
    <row r="158" spans="1:6" s="2" customFormat="1" ht="38.25" x14ac:dyDescent="0.25">
      <c r="A158" s="352" t="s">
        <v>409</v>
      </c>
      <c r="B158" s="361" t="s">
        <v>182</v>
      </c>
      <c r="C158" s="354" t="s">
        <v>26</v>
      </c>
      <c r="D158" s="355">
        <v>2.4</v>
      </c>
      <c r="E158" s="331">
        <v>0</v>
      </c>
      <c r="F158" s="331">
        <f t="shared" si="6"/>
        <v>0</v>
      </c>
    </row>
    <row r="159" spans="1:6" s="2" customFormat="1" ht="51" x14ac:dyDescent="0.25">
      <c r="A159" s="352" t="s">
        <v>410</v>
      </c>
      <c r="B159" s="361" t="s">
        <v>183</v>
      </c>
      <c r="C159" s="354" t="s">
        <v>26</v>
      </c>
      <c r="D159" s="355">
        <v>20</v>
      </c>
      <c r="E159" s="331">
        <v>0</v>
      </c>
      <c r="F159" s="331">
        <f t="shared" si="6"/>
        <v>0</v>
      </c>
    </row>
    <row r="160" spans="1:6" s="2" customFormat="1" ht="51" x14ac:dyDescent="0.25">
      <c r="A160" s="352" t="s">
        <v>411</v>
      </c>
      <c r="B160" s="353" t="s">
        <v>184</v>
      </c>
      <c r="C160" s="354" t="s">
        <v>26</v>
      </c>
      <c r="D160" s="355">
        <v>8.6999999999999993</v>
      </c>
      <c r="E160" s="331">
        <v>0</v>
      </c>
      <c r="F160" s="331">
        <f t="shared" si="6"/>
        <v>0</v>
      </c>
    </row>
    <row r="161" spans="1:6" s="2" customFormat="1" ht="51" x14ac:dyDescent="0.25">
      <c r="A161" s="352" t="s">
        <v>412</v>
      </c>
      <c r="B161" s="353" t="s">
        <v>185</v>
      </c>
      <c r="C161" s="354" t="s">
        <v>26</v>
      </c>
      <c r="D161" s="355">
        <v>24</v>
      </c>
      <c r="E161" s="331">
        <v>0</v>
      </c>
      <c r="F161" s="331">
        <f t="shared" si="6"/>
        <v>0</v>
      </c>
    </row>
    <row r="162" spans="1:6" s="2" customFormat="1" ht="51" x14ac:dyDescent="0.25">
      <c r="A162" s="352" t="s">
        <v>413</v>
      </c>
      <c r="B162" s="353" t="s">
        <v>186</v>
      </c>
      <c r="C162" s="354" t="s">
        <v>26</v>
      </c>
      <c r="D162" s="355">
        <v>36.049999999999997</v>
      </c>
      <c r="E162" s="331">
        <v>0</v>
      </c>
      <c r="F162" s="331">
        <f t="shared" si="6"/>
        <v>0</v>
      </c>
    </row>
    <row r="163" spans="1:6" ht="38.25" x14ac:dyDescent="0.25">
      <c r="A163" s="352" t="s">
        <v>414</v>
      </c>
      <c r="B163" s="353" t="s">
        <v>187</v>
      </c>
      <c r="C163" s="354" t="s">
        <v>29</v>
      </c>
      <c r="D163" s="355">
        <v>1143</v>
      </c>
      <c r="E163" s="331">
        <v>0</v>
      </c>
      <c r="F163" s="331">
        <f t="shared" si="6"/>
        <v>0</v>
      </c>
    </row>
    <row r="164" spans="1:6" ht="14.1" customHeight="1" x14ac:dyDescent="0.25">
      <c r="A164" s="352" t="s">
        <v>415</v>
      </c>
      <c r="B164" s="353" t="s">
        <v>188</v>
      </c>
      <c r="C164" s="354" t="s">
        <v>29</v>
      </c>
      <c r="D164" s="355">
        <v>19</v>
      </c>
      <c r="E164" s="331">
        <v>0</v>
      </c>
      <c r="F164" s="331">
        <f t="shared" si="6"/>
        <v>0</v>
      </c>
    </row>
    <row r="165" spans="1:6" ht="14.1" customHeight="1" x14ac:dyDescent="0.25">
      <c r="A165" s="352" t="s">
        <v>416</v>
      </c>
      <c r="B165" s="353" t="s">
        <v>189</v>
      </c>
      <c r="C165" s="354" t="s">
        <v>29</v>
      </c>
      <c r="D165" s="355">
        <v>1098</v>
      </c>
      <c r="E165" s="331">
        <v>0</v>
      </c>
      <c r="F165" s="331">
        <f t="shared" si="6"/>
        <v>0</v>
      </c>
    </row>
    <row r="166" spans="1:6" ht="8.4499999999999993" customHeight="1" thickBot="1" x14ac:dyDescent="0.3">
      <c r="A166" s="362"/>
      <c r="B166" s="362"/>
      <c r="C166" s="362"/>
      <c r="D166" s="363"/>
      <c r="E166" s="150"/>
      <c r="F166" s="150"/>
    </row>
    <row r="167" spans="1:6" ht="14.1" customHeight="1" thickTop="1" thickBot="1" x14ac:dyDescent="0.3">
      <c r="A167" s="368"/>
      <c r="B167" s="369" t="s">
        <v>51</v>
      </c>
      <c r="C167" s="368"/>
      <c r="D167" s="370"/>
      <c r="E167" s="334"/>
      <c r="F167" s="335">
        <f>SUM(F143:F166)</f>
        <v>0</v>
      </c>
    </row>
    <row r="168" spans="1:6" ht="17.100000000000001" customHeight="1" thickBot="1" x14ac:dyDescent="0.3">
      <c r="A168" s="341" t="s">
        <v>190</v>
      </c>
      <c r="B168" s="342" t="s">
        <v>191</v>
      </c>
      <c r="C168" s="343"/>
      <c r="D168" s="344"/>
      <c r="E168" s="142"/>
      <c r="F168" s="143"/>
    </row>
    <row r="169" spans="1:6" ht="8.4499999999999993" customHeight="1" x14ac:dyDescent="0.3">
      <c r="A169" s="345"/>
      <c r="B169" s="346"/>
      <c r="C169" s="345"/>
      <c r="D169" s="347"/>
      <c r="E169" s="144"/>
      <c r="F169" s="145"/>
    </row>
    <row r="170" spans="1:6" ht="14.1" customHeight="1" x14ac:dyDescent="0.25">
      <c r="A170" s="356" t="s">
        <v>192</v>
      </c>
      <c r="B170" s="360" t="s">
        <v>193</v>
      </c>
      <c r="C170" s="358"/>
      <c r="D170" s="359"/>
      <c r="E170" s="148"/>
      <c r="F170" s="149"/>
    </row>
    <row r="171" spans="1:6" ht="14.1" customHeight="1" x14ac:dyDescent="0.25">
      <c r="A171" s="352" t="s">
        <v>717</v>
      </c>
      <c r="B171" s="353" t="s">
        <v>195</v>
      </c>
      <c r="C171" s="354" t="s">
        <v>194</v>
      </c>
      <c r="D171" s="355">
        <v>300</v>
      </c>
      <c r="E171" s="331">
        <v>0</v>
      </c>
      <c r="F171" s="331">
        <f>E171*D171</f>
        <v>0</v>
      </c>
    </row>
    <row r="172" spans="1:6" ht="14.1" customHeight="1" x14ac:dyDescent="0.25">
      <c r="A172" s="352" t="s">
        <v>419</v>
      </c>
      <c r="B172" s="353" t="s">
        <v>196</v>
      </c>
      <c r="C172" s="354" t="s">
        <v>194</v>
      </c>
      <c r="D172" s="355">
        <v>50</v>
      </c>
      <c r="E172" s="331">
        <v>0</v>
      </c>
      <c r="F172" s="331">
        <f>E172*D172</f>
        <v>0</v>
      </c>
    </row>
    <row r="173" spans="1:6" ht="14.1" customHeight="1" x14ac:dyDescent="0.25">
      <c r="A173" s="352" t="s">
        <v>420</v>
      </c>
      <c r="B173" s="353" t="s">
        <v>197</v>
      </c>
      <c r="C173" s="354" t="s">
        <v>14</v>
      </c>
      <c r="D173" s="355">
        <v>1</v>
      </c>
      <c r="E173" s="331">
        <v>0</v>
      </c>
      <c r="F173" s="331">
        <f>E173*D173</f>
        <v>0</v>
      </c>
    </row>
    <row r="174" spans="1:6" ht="14.1" customHeight="1" x14ac:dyDescent="0.25">
      <c r="A174" s="352" t="s">
        <v>421</v>
      </c>
      <c r="B174" s="353" t="s">
        <v>198</v>
      </c>
      <c r="C174" s="354" t="s">
        <v>14</v>
      </c>
      <c r="D174" s="355">
        <v>1</v>
      </c>
      <c r="E174" s="331">
        <v>0</v>
      </c>
      <c r="F174" s="331">
        <f>E174*D174</f>
        <v>0</v>
      </c>
    </row>
    <row r="175" spans="1:6" ht="8.4499999999999993" customHeight="1" thickBot="1" x14ac:dyDescent="0.3">
      <c r="A175" s="362"/>
      <c r="B175" s="362"/>
      <c r="C175" s="362"/>
      <c r="D175" s="363"/>
      <c r="E175" s="150"/>
      <c r="F175" s="150"/>
    </row>
    <row r="176" spans="1:6" ht="14.1" customHeight="1" thickTop="1" thickBot="1" x14ac:dyDescent="0.3">
      <c r="A176" s="368"/>
      <c r="B176" s="369" t="s">
        <v>51</v>
      </c>
      <c r="C176" s="368"/>
      <c r="D176" s="370"/>
      <c r="E176" s="334"/>
      <c r="F176" s="335">
        <f>SUM(F171:F175)</f>
        <v>0</v>
      </c>
    </row>
    <row r="177" spans="1:6" ht="17.100000000000001" customHeight="1" thickBot="1" x14ac:dyDescent="0.3">
      <c r="A177" s="341" t="s">
        <v>199</v>
      </c>
      <c r="B177" s="342" t="s">
        <v>200</v>
      </c>
      <c r="C177" s="343"/>
      <c r="D177" s="344"/>
      <c r="E177" s="142"/>
      <c r="F177" s="143"/>
    </row>
    <row r="178" spans="1:6" ht="8.4499999999999993" customHeight="1" x14ac:dyDescent="0.3">
      <c r="A178" s="345"/>
      <c r="B178" s="346"/>
      <c r="C178" s="345"/>
      <c r="D178" s="347"/>
      <c r="E178" s="144"/>
      <c r="F178" s="145"/>
    </row>
    <row r="179" spans="1:6" ht="122.25" customHeight="1" x14ac:dyDescent="0.25">
      <c r="A179" s="352" t="s">
        <v>417</v>
      </c>
      <c r="B179" s="373" t="s">
        <v>201</v>
      </c>
      <c r="C179" s="337" t="s">
        <v>14</v>
      </c>
      <c r="D179" s="355">
        <v>3</v>
      </c>
      <c r="E179" s="331">
        <v>0</v>
      </c>
      <c r="F179" s="336">
        <f>D179*E179</f>
        <v>0</v>
      </c>
    </row>
    <row r="180" spans="1:6" ht="38.25" x14ac:dyDescent="0.25">
      <c r="A180" s="352" t="s">
        <v>418</v>
      </c>
      <c r="B180" s="374" t="s">
        <v>202</v>
      </c>
      <c r="C180" s="337" t="s">
        <v>14</v>
      </c>
      <c r="D180" s="355">
        <v>8</v>
      </c>
      <c r="E180" s="331">
        <v>0</v>
      </c>
      <c r="F180" s="336">
        <f>D180*E180</f>
        <v>0</v>
      </c>
    </row>
    <row r="181" spans="1:6" ht="8.4499999999999993" customHeight="1" thickBot="1" x14ac:dyDescent="0.3">
      <c r="A181" s="362"/>
      <c r="B181" s="362"/>
      <c r="C181" s="362"/>
      <c r="D181" s="363"/>
      <c r="E181" s="150"/>
      <c r="F181" s="150"/>
    </row>
    <row r="182" spans="1:6" ht="14.1" customHeight="1" thickTop="1" x14ac:dyDescent="0.25">
      <c r="A182" s="368"/>
      <c r="B182" s="369" t="s">
        <v>51</v>
      </c>
      <c r="C182" s="368"/>
      <c r="D182" s="370"/>
      <c r="E182" s="334"/>
      <c r="F182" s="335">
        <f>SUM(F179:F181)</f>
        <v>0</v>
      </c>
    </row>
    <row r="183" spans="1:6" ht="14.1" customHeight="1" x14ac:dyDescent="0.25">
      <c r="A183" s="375"/>
      <c r="B183" s="376"/>
      <c r="C183" s="375"/>
      <c r="D183" s="377"/>
      <c r="E183" s="151"/>
      <c r="F183" s="152"/>
    </row>
    <row r="184" spans="1:6" x14ac:dyDescent="0.25">
      <c r="D184" s="378"/>
    </row>
    <row r="185" spans="1:6" x14ac:dyDescent="0.25">
      <c r="A185" s="379"/>
      <c r="B185" s="379"/>
      <c r="C185" s="379"/>
      <c r="D185" s="379"/>
      <c r="E185" s="154"/>
      <c r="F185" s="154"/>
    </row>
    <row r="186" spans="1:6" x14ac:dyDescent="0.25">
      <c r="A186" s="379"/>
      <c r="B186" s="379"/>
      <c r="C186" s="379"/>
      <c r="D186" s="379"/>
      <c r="E186" s="154"/>
      <c r="F186" s="154"/>
    </row>
    <row r="187" spans="1:6" x14ac:dyDescent="0.25">
      <c r="D187" s="378"/>
    </row>
    <row r="188" spans="1:6" x14ac:dyDescent="0.25">
      <c r="D188" s="378"/>
    </row>
    <row r="189" spans="1:6" x14ac:dyDescent="0.25">
      <c r="D189" s="378"/>
    </row>
    <row r="190" spans="1:6" x14ac:dyDescent="0.25">
      <c r="D190" s="378"/>
    </row>
    <row r="191" spans="1:6" x14ac:dyDescent="0.25">
      <c r="D191" s="378"/>
    </row>
    <row r="192" spans="1:6" x14ac:dyDescent="0.25">
      <c r="D192" s="378"/>
    </row>
    <row r="193" spans="4:4" x14ac:dyDescent="0.25">
      <c r="D193" s="378"/>
    </row>
    <row r="194" spans="4:4" x14ac:dyDescent="0.25">
      <c r="D194" s="378"/>
    </row>
    <row r="195" spans="4:4" x14ac:dyDescent="0.25">
      <c r="D195" s="378"/>
    </row>
    <row r="196" spans="4:4" x14ac:dyDescent="0.25">
      <c r="D196" s="378"/>
    </row>
    <row r="197" spans="4:4" x14ac:dyDescent="0.25">
      <c r="D197" s="378"/>
    </row>
    <row r="198" spans="4:4" x14ac:dyDescent="0.25">
      <c r="D198" s="378"/>
    </row>
    <row r="199" spans="4:4" x14ac:dyDescent="0.25">
      <c r="D199" s="378"/>
    </row>
    <row r="200" spans="4:4" x14ac:dyDescent="0.25">
      <c r="D200" s="378"/>
    </row>
    <row r="201" spans="4:4" x14ac:dyDescent="0.25">
      <c r="D201" s="378"/>
    </row>
    <row r="202" spans="4:4" x14ac:dyDescent="0.25">
      <c r="D202" s="378"/>
    </row>
    <row r="203" spans="4:4" x14ac:dyDescent="0.25">
      <c r="D203" s="378"/>
    </row>
    <row r="204" spans="4:4" x14ac:dyDescent="0.25">
      <c r="D204" s="378"/>
    </row>
    <row r="205" spans="4:4" x14ac:dyDescent="0.25">
      <c r="D205" s="378"/>
    </row>
    <row r="206" spans="4:4" x14ac:dyDescent="0.25">
      <c r="D206" s="378"/>
    </row>
    <row r="207" spans="4:4" x14ac:dyDescent="0.25">
      <c r="D207" s="378"/>
    </row>
    <row r="208" spans="4:4" x14ac:dyDescent="0.25">
      <c r="D208" s="378"/>
    </row>
    <row r="209" spans="4:4" x14ac:dyDescent="0.25">
      <c r="D209" s="378"/>
    </row>
    <row r="210" spans="4:4" x14ac:dyDescent="0.25">
      <c r="D210" s="378"/>
    </row>
    <row r="211" spans="4:4" x14ac:dyDescent="0.25">
      <c r="D211" s="378"/>
    </row>
    <row r="212" spans="4:4" x14ac:dyDescent="0.25">
      <c r="D212" s="378"/>
    </row>
    <row r="213" spans="4:4" x14ac:dyDescent="0.25">
      <c r="D213" s="378"/>
    </row>
    <row r="214" spans="4:4" x14ac:dyDescent="0.25">
      <c r="D214" s="378"/>
    </row>
    <row r="215" spans="4:4" x14ac:dyDescent="0.25">
      <c r="D215" s="378"/>
    </row>
    <row r="216" spans="4:4" x14ac:dyDescent="0.25">
      <c r="D216" s="378"/>
    </row>
    <row r="217" spans="4:4" x14ac:dyDescent="0.25">
      <c r="D217" s="378"/>
    </row>
    <row r="218" spans="4:4" x14ac:dyDescent="0.25">
      <c r="D218" s="378"/>
    </row>
    <row r="219" spans="4:4" x14ac:dyDescent="0.25">
      <c r="D219" s="378"/>
    </row>
    <row r="220" spans="4:4" x14ac:dyDescent="0.25">
      <c r="D220" s="378"/>
    </row>
    <row r="221" spans="4:4" x14ac:dyDescent="0.25">
      <c r="D221" s="378"/>
    </row>
    <row r="222" spans="4:4" x14ac:dyDescent="0.25">
      <c r="D222" s="378"/>
    </row>
    <row r="223" spans="4:4" x14ac:dyDescent="0.25">
      <c r="D223" s="378"/>
    </row>
    <row r="224" spans="4:4" x14ac:dyDescent="0.25">
      <c r="D224" s="378"/>
    </row>
    <row r="225" spans="4:4" x14ac:dyDescent="0.25">
      <c r="D225" s="378"/>
    </row>
    <row r="226" spans="4:4" x14ac:dyDescent="0.25">
      <c r="D226" s="378"/>
    </row>
    <row r="227" spans="4:4" x14ac:dyDescent="0.25">
      <c r="D227" s="378"/>
    </row>
    <row r="228" spans="4:4" x14ac:dyDescent="0.25">
      <c r="D228" s="378"/>
    </row>
    <row r="229" spans="4:4" x14ac:dyDescent="0.25">
      <c r="D229" s="378"/>
    </row>
    <row r="230" spans="4:4" x14ac:dyDescent="0.25">
      <c r="D230" s="378"/>
    </row>
    <row r="231" spans="4:4" x14ac:dyDescent="0.25">
      <c r="D231" s="378"/>
    </row>
    <row r="232" spans="4:4" x14ac:dyDescent="0.25">
      <c r="D232" s="378"/>
    </row>
    <row r="233" spans="4:4" x14ac:dyDescent="0.25">
      <c r="D233" s="378"/>
    </row>
    <row r="234" spans="4:4" x14ac:dyDescent="0.25">
      <c r="D234" s="378"/>
    </row>
    <row r="235" spans="4:4" x14ac:dyDescent="0.25">
      <c r="D235" s="378"/>
    </row>
    <row r="236" spans="4:4" x14ac:dyDescent="0.25">
      <c r="D236" s="378"/>
    </row>
    <row r="237" spans="4:4" x14ac:dyDescent="0.25">
      <c r="D237" s="378"/>
    </row>
    <row r="238" spans="4:4" x14ac:dyDescent="0.25">
      <c r="D238" s="378"/>
    </row>
    <row r="239" spans="4:4" x14ac:dyDescent="0.25">
      <c r="D239" s="378"/>
    </row>
    <row r="240" spans="4:4" x14ac:dyDescent="0.25">
      <c r="D240" s="378"/>
    </row>
    <row r="241" spans="4:4" x14ac:dyDescent="0.25">
      <c r="D241" s="378"/>
    </row>
    <row r="242" spans="4:4" x14ac:dyDescent="0.25">
      <c r="D242" s="378"/>
    </row>
    <row r="243" spans="4:4" x14ac:dyDescent="0.25">
      <c r="D243" s="378"/>
    </row>
    <row r="244" spans="4:4" x14ac:dyDescent="0.25">
      <c r="D244" s="378"/>
    </row>
    <row r="245" spans="4:4" x14ac:dyDescent="0.25">
      <c r="D245" s="378"/>
    </row>
    <row r="246" spans="4:4" x14ac:dyDescent="0.25">
      <c r="D246" s="378"/>
    </row>
    <row r="247" spans="4:4" x14ac:dyDescent="0.25">
      <c r="D247" s="378"/>
    </row>
    <row r="248" spans="4:4" x14ac:dyDescent="0.25">
      <c r="D248" s="378"/>
    </row>
    <row r="249" spans="4:4" x14ac:dyDescent="0.25">
      <c r="D249" s="378"/>
    </row>
    <row r="250" spans="4:4" x14ac:dyDescent="0.25">
      <c r="D250" s="378"/>
    </row>
    <row r="251" spans="4:4" x14ac:dyDescent="0.25">
      <c r="D251" s="378"/>
    </row>
    <row r="252" spans="4:4" x14ac:dyDescent="0.25">
      <c r="D252" s="378"/>
    </row>
    <row r="253" spans="4:4" x14ac:dyDescent="0.25">
      <c r="D253" s="378"/>
    </row>
    <row r="254" spans="4:4" x14ac:dyDescent="0.25">
      <c r="D254" s="378"/>
    </row>
    <row r="255" spans="4:4" x14ac:dyDescent="0.25">
      <c r="D255" s="378"/>
    </row>
    <row r="256" spans="4:4" x14ac:dyDescent="0.25">
      <c r="D256" s="378"/>
    </row>
    <row r="257" spans="4:4" x14ac:dyDescent="0.25">
      <c r="D257" s="378"/>
    </row>
    <row r="258" spans="4:4" x14ac:dyDescent="0.25">
      <c r="D258" s="378"/>
    </row>
    <row r="259" spans="4:4" x14ac:dyDescent="0.25">
      <c r="D259" s="378"/>
    </row>
    <row r="260" spans="4:4" x14ac:dyDescent="0.25">
      <c r="D260" s="378"/>
    </row>
    <row r="261" spans="4:4" x14ac:dyDescent="0.25">
      <c r="D261" s="378"/>
    </row>
    <row r="262" spans="4:4" x14ac:dyDescent="0.25">
      <c r="D262" s="378"/>
    </row>
    <row r="263" spans="4:4" x14ac:dyDescent="0.25">
      <c r="D263" s="378"/>
    </row>
    <row r="264" spans="4:4" x14ac:dyDescent="0.25">
      <c r="D264" s="378"/>
    </row>
    <row r="265" spans="4:4" x14ac:dyDescent="0.25">
      <c r="D265" s="378"/>
    </row>
    <row r="266" spans="4:4" x14ac:dyDescent="0.25">
      <c r="D266" s="378"/>
    </row>
    <row r="267" spans="4:4" x14ac:dyDescent="0.25">
      <c r="D267" s="378"/>
    </row>
    <row r="268" spans="4:4" x14ac:dyDescent="0.25">
      <c r="D268" s="378"/>
    </row>
    <row r="269" spans="4:4" x14ac:dyDescent="0.25">
      <c r="D269" s="378"/>
    </row>
    <row r="270" spans="4:4" x14ac:dyDescent="0.25">
      <c r="D270" s="378"/>
    </row>
    <row r="271" spans="4:4" x14ac:dyDescent="0.25">
      <c r="D271" s="378"/>
    </row>
    <row r="272" spans="4:4" x14ac:dyDescent="0.25">
      <c r="D272" s="378"/>
    </row>
    <row r="273" spans="4:4" x14ac:dyDescent="0.25">
      <c r="D273" s="378"/>
    </row>
    <row r="274" spans="4:4" x14ac:dyDescent="0.25">
      <c r="D274" s="378"/>
    </row>
    <row r="275" spans="4:4" x14ac:dyDescent="0.25">
      <c r="D275" s="378"/>
    </row>
    <row r="276" spans="4:4" x14ac:dyDescent="0.25">
      <c r="D276" s="378"/>
    </row>
    <row r="277" spans="4:4" x14ac:dyDescent="0.25">
      <c r="D277" s="378"/>
    </row>
    <row r="278" spans="4:4" x14ac:dyDescent="0.25">
      <c r="D278" s="378"/>
    </row>
    <row r="279" spans="4:4" x14ac:dyDescent="0.25">
      <c r="D279" s="378"/>
    </row>
    <row r="280" spans="4:4" x14ac:dyDescent="0.25">
      <c r="D280" s="378"/>
    </row>
    <row r="281" spans="4:4" x14ac:dyDescent="0.25">
      <c r="D281" s="378"/>
    </row>
    <row r="282" spans="4:4" x14ac:dyDescent="0.25">
      <c r="D282" s="378"/>
    </row>
    <row r="283" spans="4:4" x14ac:dyDescent="0.25">
      <c r="D283" s="378"/>
    </row>
    <row r="284" spans="4:4" x14ac:dyDescent="0.25">
      <c r="D284" s="378"/>
    </row>
    <row r="285" spans="4:4" x14ac:dyDescent="0.25">
      <c r="D285" s="378"/>
    </row>
    <row r="286" spans="4:4" x14ac:dyDescent="0.25">
      <c r="D286" s="378"/>
    </row>
    <row r="287" spans="4:4" x14ac:dyDescent="0.25">
      <c r="D287" s="378"/>
    </row>
    <row r="288" spans="4:4" x14ac:dyDescent="0.25">
      <c r="D288" s="378"/>
    </row>
    <row r="289" spans="4:4" x14ac:dyDescent="0.25">
      <c r="D289" s="378"/>
    </row>
    <row r="290" spans="4:4" x14ac:dyDescent="0.25">
      <c r="D290" s="378"/>
    </row>
    <row r="291" spans="4:4" x14ac:dyDescent="0.25">
      <c r="D291" s="378"/>
    </row>
    <row r="292" spans="4:4" x14ac:dyDescent="0.25">
      <c r="D292" s="378"/>
    </row>
    <row r="293" spans="4:4" x14ac:dyDescent="0.25">
      <c r="D293" s="378"/>
    </row>
    <row r="294" spans="4:4" x14ac:dyDescent="0.25">
      <c r="D294" s="378"/>
    </row>
    <row r="295" spans="4:4" x14ac:dyDescent="0.25">
      <c r="D295" s="378"/>
    </row>
    <row r="296" spans="4:4" x14ac:dyDescent="0.25">
      <c r="D296" s="378"/>
    </row>
    <row r="297" spans="4:4" x14ac:dyDescent="0.25">
      <c r="D297" s="378"/>
    </row>
    <row r="298" spans="4:4" x14ac:dyDescent="0.25">
      <c r="D298" s="378"/>
    </row>
    <row r="299" spans="4:4" x14ac:dyDescent="0.25">
      <c r="D299" s="378"/>
    </row>
    <row r="300" spans="4:4" x14ac:dyDescent="0.25">
      <c r="D300" s="378"/>
    </row>
    <row r="301" spans="4:4" x14ac:dyDescent="0.25">
      <c r="D301" s="378"/>
    </row>
    <row r="302" spans="4:4" x14ac:dyDescent="0.25">
      <c r="D302" s="378"/>
    </row>
    <row r="303" spans="4:4" x14ac:dyDescent="0.25">
      <c r="D303" s="378"/>
    </row>
    <row r="304" spans="4:4" x14ac:dyDescent="0.25">
      <c r="D304" s="378"/>
    </row>
    <row r="305" spans="4:4" x14ac:dyDescent="0.25">
      <c r="D305" s="378"/>
    </row>
    <row r="306" spans="4:4" x14ac:dyDescent="0.25">
      <c r="D306" s="378"/>
    </row>
    <row r="307" spans="4:4" x14ac:dyDescent="0.25">
      <c r="D307" s="378"/>
    </row>
    <row r="308" spans="4:4" x14ac:dyDescent="0.25">
      <c r="D308" s="378"/>
    </row>
    <row r="309" spans="4:4" x14ac:dyDescent="0.25">
      <c r="D309" s="378"/>
    </row>
    <row r="310" spans="4:4" x14ac:dyDescent="0.25">
      <c r="D310" s="378"/>
    </row>
    <row r="311" spans="4:4" x14ac:dyDescent="0.25">
      <c r="D311" s="378"/>
    </row>
    <row r="312" spans="4:4" x14ac:dyDescent="0.25">
      <c r="D312" s="378"/>
    </row>
    <row r="313" spans="4:4" x14ac:dyDescent="0.25">
      <c r="D313" s="378"/>
    </row>
    <row r="314" spans="4:4" x14ac:dyDescent="0.25">
      <c r="D314" s="378"/>
    </row>
    <row r="315" spans="4:4" x14ac:dyDescent="0.25">
      <c r="D315" s="378"/>
    </row>
    <row r="316" spans="4:4" x14ac:dyDescent="0.25">
      <c r="D316" s="378"/>
    </row>
    <row r="317" spans="4:4" x14ac:dyDescent="0.25">
      <c r="D317" s="378"/>
    </row>
    <row r="318" spans="4:4" x14ac:dyDescent="0.25">
      <c r="D318" s="378"/>
    </row>
    <row r="319" spans="4:4" x14ac:dyDescent="0.25">
      <c r="D319" s="378"/>
    </row>
    <row r="320" spans="4:4" x14ac:dyDescent="0.25">
      <c r="D320" s="378"/>
    </row>
    <row r="321" spans="4:4" x14ac:dyDescent="0.25">
      <c r="D321" s="378"/>
    </row>
    <row r="322" spans="4:4" x14ac:dyDescent="0.25">
      <c r="D322" s="378"/>
    </row>
    <row r="323" spans="4:4" x14ac:dyDescent="0.25">
      <c r="D323" s="378"/>
    </row>
    <row r="324" spans="4:4" x14ac:dyDescent="0.25">
      <c r="D324" s="378"/>
    </row>
    <row r="325" spans="4:4" x14ac:dyDescent="0.25">
      <c r="D325" s="378"/>
    </row>
    <row r="326" spans="4:4" x14ac:dyDescent="0.25">
      <c r="D326" s="378"/>
    </row>
    <row r="327" spans="4:4" x14ac:dyDescent="0.25">
      <c r="D327" s="378"/>
    </row>
    <row r="328" spans="4:4" x14ac:dyDescent="0.25">
      <c r="D328" s="378"/>
    </row>
    <row r="329" spans="4:4" x14ac:dyDescent="0.25">
      <c r="D329" s="378"/>
    </row>
    <row r="330" spans="4:4" x14ac:dyDescent="0.25">
      <c r="D330" s="378"/>
    </row>
    <row r="331" spans="4:4" x14ac:dyDescent="0.25">
      <c r="D331" s="378"/>
    </row>
    <row r="332" spans="4:4" x14ac:dyDescent="0.25">
      <c r="D332" s="378"/>
    </row>
    <row r="333" spans="4:4" x14ac:dyDescent="0.25">
      <c r="D333" s="378"/>
    </row>
    <row r="334" spans="4:4" x14ac:dyDescent="0.25">
      <c r="D334" s="378"/>
    </row>
    <row r="335" spans="4:4" x14ac:dyDescent="0.25">
      <c r="D335" s="378"/>
    </row>
    <row r="336" spans="4:4" x14ac:dyDescent="0.25">
      <c r="D336" s="378"/>
    </row>
    <row r="337" spans="4:4" x14ac:dyDescent="0.25">
      <c r="D337" s="378"/>
    </row>
    <row r="338" spans="4:4" x14ac:dyDescent="0.25">
      <c r="D338" s="378"/>
    </row>
    <row r="339" spans="4:4" x14ac:dyDescent="0.25">
      <c r="D339" s="378"/>
    </row>
    <row r="340" spans="4:4" x14ac:dyDescent="0.25">
      <c r="D340" s="378"/>
    </row>
    <row r="341" spans="4:4" x14ac:dyDescent="0.25">
      <c r="D341" s="378"/>
    </row>
    <row r="342" spans="4:4" x14ac:dyDescent="0.25">
      <c r="D342" s="378"/>
    </row>
    <row r="343" spans="4:4" x14ac:dyDescent="0.25">
      <c r="D343" s="378"/>
    </row>
    <row r="344" spans="4:4" x14ac:dyDescent="0.25">
      <c r="D344" s="378"/>
    </row>
    <row r="345" spans="4:4" x14ac:dyDescent="0.25">
      <c r="D345" s="378"/>
    </row>
    <row r="346" spans="4:4" x14ac:dyDescent="0.25">
      <c r="D346" s="378"/>
    </row>
    <row r="347" spans="4:4" x14ac:dyDescent="0.25">
      <c r="D347" s="378"/>
    </row>
    <row r="348" spans="4:4" x14ac:dyDescent="0.25">
      <c r="D348" s="378"/>
    </row>
    <row r="349" spans="4:4" x14ac:dyDescent="0.25">
      <c r="D349" s="378"/>
    </row>
    <row r="350" spans="4:4" x14ac:dyDescent="0.25">
      <c r="D350" s="378"/>
    </row>
    <row r="351" spans="4:4" x14ac:dyDescent="0.25">
      <c r="D351" s="378"/>
    </row>
    <row r="352" spans="4:4" x14ac:dyDescent="0.25">
      <c r="D352" s="378"/>
    </row>
    <row r="353" spans="4:4" x14ac:dyDescent="0.25">
      <c r="D353" s="378"/>
    </row>
    <row r="354" spans="4:4" x14ac:dyDescent="0.25">
      <c r="D354" s="378"/>
    </row>
    <row r="355" spans="4:4" x14ac:dyDescent="0.25">
      <c r="D355" s="378"/>
    </row>
    <row r="356" spans="4:4" x14ac:dyDescent="0.25">
      <c r="D356" s="378"/>
    </row>
    <row r="357" spans="4:4" x14ac:dyDescent="0.25">
      <c r="D357" s="378"/>
    </row>
    <row r="358" spans="4:4" x14ac:dyDescent="0.25">
      <c r="D358" s="378"/>
    </row>
    <row r="359" spans="4:4" x14ac:dyDescent="0.25">
      <c r="D359" s="378"/>
    </row>
    <row r="360" spans="4:4" x14ac:dyDescent="0.25">
      <c r="D360" s="378"/>
    </row>
    <row r="361" spans="4:4" x14ac:dyDescent="0.25">
      <c r="D361" s="378"/>
    </row>
    <row r="362" spans="4:4" x14ac:dyDescent="0.25">
      <c r="D362" s="378"/>
    </row>
    <row r="363" spans="4:4" x14ac:dyDescent="0.25">
      <c r="D363" s="378"/>
    </row>
    <row r="364" spans="4:4" x14ac:dyDescent="0.25">
      <c r="D364" s="378"/>
    </row>
    <row r="365" spans="4:4" x14ac:dyDescent="0.25">
      <c r="D365" s="378"/>
    </row>
    <row r="366" spans="4:4" x14ac:dyDescent="0.25">
      <c r="D366" s="378"/>
    </row>
    <row r="367" spans="4:4" x14ac:dyDescent="0.25">
      <c r="D367" s="378"/>
    </row>
    <row r="368" spans="4:4" x14ac:dyDescent="0.25">
      <c r="D368" s="378"/>
    </row>
    <row r="369" spans="4:4" x14ac:dyDescent="0.25">
      <c r="D369" s="378"/>
    </row>
    <row r="370" spans="4:4" x14ac:dyDescent="0.25">
      <c r="D370" s="378"/>
    </row>
    <row r="371" spans="4:4" x14ac:dyDescent="0.25">
      <c r="D371" s="378"/>
    </row>
    <row r="372" spans="4:4" x14ac:dyDescent="0.25">
      <c r="D372" s="378"/>
    </row>
    <row r="373" spans="4:4" x14ac:dyDescent="0.25">
      <c r="D373" s="378"/>
    </row>
    <row r="374" spans="4:4" x14ac:dyDescent="0.25">
      <c r="D374" s="378"/>
    </row>
    <row r="375" spans="4:4" x14ac:dyDescent="0.25">
      <c r="D375" s="378"/>
    </row>
    <row r="376" spans="4:4" x14ac:dyDescent="0.25">
      <c r="D376" s="378"/>
    </row>
    <row r="377" spans="4:4" x14ac:dyDescent="0.25">
      <c r="D377" s="378"/>
    </row>
    <row r="378" spans="4:4" x14ac:dyDescent="0.25">
      <c r="D378" s="378"/>
    </row>
    <row r="379" spans="4:4" x14ac:dyDescent="0.25">
      <c r="D379" s="378"/>
    </row>
    <row r="380" spans="4:4" x14ac:dyDescent="0.25">
      <c r="D380" s="378"/>
    </row>
    <row r="381" spans="4:4" x14ac:dyDescent="0.25">
      <c r="D381" s="378"/>
    </row>
    <row r="382" spans="4:4" x14ac:dyDescent="0.25">
      <c r="D382" s="378"/>
    </row>
    <row r="383" spans="4:4" x14ac:dyDescent="0.25">
      <c r="D383" s="378"/>
    </row>
    <row r="384" spans="4:4" x14ac:dyDescent="0.25">
      <c r="D384" s="378"/>
    </row>
    <row r="385" spans="4:4" x14ac:dyDescent="0.25">
      <c r="D385" s="378"/>
    </row>
    <row r="386" spans="4:4" x14ac:dyDescent="0.25">
      <c r="D386" s="378"/>
    </row>
    <row r="387" spans="4:4" x14ac:dyDescent="0.25">
      <c r="D387" s="378"/>
    </row>
    <row r="388" spans="4:4" x14ac:dyDescent="0.25">
      <c r="D388" s="378"/>
    </row>
    <row r="389" spans="4:4" x14ac:dyDescent="0.25">
      <c r="D389" s="378"/>
    </row>
    <row r="390" spans="4:4" x14ac:dyDescent="0.25">
      <c r="D390" s="378"/>
    </row>
    <row r="391" spans="4:4" x14ac:dyDescent="0.25">
      <c r="D391" s="378"/>
    </row>
    <row r="392" spans="4:4" x14ac:dyDescent="0.25">
      <c r="D392" s="378"/>
    </row>
    <row r="393" spans="4:4" x14ac:dyDescent="0.25">
      <c r="D393" s="378"/>
    </row>
    <row r="394" spans="4:4" x14ac:dyDescent="0.25">
      <c r="D394" s="378"/>
    </row>
    <row r="395" spans="4:4" x14ac:dyDescent="0.25">
      <c r="D395" s="378"/>
    </row>
    <row r="396" spans="4:4" x14ac:dyDescent="0.25">
      <c r="D396" s="378"/>
    </row>
    <row r="397" spans="4:4" x14ac:dyDescent="0.25">
      <c r="D397" s="378"/>
    </row>
    <row r="398" spans="4:4" x14ac:dyDescent="0.25">
      <c r="D398" s="378"/>
    </row>
    <row r="399" spans="4:4" x14ac:dyDescent="0.25">
      <c r="D399" s="378"/>
    </row>
    <row r="400" spans="4:4" x14ac:dyDescent="0.25">
      <c r="D400" s="378"/>
    </row>
    <row r="401" spans="4:4" x14ac:dyDescent="0.25">
      <c r="D401" s="378"/>
    </row>
    <row r="402" spans="4:4" x14ac:dyDescent="0.25">
      <c r="D402" s="378"/>
    </row>
    <row r="403" spans="4:4" x14ac:dyDescent="0.25">
      <c r="D403" s="378"/>
    </row>
    <row r="404" spans="4:4" x14ac:dyDescent="0.25">
      <c r="D404" s="378"/>
    </row>
    <row r="405" spans="4:4" x14ac:dyDescent="0.25">
      <c r="D405" s="378"/>
    </row>
    <row r="406" spans="4:4" x14ac:dyDescent="0.25">
      <c r="D406" s="378"/>
    </row>
    <row r="407" spans="4:4" x14ac:dyDescent="0.25">
      <c r="D407" s="378"/>
    </row>
    <row r="408" spans="4:4" x14ac:dyDescent="0.25">
      <c r="D408" s="378"/>
    </row>
    <row r="409" spans="4:4" x14ac:dyDescent="0.25">
      <c r="D409" s="378"/>
    </row>
    <row r="410" spans="4:4" x14ac:dyDescent="0.25">
      <c r="D410" s="378"/>
    </row>
    <row r="411" spans="4:4" x14ac:dyDescent="0.25">
      <c r="D411" s="378"/>
    </row>
    <row r="412" spans="4:4" x14ac:dyDescent="0.25">
      <c r="D412" s="378"/>
    </row>
    <row r="413" spans="4:4" x14ac:dyDescent="0.25">
      <c r="D413" s="378"/>
    </row>
    <row r="414" spans="4:4" x14ac:dyDescent="0.25">
      <c r="D414" s="378"/>
    </row>
    <row r="415" spans="4:4" x14ac:dyDescent="0.25">
      <c r="D415" s="378"/>
    </row>
    <row r="416" spans="4:4" x14ac:dyDescent="0.25">
      <c r="D416" s="378"/>
    </row>
    <row r="417" spans="4:4" x14ac:dyDescent="0.25">
      <c r="D417" s="378"/>
    </row>
    <row r="418" spans="4:4" x14ac:dyDescent="0.25">
      <c r="D418" s="378"/>
    </row>
    <row r="419" spans="4:4" x14ac:dyDescent="0.25">
      <c r="D419" s="378"/>
    </row>
    <row r="420" spans="4:4" x14ac:dyDescent="0.25">
      <c r="D420" s="378"/>
    </row>
    <row r="421" spans="4:4" x14ac:dyDescent="0.25">
      <c r="D421" s="378"/>
    </row>
    <row r="422" spans="4:4" x14ac:dyDescent="0.25">
      <c r="D422" s="378"/>
    </row>
    <row r="423" spans="4:4" x14ac:dyDescent="0.25">
      <c r="D423" s="378"/>
    </row>
    <row r="424" spans="4:4" x14ac:dyDescent="0.25">
      <c r="D424" s="378"/>
    </row>
    <row r="425" spans="4:4" x14ac:dyDescent="0.25">
      <c r="D425" s="378"/>
    </row>
    <row r="426" spans="4:4" x14ac:dyDescent="0.25">
      <c r="D426" s="378"/>
    </row>
    <row r="427" spans="4:4" x14ac:dyDescent="0.25">
      <c r="D427" s="378"/>
    </row>
    <row r="428" spans="4:4" x14ac:dyDescent="0.25">
      <c r="D428" s="378"/>
    </row>
    <row r="429" spans="4:4" x14ac:dyDescent="0.25">
      <c r="D429" s="378"/>
    </row>
    <row r="430" spans="4:4" x14ac:dyDescent="0.25">
      <c r="D430" s="378"/>
    </row>
    <row r="431" spans="4:4" x14ac:dyDescent="0.25">
      <c r="D431" s="378"/>
    </row>
    <row r="432" spans="4:4" x14ac:dyDescent="0.25">
      <c r="D432" s="378"/>
    </row>
    <row r="433" spans="4:4" x14ac:dyDescent="0.25">
      <c r="D433" s="378"/>
    </row>
    <row r="434" spans="4:4" x14ac:dyDescent="0.25">
      <c r="D434" s="378"/>
    </row>
    <row r="435" spans="4:4" x14ac:dyDescent="0.25">
      <c r="D435" s="378"/>
    </row>
    <row r="436" spans="4:4" x14ac:dyDescent="0.25">
      <c r="D436" s="378"/>
    </row>
    <row r="437" spans="4:4" x14ac:dyDescent="0.25">
      <c r="D437" s="378"/>
    </row>
    <row r="438" spans="4:4" x14ac:dyDescent="0.25">
      <c r="D438" s="378"/>
    </row>
    <row r="439" spans="4:4" x14ac:dyDescent="0.25">
      <c r="D439" s="378"/>
    </row>
    <row r="440" spans="4:4" x14ac:dyDescent="0.25">
      <c r="D440" s="378"/>
    </row>
    <row r="441" spans="4:4" x14ac:dyDescent="0.25">
      <c r="D441" s="378"/>
    </row>
    <row r="442" spans="4:4" x14ac:dyDescent="0.25">
      <c r="D442" s="378"/>
    </row>
    <row r="443" spans="4:4" x14ac:dyDescent="0.25">
      <c r="D443" s="378"/>
    </row>
    <row r="444" spans="4:4" x14ac:dyDescent="0.25">
      <c r="D444" s="378"/>
    </row>
    <row r="445" spans="4:4" x14ac:dyDescent="0.25">
      <c r="D445" s="378"/>
    </row>
    <row r="446" spans="4:4" x14ac:dyDescent="0.25">
      <c r="D446" s="378"/>
    </row>
    <row r="447" spans="4:4" x14ac:dyDescent="0.25">
      <c r="D447" s="378"/>
    </row>
    <row r="448" spans="4:4" x14ac:dyDescent="0.25">
      <c r="D448" s="378"/>
    </row>
    <row r="449" spans="4:4" x14ac:dyDescent="0.25">
      <c r="D449" s="378"/>
    </row>
    <row r="450" spans="4:4" x14ac:dyDescent="0.25">
      <c r="D450" s="378"/>
    </row>
    <row r="451" spans="4:4" x14ac:dyDescent="0.25">
      <c r="D451" s="378"/>
    </row>
    <row r="452" spans="4:4" x14ac:dyDescent="0.25">
      <c r="D452" s="378"/>
    </row>
    <row r="453" spans="4:4" x14ac:dyDescent="0.25">
      <c r="D453" s="378"/>
    </row>
    <row r="454" spans="4:4" x14ac:dyDescent="0.25">
      <c r="D454" s="378"/>
    </row>
    <row r="455" spans="4:4" x14ac:dyDescent="0.25">
      <c r="D455" s="378"/>
    </row>
    <row r="456" spans="4:4" x14ac:dyDescent="0.25">
      <c r="D456" s="378"/>
    </row>
    <row r="457" spans="4:4" x14ac:dyDescent="0.25">
      <c r="D457" s="378"/>
    </row>
    <row r="458" spans="4:4" x14ac:dyDescent="0.25">
      <c r="D458" s="378"/>
    </row>
    <row r="459" spans="4:4" x14ac:dyDescent="0.25">
      <c r="D459" s="378"/>
    </row>
    <row r="460" spans="4:4" x14ac:dyDescent="0.25">
      <c r="D460" s="378"/>
    </row>
    <row r="461" spans="4:4" x14ac:dyDescent="0.25">
      <c r="D461" s="378"/>
    </row>
    <row r="462" spans="4:4" x14ac:dyDescent="0.25">
      <c r="D462" s="378"/>
    </row>
    <row r="463" spans="4:4" x14ac:dyDescent="0.25">
      <c r="D463" s="378"/>
    </row>
    <row r="464" spans="4:4" x14ac:dyDescent="0.25">
      <c r="D464" s="378"/>
    </row>
    <row r="465" spans="4:4" x14ac:dyDescent="0.25">
      <c r="D465" s="378"/>
    </row>
    <row r="466" spans="4:4" x14ac:dyDescent="0.25">
      <c r="D466" s="378"/>
    </row>
    <row r="467" spans="4:4" x14ac:dyDescent="0.25">
      <c r="D467" s="378"/>
    </row>
    <row r="468" spans="4:4" x14ac:dyDescent="0.25">
      <c r="D468" s="378"/>
    </row>
    <row r="469" spans="4:4" x14ac:dyDescent="0.25">
      <c r="D469" s="378"/>
    </row>
    <row r="470" spans="4:4" x14ac:dyDescent="0.25">
      <c r="D470" s="378"/>
    </row>
    <row r="471" spans="4:4" x14ac:dyDescent="0.25">
      <c r="D471" s="378"/>
    </row>
    <row r="472" spans="4:4" x14ac:dyDescent="0.25">
      <c r="D472" s="378"/>
    </row>
    <row r="473" spans="4:4" x14ac:dyDescent="0.25">
      <c r="D473" s="378"/>
    </row>
    <row r="474" spans="4:4" x14ac:dyDescent="0.25">
      <c r="D474" s="378"/>
    </row>
    <row r="475" spans="4:4" x14ac:dyDescent="0.25">
      <c r="D475" s="378"/>
    </row>
    <row r="476" spans="4:4" x14ac:dyDescent="0.25">
      <c r="D476" s="378"/>
    </row>
    <row r="477" spans="4:4" x14ac:dyDescent="0.25">
      <c r="D477" s="378"/>
    </row>
    <row r="478" spans="4:4" x14ac:dyDescent="0.25">
      <c r="D478" s="378"/>
    </row>
    <row r="479" spans="4:4" x14ac:dyDescent="0.25">
      <c r="D479" s="378"/>
    </row>
    <row r="480" spans="4:4" x14ac:dyDescent="0.25">
      <c r="D480" s="378"/>
    </row>
    <row r="481" spans="4:4" x14ac:dyDescent="0.25">
      <c r="D481" s="378"/>
    </row>
    <row r="482" spans="4:4" x14ac:dyDescent="0.25">
      <c r="D482" s="378"/>
    </row>
    <row r="483" spans="4:4" x14ac:dyDescent="0.25">
      <c r="D483" s="378"/>
    </row>
    <row r="484" spans="4:4" x14ac:dyDescent="0.25">
      <c r="D484" s="378"/>
    </row>
    <row r="485" spans="4:4" x14ac:dyDescent="0.25">
      <c r="D485" s="378"/>
    </row>
    <row r="486" spans="4:4" x14ac:dyDescent="0.25">
      <c r="D486" s="378"/>
    </row>
    <row r="487" spans="4:4" x14ac:dyDescent="0.25">
      <c r="D487" s="378"/>
    </row>
    <row r="488" spans="4:4" x14ac:dyDescent="0.25">
      <c r="D488" s="378"/>
    </row>
    <row r="489" spans="4:4" x14ac:dyDescent="0.25">
      <c r="D489" s="378"/>
    </row>
    <row r="490" spans="4:4" x14ac:dyDescent="0.25">
      <c r="D490" s="378"/>
    </row>
    <row r="491" spans="4:4" x14ac:dyDescent="0.25">
      <c r="D491" s="378"/>
    </row>
    <row r="492" spans="4:4" x14ac:dyDescent="0.25">
      <c r="D492" s="378"/>
    </row>
    <row r="493" spans="4:4" x14ac:dyDescent="0.25">
      <c r="D493" s="378"/>
    </row>
    <row r="494" spans="4:4" x14ac:dyDescent="0.25">
      <c r="D494" s="378"/>
    </row>
    <row r="495" spans="4:4" x14ac:dyDescent="0.25">
      <c r="D495" s="378"/>
    </row>
    <row r="496" spans="4:4" x14ac:dyDescent="0.25">
      <c r="D496" s="378"/>
    </row>
    <row r="497" spans="4:4" x14ac:dyDescent="0.25">
      <c r="D497" s="378"/>
    </row>
    <row r="498" spans="4:4" x14ac:dyDescent="0.25">
      <c r="D498" s="378"/>
    </row>
    <row r="499" spans="4:4" x14ac:dyDescent="0.25">
      <c r="D499" s="378"/>
    </row>
    <row r="500" spans="4:4" x14ac:dyDescent="0.25">
      <c r="D500" s="378"/>
    </row>
    <row r="501" spans="4:4" x14ac:dyDescent="0.25">
      <c r="D501" s="378"/>
    </row>
    <row r="502" spans="4:4" x14ac:dyDescent="0.25">
      <c r="D502" s="378"/>
    </row>
    <row r="503" spans="4:4" x14ac:dyDescent="0.25">
      <c r="D503" s="378"/>
    </row>
    <row r="504" spans="4:4" x14ac:dyDescent="0.25">
      <c r="D504" s="378"/>
    </row>
    <row r="505" spans="4:4" x14ac:dyDescent="0.25">
      <c r="D505" s="378"/>
    </row>
    <row r="506" spans="4:4" x14ac:dyDescent="0.25">
      <c r="D506" s="378"/>
    </row>
    <row r="507" spans="4:4" x14ac:dyDescent="0.25">
      <c r="D507" s="378"/>
    </row>
    <row r="508" spans="4:4" x14ac:dyDescent="0.25">
      <c r="D508" s="378"/>
    </row>
    <row r="509" spans="4:4" x14ac:dyDescent="0.25">
      <c r="D509" s="378"/>
    </row>
    <row r="510" spans="4:4" x14ac:dyDescent="0.25">
      <c r="D510" s="378"/>
    </row>
    <row r="511" spans="4:4" x14ac:dyDescent="0.25">
      <c r="D511" s="378"/>
    </row>
    <row r="512" spans="4:4" x14ac:dyDescent="0.25">
      <c r="D512" s="378"/>
    </row>
    <row r="513" spans="4:4" x14ac:dyDescent="0.25">
      <c r="D513" s="378"/>
    </row>
    <row r="514" spans="4:4" x14ac:dyDescent="0.25">
      <c r="D514" s="378"/>
    </row>
    <row r="515" spans="4:4" x14ac:dyDescent="0.25">
      <c r="D515" s="378"/>
    </row>
    <row r="516" spans="4:4" x14ac:dyDescent="0.25">
      <c r="D516" s="378"/>
    </row>
    <row r="517" spans="4:4" x14ac:dyDescent="0.25">
      <c r="D517" s="378"/>
    </row>
    <row r="518" spans="4:4" x14ac:dyDescent="0.25">
      <c r="D518" s="378"/>
    </row>
    <row r="519" spans="4:4" x14ac:dyDescent="0.25">
      <c r="D519" s="378"/>
    </row>
    <row r="520" spans="4:4" x14ac:dyDescent="0.25">
      <c r="D520" s="378"/>
    </row>
    <row r="521" spans="4:4" x14ac:dyDescent="0.25">
      <c r="D521" s="378"/>
    </row>
    <row r="522" spans="4:4" x14ac:dyDescent="0.25">
      <c r="D522" s="378"/>
    </row>
    <row r="523" spans="4:4" x14ac:dyDescent="0.25">
      <c r="D523" s="378"/>
    </row>
    <row r="524" spans="4:4" x14ac:dyDescent="0.25">
      <c r="D524" s="378"/>
    </row>
    <row r="525" spans="4:4" x14ac:dyDescent="0.25">
      <c r="D525" s="378"/>
    </row>
    <row r="526" spans="4:4" x14ac:dyDescent="0.25">
      <c r="D526" s="378"/>
    </row>
    <row r="527" spans="4:4" x14ac:dyDescent="0.25">
      <c r="D527" s="378"/>
    </row>
    <row r="528" spans="4:4" x14ac:dyDescent="0.25">
      <c r="D528" s="378"/>
    </row>
    <row r="529" spans="4:4" x14ac:dyDescent="0.25">
      <c r="D529" s="378"/>
    </row>
    <row r="530" spans="4:4" x14ac:dyDescent="0.25">
      <c r="D530" s="378"/>
    </row>
    <row r="531" spans="4:4" x14ac:dyDescent="0.25">
      <c r="D531" s="378"/>
    </row>
    <row r="532" spans="4:4" x14ac:dyDescent="0.25">
      <c r="D532" s="378"/>
    </row>
    <row r="533" spans="4:4" x14ac:dyDescent="0.25">
      <c r="D533" s="378"/>
    </row>
    <row r="534" spans="4:4" x14ac:dyDescent="0.25">
      <c r="D534" s="378"/>
    </row>
    <row r="535" spans="4:4" x14ac:dyDescent="0.25">
      <c r="D535" s="378"/>
    </row>
    <row r="536" spans="4:4" x14ac:dyDescent="0.25">
      <c r="D536" s="378"/>
    </row>
    <row r="537" spans="4:4" x14ac:dyDescent="0.25">
      <c r="D537" s="378"/>
    </row>
    <row r="538" spans="4:4" x14ac:dyDescent="0.25">
      <c r="D538" s="378"/>
    </row>
    <row r="539" spans="4:4" x14ac:dyDescent="0.25">
      <c r="D539" s="378"/>
    </row>
    <row r="540" spans="4:4" x14ac:dyDescent="0.25">
      <c r="D540" s="378"/>
    </row>
    <row r="541" spans="4:4" x14ac:dyDescent="0.25">
      <c r="D541" s="378"/>
    </row>
    <row r="542" spans="4:4" x14ac:dyDescent="0.25">
      <c r="D542" s="378"/>
    </row>
    <row r="543" spans="4:4" x14ac:dyDescent="0.25">
      <c r="D543" s="378"/>
    </row>
    <row r="544" spans="4:4" x14ac:dyDescent="0.25">
      <c r="D544" s="378"/>
    </row>
    <row r="545" spans="4:4" x14ac:dyDescent="0.25">
      <c r="D545" s="378"/>
    </row>
    <row r="546" spans="4:4" x14ac:dyDescent="0.25">
      <c r="D546" s="378"/>
    </row>
    <row r="547" spans="4:4" x14ac:dyDescent="0.25">
      <c r="D547" s="378"/>
    </row>
    <row r="548" spans="4:4" x14ac:dyDescent="0.25">
      <c r="D548" s="378"/>
    </row>
    <row r="549" spans="4:4" x14ac:dyDescent="0.25">
      <c r="D549" s="378"/>
    </row>
    <row r="550" spans="4:4" x14ac:dyDescent="0.25">
      <c r="D550" s="378"/>
    </row>
    <row r="551" spans="4:4" x14ac:dyDescent="0.25">
      <c r="D551" s="378"/>
    </row>
    <row r="552" spans="4:4" x14ac:dyDescent="0.25">
      <c r="D552" s="378"/>
    </row>
    <row r="553" spans="4:4" x14ac:dyDescent="0.25">
      <c r="D553" s="378"/>
    </row>
    <row r="554" spans="4:4" x14ac:dyDescent="0.25">
      <c r="D554" s="378"/>
    </row>
    <row r="555" spans="4:4" x14ac:dyDescent="0.25">
      <c r="D555" s="378"/>
    </row>
    <row r="556" spans="4:4" x14ac:dyDescent="0.25">
      <c r="D556" s="378"/>
    </row>
    <row r="557" spans="4:4" x14ac:dyDescent="0.25">
      <c r="D557" s="378"/>
    </row>
    <row r="558" spans="4:4" x14ac:dyDescent="0.25">
      <c r="D558" s="378"/>
    </row>
    <row r="559" spans="4:4" x14ac:dyDescent="0.25">
      <c r="D559" s="378"/>
    </row>
    <row r="560" spans="4:4" x14ac:dyDescent="0.25">
      <c r="D560" s="378"/>
    </row>
    <row r="561" spans="4:4" x14ac:dyDescent="0.25">
      <c r="D561" s="378"/>
    </row>
    <row r="562" spans="4:4" x14ac:dyDescent="0.25">
      <c r="D562" s="378"/>
    </row>
    <row r="563" spans="4:4" x14ac:dyDescent="0.25">
      <c r="D563" s="378"/>
    </row>
    <row r="564" spans="4:4" x14ac:dyDescent="0.25">
      <c r="D564" s="378"/>
    </row>
    <row r="565" spans="4:4" x14ac:dyDescent="0.25">
      <c r="D565" s="378"/>
    </row>
    <row r="566" spans="4:4" x14ac:dyDescent="0.25">
      <c r="D566" s="378"/>
    </row>
    <row r="567" spans="4:4" x14ac:dyDescent="0.25">
      <c r="D567" s="378"/>
    </row>
    <row r="568" spans="4:4" x14ac:dyDescent="0.25">
      <c r="D568" s="378"/>
    </row>
    <row r="569" spans="4:4" x14ac:dyDescent="0.25">
      <c r="D569" s="378"/>
    </row>
    <row r="570" spans="4:4" x14ac:dyDescent="0.25">
      <c r="D570" s="378"/>
    </row>
    <row r="571" spans="4:4" x14ac:dyDescent="0.25">
      <c r="D571" s="378"/>
    </row>
    <row r="572" spans="4:4" x14ac:dyDescent="0.25">
      <c r="D572" s="378"/>
    </row>
    <row r="573" spans="4:4" x14ac:dyDescent="0.25">
      <c r="D573" s="378"/>
    </row>
    <row r="574" spans="4:4" x14ac:dyDescent="0.25">
      <c r="D574" s="378"/>
    </row>
    <row r="575" spans="4:4" x14ac:dyDescent="0.25">
      <c r="D575" s="378"/>
    </row>
    <row r="576" spans="4:4" x14ac:dyDescent="0.25">
      <c r="D576" s="378"/>
    </row>
    <row r="577" spans="4:4" x14ac:dyDescent="0.25">
      <c r="D577" s="378"/>
    </row>
    <row r="578" spans="4:4" x14ac:dyDescent="0.25">
      <c r="D578" s="378"/>
    </row>
    <row r="579" spans="4:4" x14ac:dyDescent="0.25">
      <c r="D579" s="378"/>
    </row>
    <row r="580" spans="4:4" x14ac:dyDescent="0.25">
      <c r="D580" s="378"/>
    </row>
    <row r="581" spans="4:4" x14ac:dyDescent="0.25">
      <c r="D581" s="378"/>
    </row>
    <row r="582" spans="4:4" x14ac:dyDescent="0.25">
      <c r="D582" s="378"/>
    </row>
    <row r="583" spans="4:4" x14ac:dyDescent="0.25">
      <c r="D583" s="378"/>
    </row>
    <row r="584" spans="4:4" x14ac:dyDescent="0.25">
      <c r="D584" s="378"/>
    </row>
    <row r="585" spans="4:4" x14ac:dyDescent="0.25">
      <c r="D585" s="378"/>
    </row>
    <row r="586" spans="4:4" x14ac:dyDescent="0.25">
      <c r="D586" s="378"/>
    </row>
    <row r="587" spans="4:4" x14ac:dyDescent="0.25">
      <c r="D587" s="378"/>
    </row>
    <row r="588" spans="4:4" x14ac:dyDescent="0.25">
      <c r="D588" s="378"/>
    </row>
    <row r="589" spans="4:4" x14ac:dyDescent="0.25">
      <c r="D589" s="378"/>
    </row>
    <row r="590" spans="4:4" x14ac:dyDescent="0.25">
      <c r="D590" s="378"/>
    </row>
    <row r="591" spans="4:4" x14ac:dyDescent="0.25">
      <c r="D591" s="378"/>
    </row>
    <row r="592" spans="4:4" x14ac:dyDescent="0.25">
      <c r="D592" s="378"/>
    </row>
    <row r="593" spans="4:4" x14ac:dyDescent="0.25">
      <c r="D593" s="378"/>
    </row>
    <row r="594" spans="4:4" x14ac:dyDescent="0.25">
      <c r="D594" s="378"/>
    </row>
    <row r="595" spans="4:4" x14ac:dyDescent="0.25">
      <c r="D595" s="378"/>
    </row>
    <row r="596" spans="4:4" x14ac:dyDescent="0.25">
      <c r="D596" s="378"/>
    </row>
    <row r="597" spans="4:4" x14ac:dyDescent="0.25">
      <c r="D597" s="378"/>
    </row>
    <row r="598" spans="4:4" x14ac:dyDescent="0.25">
      <c r="D598" s="378"/>
    </row>
    <row r="599" spans="4:4" x14ac:dyDescent="0.25">
      <c r="D599" s="378"/>
    </row>
    <row r="600" spans="4:4" x14ac:dyDescent="0.25">
      <c r="D600" s="378"/>
    </row>
    <row r="601" spans="4:4" x14ac:dyDescent="0.25">
      <c r="D601" s="378"/>
    </row>
    <row r="602" spans="4:4" x14ac:dyDescent="0.25">
      <c r="D602" s="378"/>
    </row>
    <row r="603" spans="4:4" x14ac:dyDescent="0.25">
      <c r="D603" s="378"/>
    </row>
    <row r="604" spans="4:4" x14ac:dyDescent="0.25">
      <c r="D604" s="378"/>
    </row>
    <row r="605" spans="4:4" x14ac:dyDescent="0.25">
      <c r="D605" s="378"/>
    </row>
    <row r="606" spans="4:4" x14ac:dyDescent="0.25">
      <c r="D606" s="378"/>
    </row>
    <row r="607" spans="4:4" x14ac:dyDescent="0.25">
      <c r="D607" s="378"/>
    </row>
    <row r="608" spans="4:4" x14ac:dyDescent="0.25">
      <c r="D608" s="378"/>
    </row>
    <row r="609" spans="4:4" x14ac:dyDescent="0.25">
      <c r="D609" s="378"/>
    </row>
    <row r="610" spans="4:4" x14ac:dyDescent="0.25">
      <c r="D610" s="378"/>
    </row>
    <row r="611" spans="4:4" x14ac:dyDescent="0.25">
      <c r="D611" s="378"/>
    </row>
    <row r="612" spans="4:4" x14ac:dyDescent="0.25">
      <c r="D612" s="378"/>
    </row>
    <row r="613" spans="4:4" x14ac:dyDescent="0.25">
      <c r="D613" s="378"/>
    </row>
    <row r="614" spans="4:4" x14ac:dyDescent="0.25">
      <c r="D614" s="378"/>
    </row>
    <row r="615" spans="4:4" x14ac:dyDescent="0.25">
      <c r="D615" s="378"/>
    </row>
    <row r="616" spans="4:4" x14ac:dyDescent="0.25">
      <c r="D616" s="378"/>
    </row>
    <row r="617" spans="4:4" x14ac:dyDescent="0.25">
      <c r="D617" s="378"/>
    </row>
    <row r="618" spans="4:4" x14ac:dyDescent="0.25">
      <c r="D618" s="378"/>
    </row>
    <row r="619" spans="4:4" x14ac:dyDescent="0.25">
      <c r="D619" s="378"/>
    </row>
    <row r="620" spans="4:4" x14ac:dyDescent="0.25">
      <c r="D620" s="378"/>
    </row>
    <row r="621" spans="4:4" x14ac:dyDescent="0.25">
      <c r="D621" s="378"/>
    </row>
    <row r="622" spans="4:4" x14ac:dyDescent="0.25">
      <c r="D622" s="378"/>
    </row>
    <row r="623" spans="4:4" x14ac:dyDescent="0.25">
      <c r="D623" s="378"/>
    </row>
    <row r="624" spans="4:4" x14ac:dyDescent="0.25">
      <c r="D624" s="378"/>
    </row>
    <row r="625" spans="4:4" x14ac:dyDescent="0.25">
      <c r="D625" s="378"/>
    </row>
    <row r="626" spans="4:4" x14ac:dyDescent="0.25">
      <c r="D626" s="378"/>
    </row>
    <row r="627" spans="4:4" x14ac:dyDescent="0.25">
      <c r="D627" s="378"/>
    </row>
    <row r="628" spans="4:4" x14ac:dyDescent="0.25">
      <c r="D628" s="378"/>
    </row>
    <row r="629" spans="4:4" x14ac:dyDescent="0.25">
      <c r="D629" s="378"/>
    </row>
    <row r="630" spans="4:4" x14ac:dyDescent="0.25">
      <c r="D630" s="378"/>
    </row>
    <row r="631" spans="4:4" x14ac:dyDescent="0.25">
      <c r="D631" s="378"/>
    </row>
    <row r="632" spans="4:4" x14ac:dyDescent="0.25">
      <c r="D632" s="378"/>
    </row>
    <row r="633" spans="4:4" x14ac:dyDescent="0.25">
      <c r="D633" s="378"/>
    </row>
    <row r="634" spans="4:4" x14ac:dyDescent="0.25">
      <c r="D634" s="378"/>
    </row>
    <row r="635" spans="4:4" x14ac:dyDescent="0.25">
      <c r="D635" s="378"/>
    </row>
    <row r="636" spans="4:4" x14ac:dyDescent="0.25">
      <c r="D636" s="378"/>
    </row>
    <row r="637" spans="4:4" x14ac:dyDescent="0.25">
      <c r="D637" s="378"/>
    </row>
    <row r="638" spans="4:4" x14ac:dyDescent="0.25">
      <c r="D638" s="378"/>
    </row>
    <row r="639" spans="4:4" x14ac:dyDescent="0.25">
      <c r="D639" s="378"/>
    </row>
    <row r="640" spans="4:4" x14ac:dyDescent="0.25">
      <c r="D640" s="378"/>
    </row>
    <row r="641" spans="4:4" x14ac:dyDescent="0.25">
      <c r="D641" s="378"/>
    </row>
    <row r="642" spans="4:4" x14ac:dyDescent="0.25">
      <c r="D642" s="378"/>
    </row>
    <row r="643" spans="4:4" x14ac:dyDescent="0.25">
      <c r="D643" s="378"/>
    </row>
    <row r="644" spans="4:4" x14ac:dyDescent="0.25">
      <c r="D644" s="378"/>
    </row>
    <row r="645" spans="4:4" x14ac:dyDescent="0.25">
      <c r="D645" s="378"/>
    </row>
    <row r="646" spans="4:4" x14ac:dyDescent="0.25">
      <c r="D646" s="378"/>
    </row>
    <row r="647" spans="4:4" x14ac:dyDescent="0.25">
      <c r="D647" s="378"/>
    </row>
    <row r="648" spans="4:4" x14ac:dyDescent="0.25">
      <c r="D648" s="378"/>
    </row>
    <row r="649" spans="4:4" x14ac:dyDescent="0.25">
      <c r="D649" s="378"/>
    </row>
    <row r="650" spans="4:4" x14ac:dyDescent="0.25">
      <c r="D650" s="378"/>
    </row>
    <row r="651" spans="4:4" x14ac:dyDescent="0.25">
      <c r="D651" s="378"/>
    </row>
    <row r="652" spans="4:4" x14ac:dyDescent="0.25">
      <c r="D652" s="378"/>
    </row>
    <row r="653" spans="4:4" x14ac:dyDescent="0.25">
      <c r="D653" s="378"/>
    </row>
    <row r="654" spans="4:4" x14ac:dyDescent="0.25">
      <c r="D654" s="378"/>
    </row>
    <row r="655" spans="4:4" x14ac:dyDescent="0.25">
      <c r="D655" s="378"/>
    </row>
    <row r="656" spans="4:4" x14ac:dyDescent="0.25">
      <c r="D656" s="378"/>
    </row>
    <row r="657" spans="4:4" x14ac:dyDescent="0.25">
      <c r="D657" s="378"/>
    </row>
    <row r="658" spans="4:4" x14ac:dyDescent="0.25">
      <c r="D658" s="378"/>
    </row>
    <row r="659" spans="4:4" x14ac:dyDescent="0.25">
      <c r="D659" s="378"/>
    </row>
    <row r="660" spans="4:4" x14ac:dyDescent="0.25">
      <c r="D660" s="378"/>
    </row>
    <row r="661" spans="4:4" x14ac:dyDescent="0.25">
      <c r="D661" s="378"/>
    </row>
    <row r="662" spans="4:4" x14ac:dyDescent="0.25">
      <c r="D662" s="378"/>
    </row>
    <row r="663" spans="4:4" x14ac:dyDescent="0.25">
      <c r="D663" s="378"/>
    </row>
    <row r="664" spans="4:4" x14ac:dyDescent="0.25">
      <c r="D664" s="378"/>
    </row>
    <row r="665" spans="4:4" x14ac:dyDescent="0.25">
      <c r="D665" s="378"/>
    </row>
    <row r="666" spans="4:4" x14ac:dyDescent="0.25">
      <c r="D666" s="378"/>
    </row>
    <row r="667" spans="4:4" x14ac:dyDescent="0.25">
      <c r="D667" s="378"/>
    </row>
    <row r="668" spans="4:4" x14ac:dyDescent="0.25">
      <c r="D668" s="378"/>
    </row>
    <row r="669" spans="4:4" x14ac:dyDescent="0.25">
      <c r="D669" s="378"/>
    </row>
    <row r="670" spans="4:4" x14ac:dyDescent="0.25">
      <c r="D670" s="378"/>
    </row>
    <row r="671" spans="4:4" x14ac:dyDescent="0.25">
      <c r="D671" s="378"/>
    </row>
    <row r="672" spans="4:4" x14ac:dyDescent="0.25">
      <c r="D672" s="378"/>
    </row>
    <row r="673" spans="4:4" x14ac:dyDescent="0.25">
      <c r="D673" s="378"/>
    </row>
    <row r="674" spans="4:4" x14ac:dyDescent="0.25">
      <c r="D674" s="378"/>
    </row>
    <row r="675" spans="4:4" x14ac:dyDescent="0.25">
      <c r="D675" s="378"/>
    </row>
    <row r="676" spans="4:4" x14ac:dyDescent="0.25">
      <c r="D676" s="378"/>
    </row>
    <row r="677" spans="4:4" x14ac:dyDescent="0.25">
      <c r="D677" s="378"/>
    </row>
    <row r="678" spans="4:4" x14ac:dyDescent="0.25">
      <c r="D678" s="378"/>
    </row>
    <row r="679" spans="4:4" x14ac:dyDescent="0.25">
      <c r="D679" s="378"/>
    </row>
    <row r="680" spans="4:4" x14ac:dyDescent="0.25">
      <c r="D680" s="378"/>
    </row>
    <row r="681" spans="4:4" x14ac:dyDescent="0.25">
      <c r="D681" s="378"/>
    </row>
    <row r="682" spans="4:4" x14ac:dyDescent="0.25">
      <c r="D682" s="378"/>
    </row>
    <row r="683" spans="4:4" x14ac:dyDescent="0.25">
      <c r="D683" s="378"/>
    </row>
    <row r="684" spans="4:4" x14ac:dyDescent="0.25">
      <c r="D684" s="378"/>
    </row>
    <row r="685" spans="4:4" x14ac:dyDescent="0.25">
      <c r="D685" s="378"/>
    </row>
    <row r="686" spans="4:4" x14ac:dyDescent="0.25">
      <c r="D686" s="378"/>
    </row>
    <row r="687" spans="4:4" x14ac:dyDescent="0.25">
      <c r="D687" s="378"/>
    </row>
    <row r="688" spans="4:4" x14ac:dyDescent="0.25">
      <c r="D688" s="378"/>
    </row>
    <row r="689" spans="4:4" x14ac:dyDescent="0.25">
      <c r="D689" s="378"/>
    </row>
    <row r="690" spans="4:4" x14ac:dyDescent="0.25">
      <c r="D690" s="378"/>
    </row>
    <row r="691" spans="4:4" x14ac:dyDescent="0.25">
      <c r="D691" s="378"/>
    </row>
    <row r="692" spans="4:4" x14ac:dyDescent="0.25">
      <c r="D692" s="378"/>
    </row>
    <row r="693" spans="4:4" x14ac:dyDescent="0.25">
      <c r="D693" s="378"/>
    </row>
    <row r="694" spans="4:4" x14ac:dyDescent="0.25">
      <c r="D694" s="378"/>
    </row>
    <row r="695" spans="4:4" x14ac:dyDescent="0.25">
      <c r="D695" s="378"/>
    </row>
    <row r="696" spans="4:4" x14ac:dyDescent="0.25">
      <c r="D696" s="378"/>
    </row>
    <row r="697" spans="4:4" x14ac:dyDescent="0.25">
      <c r="D697" s="378"/>
    </row>
    <row r="698" spans="4:4" x14ac:dyDescent="0.25">
      <c r="D698" s="378"/>
    </row>
    <row r="699" spans="4:4" x14ac:dyDescent="0.25">
      <c r="D699" s="378"/>
    </row>
    <row r="700" spans="4:4" x14ac:dyDescent="0.25">
      <c r="D700" s="378"/>
    </row>
    <row r="701" spans="4:4" x14ac:dyDescent="0.25">
      <c r="D701" s="378"/>
    </row>
    <row r="702" spans="4:4" x14ac:dyDescent="0.25">
      <c r="D702" s="378"/>
    </row>
    <row r="703" spans="4:4" x14ac:dyDescent="0.25">
      <c r="D703" s="378"/>
    </row>
    <row r="704" spans="4:4" x14ac:dyDescent="0.25">
      <c r="D704" s="378"/>
    </row>
    <row r="705" spans="4:4" x14ac:dyDescent="0.25">
      <c r="D705" s="378"/>
    </row>
    <row r="706" spans="4:4" x14ac:dyDescent="0.25">
      <c r="D706" s="378"/>
    </row>
    <row r="707" spans="4:4" x14ac:dyDescent="0.25">
      <c r="D707" s="378"/>
    </row>
    <row r="708" spans="4:4" x14ac:dyDescent="0.25">
      <c r="D708" s="378"/>
    </row>
    <row r="709" spans="4:4" x14ac:dyDescent="0.25">
      <c r="D709" s="378"/>
    </row>
    <row r="710" spans="4:4" x14ac:dyDescent="0.25">
      <c r="D710" s="378"/>
    </row>
    <row r="711" spans="4:4" x14ac:dyDescent="0.25">
      <c r="D711" s="378"/>
    </row>
    <row r="712" spans="4:4" x14ac:dyDescent="0.25">
      <c r="D712" s="378"/>
    </row>
    <row r="713" spans="4:4" x14ac:dyDescent="0.25">
      <c r="D713" s="378"/>
    </row>
    <row r="714" spans="4:4" x14ac:dyDescent="0.25">
      <c r="D714" s="378"/>
    </row>
    <row r="715" spans="4:4" x14ac:dyDescent="0.25">
      <c r="D715" s="378"/>
    </row>
    <row r="716" spans="4:4" x14ac:dyDescent="0.25">
      <c r="D716" s="378"/>
    </row>
    <row r="717" spans="4:4" x14ac:dyDescent="0.25">
      <c r="D717" s="378"/>
    </row>
    <row r="718" spans="4:4" x14ac:dyDescent="0.25">
      <c r="D718" s="378"/>
    </row>
    <row r="719" spans="4:4" x14ac:dyDescent="0.25">
      <c r="D719" s="378"/>
    </row>
    <row r="720" spans="4:4" x14ac:dyDescent="0.25">
      <c r="D720" s="378"/>
    </row>
    <row r="721" spans="4:4" x14ac:dyDescent="0.25">
      <c r="D721" s="378"/>
    </row>
    <row r="722" spans="4:4" x14ac:dyDescent="0.25">
      <c r="D722" s="378"/>
    </row>
    <row r="723" spans="4:4" x14ac:dyDescent="0.25">
      <c r="D723" s="378"/>
    </row>
    <row r="724" spans="4:4" x14ac:dyDescent="0.25">
      <c r="D724" s="378"/>
    </row>
    <row r="725" spans="4:4" x14ac:dyDescent="0.25">
      <c r="D725" s="378"/>
    </row>
    <row r="726" spans="4:4" x14ac:dyDescent="0.25">
      <c r="D726" s="378"/>
    </row>
    <row r="727" spans="4:4" x14ac:dyDescent="0.25">
      <c r="D727" s="378"/>
    </row>
    <row r="728" spans="4:4" x14ac:dyDescent="0.25">
      <c r="D728" s="378"/>
    </row>
    <row r="729" spans="4:4" x14ac:dyDescent="0.25">
      <c r="D729" s="378"/>
    </row>
    <row r="730" spans="4:4" x14ac:dyDescent="0.25">
      <c r="D730" s="378"/>
    </row>
    <row r="731" spans="4:4" x14ac:dyDescent="0.25">
      <c r="D731" s="378"/>
    </row>
    <row r="732" spans="4:4" x14ac:dyDescent="0.25">
      <c r="D732" s="378"/>
    </row>
    <row r="733" spans="4:4" x14ac:dyDescent="0.25">
      <c r="D733" s="378"/>
    </row>
    <row r="734" spans="4:4" x14ac:dyDescent="0.25">
      <c r="D734" s="378"/>
    </row>
    <row r="735" spans="4:4" x14ac:dyDescent="0.25">
      <c r="D735" s="378"/>
    </row>
    <row r="736" spans="4:4" x14ac:dyDescent="0.25">
      <c r="D736" s="378"/>
    </row>
    <row r="737" spans="4:4" x14ac:dyDescent="0.25">
      <c r="D737" s="378"/>
    </row>
    <row r="738" spans="4:4" x14ac:dyDescent="0.25">
      <c r="D738" s="378"/>
    </row>
    <row r="739" spans="4:4" x14ac:dyDescent="0.25">
      <c r="D739" s="378"/>
    </row>
    <row r="740" spans="4:4" x14ac:dyDescent="0.25">
      <c r="D740" s="378"/>
    </row>
    <row r="741" spans="4:4" x14ac:dyDescent="0.25">
      <c r="D741" s="378"/>
    </row>
    <row r="742" spans="4:4" x14ac:dyDescent="0.25">
      <c r="D742" s="378"/>
    </row>
    <row r="743" spans="4:4" x14ac:dyDescent="0.25">
      <c r="D743" s="378"/>
    </row>
    <row r="744" spans="4:4" x14ac:dyDescent="0.25">
      <c r="D744" s="378"/>
    </row>
    <row r="745" spans="4:4" x14ac:dyDescent="0.25">
      <c r="D745" s="378"/>
    </row>
    <row r="746" spans="4:4" x14ac:dyDescent="0.25">
      <c r="D746" s="378"/>
    </row>
    <row r="747" spans="4:4" x14ac:dyDescent="0.25">
      <c r="D747" s="378"/>
    </row>
    <row r="748" spans="4:4" x14ac:dyDescent="0.25">
      <c r="D748" s="378"/>
    </row>
    <row r="749" spans="4:4" x14ac:dyDescent="0.25">
      <c r="D749" s="378"/>
    </row>
    <row r="750" spans="4:4" x14ac:dyDescent="0.25">
      <c r="D750" s="378"/>
    </row>
    <row r="751" spans="4:4" x14ac:dyDescent="0.25">
      <c r="D751" s="378"/>
    </row>
    <row r="752" spans="4:4" x14ac:dyDescent="0.25">
      <c r="D752" s="378"/>
    </row>
    <row r="753" spans="4:4" x14ac:dyDescent="0.25">
      <c r="D753" s="378"/>
    </row>
    <row r="754" spans="4:4" x14ac:dyDescent="0.25">
      <c r="D754" s="378"/>
    </row>
    <row r="755" spans="4:4" x14ac:dyDescent="0.25">
      <c r="D755" s="378"/>
    </row>
    <row r="756" spans="4:4" x14ac:dyDescent="0.25">
      <c r="D756" s="378"/>
    </row>
    <row r="757" spans="4:4" x14ac:dyDescent="0.25">
      <c r="D757" s="378"/>
    </row>
    <row r="758" spans="4:4" x14ac:dyDescent="0.25">
      <c r="D758" s="378"/>
    </row>
    <row r="759" spans="4:4" x14ac:dyDescent="0.25">
      <c r="D759" s="378"/>
    </row>
    <row r="760" spans="4:4" x14ac:dyDescent="0.25">
      <c r="D760" s="378"/>
    </row>
    <row r="761" spans="4:4" x14ac:dyDescent="0.25">
      <c r="D761" s="378"/>
    </row>
    <row r="762" spans="4:4" x14ac:dyDescent="0.25">
      <c r="D762" s="378"/>
    </row>
    <row r="763" spans="4:4" x14ac:dyDescent="0.25">
      <c r="D763" s="378"/>
    </row>
    <row r="764" spans="4:4" x14ac:dyDescent="0.25">
      <c r="D764" s="378"/>
    </row>
    <row r="765" spans="4:4" x14ac:dyDescent="0.25">
      <c r="D765" s="378"/>
    </row>
    <row r="766" spans="4:4" x14ac:dyDescent="0.25">
      <c r="D766" s="378"/>
    </row>
    <row r="767" spans="4:4" x14ac:dyDescent="0.25">
      <c r="D767" s="378"/>
    </row>
    <row r="768" spans="4:4" x14ac:dyDescent="0.25">
      <c r="D768" s="378"/>
    </row>
    <row r="769" spans="4:4" x14ac:dyDescent="0.25">
      <c r="D769" s="378"/>
    </row>
    <row r="770" spans="4:4" x14ac:dyDescent="0.25">
      <c r="D770" s="378"/>
    </row>
    <row r="771" spans="4:4" x14ac:dyDescent="0.25">
      <c r="D771" s="378"/>
    </row>
    <row r="772" spans="4:4" x14ac:dyDescent="0.25">
      <c r="D772" s="378"/>
    </row>
    <row r="773" spans="4:4" x14ac:dyDescent="0.25">
      <c r="D773" s="378"/>
    </row>
    <row r="774" spans="4:4" x14ac:dyDescent="0.25">
      <c r="D774" s="378"/>
    </row>
    <row r="775" spans="4:4" x14ac:dyDescent="0.25">
      <c r="D775" s="378"/>
    </row>
    <row r="776" spans="4:4" x14ac:dyDescent="0.25">
      <c r="D776" s="378"/>
    </row>
    <row r="777" spans="4:4" x14ac:dyDescent="0.25">
      <c r="D777" s="378"/>
    </row>
    <row r="778" spans="4:4" x14ac:dyDescent="0.25">
      <c r="D778" s="378"/>
    </row>
    <row r="779" spans="4:4" x14ac:dyDescent="0.25">
      <c r="D779" s="378"/>
    </row>
    <row r="780" spans="4:4" x14ac:dyDescent="0.25">
      <c r="D780" s="378"/>
    </row>
    <row r="781" spans="4:4" x14ac:dyDescent="0.25">
      <c r="D781" s="378"/>
    </row>
    <row r="782" spans="4:4" x14ac:dyDescent="0.25">
      <c r="D782" s="378"/>
    </row>
    <row r="783" spans="4:4" x14ac:dyDescent="0.25">
      <c r="D783" s="378"/>
    </row>
    <row r="784" spans="4:4" x14ac:dyDescent="0.25">
      <c r="D784" s="378"/>
    </row>
    <row r="785" spans="4:4" x14ac:dyDescent="0.25">
      <c r="D785" s="378"/>
    </row>
    <row r="786" spans="4:4" x14ac:dyDescent="0.25">
      <c r="D786" s="378"/>
    </row>
    <row r="787" spans="4:4" x14ac:dyDescent="0.25">
      <c r="D787" s="378"/>
    </row>
    <row r="788" spans="4:4" x14ac:dyDescent="0.25">
      <c r="D788" s="378"/>
    </row>
    <row r="789" spans="4:4" x14ac:dyDescent="0.25">
      <c r="D789" s="378"/>
    </row>
    <row r="790" spans="4:4" x14ac:dyDescent="0.25">
      <c r="D790" s="378"/>
    </row>
    <row r="791" spans="4:4" x14ac:dyDescent="0.25">
      <c r="D791" s="378"/>
    </row>
    <row r="792" spans="4:4" x14ac:dyDescent="0.25">
      <c r="D792" s="378"/>
    </row>
    <row r="793" spans="4:4" x14ac:dyDescent="0.25">
      <c r="D793" s="378"/>
    </row>
    <row r="794" spans="4:4" x14ac:dyDescent="0.25">
      <c r="D794" s="378"/>
    </row>
    <row r="795" spans="4:4" x14ac:dyDescent="0.25">
      <c r="D795" s="378"/>
    </row>
    <row r="796" spans="4:4" x14ac:dyDescent="0.25">
      <c r="D796" s="378"/>
    </row>
    <row r="797" spans="4:4" x14ac:dyDescent="0.25">
      <c r="D797" s="378"/>
    </row>
    <row r="798" spans="4:4" x14ac:dyDescent="0.25">
      <c r="D798" s="378"/>
    </row>
    <row r="799" spans="4:4" x14ac:dyDescent="0.25">
      <c r="D799" s="378"/>
    </row>
    <row r="800" spans="4:4" x14ac:dyDescent="0.25">
      <c r="D800" s="378"/>
    </row>
    <row r="801" spans="4:4" x14ac:dyDescent="0.25">
      <c r="D801" s="378"/>
    </row>
    <row r="802" spans="4:4" x14ac:dyDescent="0.25">
      <c r="D802" s="378"/>
    </row>
    <row r="803" spans="4:4" x14ac:dyDescent="0.25">
      <c r="D803" s="378"/>
    </row>
    <row r="804" spans="4:4" x14ac:dyDescent="0.25">
      <c r="D804" s="378"/>
    </row>
    <row r="805" spans="4:4" x14ac:dyDescent="0.25">
      <c r="D805" s="378"/>
    </row>
    <row r="806" spans="4:4" x14ac:dyDescent="0.25">
      <c r="D806" s="378"/>
    </row>
    <row r="807" spans="4:4" x14ac:dyDescent="0.25">
      <c r="D807" s="378"/>
    </row>
    <row r="808" spans="4:4" x14ac:dyDescent="0.25">
      <c r="D808" s="378"/>
    </row>
    <row r="809" spans="4:4" x14ac:dyDescent="0.25">
      <c r="D809" s="378"/>
    </row>
    <row r="810" spans="4:4" x14ac:dyDescent="0.25">
      <c r="D810" s="378"/>
    </row>
    <row r="811" spans="4:4" x14ac:dyDescent="0.25">
      <c r="D811" s="378"/>
    </row>
    <row r="812" spans="4:4" x14ac:dyDescent="0.25">
      <c r="D812" s="378"/>
    </row>
    <row r="813" spans="4:4" x14ac:dyDescent="0.25">
      <c r="D813" s="378"/>
    </row>
    <row r="814" spans="4:4" x14ac:dyDescent="0.25">
      <c r="D814" s="378"/>
    </row>
    <row r="815" spans="4:4" x14ac:dyDescent="0.25">
      <c r="D815" s="378"/>
    </row>
    <row r="816" spans="4:4" x14ac:dyDescent="0.25">
      <c r="D816" s="378"/>
    </row>
    <row r="817" spans="4:4" x14ac:dyDescent="0.25">
      <c r="D817" s="378"/>
    </row>
    <row r="818" spans="4:4" x14ac:dyDescent="0.25">
      <c r="D818" s="378"/>
    </row>
    <row r="819" spans="4:4" x14ac:dyDescent="0.25">
      <c r="D819" s="378"/>
    </row>
    <row r="820" spans="4:4" x14ac:dyDescent="0.25">
      <c r="D820" s="378"/>
    </row>
    <row r="821" spans="4:4" x14ac:dyDescent="0.25">
      <c r="D821" s="378"/>
    </row>
    <row r="822" spans="4:4" x14ac:dyDescent="0.25">
      <c r="D822" s="378"/>
    </row>
    <row r="823" spans="4:4" x14ac:dyDescent="0.25">
      <c r="D823" s="378"/>
    </row>
    <row r="824" spans="4:4" x14ac:dyDescent="0.25">
      <c r="D824" s="378"/>
    </row>
    <row r="825" spans="4:4" x14ac:dyDescent="0.25">
      <c r="D825" s="378"/>
    </row>
    <row r="826" spans="4:4" x14ac:dyDescent="0.25">
      <c r="D826" s="378"/>
    </row>
    <row r="827" spans="4:4" x14ac:dyDescent="0.25">
      <c r="D827" s="378"/>
    </row>
    <row r="828" spans="4:4" x14ac:dyDescent="0.25">
      <c r="D828" s="378"/>
    </row>
    <row r="829" spans="4:4" x14ac:dyDescent="0.25">
      <c r="D829" s="378"/>
    </row>
    <row r="830" spans="4:4" x14ac:dyDescent="0.25">
      <c r="D830" s="378"/>
    </row>
    <row r="831" spans="4:4" x14ac:dyDescent="0.25">
      <c r="D831" s="378"/>
    </row>
    <row r="832" spans="4:4" x14ac:dyDescent="0.25">
      <c r="D832" s="378"/>
    </row>
    <row r="833" spans="4:4" x14ac:dyDescent="0.25">
      <c r="D833" s="378"/>
    </row>
    <row r="834" spans="4:4" x14ac:dyDescent="0.25">
      <c r="D834" s="378"/>
    </row>
    <row r="835" spans="4:4" x14ac:dyDescent="0.25">
      <c r="D835" s="378"/>
    </row>
    <row r="836" spans="4:4" x14ac:dyDescent="0.25">
      <c r="D836" s="378"/>
    </row>
    <row r="837" spans="4:4" x14ac:dyDescent="0.25">
      <c r="D837" s="378"/>
    </row>
    <row r="838" spans="4:4" x14ac:dyDescent="0.25">
      <c r="D838" s="378"/>
    </row>
    <row r="839" spans="4:4" x14ac:dyDescent="0.25">
      <c r="D839" s="378"/>
    </row>
    <row r="840" spans="4:4" x14ac:dyDescent="0.25">
      <c r="D840" s="378"/>
    </row>
    <row r="841" spans="4:4" x14ac:dyDescent="0.25">
      <c r="D841" s="378"/>
    </row>
    <row r="842" spans="4:4" x14ac:dyDescent="0.25">
      <c r="D842" s="378"/>
    </row>
    <row r="843" spans="4:4" x14ac:dyDescent="0.25">
      <c r="D843" s="378"/>
    </row>
    <row r="844" spans="4:4" x14ac:dyDescent="0.25">
      <c r="D844" s="378"/>
    </row>
    <row r="845" spans="4:4" x14ac:dyDescent="0.25">
      <c r="D845" s="378"/>
    </row>
    <row r="846" spans="4:4" x14ac:dyDescent="0.25">
      <c r="D846" s="378"/>
    </row>
    <row r="847" spans="4:4" x14ac:dyDescent="0.25">
      <c r="D847" s="378"/>
    </row>
    <row r="848" spans="4:4" x14ac:dyDescent="0.25">
      <c r="D848" s="378"/>
    </row>
    <row r="849" spans="4:4" x14ac:dyDescent="0.25">
      <c r="D849" s="378"/>
    </row>
    <row r="850" spans="4:4" x14ac:dyDescent="0.25">
      <c r="D850" s="378"/>
    </row>
    <row r="851" spans="4:4" x14ac:dyDescent="0.25">
      <c r="D851" s="378"/>
    </row>
    <row r="852" spans="4:4" x14ac:dyDescent="0.25">
      <c r="D852" s="378"/>
    </row>
    <row r="853" spans="4:4" x14ac:dyDescent="0.25">
      <c r="D853" s="378"/>
    </row>
    <row r="854" spans="4:4" x14ac:dyDescent="0.25">
      <c r="D854" s="378"/>
    </row>
    <row r="855" spans="4:4" x14ac:dyDescent="0.25">
      <c r="D855" s="378"/>
    </row>
    <row r="856" spans="4:4" x14ac:dyDescent="0.25">
      <c r="D856" s="378"/>
    </row>
    <row r="857" spans="4:4" x14ac:dyDescent="0.25">
      <c r="D857" s="378"/>
    </row>
    <row r="858" spans="4:4" x14ac:dyDescent="0.25">
      <c r="D858" s="378"/>
    </row>
    <row r="859" spans="4:4" x14ac:dyDescent="0.25">
      <c r="D859" s="378"/>
    </row>
    <row r="860" spans="4:4" x14ac:dyDescent="0.25">
      <c r="D860" s="378"/>
    </row>
    <row r="861" spans="4:4" x14ac:dyDescent="0.25">
      <c r="D861" s="378"/>
    </row>
    <row r="862" spans="4:4" x14ac:dyDescent="0.25">
      <c r="D862" s="378"/>
    </row>
    <row r="863" spans="4:4" x14ac:dyDescent="0.25">
      <c r="D863" s="378"/>
    </row>
    <row r="864" spans="4:4" x14ac:dyDescent="0.25">
      <c r="D864" s="378"/>
    </row>
    <row r="865" spans="4:4" x14ac:dyDescent="0.25">
      <c r="D865" s="378"/>
    </row>
    <row r="866" spans="4:4" x14ac:dyDescent="0.25">
      <c r="D866" s="378"/>
    </row>
    <row r="867" spans="4:4" x14ac:dyDescent="0.25">
      <c r="D867" s="378"/>
    </row>
    <row r="868" spans="4:4" x14ac:dyDescent="0.25">
      <c r="D868" s="378"/>
    </row>
    <row r="869" spans="4:4" x14ac:dyDescent="0.25">
      <c r="D869" s="378"/>
    </row>
    <row r="870" spans="4:4" x14ac:dyDescent="0.25">
      <c r="D870" s="378"/>
    </row>
    <row r="871" spans="4:4" x14ac:dyDescent="0.25">
      <c r="D871" s="378"/>
    </row>
    <row r="872" spans="4:4" x14ac:dyDescent="0.25">
      <c r="D872" s="378"/>
    </row>
    <row r="873" spans="4:4" x14ac:dyDescent="0.25">
      <c r="D873" s="378"/>
    </row>
    <row r="874" spans="4:4" x14ac:dyDescent="0.25">
      <c r="D874" s="378"/>
    </row>
    <row r="875" spans="4:4" x14ac:dyDescent="0.25">
      <c r="D875" s="378"/>
    </row>
    <row r="876" spans="4:4" x14ac:dyDescent="0.25">
      <c r="D876" s="378"/>
    </row>
    <row r="877" spans="4:4" x14ac:dyDescent="0.25">
      <c r="D877" s="378"/>
    </row>
    <row r="878" spans="4:4" x14ac:dyDescent="0.25">
      <c r="D878" s="378"/>
    </row>
    <row r="879" spans="4:4" x14ac:dyDescent="0.25">
      <c r="D879" s="378"/>
    </row>
    <row r="880" spans="4:4" x14ac:dyDescent="0.25">
      <c r="D880" s="378"/>
    </row>
    <row r="881" spans="4:4" x14ac:dyDescent="0.25">
      <c r="D881" s="378"/>
    </row>
    <row r="882" spans="4:4" x14ac:dyDescent="0.25">
      <c r="D882" s="378"/>
    </row>
    <row r="883" spans="4:4" x14ac:dyDescent="0.25">
      <c r="D883" s="378"/>
    </row>
    <row r="884" spans="4:4" x14ac:dyDescent="0.25">
      <c r="D884" s="378"/>
    </row>
    <row r="885" spans="4:4" x14ac:dyDescent="0.25">
      <c r="D885" s="378"/>
    </row>
    <row r="886" spans="4:4" x14ac:dyDescent="0.25">
      <c r="D886" s="378"/>
    </row>
    <row r="887" spans="4:4" x14ac:dyDescent="0.25">
      <c r="D887" s="378"/>
    </row>
    <row r="888" spans="4:4" x14ac:dyDescent="0.25">
      <c r="D888" s="378"/>
    </row>
    <row r="889" spans="4:4" x14ac:dyDescent="0.25">
      <c r="D889" s="378"/>
    </row>
    <row r="890" spans="4:4" x14ac:dyDescent="0.25">
      <c r="D890" s="378"/>
    </row>
    <row r="891" spans="4:4" x14ac:dyDescent="0.25">
      <c r="D891" s="378"/>
    </row>
    <row r="892" spans="4:4" x14ac:dyDescent="0.25">
      <c r="D892" s="378"/>
    </row>
    <row r="893" spans="4:4" x14ac:dyDescent="0.25">
      <c r="D893" s="378"/>
    </row>
    <row r="894" spans="4:4" x14ac:dyDescent="0.25">
      <c r="D894" s="378"/>
    </row>
    <row r="895" spans="4:4" x14ac:dyDescent="0.25">
      <c r="D895" s="378"/>
    </row>
    <row r="896" spans="4:4" x14ac:dyDescent="0.25">
      <c r="D896" s="378"/>
    </row>
    <row r="897" spans="4:4" x14ac:dyDescent="0.25">
      <c r="D897" s="378"/>
    </row>
    <row r="898" spans="4:4" x14ac:dyDescent="0.25">
      <c r="D898" s="378"/>
    </row>
    <row r="899" spans="4:4" x14ac:dyDescent="0.25">
      <c r="D899" s="378"/>
    </row>
    <row r="900" spans="4:4" x14ac:dyDescent="0.25">
      <c r="D900" s="378"/>
    </row>
    <row r="901" spans="4:4" x14ac:dyDescent="0.25">
      <c r="D901" s="378"/>
    </row>
    <row r="902" spans="4:4" x14ac:dyDescent="0.25">
      <c r="D902" s="378"/>
    </row>
    <row r="903" spans="4:4" x14ac:dyDescent="0.25">
      <c r="D903" s="378"/>
    </row>
    <row r="904" spans="4:4" x14ac:dyDescent="0.25">
      <c r="D904" s="378"/>
    </row>
    <row r="905" spans="4:4" x14ac:dyDescent="0.25">
      <c r="D905" s="378"/>
    </row>
    <row r="906" spans="4:4" x14ac:dyDescent="0.25">
      <c r="D906" s="378"/>
    </row>
    <row r="907" spans="4:4" x14ac:dyDescent="0.25">
      <c r="D907" s="378"/>
    </row>
    <row r="908" spans="4:4" x14ac:dyDescent="0.25">
      <c r="D908" s="378"/>
    </row>
    <row r="909" spans="4:4" x14ac:dyDescent="0.25">
      <c r="D909" s="378"/>
    </row>
    <row r="910" spans="4:4" x14ac:dyDescent="0.25">
      <c r="D910" s="378"/>
    </row>
    <row r="911" spans="4:4" x14ac:dyDescent="0.25">
      <c r="D911" s="378"/>
    </row>
    <row r="912" spans="4:4" x14ac:dyDescent="0.25">
      <c r="D912" s="378"/>
    </row>
    <row r="913" spans="4:4" x14ac:dyDescent="0.25">
      <c r="D913" s="378"/>
    </row>
    <row r="914" spans="4:4" x14ac:dyDescent="0.25">
      <c r="D914" s="378"/>
    </row>
    <row r="915" spans="4:4" x14ac:dyDescent="0.25">
      <c r="D915" s="378"/>
    </row>
    <row r="916" spans="4:4" x14ac:dyDescent="0.25">
      <c r="D916" s="378"/>
    </row>
    <row r="917" spans="4:4" x14ac:dyDescent="0.25">
      <c r="D917" s="378"/>
    </row>
    <row r="918" spans="4:4" x14ac:dyDescent="0.25">
      <c r="D918" s="378"/>
    </row>
    <row r="919" spans="4:4" x14ac:dyDescent="0.25">
      <c r="D919" s="378"/>
    </row>
    <row r="920" spans="4:4" x14ac:dyDescent="0.25">
      <c r="D920" s="378"/>
    </row>
    <row r="921" spans="4:4" x14ac:dyDescent="0.25">
      <c r="D921" s="378"/>
    </row>
    <row r="922" spans="4:4" x14ac:dyDescent="0.25">
      <c r="D922" s="378"/>
    </row>
    <row r="923" spans="4:4" x14ac:dyDescent="0.25">
      <c r="D923" s="378"/>
    </row>
    <row r="924" spans="4:4" x14ac:dyDescent="0.25">
      <c r="D924" s="378"/>
    </row>
    <row r="925" spans="4:4" x14ac:dyDescent="0.25">
      <c r="D925" s="378"/>
    </row>
    <row r="926" spans="4:4" x14ac:dyDescent="0.25">
      <c r="D926" s="378"/>
    </row>
    <row r="927" spans="4:4" x14ac:dyDescent="0.25">
      <c r="D927" s="378"/>
    </row>
    <row r="928" spans="4:4" x14ac:dyDescent="0.25">
      <c r="D928" s="378"/>
    </row>
    <row r="929" spans="4:4" x14ac:dyDescent="0.25">
      <c r="D929" s="378"/>
    </row>
    <row r="930" spans="4:4" x14ac:dyDescent="0.25">
      <c r="D930" s="378"/>
    </row>
    <row r="931" spans="4:4" x14ac:dyDescent="0.25">
      <c r="D931" s="378"/>
    </row>
    <row r="932" spans="4:4" x14ac:dyDescent="0.25">
      <c r="D932" s="378"/>
    </row>
    <row r="933" spans="4:4" x14ac:dyDescent="0.25">
      <c r="D933" s="378"/>
    </row>
    <row r="934" spans="4:4" x14ac:dyDescent="0.25">
      <c r="D934" s="378"/>
    </row>
    <row r="935" spans="4:4" x14ac:dyDescent="0.25">
      <c r="D935" s="378"/>
    </row>
    <row r="936" spans="4:4" x14ac:dyDescent="0.25">
      <c r="D936" s="378"/>
    </row>
    <row r="937" spans="4:4" x14ac:dyDescent="0.25">
      <c r="D937" s="378"/>
    </row>
    <row r="938" spans="4:4" x14ac:dyDescent="0.25">
      <c r="D938" s="378"/>
    </row>
    <row r="939" spans="4:4" x14ac:dyDescent="0.25">
      <c r="D939" s="378"/>
    </row>
    <row r="940" spans="4:4" x14ac:dyDescent="0.25">
      <c r="D940" s="378"/>
    </row>
    <row r="941" spans="4:4" x14ac:dyDescent="0.25">
      <c r="D941" s="378"/>
    </row>
    <row r="942" spans="4:4" x14ac:dyDescent="0.25">
      <c r="D942" s="378"/>
    </row>
    <row r="943" spans="4:4" x14ac:dyDescent="0.25">
      <c r="D943" s="378"/>
    </row>
    <row r="944" spans="4:4" x14ac:dyDescent="0.25">
      <c r="D944" s="378"/>
    </row>
    <row r="945" spans="4:4" x14ac:dyDescent="0.25">
      <c r="D945" s="378"/>
    </row>
    <row r="946" spans="4:4" x14ac:dyDescent="0.25">
      <c r="D946" s="378"/>
    </row>
    <row r="947" spans="4:4" x14ac:dyDescent="0.25">
      <c r="D947" s="378"/>
    </row>
    <row r="948" spans="4:4" x14ac:dyDescent="0.25">
      <c r="D948" s="378"/>
    </row>
    <row r="949" spans="4:4" x14ac:dyDescent="0.25">
      <c r="D949" s="378"/>
    </row>
    <row r="950" spans="4:4" x14ac:dyDescent="0.25">
      <c r="D950" s="378"/>
    </row>
    <row r="951" spans="4:4" x14ac:dyDescent="0.25">
      <c r="D951" s="378"/>
    </row>
    <row r="952" spans="4:4" x14ac:dyDescent="0.25">
      <c r="D952" s="378"/>
    </row>
    <row r="953" spans="4:4" x14ac:dyDescent="0.25">
      <c r="D953" s="378"/>
    </row>
    <row r="954" spans="4:4" x14ac:dyDescent="0.25">
      <c r="D954" s="378"/>
    </row>
    <row r="955" spans="4:4" x14ac:dyDescent="0.25">
      <c r="D955" s="378"/>
    </row>
    <row r="956" spans="4:4" x14ac:dyDescent="0.25">
      <c r="D956" s="378"/>
    </row>
    <row r="957" spans="4:4" x14ac:dyDescent="0.25">
      <c r="D957" s="378"/>
    </row>
    <row r="958" spans="4:4" x14ac:dyDescent="0.25">
      <c r="D958" s="378"/>
    </row>
    <row r="959" spans="4:4" x14ac:dyDescent="0.25">
      <c r="D959" s="378"/>
    </row>
    <row r="960" spans="4:4" x14ac:dyDescent="0.25">
      <c r="D960" s="378"/>
    </row>
    <row r="961" spans="4:4" x14ac:dyDescent="0.25">
      <c r="D961" s="378"/>
    </row>
    <row r="962" spans="4:4" x14ac:dyDescent="0.25">
      <c r="D962" s="378"/>
    </row>
    <row r="963" spans="4:4" x14ac:dyDescent="0.25">
      <c r="D963" s="378"/>
    </row>
    <row r="964" spans="4:4" x14ac:dyDescent="0.25">
      <c r="D964" s="378"/>
    </row>
    <row r="965" spans="4:4" x14ac:dyDescent="0.25">
      <c r="D965" s="378"/>
    </row>
    <row r="966" spans="4:4" x14ac:dyDescent="0.25">
      <c r="D966" s="378"/>
    </row>
    <row r="967" spans="4:4" x14ac:dyDescent="0.25">
      <c r="D967" s="378"/>
    </row>
    <row r="968" spans="4:4" x14ac:dyDescent="0.25">
      <c r="D968" s="378"/>
    </row>
    <row r="969" spans="4:4" x14ac:dyDescent="0.25">
      <c r="D969" s="378"/>
    </row>
    <row r="970" spans="4:4" x14ac:dyDescent="0.25">
      <c r="D970" s="378"/>
    </row>
    <row r="971" spans="4:4" x14ac:dyDescent="0.25">
      <c r="D971" s="378"/>
    </row>
    <row r="972" spans="4:4" x14ac:dyDescent="0.25">
      <c r="D972" s="378"/>
    </row>
    <row r="973" spans="4:4" x14ac:dyDescent="0.25">
      <c r="D973" s="378"/>
    </row>
    <row r="974" spans="4:4" x14ac:dyDescent="0.25">
      <c r="D974" s="378"/>
    </row>
    <row r="975" spans="4:4" x14ac:dyDescent="0.25">
      <c r="D975" s="378"/>
    </row>
    <row r="976" spans="4:4" x14ac:dyDescent="0.25">
      <c r="D976" s="378"/>
    </row>
    <row r="977" spans="4:4" x14ac:dyDescent="0.25">
      <c r="D977" s="378"/>
    </row>
    <row r="978" spans="4:4" x14ac:dyDescent="0.25">
      <c r="D978" s="378"/>
    </row>
    <row r="979" spans="4:4" x14ac:dyDescent="0.25">
      <c r="D979" s="378"/>
    </row>
    <row r="980" spans="4:4" x14ac:dyDescent="0.25">
      <c r="D980" s="378"/>
    </row>
    <row r="981" spans="4:4" x14ac:dyDescent="0.25">
      <c r="D981" s="378"/>
    </row>
    <row r="982" spans="4:4" x14ac:dyDescent="0.25">
      <c r="D982" s="378"/>
    </row>
    <row r="983" spans="4:4" x14ac:dyDescent="0.25">
      <c r="D983" s="378"/>
    </row>
    <row r="984" spans="4:4" x14ac:dyDescent="0.25">
      <c r="D984" s="378"/>
    </row>
    <row r="985" spans="4:4" x14ac:dyDescent="0.25">
      <c r="D985" s="378"/>
    </row>
    <row r="986" spans="4:4" x14ac:dyDescent="0.25">
      <c r="D986" s="378"/>
    </row>
    <row r="987" spans="4:4" x14ac:dyDescent="0.25">
      <c r="D987" s="378"/>
    </row>
    <row r="988" spans="4:4" x14ac:dyDescent="0.25">
      <c r="D988" s="378"/>
    </row>
    <row r="989" spans="4:4" x14ac:dyDescent="0.25">
      <c r="D989" s="378"/>
    </row>
    <row r="990" spans="4:4" x14ac:dyDescent="0.25">
      <c r="D990" s="378"/>
    </row>
    <row r="991" spans="4:4" x14ac:dyDescent="0.25">
      <c r="D991" s="378"/>
    </row>
    <row r="992" spans="4:4" x14ac:dyDescent="0.25">
      <c r="D992" s="378"/>
    </row>
    <row r="993" spans="4:4" x14ac:dyDescent="0.25">
      <c r="D993" s="378"/>
    </row>
    <row r="994" spans="4:4" x14ac:dyDescent="0.25">
      <c r="D994" s="378"/>
    </row>
    <row r="995" spans="4:4" x14ac:dyDescent="0.25">
      <c r="D995" s="378"/>
    </row>
    <row r="996" spans="4:4" x14ac:dyDescent="0.25">
      <c r="D996" s="378"/>
    </row>
    <row r="997" spans="4:4" x14ac:dyDescent="0.25">
      <c r="D997" s="378"/>
    </row>
    <row r="998" spans="4:4" x14ac:dyDescent="0.25">
      <c r="D998" s="378"/>
    </row>
    <row r="999" spans="4:4" x14ac:dyDescent="0.25">
      <c r="D999" s="378"/>
    </row>
    <row r="1000" spans="4:4" x14ac:dyDescent="0.25">
      <c r="D1000" s="378"/>
    </row>
    <row r="1001" spans="4:4" x14ac:dyDescent="0.25">
      <c r="D1001" s="378"/>
    </row>
    <row r="1002" spans="4:4" x14ac:dyDescent="0.25">
      <c r="D1002" s="378"/>
    </row>
    <row r="1003" spans="4:4" x14ac:dyDescent="0.25">
      <c r="D1003" s="378"/>
    </row>
    <row r="1004" spans="4:4" x14ac:dyDescent="0.25">
      <c r="D1004" s="378"/>
    </row>
    <row r="1005" spans="4:4" x14ac:dyDescent="0.25">
      <c r="D1005" s="378"/>
    </row>
    <row r="1006" spans="4:4" x14ac:dyDescent="0.25">
      <c r="D1006" s="378"/>
    </row>
    <row r="1007" spans="4:4" x14ac:dyDescent="0.25">
      <c r="D1007" s="378"/>
    </row>
    <row r="1008" spans="4:4" x14ac:dyDescent="0.25">
      <c r="D1008" s="378"/>
    </row>
    <row r="1009" spans="4:4" x14ac:dyDescent="0.25">
      <c r="D1009" s="378"/>
    </row>
    <row r="1010" spans="4:4" x14ac:dyDescent="0.25">
      <c r="D1010" s="378"/>
    </row>
    <row r="1011" spans="4:4" x14ac:dyDescent="0.25">
      <c r="D1011" s="378"/>
    </row>
    <row r="1012" spans="4:4" x14ac:dyDescent="0.25">
      <c r="D1012" s="378"/>
    </row>
    <row r="1013" spans="4:4" x14ac:dyDescent="0.25">
      <c r="D1013" s="378"/>
    </row>
    <row r="1014" spans="4:4" x14ac:dyDescent="0.25">
      <c r="D1014" s="378"/>
    </row>
    <row r="1015" spans="4:4" x14ac:dyDescent="0.25">
      <c r="D1015" s="378"/>
    </row>
    <row r="1016" spans="4:4" x14ac:dyDescent="0.25">
      <c r="D1016" s="378"/>
    </row>
    <row r="1017" spans="4:4" x14ac:dyDescent="0.25">
      <c r="D1017" s="378"/>
    </row>
    <row r="1018" spans="4:4" x14ac:dyDescent="0.25">
      <c r="D1018" s="378"/>
    </row>
    <row r="1019" spans="4:4" x14ac:dyDescent="0.25">
      <c r="D1019" s="378"/>
    </row>
    <row r="1020" spans="4:4" x14ac:dyDescent="0.25">
      <c r="D1020" s="378"/>
    </row>
    <row r="1021" spans="4:4" x14ac:dyDescent="0.25">
      <c r="D1021" s="378"/>
    </row>
    <row r="1022" spans="4:4" x14ac:dyDescent="0.25">
      <c r="D1022" s="378"/>
    </row>
    <row r="1023" spans="4:4" x14ac:dyDescent="0.25">
      <c r="D1023" s="378"/>
    </row>
    <row r="1024" spans="4:4" x14ac:dyDescent="0.25">
      <c r="D1024" s="378"/>
    </row>
    <row r="1025" spans="4:4" x14ac:dyDescent="0.25">
      <c r="D1025" s="378"/>
    </row>
    <row r="1026" spans="4:4" x14ac:dyDescent="0.25">
      <c r="D1026" s="378"/>
    </row>
    <row r="1027" spans="4:4" x14ac:dyDescent="0.25">
      <c r="D1027" s="378"/>
    </row>
    <row r="1028" spans="4:4" x14ac:dyDescent="0.25">
      <c r="D1028" s="378"/>
    </row>
    <row r="1029" spans="4:4" x14ac:dyDescent="0.25">
      <c r="D1029" s="378"/>
    </row>
    <row r="1030" spans="4:4" x14ac:dyDescent="0.25">
      <c r="D1030" s="378"/>
    </row>
    <row r="1031" spans="4:4" x14ac:dyDescent="0.25">
      <c r="D1031" s="378"/>
    </row>
    <row r="1032" spans="4:4" x14ac:dyDescent="0.25">
      <c r="D1032" s="378"/>
    </row>
    <row r="1033" spans="4:4" x14ac:dyDescent="0.25">
      <c r="D1033" s="378"/>
    </row>
    <row r="1034" spans="4:4" x14ac:dyDescent="0.25">
      <c r="D1034" s="378"/>
    </row>
    <row r="1035" spans="4:4" x14ac:dyDescent="0.25">
      <c r="D1035" s="378"/>
    </row>
    <row r="1036" spans="4:4" x14ac:dyDescent="0.25">
      <c r="D1036" s="378"/>
    </row>
    <row r="1037" spans="4:4" x14ac:dyDescent="0.25">
      <c r="D1037" s="378"/>
    </row>
    <row r="1038" spans="4:4" x14ac:dyDescent="0.25">
      <c r="D1038" s="378"/>
    </row>
    <row r="1039" spans="4:4" x14ac:dyDescent="0.25">
      <c r="D1039" s="378"/>
    </row>
    <row r="1040" spans="4:4" x14ac:dyDescent="0.25">
      <c r="D1040" s="378"/>
    </row>
    <row r="1041" spans="4:4" x14ac:dyDescent="0.25">
      <c r="D1041" s="378"/>
    </row>
    <row r="1042" spans="4:4" x14ac:dyDescent="0.25">
      <c r="D1042" s="378"/>
    </row>
    <row r="1043" spans="4:4" x14ac:dyDescent="0.25">
      <c r="D1043" s="378"/>
    </row>
    <row r="1044" spans="4:4" x14ac:dyDescent="0.25">
      <c r="D1044" s="378"/>
    </row>
    <row r="1045" spans="4:4" x14ac:dyDescent="0.25">
      <c r="D1045" s="378"/>
    </row>
    <row r="1046" spans="4:4" x14ac:dyDescent="0.25">
      <c r="D1046" s="378"/>
    </row>
    <row r="1047" spans="4:4" x14ac:dyDescent="0.25">
      <c r="D1047" s="378"/>
    </row>
    <row r="1048" spans="4:4" x14ac:dyDescent="0.25">
      <c r="D1048" s="378"/>
    </row>
    <row r="1049" spans="4:4" x14ac:dyDescent="0.25">
      <c r="D1049" s="378"/>
    </row>
    <row r="1050" spans="4:4" x14ac:dyDescent="0.25">
      <c r="D1050" s="378"/>
    </row>
    <row r="1051" spans="4:4" x14ac:dyDescent="0.25">
      <c r="D1051" s="378"/>
    </row>
    <row r="1052" spans="4:4" x14ac:dyDescent="0.25">
      <c r="D1052" s="378"/>
    </row>
    <row r="1053" spans="4:4" x14ac:dyDescent="0.25">
      <c r="D1053" s="378"/>
    </row>
    <row r="1054" spans="4:4" x14ac:dyDescent="0.25">
      <c r="D1054" s="378"/>
    </row>
    <row r="1055" spans="4:4" x14ac:dyDescent="0.25">
      <c r="D1055" s="378"/>
    </row>
    <row r="1056" spans="4:4" x14ac:dyDescent="0.25">
      <c r="D1056" s="378"/>
    </row>
    <row r="1057" spans="4:4" x14ac:dyDescent="0.25">
      <c r="D1057" s="378"/>
    </row>
    <row r="1058" spans="4:4" x14ac:dyDescent="0.25">
      <c r="D1058" s="378"/>
    </row>
    <row r="1059" spans="4:4" x14ac:dyDescent="0.25">
      <c r="D1059" s="378"/>
    </row>
    <row r="1060" spans="4:4" x14ac:dyDescent="0.25">
      <c r="D1060" s="378"/>
    </row>
    <row r="1061" spans="4:4" x14ac:dyDescent="0.25">
      <c r="D1061" s="378"/>
    </row>
    <row r="1062" spans="4:4" x14ac:dyDescent="0.25">
      <c r="D1062" s="378"/>
    </row>
    <row r="1063" spans="4:4" x14ac:dyDescent="0.25">
      <c r="D1063" s="378"/>
    </row>
    <row r="1064" spans="4:4" x14ac:dyDescent="0.25">
      <c r="D1064" s="378"/>
    </row>
    <row r="1065" spans="4:4" x14ac:dyDescent="0.25">
      <c r="D1065" s="378"/>
    </row>
    <row r="1066" spans="4:4" x14ac:dyDescent="0.25">
      <c r="D1066" s="378"/>
    </row>
    <row r="1067" spans="4:4" x14ac:dyDescent="0.25">
      <c r="D1067" s="378"/>
    </row>
    <row r="1068" spans="4:4" x14ac:dyDescent="0.25">
      <c r="D1068" s="378"/>
    </row>
    <row r="1069" spans="4:4" x14ac:dyDescent="0.25">
      <c r="D1069" s="378"/>
    </row>
    <row r="1070" spans="4:4" x14ac:dyDescent="0.25">
      <c r="D1070" s="378"/>
    </row>
    <row r="1071" spans="4:4" x14ac:dyDescent="0.25">
      <c r="D1071" s="378"/>
    </row>
    <row r="1072" spans="4:4" x14ac:dyDescent="0.25">
      <c r="D1072" s="378"/>
    </row>
    <row r="1073" spans="4:4" x14ac:dyDescent="0.25">
      <c r="D1073" s="378"/>
    </row>
    <row r="1074" spans="4:4" x14ac:dyDescent="0.25">
      <c r="D1074" s="378"/>
    </row>
    <row r="1075" spans="4:4" x14ac:dyDescent="0.25">
      <c r="D1075" s="378"/>
    </row>
    <row r="1076" spans="4:4" x14ac:dyDescent="0.25">
      <c r="D1076" s="378"/>
    </row>
  </sheetData>
  <sheetProtection algorithmName="SHA-512" hashValue="ouAZY357TBsi2ETcrsw+m52a9V18rl9R5afTYP92uGcjOAzdsDtTmrDYtRKc2ARbiOM9sSa0kmcRHnds+wzDsQ==" saltValue="tZiu+4+v1Au73aDInPcrUA==" spinCount="100000" sheet="1" objects="1" scenarios="1"/>
  <phoneticPr fontId="24" type="noConversion"/>
  <pageMargins left="1.1811023622047245" right="0.23622047244094491" top="0.78740157480314965" bottom="0.78740157480314965" header="0.31496062992125984" footer="0.31496062992125984"/>
  <pageSetup paperSize="9" orientation="portrait" r:id="rId1"/>
  <headerFooter>
    <oddHeader>&amp;C&amp;10&amp;EPROJEKTANTSKI POPIS S PREDIZMERAMI IN STROŠKOVNO OCENO
REKONSTRUKCIJA LINHARTOVE CESTE II. FAZA - KOLESARSKE STEZE</oddHeader>
    <oddFooter>&amp;R&amp;10Stran &amp;P/&amp;N</oddFooter>
  </headerFooter>
  <ignoredErrors>
    <ignoredError sqref="A171:A174" twoDigitTextYear="1"/>
    <ignoredError sqref="F1:F1048576"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355234-BE7C-4775-B541-2304D1E39665}">
  <sheetPr>
    <tabColor rgb="FFFFC000"/>
  </sheetPr>
  <dimension ref="A1:H35"/>
  <sheetViews>
    <sheetView showGridLines="0" view="pageLayout" topLeftCell="A7" zoomScaleNormal="100" workbookViewId="0">
      <selection activeCell="H17" sqref="H17"/>
    </sheetView>
  </sheetViews>
  <sheetFormatPr defaultRowHeight="18" x14ac:dyDescent="0.25"/>
  <cols>
    <col min="1" max="1" width="7.28515625" style="1" customWidth="1"/>
    <col min="2" max="7" width="9.140625" style="1"/>
    <col min="8" max="8" width="23.5703125" style="1" customWidth="1"/>
    <col min="9" max="16384" width="9.140625" style="1"/>
  </cols>
  <sheetData>
    <row r="1" spans="1:8" x14ac:dyDescent="0.25">
      <c r="A1" s="863" t="s">
        <v>203</v>
      </c>
      <c r="B1" s="863"/>
      <c r="C1" s="863"/>
      <c r="D1" s="863"/>
      <c r="E1" s="863"/>
      <c r="F1" s="863"/>
      <c r="G1" s="863"/>
      <c r="H1" s="863"/>
    </row>
    <row r="5" spans="1:8" ht="18" customHeight="1" x14ac:dyDescent="0.25">
      <c r="A5" s="864" t="s">
        <v>204</v>
      </c>
      <c r="B5" s="864"/>
      <c r="C5" s="864"/>
      <c r="D5" s="864"/>
      <c r="E5" s="864"/>
      <c r="F5" s="864"/>
      <c r="G5" s="864"/>
      <c r="H5" s="864"/>
    </row>
    <row r="6" spans="1:8" x14ac:dyDescent="0.25">
      <c r="A6" s="864"/>
      <c r="B6" s="864"/>
      <c r="C6" s="864"/>
      <c r="D6" s="864"/>
      <c r="E6" s="864"/>
      <c r="F6" s="864"/>
      <c r="G6" s="864"/>
      <c r="H6" s="864"/>
    </row>
    <row r="11" spans="1:8" x14ac:dyDescent="0.25">
      <c r="B11" s="320" t="s">
        <v>1149</v>
      </c>
    </row>
    <row r="13" spans="1:8" x14ac:dyDescent="0.25">
      <c r="A13" s="321" t="s">
        <v>206</v>
      </c>
      <c r="B13" s="321" t="s">
        <v>7</v>
      </c>
      <c r="C13" s="322"/>
      <c r="D13" s="322"/>
      <c r="E13" s="322"/>
      <c r="F13" s="322"/>
      <c r="G13" s="322"/>
      <c r="H13" s="323">
        <f>'POPIS R.PAS'!F24</f>
        <v>0</v>
      </c>
    </row>
    <row r="14" spans="1:8" x14ac:dyDescent="0.25">
      <c r="A14" s="321" t="s">
        <v>207</v>
      </c>
      <c r="B14" s="321" t="s">
        <v>53</v>
      </c>
      <c r="C14" s="322"/>
      <c r="D14" s="322"/>
      <c r="E14" s="322"/>
      <c r="F14" s="322"/>
      <c r="G14" s="322"/>
      <c r="H14" s="323">
        <f>'POPIS R.PAS'!F42</f>
        <v>0</v>
      </c>
    </row>
    <row r="15" spans="1:8" x14ac:dyDescent="0.25">
      <c r="A15" s="321" t="s">
        <v>208</v>
      </c>
      <c r="B15" s="321" t="s">
        <v>78</v>
      </c>
      <c r="C15" s="322"/>
      <c r="D15" s="322"/>
      <c r="E15" s="322"/>
      <c r="F15" s="322"/>
      <c r="G15" s="322"/>
      <c r="H15" s="323">
        <f>'POPIS R.PAS'!F58</f>
        <v>0</v>
      </c>
    </row>
    <row r="16" spans="1:8" x14ac:dyDescent="0.25">
      <c r="A16" s="321" t="s">
        <v>209</v>
      </c>
      <c r="B16" s="321" t="s">
        <v>115</v>
      </c>
      <c r="C16" s="322"/>
      <c r="D16" s="322"/>
      <c r="E16" s="322"/>
      <c r="F16" s="322"/>
      <c r="G16" s="322"/>
      <c r="H16" s="323">
        <f>'POPIS R.PAS'!F67</f>
        <v>0</v>
      </c>
    </row>
    <row r="17" spans="1:8" x14ac:dyDescent="0.25">
      <c r="A17" s="321" t="s">
        <v>210</v>
      </c>
      <c r="B17" s="321" t="s">
        <v>135</v>
      </c>
      <c r="C17" s="322"/>
      <c r="D17" s="322"/>
      <c r="E17" s="322"/>
      <c r="F17" s="322"/>
      <c r="G17" s="322"/>
      <c r="H17" s="323">
        <v>0</v>
      </c>
    </row>
    <row r="18" spans="1:8" x14ac:dyDescent="0.25">
      <c r="A18" s="321" t="s">
        <v>211</v>
      </c>
      <c r="B18" s="321" t="s">
        <v>163</v>
      </c>
      <c r="C18" s="322"/>
      <c r="D18" s="322"/>
      <c r="E18" s="322"/>
      <c r="F18" s="322"/>
      <c r="G18" s="322"/>
      <c r="H18" s="323">
        <f>'POPIS R.PAS'!F86</f>
        <v>0</v>
      </c>
    </row>
    <row r="19" spans="1:8" x14ac:dyDescent="0.25">
      <c r="A19" s="321" t="s">
        <v>212</v>
      </c>
      <c r="B19" s="321" t="s">
        <v>191</v>
      </c>
      <c r="C19" s="322"/>
      <c r="D19" s="322"/>
      <c r="E19" s="322"/>
      <c r="F19" s="322"/>
      <c r="G19" s="322"/>
      <c r="H19" s="323">
        <v>0</v>
      </c>
    </row>
    <row r="20" spans="1:8" x14ac:dyDescent="0.25">
      <c r="A20" s="324" t="s">
        <v>213</v>
      </c>
      <c r="B20" s="324" t="s">
        <v>200</v>
      </c>
      <c r="C20" s="325"/>
      <c r="D20" s="325"/>
      <c r="E20" s="325"/>
      <c r="F20" s="325"/>
      <c r="G20" s="325"/>
      <c r="H20" s="326">
        <v>0</v>
      </c>
    </row>
    <row r="21" spans="1:8" x14ac:dyDescent="0.25">
      <c r="A21" s="322"/>
      <c r="B21" s="322"/>
      <c r="C21" s="322"/>
      <c r="D21" s="322"/>
      <c r="E21" s="322"/>
      <c r="F21" s="322"/>
      <c r="G21" s="322"/>
      <c r="H21" s="322"/>
    </row>
    <row r="22" spans="1:8" x14ac:dyDescent="0.25">
      <c r="A22" s="325"/>
      <c r="B22" s="324" t="s">
        <v>214</v>
      </c>
      <c r="C22" s="325"/>
      <c r="D22" s="325"/>
      <c r="E22" s="325"/>
      <c r="F22" s="325"/>
      <c r="G22" s="325"/>
      <c r="H22" s="327">
        <f>SUM(H13:H21)</f>
        <v>0</v>
      </c>
    </row>
    <row r="23" spans="1:8" x14ac:dyDescent="0.25">
      <c r="A23" s="322"/>
      <c r="B23" s="322"/>
      <c r="C23" s="322"/>
      <c r="D23" s="322"/>
      <c r="E23" s="322"/>
      <c r="F23" s="322"/>
      <c r="G23" s="322"/>
      <c r="H23" s="328"/>
    </row>
    <row r="24" spans="1:8" x14ac:dyDescent="0.25">
      <c r="A24" s="325"/>
      <c r="B24" s="325" t="s">
        <v>215</v>
      </c>
      <c r="C24" s="325"/>
      <c r="D24" s="325"/>
      <c r="E24" s="325"/>
      <c r="F24" s="325"/>
      <c r="G24" s="325"/>
      <c r="H24" s="327">
        <f>H22*0.22</f>
        <v>0</v>
      </c>
    </row>
    <row r="25" spans="1:8" x14ac:dyDescent="0.25">
      <c r="A25" s="322"/>
      <c r="B25" s="322"/>
      <c r="C25" s="322"/>
      <c r="D25" s="322"/>
      <c r="E25" s="322"/>
      <c r="F25" s="322"/>
      <c r="G25" s="322"/>
      <c r="H25" s="328"/>
    </row>
    <row r="26" spans="1:8" ht="18.75" thickBot="1" x14ac:dyDescent="0.3">
      <c r="A26" s="329"/>
      <c r="B26" s="329" t="s">
        <v>216</v>
      </c>
      <c r="C26" s="329"/>
      <c r="D26" s="329"/>
      <c r="E26" s="329"/>
      <c r="F26" s="329"/>
      <c r="G26" s="329"/>
      <c r="H26" s="330">
        <f>H24+H22</f>
        <v>0</v>
      </c>
    </row>
    <row r="27" spans="1:8" ht="18.75" thickTop="1" x14ac:dyDescent="0.25"/>
    <row r="33" spans="2:6" x14ac:dyDescent="0.25">
      <c r="B33" s="322"/>
      <c r="C33" s="322"/>
      <c r="D33" s="322"/>
      <c r="E33" s="322"/>
      <c r="F33" s="322"/>
    </row>
    <row r="34" spans="2:6" x14ac:dyDescent="0.25">
      <c r="B34" s="322"/>
      <c r="C34" s="322"/>
      <c r="D34" s="322"/>
      <c r="E34" s="322"/>
      <c r="F34" s="322"/>
    </row>
    <row r="35" spans="2:6" x14ac:dyDescent="0.25">
      <c r="B35" s="322"/>
      <c r="C35" s="322"/>
      <c r="D35" s="322"/>
      <c r="E35" s="322"/>
      <c r="F35" s="322"/>
    </row>
  </sheetData>
  <sheetProtection algorithmName="SHA-512" hashValue="ltQU5McQL/tZPXAQ8YwxySCqhKYXIABQW+ZmeoCEhOvmHrj2TTjeIqEJoMEdBnUPNc2g+O9DHSnFaofZ+lfWCg==" saltValue="OTTDTdOPeh+m849XBsBfEw==" spinCount="100000" sheet="1" objects="1" scenarios="1"/>
  <mergeCells count="2">
    <mergeCell ref="A1:H1"/>
    <mergeCell ref="A5:H6"/>
  </mergeCells>
  <pageMargins left="1.1811023622047245" right="0.19685039370078741"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2CB6A2-ACEE-4831-B48F-DFDA27A38C83}">
  <sheetPr>
    <tabColor rgb="FFFFC000"/>
  </sheetPr>
  <dimension ref="A1:F980"/>
  <sheetViews>
    <sheetView view="pageLayout" zoomScale="115" zoomScaleNormal="145" zoomScalePageLayoutView="115" workbookViewId="0">
      <selection activeCell="E85" sqref="E85"/>
    </sheetView>
  </sheetViews>
  <sheetFormatPr defaultRowHeight="18" x14ac:dyDescent="0.25"/>
  <cols>
    <col min="1" max="1" width="5.28515625" style="1" bestFit="1" customWidth="1"/>
    <col min="2" max="2" width="49.5703125" style="1" customWidth="1"/>
    <col min="3" max="3" width="4.85546875" style="1" customWidth="1"/>
    <col min="4" max="4" width="6.5703125" style="1" bestFit="1" customWidth="1"/>
    <col min="5" max="5" width="9.7109375" style="153" bestFit="1" customWidth="1"/>
    <col min="6" max="6" width="10.42578125" style="153" customWidth="1"/>
    <col min="7" max="16384" width="9.140625" style="1"/>
  </cols>
  <sheetData>
    <row r="1" spans="1:6" ht="14.1" customHeight="1" x14ac:dyDescent="0.25">
      <c r="A1" s="337" t="s">
        <v>0</v>
      </c>
      <c r="B1" s="337" t="s">
        <v>1</v>
      </c>
      <c r="C1" s="337" t="s">
        <v>2</v>
      </c>
      <c r="D1" s="337" t="s">
        <v>3</v>
      </c>
      <c r="E1" s="139" t="s">
        <v>4</v>
      </c>
      <c r="F1" s="139" t="s">
        <v>5</v>
      </c>
    </row>
    <row r="2" spans="1:6" ht="8.4499999999999993" customHeight="1" thickBot="1" x14ac:dyDescent="0.3">
      <c r="A2" s="338"/>
      <c r="B2" s="339"/>
      <c r="C2" s="338"/>
      <c r="D2" s="340"/>
      <c r="E2" s="141"/>
      <c r="F2" s="140"/>
    </row>
    <row r="3" spans="1:6" ht="17.100000000000001" customHeight="1" thickBot="1" x14ac:dyDescent="0.3">
      <c r="A3" s="341" t="s">
        <v>6</v>
      </c>
      <c r="B3" s="342" t="s">
        <v>7</v>
      </c>
      <c r="C3" s="343"/>
      <c r="D3" s="344"/>
      <c r="E3" s="142"/>
      <c r="F3" s="143"/>
    </row>
    <row r="4" spans="1:6" ht="8.4499999999999993" customHeight="1" x14ac:dyDescent="0.3">
      <c r="A4" s="345"/>
      <c r="B4" s="346"/>
      <c r="C4" s="345"/>
      <c r="D4" s="347"/>
      <c r="E4" s="144"/>
      <c r="F4" s="145"/>
    </row>
    <row r="5" spans="1:6" ht="14.1" customHeight="1" x14ac:dyDescent="0.25">
      <c r="A5" s="348" t="s">
        <v>16</v>
      </c>
      <c r="B5" s="349" t="s">
        <v>17</v>
      </c>
      <c r="C5" s="350"/>
      <c r="D5" s="351"/>
      <c r="E5" s="146"/>
      <c r="F5" s="147"/>
    </row>
    <row r="6" spans="1:6" ht="38.25" x14ac:dyDescent="0.25">
      <c r="A6" s="356"/>
      <c r="B6" s="357" t="s">
        <v>18</v>
      </c>
      <c r="C6" s="358"/>
      <c r="D6" s="359"/>
      <c r="E6" s="148"/>
      <c r="F6" s="149"/>
    </row>
    <row r="7" spans="1:6" ht="14.1" customHeight="1" x14ac:dyDescent="0.25">
      <c r="A7" s="356" t="s">
        <v>217</v>
      </c>
      <c r="B7" s="360" t="s">
        <v>218</v>
      </c>
      <c r="C7" s="358"/>
      <c r="D7" s="359"/>
      <c r="E7" s="148"/>
      <c r="F7" s="149"/>
    </row>
    <row r="8" spans="1:6" ht="14.1" customHeight="1" x14ac:dyDescent="0.25">
      <c r="A8" s="337" t="s">
        <v>422</v>
      </c>
      <c r="B8" s="380" t="s">
        <v>219</v>
      </c>
      <c r="C8" s="354" t="s">
        <v>14</v>
      </c>
      <c r="D8" s="355">
        <v>8</v>
      </c>
      <c r="E8" s="331">
        <v>0</v>
      </c>
      <c r="F8" s="331">
        <f>D8*E8</f>
        <v>0</v>
      </c>
    </row>
    <row r="9" spans="1:6" ht="14.1" customHeight="1" x14ac:dyDescent="0.25">
      <c r="A9" s="337" t="s">
        <v>423</v>
      </c>
      <c r="B9" s="374" t="s">
        <v>220</v>
      </c>
      <c r="C9" s="354" t="s">
        <v>14</v>
      </c>
      <c r="D9" s="355">
        <v>8</v>
      </c>
      <c r="E9" s="331">
        <v>0</v>
      </c>
      <c r="F9" s="331">
        <f>D9*E9</f>
        <v>0</v>
      </c>
    </row>
    <row r="10" spans="1:6" ht="14.1" customHeight="1" x14ac:dyDescent="0.25">
      <c r="A10" s="356" t="s">
        <v>19</v>
      </c>
      <c r="B10" s="360" t="s">
        <v>20</v>
      </c>
      <c r="C10" s="358"/>
      <c r="D10" s="359"/>
      <c r="E10" s="148"/>
      <c r="F10" s="149"/>
    </row>
    <row r="11" spans="1:6" ht="14.1" customHeight="1" x14ac:dyDescent="0.25">
      <c r="A11" s="352" t="s">
        <v>326</v>
      </c>
      <c r="B11" s="353" t="s">
        <v>21</v>
      </c>
      <c r="C11" s="354" t="s">
        <v>14</v>
      </c>
      <c r="D11" s="355">
        <v>1</v>
      </c>
      <c r="E11" s="331">
        <v>0</v>
      </c>
      <c r="F11" s="331">
        <f>E11*D11</f>
        <v>0</v>
      </c>
    </row>
    <row r="12" spans="1:6" ht="25.5" x14ac:dyDescent="0.25">
      <c r="A12" s="352" t="s">
        <v>327</v>
      </c>
      <c r="B12" s="353" t="s">
        <v>22</v>
      </c>
      <c r="C12" s="354" t="s">
        <v>14</v>
      </c>
      <c r="D12" s="355">
        <v>1</v>
      </c>
      <c r="E12" s="331">
        <v>0</v>
      </c>
      <c r="F12" s="331">
        <f>E12*D12</f>
        <v>0</v>
      </c>
    </row>
    <row r="13" spans="1:6" ht="14.1" customHeight="1" x14ac:dyDescent="0.25">
      <c r="A13" s="356" t="s">
        <v>23</v>
      </c>
      <c r="B13" s="360" t="s">
        <v>24</v>
      </c>
      <c r="C13" s="358"/>
      <c r="D13" s="359"/>
      <c r="E13" s="148"/>
      <c r="F13" s="149"/>
    </row>
    <row r="14" spans="1:6" ht="14.1" customHeight="1" x14ac:dyDescent="0.25">
      <c r="A14" s="352" t="s">
        <v>328</v>
      </c>
      <c r="B14" s="353" t="s">
        <v>221</v>
      </c>
      <c r="C14" s="354" t="s">
        <v>26</v>
      </c>
      <c r="D14" s="355">
        <v>1353</v>
      </c>
      <c r="E14" s="331">
        <v>0</v>
      </c>
      <c r="F14" s="331">
        <f t="shared" ref="F14:F17" si="0">E14*D14</f>
        <v>0</v>
      </c>
    </row>
    <row r="15" spans="1:6" ht="14.1" customHeight="1" x14ac:dyDescent="0.25">
      <c r="A15" s="352" t="s">
        <v>329</v>
      </c>
      <c r="B15" s="353" t="s">
        <v>27</v>
      </c>
      <c r="C15" s="354" t="s">
        <v>26</v>
      </c>
      <c r="D15" s="355">
        <v>262</v>
      </c>
      <c r="E15" s="331">
        <v>0</v>
      </c>
      <c r="F15" s="331">
        <f t="shared" si="0"/>
        <v>0</v>
      </c>
    </row>
    <row r="16" spans="1:6" ht="25.5" x14ac:dyDescent="0.25">
      <c r="A16" s="352" t="s">
        <v>330</v>
      </c>
      <c r="B16" s="353" t="s">
        <v>32</v>
      </c>
      <c r="C16" s="354" t="s">
        <v>29</v>
      </c>
      <c r="D16" s="355">
        <v>368</v>
      </c>
      <c r="E16" s="331">
        <v>0</v>
      </c>
      <c r="F16" s="331">
        <f t="shared" si="0"/>
        <v>0</v>
      </c>
    </row>
    <row r="17" spans="1:6" ht="25.5" x14ac:dyDescent="0.25">
      <c r="A17" s="352" t="s">
        <v>331</v>
      </c>
      <c r="B17" s="353" t="s">
        <v>31</v>
      </c>
      <c r="C17" s="354" t="s">
        <v>29</v>
      </c>
      <c r="D17" s="355">
        <v>10</v>
      </c>
      <c r="E17" s="331">
        <v>0</v>
      </c>
      <c r="F17" s="331">
        <f t="shared" si="0"/>
        <v>0</v>
      </c>
    </row>
    <row r="18" spans="1:6" ht="14.1" customHeight="1" x14ac:dyDescent="0.25">
      <c r="A18" s="356" t="s">
        <v>35</v>
      </c>
      <c r="B18" s="360" t="s">
        <v>36</v>
      </c>
      <c r="C18" s="358"/>
      <c r="D18" s="359"/>
      <c r="E18" s="148"/>
      <c r="F18" s="149"/>
    </row>
    <row r="19" spans="1:6" ht="14.1" customHeight="1" x14ac:dyDescent="0.25">
      <c r="A19" s="352" t="s">
        <v>335</v>
      </c>
      <c r="B19" s="353" t="s">
        <v>37</v>
      </c>
      <c r="C19" s="354" t="s">
        <v>29</v>
      </c>
      <c r="D19" s="355">
        <v>180</v>
      </c>
      <c r="E19" s="331">
        <v>0</v>
      </c>
      <c r="F19" s="331">
        <f>E19*D19</f>
        <v>0</v>
      </c>
    </row>
    <row r="20" spans="1:6" ht="14.1" customHeight="1" x14ac:dyDescent="0.25">
      <c r="A20" s="352" t="s">
        <v>336</v>
      </c>
      <c r="B20" s="353" t="s">
        <v>222</v>
      </c>
      <c r="C20" s="354" t="s">
        <v>39</v>
      </c>
      <c r="D20" s="355">
        <v>18</v>
      </c>
      <c r="E20" s="331">
        <v>0</v>
      </c>
      <c r="F20" s="331">
        <f>E20*D20</f>
        <v>0</v>
      </c>
    </row>
    <row r="21" spans="1:6" ht="14.1" customHeight="1" x14ac:dyDescent="0.25">
      <c r="A21" s="352" t="s">
        <v>337</v>
      </c>
      <c r="B21" s="353" t="s">
        <v>40</v>
      </c>
      <c r="C21" s="354" t="s">
        <v>14</v>
      </c>
      <c r="D21" s="355">
        <v>6</v>
      </c>
      <c r="E21" s="331">
        <v>0</v>
      </c>
      <c r="F21" s="331">
        <f>E21*D21</f>
        <v>0</v>
      </c>
    </row>
    <row r="22" spans="1:6" ht="38.25" x14ac:dyDescent="0.25">
      <c r="A22" s="352" t="s">
        <v>338</v>
      </c>
      <c r="B22" s="353" t="s">
        <v>41</v>
      </c>
      <c r="C22" s="354" t="s">
        <v>14</v>
      </c>
      <c r="D22" s="355">
        <v>4</v>
      </c>
      <c r="E22" s="331">
        <v>0</v>
      </c>
      <c r="F22" s="331">
        <f>E22*D22</f>
        <v>0</v>
      </c>
    </row>
    <row r="23" spans="1:6" ht="8.4499999999999993" customHeight="1" thickBot="1" x14ac:dyDescent="0.3">
      <c r="A23" s="362"/>
      <c r="B23" s="362"/>
      <c r="C23" s="362"/>
      <c r="D23" s="363"/>
      <c r="E23" s="150"/>
      <c r="F23" s="150"/>
    </row>
    <row r="24" spans="1:6" ht="14.1" customHeight="1" thickTop="1" thickBot="1" x14ac:dyDescent="0.3">
      <c r="A24" s="364"/>
      <c r="B24" s="365" t="s">
        <v>51</v>
      </c>
      <c r="C24" s="364"/>
      <c r="D24" s="366"/>
      <c r="E24" s="332"/>
      <c r="F24" s="333">
        <f>SUM(F5:F23)</f>
        <v>0</v>
      </c>
    </row>
    <row r="25" spans="1:6" ht="17.100000000000001" customHeight="1" thickBot="1" x14ac:dyDescent="0.3">
      <c r="A25" s="341" t="s">
        <v>52</v>
      </c>
      <c r="B25" s="342" t="s">
        <v>53</v>
      </c>
      <c r="C25" s="343"/>
      <c r="D25" s="344"/>
      <c r="E25" s="142"/>
      <c r="F25" s="143"/>
    </row>
    <row r="26" spans="1:6" ht="8.4499999999999993" customHeight="1" x14ac:dyDescent="0.3">
      <c r="A26" s="345"/>
      <c r="B26" s="346"/>
      <c r="C26" s="345"/>
      <c r="D26" s="347"/>
      <c r="E26" s="144"/>
      <c r="F26" s="145"/>
    </row>
    <row r="27" spans="1:6" ht="14.1" customHeight="1" x14ac:dyDescent="0.25">
      <c r="A27" s="348" t="s">
        <v>54</v>
      </c>
      <c r="B27" s="349" t="s">
        <v>55</v>
      </c>
      <c r="C27" s="350"/>
      <c r="D27" s="351"/>
      <c r="E27" s="146"/>
      <c r="F27" s="147"/>
    </row>
    <row r="28" spans="1:6" ht="14.1" customHeight="1" x14ac:dyDescent="0.25">
      <c r="A28" s="352" t="s">
        <v>260</v>
      </c>
      <c r="B28" s="353" t="s">
        <v>223</v>
      </c>
      <c r="C28" s="354" t="s">
        <v>34</v>
      </c>
      <c r="D28" s="355">
        <v>186</v>
      </c>
      <c r="E28" s="331">
        <v>0</v>
      </c>
      <c r="F28" s="331">
        <f>E28*D28</f>
        <v>0</v>
      </c>
    </row>
    <row r="29" spans="1:6" ht="25.5" x14ac:dyDescent="0.25">
      <c r="A29" s="352" t="s">
        <v>263</v>
      </c>
      <c r="B29" s="353" t="s">
        <v>57</v>
      </c>
      <c r="C29" s="354" t="s">
        <v>34</v>
      </c>
      <c r="D29" s="355">
        <v>2406</v>
      </c>
      <c r="E29" s="331">
        <v>0</v>
      </c>
      <c r="F29" s="331">
        <f>E29*D29</f>
        <v>0</v>
      </c>
    </row>
    <row r="30" spans="1:6" ht="38.25" x14ac:dyDescent="0.25">
      <c r="A30" s="352" t="s">
        <v>343</v>
      </c>
      <c r="B30" s="353" t="s">
        <v>58</v>
      </c>
      <c r="C30" s="354" t="s">
        <v>34</v>
      </c>
      <c r="D30" s="355">
        <v>250</v>
      </c>
      <c r="E30" s="331">
        <v>0</v>
      </c>
      <c r="F30" s="331">
        <f>E30*D30</f>
        <v>0</v>
      </c>
    </row>
    <row r="31" spans="1:6" ht="14.1" customHeight="1" x14ac:dyDescent="0.25">
      <c r="A31" s="367" t="s">
        <v>59</v>
      </c>
      <c r="B31" s="349" t="s">
        <v>60</v>
      </c>
      <c r="C31" s="350"/>
      <c r="D31" s="351"/>
      <c r="E31" s="146"/>
      <c r="F31" s="147"/>
    </row>
    <row r="32" spans="1:6" ht="14.1" customHeight="1" x14ac:dyDescent="0.25">
      <c r="A32" s="352" t="s">
        <v>266</v>
      </c>
      <c r="B32" s="353" t="s">
        <v>61</v>
      </c>
      <c r="C32" s="354" t="s">
        <v>26</v>
      </c>
      <c r="D32" s="355">
        <v>2673</v>
      </c>
      <c r="E32" s="331">
        <v>0</v>
      </c>
      <c r="F32" s="331">
        <f>E32*D32</f>
        <v>0</v>
      </c>
    </row>
    <row r="33" spans="1:6" ht="14.1" customHeight="1" x14ac:dyDescent="0.25">
      <c r="A33" s="348" t="s">
        <v>62</v>
      </c>
      <c r="B33" s="349" t="s">
        <v>63</v>
      </c>
      <c r="C33" s="350"/>
      <c r="D33" s="351"/>
      <c r="E33" s="146"/>
      <c r="F33" s="147"/>
    </row>
    <row r="34" spans="1:6" ht="76.5" x14ac:dyDescent="0.25">
      <c r="A34" s="352" t="s">
        <v>344</v>
      </c>
      <c r="B34" s="353" t="s">
        <v>224</v>
      </c>
      <c r="C34" s="354" t="s">
        <v>34</v>
      </c>
      <c r="D34" s="355">
        <v>1405</v>
      </c>
      <c r="E34" s="331">
        <v>0</v>
      </c>
      <c r="F34" s="331">
        <f>E34*D34</f>
        <v>0</v>
      </c>
    </row>
    <row r="35" spans="1:6" ht="14.1" customHeight="1" x14ac:dyDescent="0.25">
      <c r="A35" s="348" t="s">
        <v>69</v>
      </c>
      <c r="B35" s="349" t="s">
        <v>70</v>
      </c>
      <c r="C35" s="350"/>
      <c r="D35" s="351"/>
      <c r="E35" s="146"/>
      <c r="F35" s="147"/>
    </row>
    <row r="36" spans="1:6" ht="25.5" x14ac:dyDescent="0.25">
      <c r="A36" s="352" t="s">
        <v>347</v>
      </c>
      <c r="B36" s="353" t="s">
        <v>71</v>
      </c>
      <c r="C36" s="354" t="s">
        <v>72</v>
      </c>
      <c r="D36" s="355">
        <v>334.8</v>
      </c>
      <c r="E36" s="331">
        <v>0</v>
      </c>
      <c r="F36" s="331">
        <f>E36*D36</f>
        <v>0</v>
      </c>
    </row>
    <row r="37" spans="1:6" ht="25.5" x14ac:dyDescent="0.25">
      <c r="A37" s="352" t="s">
        <v>348</v>
      </c>
      <c r="B37" s="353" t="s">
        <v>73</v>
      </c>
      <c r="C37" s="354" t="s">
        <v>72</v>
      </c>
      <c r="D37" s="355">
        <v>4780.8</v>
      </c>
      <c r="E37" s="331">
        <v>0</v>
      </c>
      <c r="F37" s="331">
        <f>E37*D37</f>
        <v>0</v>
      </c>
    </row>
    <row r="38" spans="1:6" ht="25.5" x14ac:dyDescent="0.25">
      <c r="A38" s="352" t="s">
        <v>349</v>
      </c>
      <c r="B38" s="353" t="s">
        <v>74</v>
      </c>
      <c r="C38" s="354" t="s">
        <v>72</v>
      </c>
      <c r="D38" s="355">
        <v>432.1</v>
      </c>
      <c r="E38" s="331">
        <v>0</v>
      </c>
      <c r="F38" s="331">
        <f>E38*D38</f>
        <v>0</v>
      </c>
    </row>
    <row r="39" spans="1:6" ht="25.5" x14ac:dyDescent="0.25">
      <c r="A39" s="352" t="s">
        <v>350</v>
      </c>
      <c r="B39" s="353" t="s">
        <v>75</v>
      </c>
      <c r="C39" s="354" t="s">
        <v>72</v>
      </c>
      <c r="D39" s="355">
        <v>25</v>
      </c>
      <c r="E39" s="331">
        <v>0</v>
      </c>
      <c r="F39" s="331">
        <f>E39*D39</f>
        <v>0</v>
      </c>
    </row>
    <row r="40" spans="1:6" ht="14.1" customHeight="1" x14ac:dyDescent="0.25">
      <c r="A40" s="352" t="s">
        <v>351</v>
      </c>
      <c r="B40" s="353" t="s">
        <v>76</v>
      </c>
      <c r="C40" s="354" t="s">
        <v>72</v>
      </c>
      <c r="D40" s="355">
        <v>5572.7</v>
      </c>
      <c r="E40" s="331">
        <v>0</v>
      </c>
      <c r="F40" s="331">
        <f>E40*D40</f>
        <v>0</v>
      </c>
    </row>
    <row r="41" spans="1:6" ht="8.4499999999999993" customHeight="1" thickBot="1" x14ac:dyDescent="0.3">
      <c r="A41" s="362"/>
      <c r="B41" s="362"/>
      <c r="C41" s="362"/>
      <c r="D41" s="363"/>
      <c r="E41" s="150"/>
      <c r="F41" s="150"/>
    </row>
    <row r="42" spans="1:6" ht="14.1" customHeight="1" thickTop="1" thickBot="1" x14ac:dyDescent="0.3">
      <c r="A42" s="368"/>
      <c r="B42" s="369" t="s">
        <v>51</v>
      </c>
      <c r="C42" s="368"/>
      <c r="D42" s="370"/>
      <c r="E42" s="334"/>
      <c r="F42" s="335">
        <f>SUM(F28:F41)</f>
        <v>0</v>
      </c>
    </row>
    <row r="43" spans="1:6" ht="17.100000000000001" customHeight="1" thickBot="1" x14ac:dyDescent="0.3">
      <c r="A43" s="341" t="s">
        <v>77</v>
      </c>
      <c r="B43" s="342" t="s">
        <v>78</v>
      </c>
      <c r="C43" s="343"/>
      <c r="D43" s="344"/>
      <c r="E43" s="142"/>
      <c r="F43" s="143"/>
    </row>
    <row r="44" spans="1:6" ht="8.4499999999999993" customHeight="1" x14ac:dyDescent="0.3">
      <c r="A44" s="345"/>
      <c r="B44" s="346"/>
      <c r="C44" s="345"/>
      <c r="D44" s="347"/>
      <c r="E44" s="144"/>
      <c r="F44" s="145"/>
    </row>
    <row r="45" spans="1:6" ht="14.1" customHeight="1" x14ac:dyDescent="0.25">
      <c r="A45" s="348" t="s">
        <v>79</v>
      </c>
      <c r="B45" s="349" t="s">
        <v>80</v>
      </c>
      <c r="C45" s="350"/>
      <c r="D45" s="351"/>
      <c r="E45" s="146"/>
      <c r="F45" s="147"/>
    </row>
    <row r="46" spans="1:6" ht="14.1" customHeight="1" x14ac:dyDescent="0.25">
      <c r="A46" s="356" t="s">
        <v>81</v>
      </c>
      <c r="B46" s="360" t="s">
        <v>82</v>
      </c>
      <c r="C46" s="358"/>
      <c r="D46" s="359"/>
      <c r="E46" s="148"/>
      <c r="F46" s="149"/>
    </row>
    <row r="47" spans="1:6" ht="76.5" x14ac:dyDescent="0.25">
      <c r="A47" s="352" t="s">
        <v>282</v>
      </c>
      <c r="B47" s="353" t="s">
        <v>83</v>
      </c>
      <c r="C47" s="354" t="s">
        <v>34</v>
      </c>
      <c r="D47" s="355">
        <v>1054</v>
      </c>
      <c r="E47" s="331">
        <v>0</v>
      </c>
      <c r="F47" s="331">
        <f>E47*D47</f>
        <v>0</v>
      </c>
    </row>
    <row r="48" spans="1:6" ht="14.1" customHeight="1" x14ac:dyDescent="0.25">
      <c r="A48" s="356" t="s">
        <v>84</v>
      </c>
      <c r="B48" s="360" t="s">
        <v>85</v>
      </c>
      <c r="C48" s="358"/>
      <c r="D48" s="359"/>
      <c r="E48" s="148"/>
      <c r="F48" s="149"/>
    </row>
    <row r="49" spans="1:6" ht="38.25" x14ac:dyDescent="0.25">
      <c r="A49" s="352" t="s">
        <v>352</v>
      </c>
      <c r="B49" s="353" t="s">
        <v>225</v>
      </c>
      <c r="C49" s="354" t="s">
        <v>26</v>
      </c>
      <c r="D49" s="355">
        <v>3346</v>
      </c>
      <c r="E49" s="331">
        <v>0</v>
      </c>
      <c r="F49" s="331">
        <f>E49*D49</f>
        <v>0</v>
      </c>
    </row>
    <row r="50" spans="1:6" ht="14.1" customHeight="1" x14ac:dyDescent="0.25">
      <c r="A50" s="356" t="s">
        <v>226</v>
      </c>
      <c r="B50" s="360" t="s">
        <v>227</v>
      </c>
      <c r="C50" s="358"/>
      <c r="D50" s="359"/>
      <c r="E50" s="148"/>
      <c r="F50" s="149"/>
    </row>
    <row r="51" spans="1:6" ht="38.25" x14ac:dyDescent="0.25">
      <c r="A51" s="352" t="s">
        <v>424</v>
      </c>
      <c r="B51" s="353" t="s">
        <v>228</v>
      </c>
      <c r="C51" s="354" t="s">
        <v>26</v>
      </c>
      <c r="D51" s="355">
        <v>3346</v>
      </c>
      <c r="E51" s="331">
        <v>0</v>
      </c>
      <c r="F51" s="331">
        <f>E51*D51</f>
        <v>0</v>
      </c>
    </row>
    <row r="52" spans="1:6" ht="14.1" customHeight="1" x14ac:dyDescent="0.25">
      <c r="A52" s="348" t="s">
        <v>88</v>
      </c>
      <c r="B52" s="349" t="s">
        <v>89</v>
      </c>
      <c r="C52" s="350"/>
      <c r="D52" s="351"/>
      <c r="E52" s="146"/>
      <c r="F52" s="147"/>
    </row>
    <row r="53" spans="1:6" ht="14.1" customHeight="1" x14ac:dyDescent="0.25">
      <c r="A53" s="356" t="s">
        <v>90</v>
      </c>
      <c r="B53" s="360" t="s">
        <v>229</v>
      </c>
      <c r="C53" s="358"/>
      <c r="D53" s="359"/>
      <c r="E53" s="148"/>
      <c r="F53" s="149"/>
    </row>
    <row r="54" spans="1:6" ht="25.5" x14ac:dyDescent="0.25">
      <c r="A54" s="352" t="s">
        <v>354</v>
      </c>
      <c r="B54" s="353" t="s">
        <v>230</v>
      </c>
      <c r="C54" s="354" t="s">
        <v>26</v>
      </c>
      <c r="D54" s="355">
        <v>3125</v>
      </c>
      <c r="E54" s="331">
        <v>0</v>
      </c>
      <c r="F54" s="331">
        <f>E54*D54</f>
        <v>0</v>
      </c>
    </row>
    <row r="55" spans="1:6" ht="14.1" customHeight="1" x14ac:dyDescent="0.25">
      <c r="A55" s="356" t="s">
        <v>231</v>
      </c>
      <c r="B55" s="360" t="s">
        <v>232</v>
      </c>
      <c r="C55" s="358"/>
      <c r="D55" s="359"/>
      <c r="E55" s="148"/>
      <c r="F55" s="149"/>
    </row>
    <row r="56" spans="1:6" ht="51" x14ac:dyDescent="0.25">
      <c r="A56" s="352" t="s">
        <v>425</v>
      </c>
      <c r="B56" s="353" t="s">
        <v>233</v>
      </c>
      <c r="C56" s="354" t="s">
        <v>26</v>
      </c>
      <c r="D56" s="355">
        <v>221</v>
      </c>
      <c r="E56" s="331">
        <v>0</v>
      </c>
      <c r="F56" s="331">
        <f>E56*D56</f>
        <v>0</v>
      </c>
    </row>
    <row r="57" spans="1:6" ht="8.4499999999999993" customHeight="1" thickBot="1" x14ac:dyDescent="0.3">
      <c r="A57" s="362"/>
      <c r="B57" s="362"/>
      <c r="C57" s="362"/>
      <c r="D57" s="363"/>
      <c r="E57" s="150"/>
      <c r="F57" s="150"/>
    </row>
    <row r="58" spans="1:6" ht="14.1" customHeight="1" thickTop="1" thickBot="1" x14ac:dyDescent="0.3">
      <c r="A58" s="368"/>
      <c r="B58" s="369" t="s">
        <v>51</v>
      </c>
      <c r="C58" s="368"/>
      <c r="D58" s="370"/>
      <c r="E58" s="334"/>
      <c r="F58" s="335">
        <f>SUM(F47:F57)</f>
        <v>0</v>
      </c>
    </row>
    <row r="59" spans="1:6" ht="17.100000000000001" customHeight="1" thickBot="1" x14ac:dyDescent="0.3">
      <c r="A59" s="341" t="s">
        <v>114</v>
      </c>
      <c r="B59" s="342" t="s">
        <v>115</v>
      </c>
      <c r="C59" s="343"/>
      <c r="D59" s="344"/>
      <c r="E59" s="142"/>
      <c r="F59" s="143"/>
    </row>
    <row r="60" spans="1:6" ht="8.4499999999999993" customHeight="1" x14ac:dyDescent="0.3">
      <c r="A60" s="371"/>
      <c r="B60" s="346"/>
      <c r="C60" s="345"/>
      <c r="D60" s="347"/>
      <c r="E60" s="144"/>
      <c r="F60" s="145"/>
    </row>
    <row r="61" spans="1:6" ht="14.1" customHeight="1" x14ac:dyDescent="0.25">
      <c r="A61" s="356" t="s">
        <v>119</v>
      </c>
      <c r="B61" s="360" t="s">
        <v>718</v>
      </c>
      <c r="C61" s="358"/>
      <c r="D61" s="359"/>
      <c r="E61" s="148"/>
      <c r="F61" s="149"/>
    </row>
    <row r="62" spans="1:6" ht="63.75" x14ac:dyDescent="0.25">
      <c r="A62" s="352" t="s">
        <v>298</v>
      </c>
      <c r="B62" s="353" t="s">
        <v>120</v>
      </c>
      <c r="C62" s="354" t="s">
        <v>39</v>
      </c>
      <c r="D62" s="355">
        <v>26</v>
      </c>
      <c r="E62" s="331">
        <v>0</v>
      </c>
      <c r="F62" s="331">
        <f t="shared" ref="F62:F65" si="1">E62*D62</f>
        <v>0</v>
      </c>
    </row>
    <row r="63" spans="1:6" ht="63.75" x14ac:dyDescent="0.25">
      <c r="A63" s="352" t="s">
        <v>368</v>
      </c>
      <c r="B63" s="353" t="s">
        <v>121</v>
      </c>
      <c r="C63" s="354" t="s">
        <v>39</v>
      </c>
      <c r="D63" s="355">
        <v>143</v>
      </c>
      <c r="E63" s="331">
        <v>0</v>
      </c>
      <c r="F63" s="331">
        <f t="shared" si="1"/>
        <v>0</v>
      </c>
    </row>
    <row r="64" spans="1:6" ht="25.5" x14ac:dyDescent="0.25">
      <c r="A64" s="352" t="s">
        <v>369</v>
      </c>
      <c r="B64" s="353" t="s">
        <v>122</v>
      </c>
      <c r="C64" s="354" t="s">
        <v>29</v>
      </c>
      <c r="D64" s="355">
        <v>26</v>
      </c>
      <c r="E64" s="331">
        <v>0</v>
      </c>
      <c r="F64" s="331">
        <f t="shared" si="1"/>
        <v>0</v>
      </c>
    </row>
    <row r="65" spans="1:6" ht="25.5" x14ac:dyDescent="0.25">
      <c r="A65" s="352" t="s">
        <v>370</v>
      </c>
      <c r="B65" s="353" t="s">
        <v>123</v>
      </c>
      <c r="C65" s="354" t="s">
        <v>29</v>
      </c>
      <c r="D65" s="355">
        <v>143</v>
      </c>
      <c r="E65" s="331">
        <v>0</v>
      </c>
      <c r="F65" s="331">
        <f t="shared" si="1"/>
        <v>0</v>
      </c>
    </row>
    <row r="66" spans="1:6" ht="8.4499999999999993" customHeight="1" thickBot="1" x14ac:dyDescent="0.3">
      <c r="A66" s="362"/>
      <c r="B66" s="362"/>
      <c r="C66" s="362"/>
      <c r="D66" s="363"/>
      <c r="E66" s="150"/>
      <c r="F66" s="150"/>
    </row>
    <row r="67" spans="1:6" ht="14.1" customHeight="1" thickTop="1" thickBot="1" x14ac:dyDescent="0.3">
      <c r="A67" s="368"/>
      <c r="B67" s="369" t="s">
        <v>51</v>
      </c>
      <c r="C67" s="368"/>
      <c r="D67" s="370"/>
      <c r="E67" s="334"/>
      <c r="F67" s="335">
        <f>SUM(F61:F66)</f>
        <v>0</v>
      </c>
    </row>
    <row r="68" spans="1:6" ht="17.100000000000001" customHeight="1" thickBot="1" x14ac:dyDescent="0.3">
      <c r="A68" s="341" t="s">
        <v>162</v>
      </c>
      <c r="B68" s="342" t="s">
        <v>163</v>
      </c>
      <c r="C68" s="343"/>
      <c r="D68" s="344"/>
      <c r="E68" s="142"/>
      <c r="F68" s="143"/>
    </row>
    <row r="69" spans="1:6" ht="8.4499999999999993" customHeight="1" x14ac:dyDescent="0.3">
      <c r="A69" s="345"/>
      <c r="B69" s="346"/>
      <c r="C69" s="345"/>
      <c r="D69" s="347"/>
      <c r="E69" s="144"/>
      <c r="F69" s="145"/>
    </row>
    <row r="70" spans="1:6" ht="14.1" customHeight="1" x14ac:dyDescent="0.25">
      <c r="A70" s="356" t="s">
        <v>175</v>
      </c>
      <c r="B70" s="360" t="s">
        <v>176</v>
      </c>
      <c r="C70" s="358"/>
      <c r="D70" s="359"/>
      <c r="E70" s="148"/>
      <c r="F70" s="149"/>
    </row>
    <row r="71" spans="1:6" s="2" customFormat="1" ht="24.75" customHeight="1" x14ac:dyDescent="0.25">
      <c r="A71" s="352" t="s">
        <v>404</v>
      </c>
      <c r="B71" s="361" t="s">
        <v>179</v>
      </c>
      <c r="C71" s="354" t="s">
        <v>29</v>
      </c>
      <c r="D71" s="355">
        <v>220</v>
      </c>
      <c r="E71" s="331">
        <v>0</v>
      </c>
      <c r="F71" s="331">
        <f t="shared" ref="F71:F84" si="2">E71*D71</f>
        <v>0</v>
      </c>
    </row>
    <row r="72" spans="1:6" s="2" customFormat="1" ht="24.75" customHeight="1" x14ac:dyDescent="0.25">
      <c r="A72" s="352" t="s">
        <v>405</v>
      </c>
      <c r="B72" s="361" t="s">
        <v>180</v>
      </c>
      <c r="C72" s="354" t="s">
        <v>29</v>
      </c>
      <c r="D72" s="355">
        <v>12.7</v>
      </c>
      <c r="E72" s="331">
        <v>0</v>
      </c>
      <c r="F72" s="331">
        <f t="shared" si="2"/>
        <v>0</v>
      </c>
    </row>
    <row r="73" spans="1:6" s="2" customFormat="1" ht="38.25" x14ac:dyDescent="0.25">
      <c r="A73" s="352" t="s">
        <v>406</v>
      </c>
      <c r="B73" s="361" t="s">
        <v>181</v>
      </c>
      <c r="C73" s="354" t="s">
        <v>26</v>
      </c>
      <c r="D73" s="355">
        <v>2</v>
      </c>
      <c r="E73" s="331">
        <v>0</v>
      </c>
      <c r="F73" s="331">
        <f t="shared" si="2"/>
        <v>0</v>
      </c>
    </row>
    <row r="74" spans="1:6" s="2" customFormat="1" ht="38.25" x14ac:dyDescent="0.25">
      <c r="A74" s="352" t="s">
        <v>407</v>
      </c>
      <c r="B74" s="361" t="s">
        <v>234</v>
      </c>
      <c r="C74" s="354" t="s">
        <v>26</v>
      </c>
      <c r="D74" s="355">
        <v>7.5</v>
      </c>
      <c r="E74" s="331">
        <v>0</v>
      </c>
      <c r="F74" s="331">
        <f t="shared" si="2"/>
        <v>0</v>
      </c>
    </row>
    <row r="75" spans="1:6" s="2" customFormat="1" ht="38.25" x14ac:dyDescent="0.25">
      <c r="A75" s="352" t="s">
        <v>408</v>
      </c>
      <c r="B75" s="361" t="s">
        <v>235</v>
      </c>
      <c r="C75" s="354" t="s">
        <v>29</v>
      </c>
      <c r="D75" s="355">
        <v>300</v>
      </c>
      <c r="E75" s="331">
        <v>0</v>
      </c>
      <c r="F75" s="331">
        <f t="shared" si="2"/>
        <v>0</v>
      </c>
    </row>
    <row r="76" spans="1:6" s="2" customFormat="1" ht="38.25" x14ac:dyDescent="0.25">
      <c r="A76" s="352" t="s">
        <v>409</v>
      </c>
      <c r="B76" s="361" t="s">
        <v>236</v>
      </c>
      <c r="C76" s="354" t="s">
        <v>29</v>
      </c>
      <c r="D76" s="355">
        <v>10.5</v>
      </c>
      <c r="E76" s="331">
        <v>0</v>
      </c>
      <c r="F76" s="331">
        <f t="shared" si="2"/>
        <v>0</v>
      </c>
    </row>
    <row r="77" spans="1:6" s="2" customFormat="1" ht="51" x14ac:dyDescent="0.25">
      <c r="A77" s="352" t="s">
        <v>410</v>
      </c>
      <c r="B77" s="361" t="s">
        <v>237</v>
      </c>
      <c r="C77" s="354" t="s">
        <v>26</v>
      </c>
      <c r="D77" s="355">
        <v>9.8000000000000007</v>
      </c>
      <c r="E77" s="331">
        <v>0</v>
      </c>
      <c r="F77" s="331">
        <f t="shared" si="2"/>
        <v>0</v>
      </c>
    </row>
    <row r="78" spans="1:6" s="2" customFormat="1" ht="51" x14ac:dyDescent="0.25">
      <c r="A78" s="352" t="s">
        <v>411</v>
      </c>
      <c r="B78" s="361" t="s">
        <v>238</v>
      </c>
      <c r="C78" s="354" t="s">
        <v>26</v>
      </c>
      <c r="D78" s="355">
        <v>65.5</v>
      </c>
      <c r="E78" s="331">
        <v>0</v>
      </c>
      <c r="F78" s="331">
        <f t="shared" si="2"/>
        <v>0</v>
      </c>
    </row>
    <row r="79" spans="1:6" s="2" customFormat="1" ht="51" x14ac:dyDescent="0.25">
      <c r="A79" s="352" t="s">
        <v>412</v>
      </c>
      <c r="B79" s="361" t="s">
        <v>183</v>
      </c>
      <c r="C79" s="354" t="s">
        <v>26</v>
      </c>
      <c r="D79" s="355">
        <v>78.75</v>
      </c>
      <c r="E79" s="331">
        <v>0</v>
      </c>
      <c r="F79" s="331">
        <f t="shared" si="2"/>
        <v>0</v>
      </c>
    </row>
    <row r="80" spans="1:6" s="2" customFormat="1" ht="51" x14ac:dyDescent="0.25">
      <c r="A80" s="352" t="s">
        <v>413</v>
      </c>
      <c r="B80" s="353" t="s">
        <v>184</v>
      </c>
      <c r="C80" s="354" t="s">
        <v>26</v>
      </c>
      <c r="D80" s="355">
        <v>6.3</v>
      </c>
      <c r="E80" s="331">
        <v>0</v>
      </c>
      <c r="F80" s="331">
        <f t="shared" si="2"/>
        <v>0</v>
      </c>
    </row>
    <row r="81" spans="1:6" s="2" customFormat="1" ht="51" x14ac:dyDescent="0.25">
      <c r="A81" s="352" t="s">
        <v>414</v>
      </c>
      <c r="B81" s="353" t="s">
        <v>185</v>
      </c>
      <c r="C81" s="354" t="s">
        <v>26</v>
      </c>
      <c r="D81" s="355">
        <v>21.6</v>
      </c>
      <c r="E81" s="331">
        <v>0</v>
      </c>
      <c r="F81" s="331">
        <f t="shared" si="2"/>
        <v>0</v>
      </c>
    </row>
    <row r="82" spans="1:6" s="2" customFormat="1" ht="38.25" x14ac:dyDescent="0.25">
      <c r="A82" s="352" t="s">
        <v>415</v>
      </c>
      <c r="B82" s="353" t="s">
        <v>187</v>
      </c>
      <c r="C82" s="354" t="s">
        <v>29</v>
      </c>
      <c r="D82" s="355">
        <v>50.4</v>
      </c>
      <c r="E82" s="331">
        <v>0</v>
      </c>
      <c r="F82" s="331">
        <f t="shared" si="2"/>
        <v>0</v>
      </c>
    </row>
    <row r="83" spans="1:6" s="2" customFormat="1" ht="14.1" customHeight="1" x14ac:dyDescent="0.25">
      <c r="A83" s="352" t="s">
        <v>416</v>
      </c>
      <c r="B83" s="353" t="s">
        <v>239</v>
      </c>
      <c r="C83" s="354" t="s">
        <v>29</v>
      </c>
      <c r="D83" s="355">
        <v>126.5</v>
      </c>
      <c r="E83" s="331">
        <v>0</v>
      </c>
      <c r="F83" s="331">
        <f t="shared" si="2"/>
        <v>0</v>
      </c>
    </row>
    <row r="84" spans="1:6" s="2" customFormat="1" ht="51" x14ac:dyDescent="0.25">
      <c r="A84" s="352" t="s">
        <v>426</v>
      </c>
      <c r="B84" s="353" t="s">
        <v>240</v>
      </c>
      <c r="C84" s="354" t="s">
        <v>39</v>
      </c>
      <c r="D84" s="355">
        <v>18.899999999999999</v>
      </c>
      <c r="E84" s="331">
        <v>0</v>
      </c>
      <c r="F84" s="331">
        <f t="shared" si="2"/>
        <v>0</v>
      </c>
    </row>
    <row r="85" spans="1:6" ht="8.4499999999999993" customHeight="1" thickBot="1" x14ac:dyDescent="0.3">
      <c r="A85" s="362"/>
      <c r="B85" s="362"/>
      <c r="C85" s="362"/>
      <c r="D85" s="363"/>
      <c r="E85" s="150"/>
      <c r="F85" s="150"/>
    </row>
    <row r="86" spans="1:6" ht="14.1" customHeight="1" thickTop="1" x14ac:dyDescent="0.25">
      <c r="A86" s="368"/>
      <c r="B86" s="369" t="s">
        <v>51</v>
      </c>
      <c r="C86" s="368"/>
      <c r="D86" s="370"/>
      <c r="E86" s="334"/>
      <c r="F86" s="335">
        <f>SUM(F70:F85)</f>
        <v>0</v>
      </c>
    </row>
    <row r="87" spans="1:6" ht="14.1" customHeight="1" x14ac:dyDescent="0.25">
      <c r="A87" s="375"/>
      <c r="B87" s="376"/>
      <c r="C87" s="375"/>
      <c r="D87" s="377"/>
      <c r="E87" s="151"/>
      <c r="F87" s="152"/>
    </row>
    <row r="88" spans="1:6" x14ac:dyDescent="0.25">
      <c r="D88" s="378"/>
    </row>
    <row r="89" spans="1:6" x14ac:dyDescent="0.25">
      <c r="A89" s="379"/>
      <c r="B89" s="379"/>
      <c r="C89" s="379"/>
      <c r="D89" s="379"/>
      <c r="E89" s="154"/>
      <c r="F89" s="154"/>
    </row>
    <row r="90" spans="1:6" x14ac:dyDescent="0.25">
      <c r="A90" s="379"/>
      <c r="B90" s="379"/>
      <c r="C90" s="379"/>
      <c r="D90" s="379"/>
      <c r="E90" s="154"/>
      <c r="F90" s="154"/>
    </row>
    <row r="91" spans="1:6" x14ac:dyDescent="0.25">
      <c r="D91" s="378"/>
    </row>
    <row r="92" spans="1:6" x14ac:dyDescent="0.25">
      <c r="D92" s="378"/>
    </row>
    <row r="93" spans="1:6" x14ac:dyDescent="0.25">
      <c r="D93" s="378"/>
    </row>
    <row r="94" spans="1:6" x14ac:dyDescent="0.25">
      <c r="D94" s="378"/>
    </row>
    <row r="95" spans="1:6" x14ac:dyDescent="0.25">
      <c r="D95" s="378"/>
    </row>
    <row r="96" spans="1:6" x14ac:dyDescent="0.25">
      <c r="D96" s="378"/>
    </row>
    <row r="97" spans="4:4" x14ac:dyDescent="0.25">
      <c r="D97" s="378"/>
    </row>
    <row r="98" spans="4:4" x14ac:dyDescent="0.25">
      <c r="D98" s="378"/>
    </row>
    <row r="99" spans="4:4" x14ac:dyDescent="0.25">
      <c r="D99" s="378"/>
    </row>
    <row r="100" spans="4:4" x14ac:dyDescent="0.25">
      <c r="D100" s="378"/>
    </row>
    <row r="101" spans="4:4" x14ac:dyDescent="0.25">
      <c r="D101" s="378"/>
    </row>
    <row r="102" spans="4:4" x14ac:dyDescent="0.25">
      <c r="D102" s="378"/>
    </row>
    <row r="103" spans="4:4" x14ac:dyDescent="0.25">
      <c r="D103" s="378"/>
    </row>
    <row r="104" spans="4:4" x14ac:dyDescent="0.25">
      <c r="D104" s="378"/>
    </row>
    <row r="105" spans="4:4" x14ac:dyDescent="0.25">
      <c r="D105" s="378"/>
    </row>
    <row r="106" spans="4:4" x14ac:dyDescent="0.25">
      <c r="D106" s="378"/>
    </row>
    <row r="107" spans="4:4" x14ac:dyDescent="0.25">
      <c r="D107" s="378"/>
    </row>
    <row r="108" spans="4:4" x14ac:dyDescent="0.25">
      <c r="D108" s="378"/>
    </row>
    <row r="109" spans="4:4" x14ac:dyDescent="0.25">
      <c r="D109" s="378"/>
    </row>
    <row r="110" spans="4:4" x14ac:dyDescent="0.25">
      <c r="D110" s="378"/>
    </row>
    <row r="111" spans="4:4" x14ac:dyDescent="0.25">
      <c r="D111" s="378"/>
    </row>
    <row r="112" spans="4:4" x14ac:dyDescent="0.25">
      <c r="D112" s="378"/>
    </row>
    <row r="113" spans="4:4" x14ac:dyDescent="0.25">
      <c r="D113" s="378"/>
    </row>
    <row r="114" spans="4:4" x14ac:dyDescent="0.25">
      <c r="D114" s="378"/>
    </row>
    <row r="115" spans="4:4" x14ac:dyDescent="0.25">
      <c r="D115" s="378"/>
    </row>
    <row r="116" spans="4:4" x14ac:dyDescent="0.25">
      <c r="D116" s="378"/>
    </row>
    <row r="117" spans="4:4" x14ac:dyDescent="0.25">
      <c r="D117" s="378"/>
    </row>
    <row r="118" spans="4:4" x14ac:dyDescent="0.25">
      <c r="D118" s="378"/>
    </row>
    <row r="119" spans="4:4" x14ac:dyDescent="0.25">
      <c r="D119" s="378"/>
    </row>
    <row r="120" spans="4:4" x14ac:dyDescent="0.25">
      <c r="D120" s="378"/>
    </row>
    <row r="121" spans="4:4" x14ac:dyDescent="0.25">
      <c r="D121" s="378"/>
    </row>
    <row r="122" spans="4:4" x14ac:dyDescent="0.25">
      <c r="D122" s="378"/>
    </row>
    <row r="123" spans="4:4" x14ac:dyDescent="0.25">
      <c r="D123" s="378"/>
    </row>
    <row r="124" spans="4:4" x14ac:dyDescent="0.25">
      <c r="D124" s="378"/>
    </row>
    <row r="125" spans="4:4" x14ac:dyDescent="0.25">
      <c r="D125" s="378"/>
    </row>
    <row r="126" spans="4:4" x14ac:dyDescent="0.25">
      <c r="D126" s="378"/>
    </row>
    <row r="127" spans="4:4" x14ac:dyDescent="0.25">
      <c r="D127" s="378"/>
    </row>
    <row r="128" spans="4:4" x14ac:dyDescent="0.25">
      <c r="D128" s="378"/>
    </row>
    <row r="129" spans="4:4" x14ac:dyDescent="0.25">
      <c r="D129" s="378"/>
    </row>
    <row r="130" spans="4:4" x14ac:dyDescent="0.25">
      <c r="D130" s="378"/>
    </row>
    <row r="131" spans="4:4" x14ac:dyDescent="0.25">
      <c r="D131" s="378"/>
    </row>
    <row r="132" spans="4:4" x14ac:dyDescent="0.25">
      <c r="D132" s="378"/>
    </row>
    <row r="133" spans="4:4" x14ac:dyDescent="0.25">
      <c r="D133" s="378"/>
    </row>
    <row r="134" spans="4:4" x14ac:dyDescent="0.25">
      <c r="D134" s="378"/>
    </row>
    <row r="135" spans="4:4" x14ac:dyDescent="0.25">
      <c r="D135" s="378"/>
    </row>
    <row r="136" spans="4:4" x14ac:dyDescent="0.25">
      <c r="D136" s="378"/>
    </row>
    <row r="137" spans="4:4" x14ac:dyDescent="0.25">
      <c r="D137" s="378"/>
    </row>
    <row r="138" spans="4:4" x14ac:dyDescent="0.25">
      <c r="D138" s="378"/>
    </row>
    <row r="139" spans="4:4" x14ac:dyDescent="0.25">
      <c r="D139" s="378"/>
    </row>
    <row r="140" spans="4:4" x14ac:dyDescent="0.25">
      <c r="D140" s="378"/>
    </row>
    <row r="141" spans="4:4" x14ac:dyDescent="0.25">
      <c r="D141" s="378"/>
    </row>
    <row r="142" spans="4:4" x14ac:dyDescent="0.25">
      <c r="D142" s="378"/>
    </row>
    <row r="143" spans="4:4" x14ac:dyDescent="0.25">
      <c r="D143" s="378"/>
    </row>
    <row r="144" spans="4:4" x14ac:dyDescent="0.25">
      <c r="D144" s="378"/>
    </row>
    <row r="145" spans="4:4" x14ac:dyDescent="0.25">
      <c r="D145" s="378"/>
    </row>
    <row r="146" spans="4:4" x14ac:dyDescent="0.25">
      <c r="D146" s="378"/>
    </row>
    <row r="147" spans="4:4" x14ac:dyDescent="0.25">
      <c r="D147" s="378"/>
    </row>
    <row r="148" spans="4:4" x14ac:dyDescent="0.25">
      <c r="D148" s="378"/>
    </row>
    <row r="149" spans="4:4" x14ac:dyDescent="0.25">
      <c r="D149" s="378"/>
    </row>
    <row r="150" spans="4:4" x14ac:dyDescent="0.25">
      <c r="D150" s="378"/>
    </row>
    <row r="151" spans="4:4" x14ac:dyDescent="0.25">
      <c r="D151" s="378"/>
    </row>
    <row r="152" spans="4:4" x14ac:dyDescent="0.25">
      <c r="D152" s="378"/>
    </row>
    <row r="153" spans="4:4" x14ac:dyDescent="0.25">
      <c r="D153" s="378"/>
    </row>
    <row r="154" spans="4:4" x14ac:dyDescent="0.25">
      <c r="D154" s="378"/>
    </row>
    <row r="155" spans="4:4" x14ac:dyDescent="0.25">
      <c r="D155" s="378"/>
    </row>
    <row r="156" spans="4:4" x14ac:dyDescent="0.25">
      <c r="D156" s="378"/>
    </row>
    <row r="157" spans="4:4" x14ac:dyDescent="0.25">
      <c r="D157" s="378"/>
    </row>
    <row r="158" spans="4:4" x14ac:dyDescent="0.25">
      <c r="D158" s="378"/>
    </row>
    <row r="159" spans="4:4" x14ac:dyDescent="0.25">
      <c r="D159" s="378"/>
    </row>
    <row r="160" spans="4:4" x14ac:dyDescent="0.25">
      <c r="D160" s="378"/>
    </row>
    <row r="161" spans="4:4" x14ac:dyDescent="0.25">
      <c r="D161" s="378"/>
    </row>
    <row r="162" spans="4:4" x14ac:dyDescent="0.25">
      <c r="D162" s="378"/>
    </row>
    <row r="163" spans="4:4" x14ac:dyDescent="0.25">
      <c r="D163" s="378"/>
    </row>
    <row r="164" spans="4:4" x14ac:dyDescent="0.25">
      <c r="D164" s="378"/>
    </row>
    <row r="165" spans="4:4" x14ac:dyDescent="0.25">
      <c r="D165" s="378"/>
    </row>
    <row r="166" spans="4:4" x14ac:dyDescent="0.25">
      <c r="D166" s="378"/>
    </row>
    <row r="167" spans="4:4" x14ac:dyDescent="0.25">
      <c r="D167" s="378"/>
    </row>
    <row r="168" spans="4:4" x14ac:dyDescent="0.25">
      <c r="D168" s="378"/>
    </row>
    <row r="169" spans="4:4" x14ac:dyDescent="0.25">
      <c r="D169" s="378"/>
    </row>
    <row r="170" spans="4:4" x14ac:dyDescent="0.25">
      <c r="D170" s="378"/>
    </row>
    <row r="171" spans="4:4" x14ac:dyDescent="0.25">
      <c r="D171" s="378"/>
    </row>
    <row r="172" spans="4:4" x14ac:dyDescent="0.25">
      <c r="D172" s="378"/>
    </row>
    <row r="173" spans="4:4" x14ac:dyDescent="0.25">
      <c r="D173" s="378"/>
    </row>
    <row r="174" spans="4:4" x14ac:dyDescent="0.25">
      <c r="D174" s="378"/>
    </row>
    <row r="175" spans="4:4" x14ac:dyDescent="0.25">
      <c r="D175" s="378"/>
    </row>
    <row r="176" spans="4:4" x14ac:dyDescent="0.25">
      <c r="D176" s="378"/>
    </row>
    <row r="177" spans="4:4" x14ac:dyDescent="0.25">
      <c r="D177" s="378"/>
    </row>
    <row r="178" spans="4:4" x14ac:dyDescent="0.25">
      <c r="D178" s="378"/>
    </row>
    <row r="179" spans="4:4" x14ac:dyDescent="0.25">
      <c r="D179" s="378"/>
    </row>
    <row r="180" spans="4:4" x14ac:dyDescent="0.25">
      <c r="D180" s="378"/>
    </row>
    <row r="181" spans="4:4" x14ac:dyDescent="0.25">
      <c r="D181" s="378"/>
    </row>
    <row r="182" spans="4:4" x14ac:dyDescent="0.25">
      <c r="D182" s="378"/>
    </row>
    <row r="183" spans="4:4" x14ac:dyDescent="0.25">
      <c r="D183" s="378"/>
    </row>
    <row r="184" spans="4:4" x14ac:dyDescent="0.25">
      <c r="D184" s="378"/>
    </row>
    <row r="185" spans="4:4" x14ac:dyDescent="0.25">
      <c r="D185" s="378"/>
    </row>
    <row r="186" spans="4:4" x14ac:dyDescent="0.25">
      <c r="D186" s="378"/>
    </row>
    <row r="187" spans="4:4" x14ac:dyDescent="0.25">
      <c r="D187" s="378"/>
    </row>
    <row r="188" spans="4:4" x14ac:dyDescent="0.25">
      <c r="D188" s="378"/>
    </row>
    <row r="189" spans="4:4" x14ac:dyDescent="0.25">
      <c r="D189" s="378"/>
    </row>
    <row r="190" spans="4:4" x14ac:dyDescent="0.25">
      <c r="D190" s="378"/>
    </row>
    <row r="191" spans="4:4" x14ac:dyDescent="0.25">
      <c r="D191" s="378"/>
    </row>
    <row r="192" spans="4:4" x14ac:dyDescent="0.25">
      <c r="D192" s="378"/>
    </row>
    <row r="193" spans="4:4" x14ac:dyDescent="0.25">
      <c r="D193" s="378"/>
    </row>
    <row r="194" spans="4:4" x14ac:dyDescent="0.25">
      <c r="D194" s="378"/>
    </row>
    <row r="195" spans="4:4" x14ac:dyDescent="0.25">
      <c r="D195" s="378"/>
    </row>
    <row r="196" spans="4:4" x14ac:dyDescent="0.25">
      <c r="D196" s="378"/>
    </row>
    <row r="197" spans="4:4" x14ac:dyDescent="0.25">
      <c r="D197" s="378"/>
    </row>
    <row r="198" spans="4:4" x14ac:dyDescent="0.25">
      <c r="D198" s="378"/>
    </row>
    <row r="199" spans="4:4" x14ac:dyDescent="0.25">
      <c r="D199" s="378"/>
    </row>
    <row r="200" spans="4:4" x14ac:dyDescent="0.25">
      <c r="D200" s="378"/>
    </row>
    <row r="201" spans="4:4" x14ac:dyDescent="0.25">
      <c r="D201" s="378"/>
    </row>
    <row r="202" spans="4:4" x14ac:dyDescent="0.25">
      <c r="D202" s="378"/>
    </row>
    <row r="203" spans="4:4" x14ac:dyDescent="0.25">
      <c r="D203" s="378"/>
    </row>
    <row r="204" spans="4:4" x14ac:dyDescent="0.25">
      <c r="D204" s="378"/>
    </row>
    <row r="205" spans="4:4" x14ac:dyDescent="0.25">
      <c r="D205" s="378"/>
    </row>
    <row r="206" spans="4:4" x14ac:dyDescent="0.25">
      <c r="D206" s="378"/>
    </row>
    <row r="207" spans="4:4" x14ac:dyDescent="0.25">
      <c r="D207" s="378"/>
    </row>
    <row r="208" spans="4:4" x14ac:dyDescent="0.25">
      <c r="D208" s="378"/>
    </row>
    <row r="209" spans="4:4" x14ac:dyDescent="0.25">
      <c r="D209" s="378"/>
    </row>
    <row r="210" spans="4:4" x14ac:dyDescent="0.25">
      <c r="D210" s="378"/>
    </row>
    <row r="211" spans="4:4" x14ac:dyDescent="0.25">
      <c r="D211" s="378"/>
    </row>
    <row r="212" spans="4:4" x14ac:dyDescent="0.25">
      <c r="D212" s="378"/>
    </row>
    <row r="213" spans="4:4" x14ac:dyDescent="0.25">
      <c r="D213" s="378"/>
    </row>
    <row r="214" spans="4:4" x14ac:dyDescent="0.25">
      <c r="D214" s="378"/>
    </row>
    <row r="215" spans="4:4" x14ac:dyDescent="0.25">
      <c r="D215" s="378"/>
    </row>
    <row r="216" spans="4:4" x14ac:dyDescent="0.25">
      <c r="D216" s="378"/>
    </row>
    <row r="217" spans="4:4" x14ac:dyDescent="0.25">
      <c r="D217" s="378"/>
    </row>
    <row r="218" spans="4:4" x14ac:dyDescent="0.25">
      <c r="D218" s="378"/>
    </row>
    <row r="219" spans="4:4" x14ac:dyDescent="0.25">
      <c r="D219" s="378"/>
    </row>
    <row r="220" spans="4:4" x14ac:dyDescent="0.25">
      <c r="D220" s="378"/>
    </row>
    <row r="221" spans="4:4" x14ac:dyDescent="0.25">
      <c r="D221" s="378"/>
    </row>
    <row r="222" spans="4:4" x14ac:dyDescent="0.25">
      <c r="D222" s="378"/>
    </row>
    <row r="223" spans="4:4" x14ac:dyDescent="0.25">
      <c r="D223" s="378"/>
    </row>
    <row r="224" spans="4:4" x14ac:dyDescent="0.25">
      <c r="D224" s="378"/>
    </row>
    <row r="225" spans="4:4" x14ac:dyDescent="0.25">
      <c r="D225" s="378"/>
    </row>
    <row r="226" spans="4:4" x14ac:dyDescent="0.25">
      <c r="D226" s="378"/>
    </row>
    <row r="227" spans="4:4" x14ac:dyDescent="0.25">
      <c r="D227" s="378"/>
    </row>
    <row r="228" spans="4:4" x14ac:dyDescent="0.25">
      <c r="D228" s="378"/>
    </row>
    <row r="229" spans="4:4" x14ac:dyDescent="0.25">
      <c r="D229" s="378"/>
    </row>
    <row r="230" spans="4:4" x14ac:dyDescent="0.25">
      <c r="D230" s="378"/>
    </row>
    <row r="231" spans="4:4" x14ac:dyDescent="0.25">
      <c r="D231" s="378"/>
    </row>
    <row r="232" spans="4:4" x14ac:dyDescent="0.25">
      <c r="D232" s="378"/>
    </row>
    <row r="233" spans="4:4" x14ac:dyDescent="0.25">
      <c r="D233" s="378"/>
    </row>
    <row r="234" spans="4:4" x14ac:dyDescent="0.25">
      <c r="D234" s="378"/>
    </row>
    <row r="235" spans="4:4" x14ac:dyDescent="0.25">
      <c r="D235" s="378"/>
    </row>
    <row r="236" spans="4:4" x14ac:dyDescent="0.25">
      <c r="D236" s="378"/>
    </row>
    <row r="237" spans="4:4" x14ac:dyDescent="0.25">
      <c r="D237" s="378"/>
    </row>
    <row r="238" spans="4:4" x14ac:dyDescent="0.25">
      <c r="D238" s="378"/>
    </row>
    <row r="239" spans="4:4" x14ac:dyDescent="0.25">
      <c r="D239" s="378"/>
    </row>
    <row r="240" spans="4:4" x14ac:dyDescent="0.25">
      <c r="D240" s="378"/>
    </row>
    <row r="241" spans="4:4" x14ac:dyDescent="0.25">
      <c r="D241" s="378"/>
    </row>
    <row r="242" spans="4:4" x14ac:dyDescent="0.25">
      <c r="D242" s="378"/>
    </row>
    <row r="243" spans="4:4" x14ac:dyDescent="0.25">
      <c r="D243" s="378"/>
    </row>
    <row r="244" spans="4:4" x14ac:dyDescent="0.25">
      <c r="D244" s="378"/>
    </row>
    <row r="245" spans="4:4" x14ac:dyDescent="0.25">
      <c r="D245" s="378"/>
    </row>
    <row r="246" spans="4:4" x14ac:dyDescent="0.25">
      <c r="D246" s="378"/>
    </row>
    <row r="247" spans="4:4" x14ac:dyDescent="0.25">
      <c r="D247" s="378"/>
    </row>
    <row r="248" spans="4:4" x14ac:dyDescent="0.25">
      <c r="D248" s="378"/>
    </row>
    <row r="249" spans="4:4" x14ac:dyDescent="0.25">
      <c r="D249" s="378"/>
    </row>
    <row r="250" spans="4:4" x14ac:dyDescent="0.25">
      <c r="D250" s="378"/>
    </row>
    <row r="251" spans="4:4" x14ac:dyDescent="0.25">
      <c r="D251" s="378"/>
    </row>
    <row r="252" spans="4:4" x14ac:dyDescent="0.25">
      <c r="D252" s="378"/>
    </row>
    <row r="253" spans="4:4" x14ac:dyDescent="0.25">
      <c r="D253" s="378"/>
    </row>
    <row r="254" spans="4:4" x14ac:dyDescent="0.25">
      <c r="D254" s="378"/>
    </row>
    <row r="255" spans="4:4" x14ac:dyDescent="0.25">
      <c r="D255" s="378"/>
    </row>
    <row r="256" spans="4:4" x14ac:dyDescent="0.25">
      <c r="D256" s="378"/>
    </row>
    <row r="257" spans="4:4" x14ac:dyDescent="0.25">
      <c r="D257" s="378"/>
    </row>
    <row r="258" spans="4:4" x14ac:dyDescent="0.25">
      <c r="D258" s="378"/>
    </row>
    <row r="259" spans="4:4" x14ac:dyDescent="0.25">
      <c r="D259" s="378"/>
    </row>
    <row r="260" spans="4:4" x14ac:dyDescent="0.25">
      <c r="D260" s="378"/>
    </row>
    <row r="261" spans="4:4" x14ac:dyDescent="0.25">
      <c r="D261" s="378"/>
    </row>
    <row r="262" spans="4:4" x14ac:dyDescent="0.25">
      <c r="D262" s="378"/>
    </row>
    <row r="263" spans="4:4" x14ac:dyDescent="0.25">
      <c r="D263" s="378"/>
    </row>
    <row r="264" spans="4:4" x14ac:dyDescent="0.25">
      <c r="D264" s="378"/>
    </row>
    <row r="265" spans="4:4" x14ac:dyDescent="0.25">
      <c r="D265" s="378"/>
    </row>
    <row r="266" spans="4:4" x14ac:dyDescent="0.25">
      <c r="D266" s="378"/>
    </row>
    <row r="267" spans="4:4" x14ac:dyDescent="0.25">
      <c r="D267" s="378"/>
    </row>
    <row r="268" spans="4:4" x14ac:dyDescent="0.25">
      <c r="D268" s="378"/>
    </row>
    <row r="269" spans="4:4" x14ac:dyDescent="0.25">
      <c r="D269" s="378"/>
    </row>
    <row r="270" spans="4:4" x14ac:dyDescent="0.25">
      <c r="D270" s="378"/>
    </row>
    <row r="271" spans="4:4" x14ac:dyDescent="0.25">
      <c r="D271" s="378"/>
    </row>
    <row r="272" spans="4:4" x14ac:dyDescent="0.25">
      <c r="D272" s="378"/>
    </row>
    <row r="273" spans="4:4" x14ac:dyDescent="0.25">
      <c r="D273" s="378"/>
    </row>
    <row r="274" spans="4:4" x14ac:dyDescent="0.25">
      <c r="D274" s="378"/>
    </row>
    <row r="275" spans="4:4" x14ac:dyDescent="0.25">
      <c r="D275" s="378"/>
    </row>
    <row r="276" spans="4:4" x14ac:dyDescent="0.25">
      <c r="D276" s="378"/>
    </row>
    <row r="277" spans="4:4" x14ac:dyDescent="0.25">
      <c r="D277" s="378"/>
    </row>
    <row r="278" spans="4:4" x14ac:dyDescent="0.25">
      <c r="D278" s="378"/>
    </row>
    <row r="279" spans="4:4" x14ac:dyDescent="0.25">
      <c r="D279" s="378"/>
    </row>
    <row r="280" spans="4:4" x14ac:dyDescent="0.25">
      <c r="D280" s="378"/>
    </row>
    <row r="281" spans="4:4" x14ac:dyDescent="0.25">
      <c r="D281" s="378"/>
    </row>
    <row r="282" spans="4:4" x14ac:dyDescent="0.25">
      <c r="D282" s="378"/>
    </row>
    <row r="283" spans="4:4" x14ac:dyDescent="0.25">
      <c r="D283" s="378"/>
    </row>
    <row r="284" spans="4:4" x14ac:dyDescent="0.25">
      <c r="D284" s="378"/>
    </row>
    <row r="285" spans="4:4" x14ac:dyDescent="0.25">
      <c r="D285" s="378"/>
    </row>
    <row r="286" spans="4:4" x14ac:dyDescent="0.25">
      <c r="D286" s="378"/>
    </row>
    <row r="287" spans="4:4" x14ac:dyDescent="0.25">
      <c r="D287" s="378"/>
    </row>
    <row r="288" spans="4:4" x14ac:dyDescent="0.25">
      <c r="D288" s="378"/>
    </row>
    <row r="289" spans="4:4" x14ac:dyDescent="0.25">
      <c r="D289" s="378"/>
    </row>
    <row r="290" spans="4:4" x14ac:dyDescent="0.25">
      <c r="D290" s="378"/>
    </row>
    <row r="291" spans="4:4" x14ac:dyDescent="0.25">
      <c r="D291" s="378"/>
    </row>
    <row r="292" spans="4:4" x14ac:dyDescent="0.25">
      <c r="D292" s="378"/>
    </row>
    <row r="293" spans="4:4" x14ac:dyDescent="0.25">
      <c r="D293" s="378"/>
    </row>
    <row r="294" spans="4:4" x14ac:dyDescent="0.25">
      <c r="D294" s="378"/>
    </row>
    <row r="295" spans="4:4" x14ac:dyDescent="0.25">
      <c r="D295" s="378"/>
    </row>
    <row r="296" spans="4:4" x14ac:dyDescent="0.25">
      <c r="D296" s="378"/>
    </row>
    <row r="297" spans="4:4" x14ac:dyDescent="0.25">
      <c r="D297" s="378"/>
    </row>
    <row r="298" spans="4:4" x14ac:dyDescent="0.25">
      <c r="D298" s="378"/>
    </row>
    <row r="299" spans="4:4" x14ac:dyDescent="0.25">
      <c r="D299" s="378"/>
    </row>
    <row r="300" spans="4:4" x14ac:dyDescent="0.25">
      <c r="D300" s="378"/>
    </row>
    <row r="301" spans="4:4" x14ac:dyDescent="0.25">
      <c r="D301" s="378"/>
    </row>
    <row r="302" spans="4:4" x14ac:dyDescent="0.25">
      <c r="D302" s="378"/>
    </row>
    <row r="303" spans="4:4" x14ac:dyDescent="0.25">
      <c r="D303" s="378"/>
    </row>
    <row r="304" spans="4:4" x14ac:dyDescent="0.25">
      <c r="D304" s="378"/>
    </row>
    <row r="305" spans="4:4" x14ac:dyDescent="0.25">
      <c r="D305" s="378"/>
    </row>
    <row r="306" spans="4:4" x14ac:dyDescent="0.25">
      <c r="D306" s="378"/>
    </row>
    <row r="307" spans="4:4" x14ac:dyDescent="0.25">
      <c r="D307" s="378"/>
    </row>
    <row r="308" spans="4:4" x14ac:dyDescent="0.25">
      <c r="D308" s="378"/>
    </row>
    <row r="309" spans="4:4" x14ac:dyDescent="0.25">
      <c r="D309" s="378"/>
    </row>
    <row r="310" spans="4:4" x14ac:dyDescent="0.25">
      <c r="D310" s="378"/>
    </row>
    <row r="311" spans="4:4" x14ac:dyDescent="0.25">
      <c r="D311" s="378"/>
    </row>
    <row r="312" spans="4:4" x14ac:dyDescent="0.25">
      <c r="D312" s="378"/>
    </row>
    <row r="313" spans="4:4" x14ac:dyDescent="0.25">
      <c r="D313" s="378"/>
    </row>
    <row r="314" spans="4:4" x14ac:dyDescent="0.25">
      <c r="D314" s="378"/>
    </row>
    <row r="315" spans="4:4" x14ac:dyDescent="0.25">
      <c r="D315" s="378"/>
    </row>
    <row r="316" spans="4:4" x14ac:dyDescent="0.25">
      <c r="D316" s="378"/>
    </row>
    <row r="317" spans="4:4" x14ac:dyDescent="0.25">
      <c r="D317" s="378"/>
    </row>
    <row r="318" spans="4:4" x14ac:dyDescent="0.25">
      <c r="D318" s="378"/>
    </row>
    <row r="319" spans="4:4" x14ac:dyDescent="0.25">
      <c r="D319" s="378"/>
    </row>
    <row r="320" spans="4:4" x14ac:dyDescent="0.25">
      <c r="D320" s="378"/>
    </row>
    <row r="321" spans="4:4" x14ac:dyDescent="0.25">
      <c r="D321" s="378"/>
    </row>
    <row r="322" spans="4:4" x14ac:dyDescent="0.25">
      <c r="D322" s="378"/>
    </row>
    <row r="323" spans="4:4" x14ac:dyDescent="0.25">
      <c r="D323" s="378"/>
    </row>
    <row r="324" spans="4:4" x14ac:dyDescent="0.25">
      <c r="D324" s="378"/>
    </row>
    <row r="325" spans="4:4" x14ac:dyDescent="0.25">
      <c r="D325" s="378"/>
    </row>
    <row r="326" spans="4:4" x14ac:dyDescent="0.25">
      <c r="D326" s="378"/>
    </row>
    <row r="327" spans="4:4" x14ac:dyDescent="0.25">
      <c r="D327" s="378"/>
    </row>
    <row r="328" spans="4:4" x14ac:dyDescent="0.25">
      <c r="D328" s="378"/>
    </row>
    <row r="329" spans="4:4" x14ac:dyDescent="0.25">
      <c r="D329" s="378"/>
    </row>
    <row r="330" spans="4:4" x14ac:dyDescent="0.25">
      <c r="D330" s="378"/>
    </row>
    <row r="331" spans="4:4" x14ac:dyDescent="0.25">
      <c r="D331" s="378"/>
    </row>
    <row r="332" spans="4:4" x14ac:dyDescent="0.25">
      <c r="D332" s="378"/>
    </row>
    <row r="333" spans="4:4" x14ac:dyDescent="0.25">
      <c r="D333" s="378"/>
    </row>
    <row r="334" spans="4:4" x14ac:dyDescent="0.25">
      <c r="D334" s="378"/>
    </row>
    <row r="335" spans="4:4" x14ac:dyDescent="0.25">
      <c r="D335" s="378"/>
    </row>
    <row r="336" spans="4:4" x14ac:dyDescent="0.25">
      <c r="D336" s="378"/>
    </row>
    <row r="337" spans="4:4" x14ac:dyDescent="0.25">
      <c r="D337" s="378"/>
    </row>
    <row r="338" spans="4:4" x14ac:dyDescent="0.25">
      <c r="D338" s="378"/>
    </row>
    <row r="339" spans="4:4" x14ac:dyDescent="0.25">
      <c r="D339" s="378"/>
    </row>
    <row r="340" spans="4:4" x14ac:dyDescent="0.25">
      <c r="D340" s="378"/>
    </row>
    <row r="341" spans="4:4" x14ac:dyDescent="0.25">
      <c r="D341" s="378"/>
    </row>
    <row r="342" spans="4:4" x14ac:dyDescent="0.25">
      <c r="D342" s="378"/>
    </row>
    <row r="343" spans="4:4" x14ac:dyDescent="0.25">
      <c r="D343" s="378"/>
    </row>
    <row r="344" spans="4:4" x14ac:dyDescent="0.25">
      <c r="D344" s="378"/>
    </row>
    <row r="345" spans="4:4" x14ac:dyDescent="0.25">
      <c r="D345" s="378"/>
    </row>
    <row r="346" spans="4:4" x14ac:dyDescent="0.25">
      <c r="D346" s="378"/>
    </row>
    <row r="347" spans="4:4" x14ac:dyDescent="0.25">
      <c r="D347" s="378"/>
    </row>
    <row r="348" spans="4:4" x14ac:dyDescent="0.25">
      <c r="D348" s="378"/>
    </row>
    <row r="349" spans="4:4" x14ac:dyDescent="0.25">
      <c r="D349" s="378"/>
    </row>
    <row r="350" spans="4:4" x14ac:dyDescent="0.25">
      <c r="D350" s="378"/>
    </row>
    <row r="351" spans="4:4" x14ac:dyDescent="0.25">
      <c r="D351" s="378"/>
    </row>
    <row r="352" spans="4:4" x14ac:dyDescent="0.25">
      <c r="D352" s="378"/>
    </row>
    <row r="353" spans="4:4" x14ac:dyDescent="0.25">
      <c r="D353" s="378"/>
    </row>
    <row r="354" spans="4:4" x14ac:dyDescent="0.25">
      <c r="D354" s="378"/>
    </row>
    <row r="355" spans="4:4" x14ac:dyDescent="0.25">
      <c r="D355" s="378"/>
    </row>
    <row r="356" spans="4:4" x14ac:dyDescent="0.25">
      <c r="D356" s="378"/>
    </row>
    <row r="357" spans="4:4" x14ac:dyDescent="0.25">
      <c r="D357" s="378"/>
    </row>
    <row r="358" spans="4:4" x14ac:dyDescent="0.25">
      <c r="D358" s="378"/>
    </row>
    <row r="359" spans="4:4" x14ac:dyDescent="0.25">
      <c r="D359" s="378"/>
    </row>
    <row r="360" spans="4:4" x14ac:dyDescent="0.25">
      <c r="D360" s="378"/>
    </row>
    <row r="361" spans="4:4" x14ac:dyDescent="0.25">
      <c r="D361" s="378"/>
    </row>
    <row r="362" spans="4:4" x14ac:dyDescent="0.25">
      <c r="D362" s="378"/>
    </row>
    <row r="363" spans="4:4" x14ac:dyDescent="0.25">
      <c r="D363" s="378"/>
    </row>
    <row r="364" spans="4:4" x14ac:dyDescent="0.25">
      <c r="D364" s="378"/>
    </row>
    <row r="365" spans="4:4" x14ac:dyDescent="0.25">
      <c r="D365" s="378"/>
    </row>
    <row r="366" spans="4:4" x14ac:dyDescent="0.25">
      <c r="D366" s="378"/>
    </row>
    <row r="367" spans="4:4" x14ac:dyDescent="0.25">
      <c r="D367" s="378"/>
    </row>
    <row r="368" spans="4:4" x14ac:dyDescent="0.25">
      <c r="D368" s="378"/>
    </row>
    <row r="369" spans="4:4" x14ac:dyDescent="0.25">
      <c r="D369" s="378"/>
    </row>
    <row r="370" spans="4:4" x14ac:dyDescent="0.25">
      <c r="D370" s="378"/>
    </row>
    <row r="371" spans="4:4" x14ac:dyDescent="0.25">
      <c r="D371" s="378"/>
    </row>
    <row r="372" spans="4:4" x14ac:dyDescent="0.25">
      <c r="D372" s="378"/>
    </row>
    <row r="373" spans="4:4" x14ac:dyDescent="0.25">
      <c r="D373" s="378"/>
    </row>
    <row r="374" spans="4:4" x14ac:dyDescent="0.25">
      <c r="D374" s="378"/>
    </row>
    <row r="375" spans="4:4" x14ac:dyDescent="0.25">
      <c r="D375" s="378"/>
    </row>
    <row r="376" spans="4:4" x14ac:dyDescent="0.25">
      <c r="D376" s="378"/>
    </row>
    <row r="377" spans="4:4" x14ac:dyDescent="0.25">
      <c r="D377" s="378"/>
    </row>
    <row r="378" spans="4:4" x14ac:dyDescent="0.25">
      <c r="D378" s="378"/>
    </row>
    <row r="379" spans="4:4" x14ac:dyDescent="0.25">
      <c r="D379" s="378"/>
    </row>
    <row r="380" spans="4:4" x14ac:dyDescent="0.25">
      <c r="D380" s="378"/>
    </row>
    <row r="381" spans="4:4" x14ac:dyDescent="0.25">
      <c r="D381" s="378"/>
    </row>
    <row r="382" spans="4:4" x14ac:dyDescent="0.25">
      <c r="D382" s="378"/>
    </row>
    <row r="383" spans="4:4" x14ac:dyDescent="0.25">
      <c r="D383" s="378"/>
    </row>
    <row r="384" spans="4:4" x14ac:dyDescent="0.25">
      <c r="D384" s="378"/>
    </row>
    <row r="385" spans="4:4" x14ac:dyDescent="0.25">
      <c r="D385" s="378"/>
    </row>
    <row r="386" spans="4:4" x14ac:dyDescent="0.25">
      <c r="D386" s="378"/>
    </row>
    <row r="387" spans="4:4" x14ac:dyDescent="0.25">
      <c r="D387" s="378"/>
    </row>
    <row r="388" spans="4:4" x14ac:dyDescent="0.25">
      <c r="D388" s="378"/>
    </row>
    <row r="389" spans="4:4" x14ac:dyDescent="0.25">
      <c r="D389" s="378"/>
    </row>
    <row r="390" spans="4:4" x14ac:dyDescent="0.25">
      <c r="D390" s="378"/>
    </row>
    <row r="391" spans="4:4" x14ac:dyDescent="0.25">
      <c r="D391" s="378"/>
    </row>
    <row r="392" spans="4:4" x14ac:dyDescent="0.25">
      <c r="D392" s="378"/>
    </row>
    <row r="393" spans="4:4" x14ac:dyDescent="0.25">
      <c r="D393" s="378"/>
    </row>
    <row r="394" spans="4:4" x14ac:dyDescent="0.25">
      <c r="D394" s="378"/>
    </row>
    <row r="395" spans="4:4" x14ac:dyDescent="0.25">
      <c r="D395" s="378"/>
    </row>
    <row r="396" spans="4:4" x14ac:dyDescent="0.25">
      <c r="D396" s="378"/>
    </row>
    <row r="397" spans="4:4" x14ac:dyDescent="0.25">
      <c r="D397" s="378"/>
    </row>
    <row r="398" spans="4:4" x14ac:dyDescent="0.25">
      <c r="D398" s="378"/>
    </row>
    <row r="399" spans="4:4" x14ac:dyDescent="0.25">
      <c r="D399" s="378"/>
    </row>
    <row r="400" spans="4:4" x14ac:dyDescent="0.25">
      <c r="D400" s="378"/>
    </row>
    <row r="401" spans="4:4" x14ac:dyDescent="0.25">
      <c r="D401" s="378"/>
    </row>
    <row r="402" spans="4:4" x14ac:dyDescent="0.25">
      <c r="D402" s="378"/>
    </row>
    <row r="403" spans="4:4" x14ac:dyDescent="0.25">
      <c r="D403" s="378"/>
    </row>
    <row r="404" spans="4:4" x14ac:dyDescent="0.25">
      <c r="D404" s="378"/>
    </row>
    <row r="405" spans="4:4" x14ac:dyDescent="0.25">
      <c r="D405" s="378"/>
    </row>
    <row r="406" spans="4:4" x14ac:dyDescent="0.25">
      <c r="D406" s="378"/>
    </row>
    <row r="407" spans="4:4" x14ac:dyDescent="0.25">
      <c r="D407" s="378"/>
    </row>
    <row r="408" spans="4:4" x14ac:dyDescent="0.25">
      <c r="D408" s="378"/>
    </row>
    <row r="409" spans="4:4" x14ac:dyDescent="0.25">
      <c r="D409" s="378"/>
    </row>
    <row r="410" spans="4:4" x14ac:dyDescent="0.25">
      <c r="D410" s="378"/>
    </row>
    <row r="411" spans="4:4" x14ac:dyDescent="0.25">
      <c r="D411" s="378"/>
    </row>
    <row r="412" spans="4:4" x14ac:dyDescent="0.25">
      <c r="D412" s="378"/>
    </row>
    <row r="413" spans="4:4" x14ac:dyDescent="0.25">
      <c r="D413" s="378"/>
    </row>
    <row r="414" spans="4:4" x14ac:dyDescent="0.25">
      <c r="D414" s="378"/>
    </row>
    <row r="415" spans="4:4" x14ac:dyDescent="0.25">
      <c r="D415" s="378"/>
    </row>
    <row r="416" spans="4:4" x14ac:dyDescent="0.25">
      <c r="D416" s="378"/>
    </row>
    <row r="417" spans="4:4" x14ac:dyDescent="0.25">
      <c r="D417" s="378"/>
    </row>
    <row r="418" spans="4:4" x14ac:dyDescent="0.25">
      <c r="D418" s="378"/>
    </row>
    <row r="419" spans="4:4" x14ac:dyDescent="0.25">
      <c r="D419" s="378"/>
    </row>
    <row r="420" spans="4:4" x14ac:dyDescent="0.25">
      <c r="D420" s="378"/>
    </row>
    <row r="421" spans="4:4" x14ac:dyDescent="0.25">
      <c r="D421" s="378"/>
    </row>
    <row r="422" spans="4:4" x14ac:dyDescent="0.25">
      <c r="D422" s="378"/>
    </row>
    <row r="423" spans="4:4" x14ac:dyDescent="0.25">
      <c r="D423" s="378"/>
    </row>
    <row r="424" spans="4:4" x14ac:dyDescent="0.25">
      <c r="D424" s="378"/>
    </row>
    <row r="425" spans="4:4" x14ac:dyDescent="0.25">
      <c r="D425" s="378"/>
    </row>
    <row r="426" spans="4:4" x14ac:dyDescent="0.25">
      <c r="D426" s="378"/>
    </row>
    <row r="427" spans="4:4" x14ac:dyDescent="0.25">
      <c r="D427" s="378"/>
    </row>
    <row r="428" spans="4:4" x14ac:dyDescent="0.25">
      <c r="D428" s="378"/>
    </row>
    <row r="429" spans="4:4" x14ac:dyDescent="0.25">
      <c r="D429" s="378"/>
    </row>
    <row r="430" spans="4:4" x14ac:dyDescent="0.25">
      <c r="D430" s="378"/>
    </row>
    <row r="431" spans="4:4" x14ac:dyDescent="0.25">
      <c r="D431" s="378"/>
    </row>
    <row r="432" spans="4:4" x14ac:dyDescent="0.25">
      <c r="D432" s="378"/>
    </row>
    <row r="433" spans="4:4" x14ac:dyDescent="0.25">
      <c r="D433" s="378"/>
    </row>
    <row r="434" spans="4:4" x14ac:dyDescent="0.25">
      <c r="D434" s="378"/>
    </row>
    <row r="435" spans="4:4" x14ac:dyDescent="0.25">
      <c r="D435" s="378"/>
    </row>
    <row r="436" spans="4:4" x14ac:dyDescent="0.25">
      <c r="D436" s="378"/>
    </row>
    <row r="437" spans="4:4" x14ac:dyDescent="0.25">
      <c r="D437" s="378"/>
    </row>
    <row r="438" spans="4:4" x14ac:dyDescent="0.25">
      <c r="D438" s="378"/>
    </row>
    <row r="439" spans="4:4" x14ac:dyDescent="0.25">
      <c r="D439" s="378"/>
    </row>
    <row r="440" spans="4:4" x14ac:dyDescent="0.25">
      <c r="D440" s="378"/>
    </row>
    <row r="441" spans="4:4" x14ac:dyDescent="0.25">
      <c r="D441" s="378"/>
    </row>
    <row r="442" spans="4:4" x14ac:dyDescent="0.25">
      <c r="D442" s="378"/>
    </row>
    <row r="443" spans="4:4" x14ac:dyDescent="0.25">
      <c r="D443" s="378"/>
    </row>
    <row r="444" spans="4:4" x14ac:dyDescent="0.25">
      <c r="D444" s="378"/>
    </row>
    <row r="445" spans="4:4" x14ac:dyDescent="0.25">
      <c r="D445" s="378"/>
    </row>
    <row r="446" spans="4:4" x14ac:dyDescent="0.25">
      <c r="D446" s="378"/>
    </row>
    <row r="447" spans="4:4" x14ac:dyDescent="0.25">
      <c r="D447" s="378"/>
    </row>
    <row r="448" spans="4:4" x14ac:dyDescent="0.25">
      <c r="D448" s="378"/>
    </row>
    <row r="449" spans="4:4" x14ac:dyDescent="0.25">
      <c r="D449" s="378"/>
    </row>
    <row r="450" spans="4:4" x14ac:dyDescent="0.25">
      <c r="D450" s="378"/>
    </row>
    <row r="451" spans="4:4" x14ac:dyDescent="0.25">
      <c r="D451" s="378"/>
    </row>
    <row r="452" spans="4:4" x14ac:dyDescent="0.25">
      <c r="D452" s="378"/>
    </row>
    <row r="453" spans="4:4" x14ac:dyDescent="0.25">
      <c r="D453" s="378"/>
    </row>
    <row r="454" spans="4:4" x14ac:dyDescent="0.25">
      <c r="D454" s="378"/>
    </row>
    <row r="455" spans="4:4" x14ac:dyDescent="0.25">
      <c r="D455" s="378"/>
    </row>
    <row r="456" spans="4:4" x14ac:dyDescent="0.25">
      <c r="D456" s="378"/>
    </row>
    <row r="457" spans="4:4" x14ac:dyDescent="0.25">
      <c r="D457" s="378"/>
    </row>
    <row r="458" spans="4:4" x14ac:dyDescent="0.25">
      <c r="D458" s="378"/>
    </row>
    <row r="459" spans="4:4" x14ac:dyDescent="0.25">
      <c r="D459" s="378"/>
    </row>
    <row r="460" spans="4:4" x14ac:dyDescent="0.25">
      <c r="D460" s="378"/>
    </row>
    <row r="461" spans="4:4" x14ac:dyDescent="0.25">
      <c r="D461" s="378"/>
    </row>
    <row r="462" spans="4:4" x14ac:dyDescent="0.25">
      <c r="D462" s="378"/>
    </row>
    <row r="463" spans="4:4" x14ac:dyDescent="0.25">
      <c r="D463" s="378"/>
    </row>
    <row r="464" spans="4:4" x14ac:dyDescent="0.25">
      <c r="D464" s="378"/>
    </row>
    <row r="465" spans="4:4" x14ac:dyDescent="0.25">
      <c r="D465" s="378"/>
    </row>
    <row r="466" spans="4:4" x14ac:dyDescent="0.25">
      <c r="D466" s="378"/>
    </row>
    <row r="467" spans="4:4" x14ac:dyDescent="0.25">
      <c r="D467" s="378"/>
    </row>
    <row r="468" spans="4:4" x14ac:dyDescent="0.25">
      <c r="D468" s="378"/>
    </row>
    <row r="469" spans="4:4" x14ac:dyDescent="0.25">
      <c r="D469" s="378"/>
    </row>
    <row r="470" spans="4:4" x14ac:dyDescent="0.25">
      <c r="D470" s="378"/>
    </row>
    <row r="471" spans="4:4" x14ac:dyDescent="0.25">
      <c r="D471" s="378"/>
    </row>
    <row r="472" spans="4:4" x14ac:dyDescent="0.25">
      <c r="D472" s="378"/>
    </row>
    <row r="473" spans="4:4" x14ac:dyDescent="0.25">
      <c r="D473" s="378"/>
    </row>
    <row r="474" spans="4:4" x14ac:dyDescent="0.25">
      <c r="D474" s="378"/>
    </row>
    <row r="475" spans="4:4" x14ac:dyDescent="0.25">
      <c r="D475" s="378"/>
    </row>
    <row r="476" spans="4:4" x14ac:dyDescent="0.25">
      <c r="D476" s="378"/>
    </row>
    <row r="477" spans="4:4" x14ac:dyDescent="0.25">
      <c r="D477" s="378"/>
    </row>
    <row r="478" spans="4:4" x14ac:dyDescent="0.25">
      <c r="D478" s="378"/>
    </row>
    <row r="479" spans="4:4" x14ac:dyDescent="0.25">
      <c r="D479" s="378"/>
    </row>
    <row r="480" spans="4:4" x14ac:dyDescent="0.25">
      <c r="D480" s="378"/>
    </row>
    <row r="481" spans="4:4" x14ac:dyDescent="0.25">
      <c r="D481" s="378"/>
    </row>
    <row r="482" spans="4:4" x14ac:dyDescent="0.25">
      <c r="D482" s="378"/>
    </row>
    <row r="483" spans="4:4" x14ac:dyDescent="0.25">
      <c r="D483" s="378"/>
    </row>
    <row r="484" spans="4:4" x14ac:dyDescent="0.25">
      <c r="D484" s="378"/>
    </row>
    <row r="485" spans="4:4" x14ac:dyDescent="0.25">
      <c r="D485" s="378"/>
    </row>
    <row r="486" spans="4:4" x14ac:dyDescent="0.25">
      <c r="D486" s="378"/>
    </row>
    <row r="487" spans="4:4" x14ac:dyDescent="0.25">
      <c r="D487" s="378"/>
    </row>
    <row r="488" spans="4:4" x14ac:dyDescent="0.25">
      <c r="D488" s="378"/>
    </row>
    <row r="489" spans="4:4" x14ac:dyDescent="0.25">
      <c r="D489" s="378"/>
    </row>
    <row r="490" spans="4:4" x14ac:dyDescent="0.25">
      <c r="D490" s="378"/>
    </row>
    <row r="491" spans="4:4" x14ac:dyDescent="0.25">
      <c r="D491" s="378"/>
    </row>
    <row r="492" spans="4:4" x14ac:dyDescent="0.25">
      <c r="D492" s="378"/>
    </row>
    <row r="493" spans="4:4" x14ac:dyDescent="0.25">
      <c r="D493" s="378"/>
    </row>
    <row r="494" spans="4:4" x14ac:dyDescent="0.25">
      <c r="D494" s="378"/>
    </row>
    <row r="495" spans="4:4" x14ac:dyDescent="0.25">
      <c r="D495" s="378"/>
    </row>
    <row r="496" spans="4:4" x14ac:dyDescent="0.25">
      <c r="D496" s="378"/>
    </row>
    <row r="497" spans="4:4" x14ac:dyDescent="0.25">
      <c r="D497" s="378"/>
    </row>
    <row r="498" spans="4:4" x14ac:dyDescent="0.25">
      <c r="D498" s="378"/>
    </row>
    <row r="499" spans="4:4" x14ac:dyDescent="0.25">
      <c r="D499" s="378"/>
    </row>
    <row r="500" spans="4:4" x14ac:dyDescent="0.25">
      <c r="D500" s="378"/>
    </row>
    <row r="501" spans="4:4" x14ac:dyDescent="0.25">
      <c r="D501" s="378"/>
    </row>
    <row r="502" spans="4:4" x14ac:dyDescent="0.25">
      <c r="D502" s="378"/>
    </row>
    <row r="503" spans="4:4" x14ac:dyDescent="0.25">
      <c r="D503" s="378"/>
    </row>
    <row r="504" spans="4:4" x14ac:dyDescent="0.25">
      <c r="D504" s="378"/>
    </row>
    <row r="505" spans="4:4" x14ac:dyDescent="0.25">
      <c r="D505" s="378"/>
    </row>
    <row r="506" spans="4:4" x14ac:dyDescent="0.25">
      <c r="D506" s="378"/>
    </row>
    <row r="507" spans="4:4" x14ac:dyDescent="0.25">
      <c r="D507" s="378"/>
    </row>
    <row r="508" spans="4:4" x14ac:dyDescent="0.25">
      <c r="D508" s="378"/>
    </row>
    <row r="509" spans="4:4" x14ac:dyDescent="0.25">
      <c r="D509" s="378"/>
    </row>
    <row r="510" spans="4:4" x14ac:dyDescent="0.25">
      <c r="D510" s="378"/>
    </row>
    <row r="511" spans="4:4" x14ac:dyDescent="0.25">
      <c r="D511" s="378"/>
    </row>
    <row r="512" spans="4:4" x14ac:dyDescent="0.25">
      <c r="D512" s="378"/>
    </row>
    <row r="513" spans="4:4" x14ac:dyDescent="0.25">
      <c r="D513" s="378"/>
    </row>
    <row r="514" spans="4:4" x14ac:dyDescent="0.25">
      <c r="D514" s="378"/>
    </row>
    <row r="515" spans="4:4" x14ac:dyDescent="0.25">
      <c r="D515" s="378"/>
    </row>
    <row r="516" spans="4:4" x14ac:dyDescent="0.25">
      <c r="D516" s="378"/>
    </row>
    <row r="517" spans="4:4" x14ac:dyDescent="0.25">
      <c r="D517" s="378"/>
    </row>
    <row r="518" spans="4:4" x14ac:dyDescent="0.25">
      <c r="D518" s="378"/>
    </row>
    <row r="519" spans="4:4" x14ac:dyDescent="0.25">
      <c r="D519" s="378"/>
    </row>
    <row r="520" spans="4:4" x14ac:dyDescent="0.25">
      <c r="D520" s="378"/>
    </row>
    <row r="521" spans="4:4" x14ac:dyDescent="0.25">
      <c r="D521" s="378"/>
    </row>
    <row r="522" spans="4:4" x14ac:dyDescent="0.25">
      <c r="D522" s="378"/>
    </row>
    <row r="523" spans="4:4" x14ac:dyDescent="0.25">
      <c r="D523" s="378"/>
    </row>
    <row r="524" spans="4:4" x14ac:dyDescent="0.25">
      <c r="D524" s="378"/>
    </row>
    <row r="525" spans="4:4" x14ac:dyDescent="0.25">
      <c r="D525" s="378"/>
    </row>
    <row r="526" spans="4:4" x14ac:dyDescent="0.25">
      <c r="D526" s="378"/>
    </row>
    <row r="527" spans="4:4" x14ac:dyDescent="0.25">
      <c r="D527" s="378"/>
    </row>
    <row r="528" spans="4:4" x14ac:dyDescent="0.25">
      <c r="D528" s="378"/>
    </row>
    <row r="529" spans="4:4" x14ac:dyDescent="0.25">
      <c r="D529" s="378"/>
    </row>
    <row r="530" spans="4:4" x14ac:dyDescent="0.25">
      <c r="D530" s="378"/>
    </row>
    <row r="531" spans="4:4" x14ac:dyDescent="0.25">
      <c r="D531" s="378"/>
    </row>
    <row r="532" spans="4:4" x14ac:dyDescent="0.25">
      <c r="D532" s="378"/>
    </row>
    <row r="533" spans="4:4" x14ac:dyDescent="0.25">
      <c r="D533" s="378"/>
    </row>
    <row r="534" spans="4:4" x14ac:dyDescent="0.25">
      <c r="D534" s="378"/>
    </row>
    <row r="535" spans="4:4" x14ac:dyDescent="0.25">
      <c r="D535" s="378"/>
    </row>
    <row r="536" spans="4:4" x14ac:dyDescent="0.25">
      <c r="D536" s="378"/>
    </row>
    <row r="537" spans="4:4" x14ac:dyDescent="0.25">
      <c r="D537" s="378"/>
    </row>
    <row r="538" spans="4:4" x14ac:dyDescent="0.25">
      <c r="D538" s="378"/>
    </row>
    <row r="539" spans="4:4" x14ac:dyDescent="0.25">
      <c r="D539" s="378"/>
    </row>
    <row r="540" spans="4:4" x14ac:dyDescent="0.25">
      <c r="D540" s="378"/>
    </row>
    <row r="541" spans="4:4" x14ac:dyDescent="0.25">
      <c r="D541" s="378"/>
    </row>
    <row r="542" spans="4:4" x14ac:dyDescent="0.25">
      <c r="D542" s="378"/>
    </row>
    <row r="543" spans="4:4" x14ac:dyDescent="0.25">
      <c r="D543" s="378"/>
    </row>
    <row r="544" spans="4:4" x14ac:dyDescent="0.25">
      <c r="D544" s="378"/>
    </row>
    <row r="545" spans="4:4" x14ac:dyDescent="0.25">
      <c r="D545" s="378"/>
    </row>
    <row r="546" spans="4:4" x14ac:dyDescent="0.25">
      <c r="D546" s="378"/>
    </row>
    <row r="547" spans="4:4" x14ac:dyDescent="0.25">
      <c r="D547" s="378"/>
    </row>
    <row r="548" spans="4:4" x14ac:dyDescent="0.25">
      <c r="D548" s="378"/>
    </row>
    <row r="549" spans="4:4" x14ac:dyDescent="0.25">
      <c r="D549" s="378"/>
    </row>
    <row r="550" spans="4:4" x14ac:dyDescent="0.25">
      <c r="D550" s="378"/>
    </row>
    <row r="551" spans="4:4" x14ac:dyDescent="0.25">
      <c r="D551" s="378"/>
    </row>
    <row r="552" spans="4:4" x14ac:dyDescent="0.25">
      <c r="D552" s="378"/>
    </row>
    <row r="553" spans="4:4" x14ac:dyDescent="0.25">
      <c r="D553" s="378"/>
    </row>
    <row r="554" spans="4:4" x14ac:dyDescent="0.25">
      <c r="D554" s="378"/>
    </row>
    <row r="555" spans="4:4" x14ac:dyDescent="0.25">
      <c r="D555" s="378"/>
    </row>
    <row r="556" spans="4:4" x14ac:dyDescent="0.25">
      <c r="D556" s="378"/>
    </row>
    <row r="557" spans="4:4" x14ac:dyDescent="0.25">
      <c r="D557" s="378"/>
    </row>
    <row r="558" spans="4:4" x14ac:dyDescent="0.25">
      <c r="D558" s="378"/>
    </row>
    <row r="559" spans="4:4" x14ac:dyDescent="0.25">
      <c r="D559" s="378"/>
    </row>
    <row r="560" spans="4:4" x14ac:dyDescent="0.25">
      <c r="D560" s="378"/>
    </row>
    <row r="561" spans="4:4" x14ac:dyDescent="0.25">
      <c r="D561" s="378"/>
    </row>
    <row r="562" spans="4:4" x14ac:dyDescent="0.25">
      <c r="D562" s="378"/>
    </row>
    <row r="563" spans="4:4" x14ac:dyDescent="0.25">
      <c r="D563" s="378"/>
    </row>
    <row r="564" spans="4:4" x14ac:dyDescent="0.25">
      <c r="D564" s="378"/>
    </row>
    <row r="565" spans="4:4" x14ac:dyDescent="0.25">
      <c r="D565" s="378"/>
    </row>
    <row r="566" spans="4:4" x14ac:dyDescent="0.25">
      <c r="D566" s="378"/>
    </row>
    <row r="567" spans="4:4" x14ac:dyDescent="0.25">
      <c r="D567" s="378"/>
    </row>
    <row r="568" spans="4:4" x14ac:dyDescent="0.25">
      <c r="D568" s="378"/>
    </row>
    <row r="569" spans="4:4" x14ac:dyDescent="0.25">
      <c r="D569" s="378"/>
    </row>
    <row r="570" spans="4:4" x14ac:dyDescent="0.25">
      <c r="D570" s="378"/>
    </row>
    <row r="571" spans="4:4" x14ac:dyDescent="0.25">
      <c r="D571" s="378"/>
    </row>
    <row r="572" spans="4:4" x14ac:dyDescent="0.25">
      <c r="D572" s="378"/>
    </row>
    <row r="573" spans="4:4" x14ac:dyDescent="0.25">
      <c r="D573" s="378"/>
    </row>
    <row r="574" spans="4:4" x14ac:dyDescent="0.25">
      <c r="D574" s="378"/>
    </row>
    <row r="575" spans="4:4" x14ac:dyDescent="0.25">
      <c r="D575" s="378"/>
    </row>
    <row r="576" spans="4:4" x14ac:dyDescent="0.25">
      <c r="D576" s="378"/>
    </row>
    <row r="577" spans="4:4" x14ac:dyDescent="0.25">
      <c r="D577" s="378"/>
    </row>
    <row r="578" spans="4:4" x14ac:dyDescent="0.25">
      <c r="D578" s="378"/>
    </row>
    <row r="579" spans="4:4" x14ac:dyDescent="0.25">
      <c r="D579" s="378"/>
    </row>
    <row r="580" spans="4:4" x14ac:dyDescent="0.25">
      <c r="D580" s="378"/>
    </row>
    <row r="581" spans="4:4" x14ac:dyDescent="0.25">
      <c r="D581" s="378"/>
    </row>
    <row r="582" spans="4:4" x14ac:dyDescent="0.25">
      <c r="D582" s="378"/>
    </row>
    <row r="583" spans="4:4" x14ac:dyDescent="0.25">
      <c r="D583" s="378"/>
    </row>
    <row r="584" spans="4:4" x14ac:dyDescent="0.25">
      <c r="D584" s="378"/>
    </row>
    <row r="585" spans="4:4" x14ac:dyDescent="0.25">
      <c r="D585" s="378"/>
    </row>
    <row r="586" spans="4:4" x14ac:dyDescent="0.25">
      <c r="D586" s="378"/>
    </row>
    <row r="587" spans="4:4" x14ac:dyDescent="0.25">
      <c r="D587" s="378"/>
    </row>
    <row r="588" spans="4:4" x14ac:dyDescent="0.25">
      <c r="D588" s="378"/>
    </row>
    <row r="589" spans="4:4" x14ac:dyDescent="0.25">
      <c r="D589" s="378"/>
    </row>
    <row r="590" spans="4:4" x14ac:dyDescent="0.25">
      <c r="D590" s="378"/>
    </row>
    <row r="591" spans="4:4" x14ac:dyDescent="0.25">
      <c r="D591" s="378"/>
    </row>
    <row r="592" spans="4:4" x14ac:dyDescent="0.25">
      <c r="D592" s="378"/>
    </row>
    <row r="593" spans="4:4" x14ac:dyDescent="0.25">
      <c r="D593" s="378"/>
    </row>
    <row r="594" spans="4:4" x14ac:dyDescent="0.25">
      <c r="D594" s="378"/>
    </row>
    <row r="595" spans="4:4" x14ac:dyDescent="0.25">
      <c r="D595" s="378"/>
    </row>
    <row r="596" spans="4:4" x14ac:dyDescent="0.25">
      <c r="D596" s="378"/>
    </row>
    <row r="597" spans="4:4" x14ac:dyDescent="0.25">
      <c r="D597" s="378"/>
    </row>
    <row r="598" spans="4:4" x14ac:dyDescent="0.25">
      <c r="D598" s="378"/>
    </row>
    <row r="599" spans="4:4" x14ac:dyDescent="0.25">
      <c r="D599" s="378"/>
    </row>
    <row r="600" spans="4:4" x14ac:dyDescent="0.25">
      <c r="D600" s="378"/>
    </row>
    <row r="601" spans="4:4" x14ac:dyDescent="0.25">
      <c r="D601" s="378"/>
    </row>
    <row r="602" spans="4:4" x14ac:dyDescent="0.25">
      <c r="D602" s="378"/>
    </row>
    <row r="603" spans="4:4" x14ac:dyDescent="0.25">
      <c r="D603" s="378"/>
    </row>
    <row r="604" spans="4:4" x14ac:dyDescent="0.25">
      <c r="D604" s="378"/>
    </row>
    <row r="605" spans="4:4" x14ac:dyDescent="0.25">
      <c r="D605" s="378"/>
    </row>
    <row r="606" spans="4:4" x14ac:dyDescent="0.25">
      <c r="D606" s="378"/>
    </row>
    <row r="607" spans="4:4" x14ac:dyDescent="0.25">
      <c r="D607" s="378"/>
    </row>
    <row r="608" spans="4:4" x14ac:dyDescent="0.25">
      <c r="D608" s="378"/>
    </row>
    <row r="609" spans="4:4" x14ac:dyDescent="0.25">
      <c r="D609" s="378"/>
    </row>
    <row r="610" spans="4:4" x14ac:dyDescent="0.25">
      <c r="D610" s="378"/>
    </row>
    <row r="611" spans="4:4" x14ac:dyDescent="0.25">
      <c r="D611" s="378"/>
    </row>
    <row r="612" spans="4:4" x14ac:dyDescent="0.25">
      <c r="D612" s="378"/>
    </row>
    <row r="613" spans="4:4" x14ac:dyDescent="0.25">
      <c r="D613" s="378"/>
    </row>
    <row r="614" spans="4:4" x14ac:dyDescent="0.25">
      <c r="D614" s="378"/>
    </row>
    <row r="615" spans="4:4" x14ac:dyDescent="0.25">
      <c r="D615" s="378"/>
    </row>
    <row r="616" spans="4:4" x14ac:dyDescent="0.25">
      <c r="D616" s="378"/>
    </row>
    <row r="617" spans="4:4" x14ac:dyDescent="0.25">
      <c r="D617" s="378"/>
    </row>
    <row r="618" spans="4:4" x14ac:dyDescent="0.25">
      <c r="D618" s="378"/>
    </row>
    <row r="619" spans="4:4" x14ac:dyDescent="0.25">
      <c r="D619" s="378"/>
    </row>
    <row r="620" spans="4:4" x14ac:dyDescent="0.25">
      <c r="D620" s="378"/>
    </row>
    <row r="621" spans="4:4" x14ac:dyDescent="0.25">
      <c r="D621" s="378"/>
    </row>
    <row r="622" spans="4:4" x14ac:dyDescent="0.25">
      <c r="D622" s="378"/>
    </row>
    <row r="623" spans="4:4" x14ac:dyDescent="0.25">
      <c r="D623" s="378"/>
    </row>
    <row r="624" spans="4:4" x14ac:dyDescent="0.25">
      <c r="D624" s="378"/>
    </row>
    <row r="625" spans="4:4" x14ac:dyDescent="0.25">
      <c r="D625" s="378"/>
    </row>
    <row r="626" spans="4:4" x14ac:dyDescent="0.25">
      <c r="D626" s="378"/>
    </row>
    <row r="627" spans="4:4" x14ac:dyDescent="0.25">
      <c r="D627" s="378"/>
    </row>
    <row r="628" spans="4:4" x14ac:dyDescent="0.25">
      <c r="D628" s="378"/>
    </row>
    <row r="629" spans="4:4" x14ac:dyDescent="0.25">
      <c r="D629" s="378"/>
    </row>
    <row r="630" spans="4:4" x14ac:dyDescent="0.25">
      <c r="D630" s="378"/>
    </row>
    <row r="631" spans="4:4" x14ac:dyDescent="0.25">
      <c r="D631" s="378"/>
    </row>
    <row r="632" spans="4:4" x14ac:dyDescent="0.25">
      <c r="D632" s="378"/>
    </row>
    <row r="633" spans="4:4" x14ac:dyDescent="0.25">
      <c r="D633" s="378"/>
    </row>
    <row r="634" spans="4:4" x14ac:dyDescent="0.25">
      <c r="D634" s="378"/>
    </row>
    <row r="635" spans="4:4" x14ac:dyDescent="0.25">
      <c r="D635" s="378"/>
    </row>
    <row r="636" spans="4:4" x14ac:dyDescent="0.25">
      <c r="D636" s="378"/>
    </row>
    <row r="637" spans="4:4" x14ac:dyDescent="0.25">
      <c r="D637" s="378"/>
    </row>
    <row r="638" spans="4:4" x14ac:dyDescent="0.25">
      <c r="D638" s="378"/>
    </row>
    <row r="639" spans="4:4" x14ac:dyDescent="0.25">
      <c r="D639" s="378"/>
    </row>
    <row r="640" spans="4:4" x14ac:dyDescent="0.25">
      <c r="D640" s="378"/>
    </row>
    <row r="641" spans="4:4" x14ac:dyDescent="0.25">
      <c r="D641" s="378"/>
    </row>
    <row r="642" spans="4:4" x14ac:dyDescent="0.25">
      <c r="D642" s="378"/>
    </row>
    <row r="643" spans="4:4" x14ac:dyDescent="0.25">
      <c r="D643" s="378"/>
    </row>
    <row r="644" spans="4:4" x14ac:dyDescent="0.25">
      <c r="D644" s="378"/>
    </row>
    <row r="645" spans="4:4" x14ac:dyDescent="0.25">
      <c r="D645" s="378"/>
    </row>
    <row r="646" spans="4:4" x14ac:dyDescent="0.25">
      <c r="D646" s="378"/>
    </row>
    <row r="647" spans="4:4" x14ac:dyDescent="0.25">
      <c r="D647" s="378"/>
    </row>
    <row r="648" spans="4:4" x14ac:dyDescent="0.25">
      <c r="D648" s="378"/>
    </row>
    <row r="649" spans="4:4" x14ac:dyDescent="0.25">
      <c r="D649" s="378"/>
    </row>
    <row r="650" spans="4:4" x14ac:dyDescent="0.25">
      <c r="D650" s="378"/>
    </row>
    <row r="651" spans="4:4" x14ac:dyDescent="0.25">
      <c r="D651" s="378"/>
    </row>
    <row r="652" spans="4:4" x14ac:dyDescent="0.25">
      <c r="D652" s="378"/>
    </row>
    <row r="653" spans="4:4" x14ac:dyDescent="0.25">
      <c r="D653" s="378"/>
    </row>
    <row r="654" spans="4:4" x14ac:dyDescent="0.25">
      <c r="D654" s="378"/>
    </row>
    <row r="655" spans="4:4" x14ac:dyDescent="0.25">
      <c r="D655" s="378"/>
    </row>
    <row r="656" spans="4:4" x14ac:dyDescent="0.25">
      <c r="D656" s="378"/>
    </row>
    <row r="657" spans="4:4" x14ac:dyDescent="0.25">
      <c r="D657" s="378"/>
    </row>
    <row r="658" spans="4:4" x14ac:dyDescent="0.25">
      <c r="D658" s="378"/>
    </row>
    <row r="659" spans="4:4" x14ac:dyDescent="0.25">
      <c r="D659" s="378"/>
    </row>
    <row r="660" spans="4:4" x14ac:dyDescent="0.25">
      <c r="D660" s="378"/>
    </row>
    <row r="661" spans="4:4" x14ac:dyDescent="0.25">
      <c r="D661" s="378"/>
    </row>
    <row r="662" spans="4:4" x14ac:dyDescent="0.25">
      <c r="D662" s="378"/>
    </row>
    <row r="663" spans="4:4" x14ac:dyDescent="0.25">
      <c r="D663" s="378"/>
    </row>
    <row r="664" spans="4:4" x14ac:dyDescent="0.25">
      <c r="D664" s="378"/>
    </row>
    <row r="665" spans="4:4" x14ac:dyDescent="0.25">
      <c r="D665" s="378"/>
    </row>
    <row r="666" spans="4:4" x14ac:dyDescent="0.25">
      <c r="D666" s="378"/>
    </row>
    <row r="667" spans="4:4" x14ac:dyDescent="0.25">
      <c r="D667" s="378"/>
    </row>
    <row r="668" spans="4:4" x14ac:dyDescent="0.25">
      <c r="D668" s="378"/>
    </row>
    <row r="669" spans="4:4" x14ac:dyDescent="0.25">
      <c r="D669" s="378"/>
    </row>
    <row r="670" spans="4:4" x14ac:dyDescent="0.25">
      <c r="D670" s="378"/>
    </row>
    <row r="671" spans="4:4" x14ac:dyDescent="0.25">
      <c r="D671" s="378"/>
    </row>
    <row r="672" spans="4:4" x14ac:dyDescent="0.25">
      <c r="D672" s="378"/>
    </row>
    <row r="673" spans="4:4" x14ac:dyDescent="0.25">
      <c r="D673" s="378"/>
    </row>
    <row r="674" spans="4:4" x14ac:dyDescent="0.25">
      <c r="D674" s="378"/>
    </row>
    <row r="675" spans="4:4" x14ac:dyDescent="0.25">
      <c r="D675" s="378"/>
    </row>
    <row r="676" spans="4:4" x14ac:dyDescent="0.25">
      <c r="D676" s="378"/>
    </row>
    <row r="677" spans="4:4" x14ac:dyDescent="0.25">
      <c r="D677" s="378"/>
    </row>
    <row r="678" spans="4:4" x14ac:dyDescent="0.25">
      <c r="D678" s="378"/>
    </row>
    <row r="679" spans="4:4" x14ac:dyDescent="0.25">
      <c r="D679" s="378"/>
    </row>
    <row r="680" spans="4:4" x14ac:dyDescent="0.25">
      <c r="D680" s="378"/>
    </row>
    <row r="681" spans="4:4" x14ac:dyDescent="0.25">
      <c r="D681" s="378"/>
    </row>
    <row r="682" spans="4:4" x14ac:dyDescent="0.25">
      <c r="D682" s="378"/>
    </row>
    <row r="683" spans="4:4" x14ac:dyDescent="0.25">
      <c r="D683" s="378"/>
    </row>
    <row r="684" spans="4:4" x14ac:dyDescent="0.25">
      <c r="D684" s="378"/>
    </row>
    <row r="685" spans="4:4" x14ac:dyDescent="0.25">
      <c r="D685" s="378"/>
    </row>
    <row r="686" spans="4:4" x14ac:dyDescent="0.25">
      <c r="D686" s="378"/>
    </row>
    <row r="687" spans="4:4" x14ac:dyDescent="0.25">
      <c r="D687" s="378"/>
    </row>
    <row r="688" spans="4:4" x14ac:dyDescent="0.25">
      <c r="D688" s="378"/>
    </row>
    <row r="689" spans="4:4" x14ac:dyDescent="0.25">
      <c r="D689" s="378"/>
    </row>
    <row r="690" spans="4:4" x14ac:dyDescent="0.25">
      <c r="D690" s="378"/>
    </row>
    <row r="691" spans="4:4" x14ac:dyDescent="0.25">
      <c r="D691" s="378"/>
    </row>
    <row r="692" spans="4:4" x14ac:dyDescent="0.25">
      <c r="D692" s="378"/>
    </row>
    <row r="693" spans="4:4" x14ac:dyDescent="0.25">
      <c r="D693" s="378"/>
    </row>
    <row r="694" spans="4:4" x14ac:dyDescent="0.25">
      <c r="D694" s="378"/>
    </row>
    <row r="695" spans="4:4" x14ac:dyDescent="0.25">
      <c r="D695" s="378"/>
    </row>
    <row r="696" spans="4:4" x14ac:dyDescent="0.25">
      <c r="D696" s="378"/>
    </row>
    <row r="697" spans="4:4" x14ac:dyDescent="0.25">
      <c r="D697" s="378"/>
    </row>
    <row r="698" spans="4:4" x14ac:dyDescent="0.25">
      <c r="D698" s="378"/>
    </row>
    <row r="699" spans="4:4" x14ac:dyDescent="0.25">
      <c r="D699" s="378"/>
    </row>
    <row r="700" spans="4:4" x14ac:dyDescent="0.25">
      <c r="D700" s="378"/>
    </row>
    <row r="701" spans="4:4" x14ac:dyDescent="0.25">
      <c r="D701" s="378"/>
    </row>
    <row r="702" spans="4:4" x14ac:dyDescent="0.25">
      <c r="D702" s="378"/>
    </row>
    <row r="703" spans="4:4" x14ac:dyDescent="0.25">
      <c r="D703" s="378"/>
    </row>
    <row r="704" spans="4:4" x14ac:dyDescent="0.25">
      <c r="D704" s="378"/>
    </row>
    <row r="705" spans="4:4" x14ac:dyDescent="0.25">
      <c r="D705" s="378"/>
    </row>
    <row r="706" spans="4:4" x14ac:dyDescent="0.25">
      <c r="D706" s="378"/>
    </row>
    <row r="707" spans="4:4" x14ac:dyDescent="0.25">
      <c r="D707" s="378"/>
    </row>
    <row r="708" spans="4:4" x14ac:dyDescent="0.25">
      <c r="D708" s="378"/>
    </row>
    <row r="709" spans="4:4" x14ac:dyDescent="0.25">
      <c r="D709" s="378"/>
    </row>
    <row r="710" spans="4:4" x14ac:dyDescent="0.25">
      <c r="D710" s="378"/>
    </row>
    <row r="711" spans="4:4" x14ac:dyDescent="0.25">
      <c r="D711" s="378"/>
    </row>
    <row r="712" spans="4:4" x14ac:dyDescent="0.25">
      <c r="D712" s="378"/>
    </row>
    <row r="713" spans="4:4" x14ac:dyDescent="0.25">
      <c r="D713" s="378"/>
    </row>
    <row r="714" spans="4:4" x14ac:dyDescent="0.25">
      <c r="D714" s="378"/>
    </row>
    <row r="715" spans="4:4" x14ac:dyDescent="0.25">
      <c r="D715" s="378"/>
    </row>
    <row r="716" spans="4:4" x14ac:dyDescent="0.25">
      <c r="D716" s="378"/>
    </row>
    <row r="717" spans="4:4" x14ac:dyDescent="0.25">
      <c r="D717" s="378"/>
    </row>
    <row r="718" spans="4:4" x14ac:dyDescent="0.25">
      <c r="D718" s="378"/>
    </row>
    <row r="719" spans="4:4" x14ac:dyDescent="0.25">
      <c r="D719" s="378"/>
    </row>
    <row r="720" spans="4:4" x14ac:dyDescent="0.25">
      <c r="D720" s="378"/>
    </row>
    <row r="721" spans="4:4" x14ac:dyDescent="0.25">
      <c r="D721" s="378"/>
    </row>
    <row r="722" spans="4:4" x14ac:dyDescent="0.25">
      <c r="D722" s="378"/>
    </row>
    <row r="723" spans="4:4" x14ac:dyDescent="0.25">
      <c r="D723" s="378"/>
    </row>
    <row r="724" spans="4:4" x14ac:dyDescent="0.25">
      <c r="D724" s="378"/>
    </row>
    <row r="725" spans="4:4" x14ac:dyDescent="0.25">
      <c r="D725" s="378"/>
    </row>
    <row r="726" spans="4:4" x14ac:dyDescent="0.25">
      <c r="D726" s="378"/>
    </row>
    <row r="727" spans="4:4" x14ac:dyDescent="0.25">
      <c r="D727" s="378"/>
    </row>
    <row r="728" spans="4:4" x14ac:dyDescent="0.25">
      <c r="D728" s="378"/>
    </row>
    <row r="729" spans="4:4" x14ac:dyDescent="0.25">
      <c r="D729" s="378"/>
    </row>
    <row r="730" spans="4:4" x14ac:dyDescent="0.25">
      <c r="D730" s="378"/>
    </row>
    <row r="731" spans="4:4" x14ac:dyDescent="0.25">
      <c r="D731" s="378"/>
    </row>
    <row r="732" spans="4:4" x14ac:dyDescent="0.25">
      <c r="D732" s="378"/>
    </row>
    <row r="733" spans="4:4" x14ac:dyDescent="0.25">
      <c r="D733" s="378"/>
    </row>
    <row r="734" spans="4:4" x14ac:dyDescent="0.25">
      <c r="D734" s="378"/>
    </row>
    <row r="735" spans="4:4" x14ac:dyDescent="0.25">
      <c r="D735" s="378"/>
    </row>
    <row r="736" spans="4:4" x14ac:dyDescent="0.25">
      <c r="D736" s="378"/>
    </row>
    <row r="737" spans="4:4" x14ac:dyDescent="0.25">
      <c r="D737" s="378"/>
    </row>
    <row r="738" spans="4:4" x14ac:dyDescent="0.25">
      <c r="D738" s="378"/>
    </row>
    <row r="739" spans="4:4" x14ac:dyDescent="0.25">
      <c r="D739" s="378"/>
    </row>
    <row r="740" spans="4:4" x14ac:dyDescent="0.25">
      <c r="D740" s="378"/>
    </row>
    <row r="741" spans="4:4" x14ac:dyDescent="0.25">
      <c r="D741" s="378"/>
    </row>
    <row r="742" spans="4:4" x14ac:dyDescent="0.25">
      <c r="D742" s="378"/>
    </row>
    <row r="743" spans="4:4" x14ac:dyDescent="0.25">
      <c r="D743" s="378"/>
    </row>
    <row r="744" spans="4:4" x14ac:dyDescent="0.25">
      <c r="D744" s="378"/>
    </row>
    <row r="745" spans="4:4" x14ac:dyDescent="0.25">
      <c r="D745" s="378"/>
    </row>
    <row r="746" spans="4:4" x14ac:dyDescent="0.25">
      <c r="D746" s="378"/>
    </row>
    <row r="747" spans="4:4" x14ac:dyDescent="0.25">
      <c r="D747" s="378"/>
    </row>
    <row r="748" spans="4:4" x14ac:dyDescent="0.25">
      <c r="D748" s="378"/>
    </row>
    <row r="749" spans="4:4" x14ac:dyDescent="0.25">
      <c r="D749" s="378"/>
    </row>
    <row r="750" spans="4:4" x14ac:dyDescent="0.25">
      <c r="D750" s="378"/>
    </row>
    <row r="751" spans="4:4" x14ac:dyDescent="0.25">
      <c r="D751" s="378"/>
    </row>
    <row r="752" spans="4:4" x14ac:dyDescent="0.25">
      <c r="D752" s="378"/>
    </row>
    <row r="753" spans="4:4" x14ac:dyDescent="0.25">
      <c r="D753" s="378"/>
    </row>
    <row r="754" spans="4:4" x14ac:dyDescent="0.25">
      <c r="D754" s="378"/>
    </row>
    <row r="755" spans="4:4" x14ac:dyDescent="0.25">
      <c r="D755" s="378"/>
    </row>
    <row r="756" spans="4:4" x14ac:dyDescent="0.25">
      <c r="D756" s="378"/>
    </row>
    <row r="757" spans="4:4" x14ac:dyDescent="0.25">
      <c r="D757" s="378"/>
    </row>
    <row r="758" spans="4:4" x14ac:dyDescent="0.25">
      <c r="D758" s="378"/>
    </row>
    <row r="759" spans="4:4" x14ac:dyDescent="0.25">
      <c r="D759" s="378"/>
    </row>
    <row r="760" spans="4:4" x14ac:dyDescent="0.25">
      <c r="D760" s="378"/>
    </row>
    <row r="761" spans="4:4" x14ac:dyDescent="0.25">
      <c r="D761" s="378"/>
    </row>
    <row r="762" spans="4:4" x14ac:dyDescent="0.25">
      <c r="D762" s="378"/>
    </row>
    <row r="763" spans="4:4" x14ac:dyDescent="0.25">
      <c r="D763" s="378"/>
    </row>
    <row r="764" spans="4:4" x14ac:dyDescent="0.25">
      <c r="D764" s="378"/>
    </row>
    <row r="765" spans="4:4" x14ac:dyDescent="0.25">
      <c r="D765" s="378"/>
    </row>
    <row r="766" spans="4:4" x14ac:dyDescent="0.25">
      <c r="D766" s="378"/>
    </row>
    <row r="767" spans="4:4" x14ac:dyDescent="0.25">
      <c r="D767" s="378"/>
    </row>
    <row r="768" spans="4:4" x14ac:dyDescent="0.25">
      <c r="D768" s="378"/>
    </row>
    <row r="769" spans="4:4" x14ac:dyDescent="0.25">
      <c r="D769" s="378"/>
    </row>
    <row r="770" spans="4:4" x14ac:dyDescent="0.25">
      <c r="D770" s="378"/>
    </row>
    <row r="771" spans="4:4" x14ac:dyDescent="0.25">
      <c r="D771" s="378"/>
    </row>
    <row r="772" spans="4:4" x14ac:dyDescent="0.25">
      <c r="D772" s="378"/>
    </row>
    <row r="773" spans="4:4" x14ac:dyDescent="0.25">
      <c r="D773" s="378"/>
    </row>
    <row r="774" spans="4:4" x14ac:dyDescent="0.25">
      <c r="D774" s="378"/>
    </row>
    <row r="775" spans="4:4" x14ac:dyDescent="0.25">
      <c r="D775" s="378"/>
    </row>
    <row r="776" spans="4:4" x14ac:dyDescent="0.25">
      <c r="D776" s="378"/>
    </row>
    <row r="777" spans="4:4" x14ac:dyDescent="0.25">
      <c r="D777" s="378"/>
    </row>
    <row r="778" spans="4:4" x14ac:dyDescent="0.25">
      <c r="D778" s="378"/>
    </row>
    <row r="779" spans="4:4" x14ac:dyDescent="0.25">
      <c r="D779" s="378"/>
    </row>
    <row r="780" spans="4:4" x14ac:dyDescent="0.25">
      <c r="D780" s="378"/>
    </row>
    <row r="781" spans="4:4" x14ac:dyDescent="0.25">
      <c r="D781" s="378"/>
    </row>
    <row r="782" spans="4:4" x14ac:dyDescent="0.25">
      <c r="D782" s="378"/>
    </row>
    <row r="783" spans="4:4" x14ac:dyDescent="0.25">
      <c r="D783" s="378"/>
    </row>
    <row r="784" spans="4:4" x14ac:dyDescent="0.25">
      <c r="D784" s="378"/>
    </row>
    <row r="785" spans="4:4" x14ac:dyDescent="0.25">
      <c r="D785" s="378"/>
    </row>
    <row r="786" spans="4:4" x14ac:dyDescent="0.25">
      <c r="D786" s="378"/>
    </row>
    <row r="787" spans="4:4" x14ac:dyDescent="0.25">
      <c r="D787" s="378"/>
    </row>
    <row r="788" spans="4:4" x14ac:dyDescent="0.25">
      <c r="D788" s="378"/>
    </row>
    <row r="789" spans="4:4" x14ac:dyDescent="0.25">
      <c r="D789" s="378"/>
    </row>
    <row r="790" spans="4:4" x14ac:dyDescent="0.25">
      <c r="D790" s="378"/>
    </row>
    <row r="791" spans="4:4" x14ac:dyDescent="0.25">
      <c r="D791" s="378"/>
    </row>
    <row r="792" spans="4:4" x14ac:dyDescent="0.25">
      <c r="D792" s="378"/>
    </row>
    <row r="793" spans="4:4" x14ac:dyDescent="0.25">
      <c r="D793" s="378"/>
    </row>
    <row r="794" spans="4:4" x14ac:dyDescent="0.25">
      <c r="D794" s="378"/>
    </row>
    <row r="795" spans="4:4" x14ac:dyDescent="0.25">
      <c r="D795" s="378"/>
    </row>
    <row r="796" spans="4:4" x14ac:dyDescent="0.25">
      <c r="D796" s="378"/>
    </row>
    <row r="797" spans="4:4" x14ac:dyDescent="0.25">
      <c r="D797" s="378"/>
    </row>
    <row r="798" spans="4:4" x14ac:dyDescent="0.25">
      <c r="D798" s="378"/>
    </row>
    <row r="799" spans="4:4" x14ac:dyDescent="0.25">
      <c r="D799" s="378"/>
    </row>
    <row r="800" spans="4:4" x14ac:dyDescent="0.25">
      <c r="D800" s="378"/>
    </row>
    <row r="801" spans="4:4" x14ac:dyDescent="0.25">
      <c r="D801" s="378"/>
    </row>
    <row r="802" spans="4:4" x14ac:dyDescent="0.25">
      <c r="D802" s="378"/>
    </row>
    <row r="803" spans="4:4" x14ac:dyDescent="0.25">
      <c r="D803" s="378"/>
    </row>
    <row r="804" spans="4:4" x14ac:dyDescent="0.25">
      <c r="D804" s="378"/>
    </row>
    <row r="805" spans="4:4" x14ac:dyDescent="0.25">
      <c r="D805" s="378"/>
    </row>
    <row r="806" spans="4:4" x14ac:dyDescent="0.25">
      <c r="D806" s="378"/>
    </row>
    <row r="807" spans="4:4" x14ac:dyDescent="0.25">
      <c r="D807" s="378"/>
    </row>
    <row r="808" spans="4:4" x14ac:dyDescent="0.25">
      <c r="D808" s="378"/>
    </row>
    <row r="809" spans="4:4" x14ac:dyDescent="0.25">
      <c r="D809" s="378"/>
    </row>
    <row r="810" spans="4:4" x14ac:dyDescent="0.25">
      <c r="D810" s="378"/>
    </row>
    <row r="811" spans="4:4" x14ac:dyDescent="0.25">
      <c r="D811" s="378"/>
    </row>
    <row r="812" spans="4:4" x14ac:dyDescent="0.25">
      <c r="D812" s="378"/>
    </row>
    <row r="813" spans="4:4" x14ac:dyDescent="0.25">
      <c r="D813" s="378"/>
    </row>
    <row r="814" spans="4:4" x14ac:dyDescent="0.25">
      <c r="D814" s="378"/>
    </row>
    <row r="815" spans="4:4" x14ac:dyDescent="0.25">
      <c r="D815" s="378"/>
    </row>
    <row r="816" spans="4:4" x14ac:dyDescent="0.25">
      <c r="D816" s="378"/>
    </row>
    <row r="817" spans="4:4" x14ac:dyDescent="0.25">
      <c r="D817" s="378"/>
    </row>
    <row r="818" spans="4:4" x14ac:dyDescent="0.25">
      <c r="D818" s="378"/>
    </row>
    <row r="819" spans="4:4" x14ac:dyDescent="0.25">
      <c r="D819" s="378"/>
    </row>
    <row r="820" spans="4:4" x14ac:dyDescent="0.25">
      <c r="D820" s="378"/>
    </row>
    <row r="821" spans="4:4" x14ac:dyDescent="0.25">
      <c r="D821" s="378"/>
    </row>
    <row r="822" spans="4:4" x14ac:dyDescent="0.25">
      <c r="D822" s="378"/>
    </row>
    <row r="823" spans="4:4" x14ac:dyDescent="0.25">
      <c r="D823" s="378"/>
    </row>
    <row r="824" spans="4:4" x14ac:dyDescent="0.25">
      <c r="D824" s="378"/>
    </row>
    <row r="825" spans="4:4" x14ac:dyDescent="0.25">
      <c r="D825" s="378"/>
    </row>
    <row r="826" spans="4:4" x14ac:dyDescent="0.25">
      <c r="D826" s="378"/>
    </row>
    <row r="827" spans="4:4" x14ac:dyDescent="0.25">
      <c r="D827" s="378"/>
    </row>
    <row r="828" spans="4:4" x14ac:dyDescent="0.25">
      <c r="D828" s="378"/>
    </row>
    <row r="829" spans="4:4" x14ac:dyDescent="0.25">
      <c r="D829" s="378"/>
    </row>
    <row r="830" spans="4:4" x14ac:dyDescent="0.25">
      <c r="D830" s="378"/>
    </row>
    <row r="831" spans="4:4" x14ac:dyDescent="0.25">
      <c r="D831" s="378"/>
    </row>
    <row r="832" spans="4:4" x14ac:dyDescent="0.25">
      <c r="D832" s="378"/>
    </row>
    <row r="833" spans="4:4" x14ac:dyDescent="0.25">
      <c r="D833" s="378"/>
    </row>
    <row r="834" spans="4:4" x14ac:dyDescent="0.25">
      <c r="D834" s="378"/>
    </row>
    <row r="835" spans="4:4" x14ac:dyDescent="0.25">
      <c r="D835" s="378"/>
    </row>
    <row r="836" spans="4:4" x14ac:dyDescent="0.25">
      <c r="D836" s="378"/>
    </row>
    <row r="837" spans="4:4" x14ac:dyDescent="0.25">
      <c r="D837" s="378"/>
    </row>
    <row r="838" spans="4:4" x14ac:dyDescent="0.25">
      <c r="D838" s="378"/>
    </row>
    <row r="839" spans="4:4" x14ac:dyDescent="0.25">
      <c r="D839" s="378"/>
    </row>
    <row r="840" spans="4:4" x14ac:dyDescent="0.25">
      <c r="D840" s="378"/>
    </row>
    <row r="841" spans="4:4" x14ac:dyDescent="0.25">
      <c r="D841" s="378"/>
    </row>
    <row r="842" spans="4:4" x14ac:dyDescent="0.25">
      <c r="D842" s="378"/>
    </row>
    <row r="843" spans="4:4" x14ac:dyDescent="0.25">
      <c r="D843" s="378"/>
    </row>
    <row r="844" spans="4:4" x14ac:dyDescent="0.25">
      <c r="D844" s="378"/>
    </row>
    <row r="845" spans="4:4" x14ac:dyDescent="0.25">
      <c r="D845" s="378"/>
    </row>
    <row r="846" spans="4:4" x14ac:dyDescent="0.25">
      <c r="D846" s="378"/>
    </row>
    <row r="847" spans="4:4" x14ac:dyDescent="0.25">
      <c r="D847" s="378"/>
    </row>
    <row r="848" spans="4:4" x14ac:dyDescent="0.25">
      <c r="D848" s="378"/>
    </row>
    <row r="849" spans="4:4" x14ac:dyDescent="0.25">
      <c r="D849" s="378"/>
    </row>
    <row r="850" spans="4:4" x14ac:dyDescent="0.25">
      <c r="D850" s="378"/>
    </row>
    <row r="851" spans="4:4" x14ac:dyDescent="0.25">
      <c r="D851" s="378"/>
    </row>
    <row r="852" spans="4:4" x14ac:dyDescent="0.25">
      <c r="D852" s="378"/>
    </row>
    <row r="853" spans="4:4" x14ac:dyDescent="0.25">
      <c r="D853" s="378"/>
    </row>
    <row r="854" spans="4:4" x14ac:dyDescent="0.25">
      <c r="D854" s="378"/>
    </row>
    <row r="855" spans="4:4" x14ac:dyDescent="0.25">
      <c r="D855" s="378"/>
    </row>
    <row r="856" spans="4:4" x14ac:dyDescent="0.25">
      <c r="D856" s="378"/>
    </row>
    <row r="857" spans="4:4" x14ac:dyDescent="0.25">
      <c r="D857" s="378"/>
    </row>
    <row r="858" spans="4:4" x14ac:dyDescent="0.25">
      <c r="D858" s="378"/>
    </row>
    <row r="859" spans="4:4" x14ac:dyDescent="0.25">
      <c r="D859" s="378"/>
    </row>
    <row r="860" spans="4:4" x14ac:dyDescent="0.25">
      <c r="D860" s="378"/>
    </row>
    <row r="861" spans="4:4" x14ac:dyDescent="0.25">
      <c r="D861" s="378"/>
    </row>
    <row r="862" spans="4:4" x14ac:dyDescent="0.25">
      <c r="D862" s="378"/>
    </row>
    <row r="863" spans="4:4" x14ac:dyDescent="0.25">
      <c r="D863" s="378"/>
    </row>
    <row r="864" spans="4:4" x14ac:dyDescent="0.25">
      <c r="D864" s="378"/>
    </row>
    <row r="865" spans="4:4" x14ac:dyDescent="0.25">
      <c r="D865" s="378"/>
    </row>
    <row r="866" spans="4:4" x14ac:dyDescent="0.25">
      <c r="D866" s="378"/>
    </row>
    <row r="867" spans="4:4" x14ac:dyDescent="0.25">
      <c r="D867" s="378"/>
    </row>
    <row r="868" spans="4:4" x14ac:dyDescent="0.25">
      <c r="D868" s="378"/>
    </row>
    <row r="869" spans="4:4" x14ac:dyDescent="0.25">
      <c r="D869" s="378"/>
    </row>
    <row r="870" spans="4:4" x14ac:dyDescent="0.25">
      <c r="D870" s="378"/>
    </row>
    <row r="871" spans="4:4" x14ac:dyDescent="0.25">
      <c r="D871" s="378"/>
    </row>
    <row r="872" spans="4:4" x14ac:dyDescent="0.25">
      <c r="D872" s="378"/>
    </row>
    <row r="873" spans="4:4" x14ac:dyDescent="0.25">
      <c r="D873" s="378"/>
    </row>
    <row r="874" spans="4:4" x14ac:dyDescent="0.25">
      <c r="D874" s="378"/>
    </row>
    <row r="875" spans="4:4" x14ac:dyDescent="0.25">
      <c r="D875" s="378"/>
    </row>
    <row r="876" spans="4:4" x14ac:dyDescent="0.25">
      <c r="D876" s="378"/>
    </row>
    <row r="877" spans="4:4" x14ac:dyDescent="0.25">
      <c r="D877" s="378"/>
    </row>
    <row r="878" spans="4:4" x14ac:dyDescent="0.25">
      <c r="D878" s="378"/>
    </row>
    <row r="879" spans="4:4" x14ac:dyDescent="0.25">
      <c r="D879" s="378"/>
    </row>
    <row r="880" spans="4:4" x14ac:dyDescent="0.25">
      <c r="D880" s="378"/>
    </row>
    <row r="881" spans="4:4" x14ac:dyDescent="0.25">
      <c r="D881" s="378"/>
    </row>
    <row r="882" spans="4:4" x14ac:dyDescent="0.25">
      <c r="D882" s="378"/>
    </row>
    <row r="883" spans="4:4" x14ac:dyDescent="0.25">
      <c r="D883" s="378"/>
    </row>
    <row r="884" spans="4:4" x14ac:dyDescent="0.25">
      <c r="D884" s="378"/>
    </row>
    <row r="885" spans="4:4" x14ac:dyDescent="0.25">
      <c r="D885" s="378"/>
    </row>
    <row r="886" spans="4:4" x14ac:dyDescent="0.25">
      <c r="D886" s="378"/>
    </row>
    <row r="887" spans="4:4" x14ac:dyDescent="0.25">
      <c r="D887" s="378"/>
    </row>
    <row r="888" spans="4:4" x14ac:dyDescent="0.25">
      <c r="D888" s="378"/>
    </row>
    <row r="889" spans="4:4" x14ac:dyDescent="0.25">
      <c r="D889" s="378"/>
    </row>
    <row r="890" spans="4:4" x14ac:dyDescent="0.25">
      <c r="D890" s="378"/>
    </row>
    <row r="891" spans="4:4" x14ac:dyDescent="0.25">
      <c r="D891" s="378"/>
    </row>
    <row r="892" spans="4:4" x14ac:dyDescent="0.25">
      <c r="D892" s="378"/>
    </row>
    <row r="893" spans="4:4" x14ac:dyDescent="0.25">
      <c r="D893" s="378"/>
    </row>
    <row r="894" spans="4:4" x14ac:dyDescent="0.25">
      <c r="D894" s="378"/>
    </row>
    <row r="895" spans="4:4" x14ac:dyDescent="0.25">
      <c r="D895" s="378"/>
    </row>
    <row r="896" spans="4:4" x14ac:dyDescent="0.25">
      <c r="D896" s="378"/>
    </row>
    <row r="897" spans="4:4" x14ac:dyDescent="0.25">
      <c r="D897" s="378"/>
    </row>
    <row r="898" spans="4:4" x14ac:dyDescent="0.25">
      <c r="D898" s="378"/>
    </row>
    <row r="899" spans="4:4" x14ac:dyDescent="0.25">
      <c r="D899" s="378"/>
    </row>
    <row r="900" spans="4:4" x14ac:dyDescent="0.25">
      <c r="D900" s="378"/>
    </row>
    <row r="901" spans="4:4" x14ac:dyDescent="0.25">
      <c r="D901" s="378"/>
    </row>
    <row r="902" spans="4:4" x14ac:dyDescent="0.25">
      <c r="D902" s="378"/>
    </row>
    <row r="903" spans="4:4" x14ac:dyDescent="0.25">
      <c r="D903" s="378"/>
    </row>
    <row r="904" spans="4:4" x14ac:dyDescent="0.25">
      <c r="D904" s="378"/>
    </row>
    <row r="905" spans="4:4" x14ac:dyDescent="0.25">
      <c r="D905" s="378"/>
    </row>
    <row r="906" spans="4:4" x14ac:dyDescent="0.25">
      <c r="D906" s="378"/>
    </row>
    <row r="907" spans="4:4" x14ac:dyDescent="0.25">
      <c r="D907" s="378"/>
    </row>
    <row r="908" spans="4:4" x14ac:dyDescent="0.25">
      <c r="D908" s="378"/>
    </row>
    <row r="909" spans="4:4" x14ac:dyDescent="0.25">
      <c r="D909" s="378"/>
    </row>
    <row r="910" spans="4:4" x14ac:dyDescent="0.25">
      <c r="D910" s="378"/>
    </row>
    <row r="911" spans="4:4" x14ac:dyDescent="0.25">
      <c r="D911" s="378"/>
    </row>
    <row r="912" spans="4:4" x14ac:dyDescent="0.25">
      <c r="D912" s="378"/>
    </row>
    <row r="913" spans="4:4" x14ac:dyDescent="0.25">
      <c r="D913" s="378"/>
    </row>
    <row r="914" spans="4:4" x14ac:dyDescent="0.25">
      <c r="D914" s="378"/>
    </row>
    <row r="915" spans="4:4" x14ac:dyDescent="0.25">
      <c r="D915" s="378"/>
    </row>
    <row r="916" spans="4:4" x14ac:dyDescent="0.25">
      <c r="D916" s="378"/>
    </row>
    <row r="917" spans="4:4" x14ac:dyDescent="0.25">
      <c r="D917" s="378"/>
    </row>
    <row r="918" spans="4:4" x14ac:dyDescent="0.25">
      <c r="D918" s="378"/>
    </row>
    <row r="919" spans="4:4" x14ac:dyDescent="0.25">
      <c r="D919" s="378"/>
    </row>
    <row r="920" spans="4:4" x14ac:dyDescent="0.25">
      <c r="D920" s="378"/>
    </row>
    <row r="921" spans="4:4" x14ac:dyDescent="0.25">
      <c r="D921" s="378"/>
    </row>
    <row r="922" spans="4:4" x14ac:dyDescent="0.25">
      <c r="D922" s="378"/>
    </row>
    <row r="923" spans="4:4" x14ac:dyDescent="0.25">
      <c r="D923" s="378"/>
    </row>
    <row r="924" spans="4:4" x14ac:dyDescent="0.25">
      <c r="D924" s="378"/>
    </row>
    <row r="925" spans="4:4" x14ac:dyDescent="0.25">
      <c r="D925" s="378"/>
    </row>
    <row r="926" spans="4:4" x14ac:dyDescent="0.25">
      <c r="D926" s="378"/>
    </row>
    <row r="927" spans="4:4" x14ac:dyDescent="0.25">
      <c r="D927" s="378"/>
    </row>
    <row r="928" spans="4:4" x14ac:dyDescent="0.25">
      <c r="D928" s="378"/>
    </row>
    <row r="929" spans="4:4" x14ac:dyDescent="0.25">
      <c r="D929" s="378"/>
    </row>
    <row r="930" spans="4:4" x14ac:dyDescent="0.25">
      <c r="D930" s="378"/>
    </row>
    <row r="931" spans="4:4" x14ac:dyDescent="0.25">
      <c r="D931" s="378"/>
    </row>
    <row r="932" spans="4:4" x14ac:dyDescent="0.25">
      <c r="D932" s="378"/>
    </row>
    <row r="933" spans="4:4" x14ac:dyDescent="0.25">
      <c r="D933" s="378"/>
    </row>
    <row r="934" spans="4:4" x14ac:dyDescent="0.25">
      <c r="D934" s="378"/>
    </row>
    <row r="935" spans="4:4" x14ac:dyDescent="0.25">
      <c r="D935" s="378"/>
    </row>
    <row r="936" spans="4:4" x14ac:dyDescent="0.25">
      <c r="D936" s="378"/>
    </row>
    <row r="937" spans="4:4" x14ac:dyDescent="0.25">
      <c r="D937" s="378"/>
    </row>
    <row r="938" spans="4:4" x14ac:dyDescent="0.25">
      <c r="D938" s="378"/>
    </row>
    <row r="939" spans="4:4" x14ac:dyDescent="0.25">
      <c r="D939" s="378"/>
    </row>
    <row r="940" spans="4:4" x14ac:dyDescent="0.25">
      <c r="D940" s="378"/>
    </row>
    <row r="941" spans="4:4" x14ac:dyDescent="0.25">
      <c r="D941" s="378"/>
    </row>
    <row r="942" spans="4:4" x14ac:dyDescent="0.25">
      <c r="D942" s="378"/>
    </row>
    <row r="943" spans="4:4" x14ac:dyDescent="0.25">
      <c r="D943" s="378"/>
    </row>
    <row r="944" spans="4:4" x14ac:dyDescent="0.25">
      <c r="D944" s="378"/>
    </row>
    <row r="945" spans="4:4" x14ac:dyDescent="0.25">
      <c r="D945" s="378"/>
    </row>
    <row r="946" spans="4:4" x14ac:dyDescent="0.25">
      <c r="D946" s="378"/>
    </row>
    <row r="947" spans="4:4" x14ac:dyDescent="0.25">
      <c r="D947" s="378"/>
    </row>
    <row r="948" spans="4:4" x14ac:dyDescent="0.25">
      <c r="D948" s="378"/>
    </row>
    <row r="949" spans="4:4" x14ac:dyDescent="0.25">
      <c r="D949" s="378"/>
    </row>
    <row r="950" spans="4:4" x14ac:dyDescent="0.25">
      <c r="D950" s="378"/>
    </row>
    <row r="951" spans="4:4" x14ac:dyDescent="0.25">
      <c r="D951" s="378"/>
    </row>
    <row r="952" spans="4:4" x14ac:dyDescent="0.25">
      <c r="D952" s="378"/>
    </row>
    <row r="953" spans="4:4" x14ac:dyDescent="0.25">
      <c r="D953" s="378"/>
    </row>
    <row r="954" spans="4:4" x14ac:dyDescent="0.25">
      <c r="D954" s="378"/>
    </row>
    <row r="955" spans="4:4" x14ac:dyDescent="0.25">
      <c r="D955" s="378"/>
    </row>
    <row r="956" spans="4:4" x14ac:dyDescent="0.25">
      <c r="D956" s="378"/>
    </row>
    <row r="957" spans="4:4" x14ac:dyDescent="0.25">
      <c r="D957" s="378"/>
    </row>
    <row r="958" spans="4:4" x14ac:dyDescent="0.25">
      <c r="D958" s="378"/>
    </row>
    <row r="959" spans="4:4" x14ac:dyDescent="0.25">
      <c r="D959" s="378"/>
    </row>
    <row r="960" spans="4:4" x14ac:dyDescent="0.25">
      <c r="D960" s="378"/>
    </row>
    <row r="961" spans="4:4" x14ac:dyDescent="0.25">
      <c r="D961" s="378"/>
    </row>
    <row r="962" spans="4:4" x14ac:dyDescent="0.25">
      <c r="D962" s="378"/>
    </row>
    <row r="963" spans="4:4" x14ac:dyDescent="0.25">
      <c r="D963" s="378"/>
    </row>
    <row r="964" spans="4:4" x14ac:dyDescent="0.25">
      <c r="D964" s="378"/>
    </row>
    <row r="965" spans="4:4" x14ac:dyDescent="0.25">
      <c r="D965" s="378"/>
    </row>
    <row r="966" spans="4:4" x14ac:dyDescent="0.25">
      <c r="D966" s="378"/>
    </row>
    <row r="967" spans="4:4" x14ac:dyDescent="0.25">
      <c r="D967" s="378"/>
    </row>
    <row r="968" spans="4:4" x14ac:dyDescent="0.25">
      <c r="D968" s="378"/>
    </row>
    <row r="969" spans="4:4" x14ac:dyDescent="0.25">
      <c r="D969" s="378"/>
    </row>
    <row r="970" spans="4:4" x14ac:dyDescent="0.25">
      <c r="D970" s="378"/>
    </row>
    <row r="971" spans="4:4" x14ac:dyDescent="0.25">
      <c r="D971" s="378"/>
    </row>
    <row r="972" spans="4:4" x14ac:dyDescent="0.25">
      <c r="D972" s="378"/>
    </row>
    <row r="973" spans="4:4" x14ac:dyDescent="0.25">
      <c r="D973" s="378"/>
    </row>
    <row r="974" spans="4:4" x14ac:dyDescent="0.25">
      <c r="D974" s="378"/>
    </row>
    <row r="975" spans="4:4" x14ac:dyDescent="0.25">
      <c r="D975" s="378"/>
    </row>
    <row r="976" spans="4:4" x14ac:dyDescent="0.25">
      <c r="D976" s="378"/>
    </row>
    <row r="977" spans="4:4" x14ac:dyDescent="0.25">
      <c r="D977" s="378"/>
    </row>
    <row r="978" spans="4:4" x14ac:dyDescent="0.25">
      <c r="D978" s="378"/>
    </row>
    <row r="979" spans="4:4" x14ac:dyDescent="0.25">
      <c r="D979" s="378"/>
    </row>
    <row r="980" spans="4:4" x14ac:dyDescent="0.25">
      <c r="D980" s="378"/>
    </row>
  </sheetData>
  <sheetProtection algorithmName="SHA-512" hashValue="r0a4fgkm7/93eZexaAwVOe+Qej2L+9Q206oFtqH/zR3+v+ReLqBKFLLGmee6CSc3Nlay8V7EgnroQYIjGj9GOQ==" saltValue="AuLZCvisfp8xVn8PdwYM5Q==" spinCount="100000" sheet="1" objects="1" scenarios="1"/>
  <phoneticPr fontId="24" type="noConversion"/>
  <pageMargins left="1.1811023622047245" right="0.23622047244094491" top="0.78740157480314965" bottom="0.78740157480314965" header="0.31496062992125984" footer="0.31496062992125984"/>
  <pageSetup paperSize="9" orientation="portrait" r:id="rId1"/>
  <headerFooter>
    <oddHeader xml:space="preserve">&amp;C&amp;10&amp;EPROJEKTANTSKI POPIS S PREDIZMERAMI IN STROŠKOVNO OCENO
REKONSTRUKCIJA LINHARTOVE CESTE II. FAZA - RUMENI PASOVI
</oddHeader>
    <oddFooter>&amp;R&amp;10Stran &amp;P/&amp;N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BAE08D-A651-4330-9990-612E4D77619B}">
  <sheetPr>
    <tabColor rgb="FF92D050"/>
  </sheetPr>
  <dimension ref="A1:H35"/>
  <sheetViews>
    <sheetView showGridLines="0" view="pageLayout" zoomScaleNormal="100" workbookViewId="0">
      <selection activeCell="H14" sqref="H14"/>
    </sheetView>
  </sheetViews>
  <sheetFormatPr defaultRowHeight="18" x14ac:dyDescent="0.25"/>
  <cols>
    <col min="1" max="1" width="7.28515625" style="1" customWidth="1"/>
    <col min="2" max="7" width="9.140625" style="1"/>
    <col min="8" max="8" width="23.5703125" style="1" customWidth="1"/>
    <col min="9" max="16384" width="9.140625" style="1"/>
  </cols>
  <sheetData>
    <row r="1" spans="1:8" x14ac:dyDescent="0.25">
      <c r="A1" s="863" t="s">
        <v>203</v>
      </c>
      <c r="B1" s="863"/>
      <c r="C1" s="863"/>
      <c r="D1" s="863"/>
      <c r="E1" s="863"/>
      <c r="F1" s="863"/>
      <c r="G1" s="863"/>
      <c r="H1" s="863"/>
    </row>
    <row r="5" spans="1:8" ht="18" customHeight="1" x14ac:dyDescent="0.25">
      <c r="A5" s="864" t="s">
        <v>204</v>
      </c>
      <c r="B5" s="864"/>
      <c r="C5" s="864"/>
      <c r="D5" s="864"/>
      <c r="E5" s="864"/>
      <c r="F5" s="864"/>
      <c r="G5" s="864"/>
      <c r="H5" s="864"/>
    </row>
    <row r="6" spans="1:8" x14ac:dyDescent="0.25">
      <c r="A6" s="864"/>
      <c r="B6" s="864"/>
      <c r="C6" s="864"/>
      <c r="D6" s="864"/>
      <c r="E6" s="864"/>
      <c r="F6" s="864"/>
      <c r="G6" s="864"/>
      <c r="H6" s="864"/>
    </row>
    <row r="11" spans="1:8" x14ac:dyDescent="0.25">
      <c r="B11" s="320" t="s">
        <v>1150</v>
      </c>
    </row>
    <row r="13" spans="1:8" x14ac:dyDescent="0.25">
      <c r="A13" s="321" t="s">
        <v>206</v>
      </c>
      <c r="B13" s="321" t="s">
        <v>7</v>
      </c>
      <c r="C13" s="322"/>
      <c r="D13" s="322"/>
      <c r="E13" s="322"/>
      <c r="F13" s="322"/>
      <c r="G13" s="322"/>
      <c r="H13" s="323">
        <f>'POPIS VOZ'!F28</f>
        <v>0</v>
      </c>
    </row>
    <row r="14" spans="1:8" x14ac:dyDescent="0.25">
      <c r="A14" s="321" t="s">
        <v>207</v>
      </c>
      <c r="B14" s="321" t="s">
        <v>53</v>
      </c>
      <c r="C14" s="322"/>
      <c r="D14" s="322"/>
      <c r="E14" s="322"/>
      <c r="F14" s="322"/>
      <c r="G14" s="322"/>
      <c r="H14" s="323">
        <f>'POPIS VOZ'!F46</f>
        <v>0</v>
      </c>
    </row>
    <row r="15" spans="1:8" x14ac:dyDescent="0.25">
      <c r="A15" s="321" t="s">
        <v>208</v>
      </c>
      <c r="B15" s="321" t="s">
        <v>78</v>
      </c>
      <c r="C15" s="322"/>
      <c r="D15" s="322"/>
      <c r="E15" s="322"/>
      <c r="F15" s="322"/>
      <c r="G15" s="322"/>
      <c r="H15" s="323">
        <f>'POPIS VOZ'!F65</f>
        <v>0</v>
      </c>
    </row>
    <row r="16" spans="1:8" x14ac:dyDescent="0.25">
      <c r="A16" s="321" t="s">
        <v>209</v>
      </c>
      <c r="B16" s="321" t="s">
        <v>115</v>
      </c>
      <c r="C16" s="322"/>
      <c r="D16" s="322"/>
      <c r="E16" s="322"/>
      <c r="F16" s="322"/>
      <c r="G16" s="322"/>
      <c r="H16" s="323">
        <f>'POPIS VOZ'!F77</f>
        <v>0</v>
      </c>
    </row>
    <row r="17" spans="1:8" x14ac:dyDescent="0.25">
      <c r="A17" s="321" t="s">
        <v>210</v>
      </c>
      <c r="B17" s="321" t="s">
        <v>135</v>
      </c>
      <c r="C17" s="322"/>
      <c r="D17" s="322"/>
      <c r="E17" s="322"/>
      <c r="F17" s="322"/>
      <c r="G17" s="322"/>
      <c r="H17" s="323">
        <f>'POPIS VOZ'!F87</f>
        <v>0</v>
      </c>
    </row>
    <row r="18" spans="1:8" x14ac:dyDescent="0.25">
      <c r="A18" s="321" t="s">
        <v>211</v>
      </c>
      <c r="B18" s="321" t="s">
        <v>163</v>
      </c>
      <c r="C18" s="322"/>
      <c r="D18" s="322"/>
      <c r="E18" s="322"/>
      <c r="F18" s="322"/>
      <c r="G18" s="322"/>
      <c r="H18" s="323">
        <f>'POPIS VOZ'!F103</f>
        <v>0</v>
      </c>
    </row>
    <row r="19" spans="1:8" x14ac:dyDescent="0.25">
      <c r="A19" s="321" t="s">
        <v>212</v>
      </c>
      <c r="B19" s="321" t="s">
        <v>191</v>
      </c>
      <c r="C19" s="322"/>
      <c r="D19" s="322"/>
      <c r="E19" s="322"/>
      <c r="F19" s="322"/>
      <c r="G19" s="322"/>
      <c r="H19" s="323">
        <v>0</v>
      </c>
    </row>
    <row r="20" spans="1:8" x14ac:dyDescent="0.25">
      <c r="A20" s="324" t="s">
        <v>213</v>
      </c>
      <c r="B20" s="324" t="s">
        <v>200</v>
      </c>
      <c r="C20" s="325"/>
      <c r="D20" s="325"/>
      <c r="E20" s="325"/>
      <c r="F20" s="325"/>
      <c r="G20" s="325"/>
      <c r="H20" s="326">
        <v>0</v>
      </c>
    </row>
    <row r="21" spans="1:8" x14ac:dyDescent="0.25">
      <c r="A21" s="322"/>
      <c r="B21" s="322"/>
      <c r="C21" s="322"/>
      <c r="D21" s="322"/>
      <c r="E21" s="322"/>
      <c r="F21" s="322"/>
      <c r="G21" s="322"/>
      <c r="H21" s="322"/>
    </row>
    <row r="22" spans="1:8" x14ac:dyDescent="0.25">
      <c r="A22" s="325"/>
      <c r="B22" s="324" t="s">
        <v>214</v>
      </c>
      <c r="C22" s="325"/>
      <c r="D22" s="325"/>
      <c r="E22" s="325"/>
      <c r="F22" s="325"/>
      <c r="G22" s="325"/>
      <c r="H22" s="327">
        <f>SUM(H13:H21)</f>
        <v>0</v>
      </c>
    </row>
    <row r="23" spans="1:8" x14ac:dyDescent="0.25">
      <c r="A23" s="322"/>
      <c r="B23" s="322"/>
      <c r="C23" s="322"/>
      <c r="D23" s="322"/>
      <c r="E23" s="322"/>
      <c r="F23" s="322"/>
      <c r="G23" s="322"/>
      <c r="H23" s="328"/>
    </row>
    <row r="24" spans="1:8" x14ac:dyDescent="0.25">
      <c r="A24" s="325"/>
      <c r="B24" s="325" t="s">
        <v>215</v>
      </c>
      <c r="C24" s="325"/>
      <c r="D24" s="325"/>
      <c r="E24" s="325"/>
      <c r="F24" s="325"/>
      <c r="G24" s="325"/>
      <c r="H24" s="327">
        <f>H22*0.22</f>
        <v>0</v>
      </c>
    </row>
    <row r="25" spans="1:8" x14ac:dyDescent="0.25">
      <c r="A25" s="322"/>
      <c r="B25" s="322"/>
      <c r="C25" s="322"/>
      <c r="D25" s="322"/>
      <c r="E25" s="322"/>
      <c r="F25" s="322"/>
      <c r="G25" s="322"/>
      <c r="H25" s="328"/>
    </row>
    <row r="26" spans="1:8" ht="18.75" thickBot="1" x14ac:dyDescent="0.3">
      <c r="A26" s="329"/>
      <c r="B26" s="329" t="s">
        <v>216</v>
      </c>
      <c r="C26" s="329"/>
      <c r="D26" s="329"/>
      <c r="E26" s="329"/>
      <c r="F26" s="329"/>
      <c r="G26" s="329"/>
      <c r="H26" s="330">
        <f>H24+H22</f>
        <v>0</v>
      </c>
    </row>
    <row r="27" spans="1:8" ht="18.75" thickTop="1" x14ac:dyDescent="0.25"/>
    <row r="33" spans="2:6" x14ac:dyDescent="0.25">
      <c r="B33" s="322"/>
      <c r="C33" s="322"/>
      <c r="D33" s="322"/>
      <c r="E33" s="322"/>
      <c r="F33" s="322"/>
    </row>
    <row r="34" spans="2:6" x14ac:dyDescent="0.25">
      <c r="B34" s="322"/>
      <c r="C34" s="322"/>
      <c r="D34" s="322"/>
      <c r="E34" s="322"/>
      <c r="F34" s="322"/>
    </row>
    <row r="35" spans="2:6" x14ac:dyDescent="0.25">
      <c r="B35" s="322"/>
      <c r="C35" s="322"/>
      <c r="D35" s="322"/>
      <c r="E35" s="322"/>
      <c r="F35" s="322"/>
    </row>
  </sheetData>
  <sheetProtection algorithmName="SHA-512" hashValue="s/Vk5VF1/jrUU02Fo9A+rmpOrEkAsErD3Z39WLKd5UNh4zBb6tC0Dg98gmS/wmqWKKr/AWqbrKSSp826qHZgSg==" saltValue="+zvCHMNkGVsBehjm/BVkiw==" spinCount="100000" sheet="1" objects="1" scenarios="1"/>
  <mergeCells count="2">
    <mergeCell ref="A1:H1"/>
    <mergeCell ref="A5:H6"/>
  </mergeCells>
  <pageMargins left="1.1811023622047245" right="0.19685039370078741" top="0.78740157480314965" bottom="0.78740157480314965"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7380FA-D74D-4CCC-87D1-1794DD6C2FEF}">
  <sheetPr>
    <tabColor rgb="FF92D050"/>
  </sheetPr>
  <dimension ref="A1:F997"/>
  <sheetViews>
    <sheetView view="pageLayout" zoomScale="115" zoomScaleNormal="160" zoomScalePageLayoutView="115" workbookViewId="0">
      <selection activeCell="E102" sqref="E102"/>
    </sheetView>
  </sheetViews>
  <sheetFormatPr defaultRowHeight="18" x14ac:dyDescent="0.25"/>
  <cols>
    <col min="1" max="1" width="5.140625" style="1" customWidth="1"/>
    <col min="2" max="2" width="49.28515625" style="1" customWidth="1"/>
    <col min="3" max="3" width="4.85546875" style="1" customWidth="1"/>
    <col min="4" max="4" width="6.85546875" style="1" bestFit="1" customWidth="1"/>
    <col min="5" max="5" width="9.7109375" style="153" bestFit="1" customWidth="1"/>
    <col min="6" max="6" width="10.42578125" style="153" customWidth="1"/>
    <col min="7" max="16384" width="9.140625" style="1"/>
  </cols>
  <sheetData>
    <row r="1" spans="1:6" ht="14.1" customHeight="1" x14ac:dyDescent="0.25">
      <c r="A1" s="337" t="s">
        <v>0</v>
      </c>
      <c r="B1" s="337" t="s">
        <v>1</v>
      </c>
      <c r="C1" s="337" t="s">
        <v>2</v>
      </c>
      <c r="D1" s="337" t="s">
        <v>3</v>
      </c>
      <c r="E1" s="139" t="s">
        <v>4</v>
      </c>
      <c r="F1" s="139" t="s">
        <v>5</v>
      </c>
    </row>
    <row r="2" spans="1:6" ht="8.4499999999999993" customHeight="1" thickBot="1" x14ac:dyDescent="0.3">
      <c r="A2" s="338"/>
      <c r="B2" s="339"/>
      <c r="C2" s="338"/>
      <c r="D2" s="340"/>
      <c r="E2" s="141"/>
      <c r="F2" s="140"/>
    </row>
    <row r="3" spans="1:6" ht="17.100000000000001" customHeight="1" thickBot="1" x14ac:dyDescent="0.3">
      <c r="A3" s="341" t="s">
        <v>6</v>
      </c>
      <c r="B3" s="342" t="s">
        <v>7</v>
      </c>
      <c r="C3" s="343"/>
      <c r="D3" s="344"/>
      <c r="E3" s="142"/>
      <c r="F3" s="143"/>
    </row>
    <row r="4" spans="1:6" ht="8.4499999999999993" customHeight="1" x14ac:dyDescent="0.3">
      <c r="A4" s="345"/>
      <c r="B4" s="346"/>
      <c r="C4" s="345"/>
      <c r="D4" s="347"/>
      <c r="E4" s="144"/>
      <c r="F4" s="145"/>
    </row>
    <row r="5" spans="1:6" ht="8.4499999999999993" customHeight="1" x14ac:dyDescent="0.25">
      <c r="A5" s="348" t="s">
        <v>8</v>
      </c>
      <c r="B5" s="349" t="s">
        <v>9</v>
      </c>
      <c r="C5" s="350"/>
      <c r="D5" s="351"/>
      <c r="E5" s="146"/>
      <c r="F5" s="147"/>
    </row>
    <row r="6" spans="1:6" ht="14.1" customHeight="1" x14ac:dyDescent="0.25">
      <c r="A6" s="352" t="s">
        <v>252</v>
      </c>
      <c r="B6" s="353" t="s">
        <v>10</v>
      </c>
      <c r="C6" s="354" t="s">
        <v>11</v>
      </c>
      <c r="D6" s="355">
        <v>0.54</v>
      </c>
      <c r="E6" s="331">
        <v>0</v>
      </c>
      <c r="F6" s="331">
        <f>E6*D6</f>
        <v>0</v>
      </c>
    </row>
    <row r="7" spans="1:6" ht="25.5" x14ac:dyDescent="0.25">
      <c r="A7" s="352" t="s">
        <v>254</v>
      </c>
      <c r="B7" s="353" t="s">
        <v>12</v>
      </c>
      <c r="C7" s="354" t="s">
        <v>11</v>
      </c>
      <c r="D7" s="355">
        <v>0.54</v>
      </c>
      <c r="E7" s="331">
        <v>0</v>
      </c>
      <c r="F7" s="331">
        <f>E7*D7</f>
        <v>0</v>
      </c>
    </row>
    <row r="8" spans="1:6" ht="14.1" customHeight="1" x14ac:dyDescent="0.25">
      <c r="A8" s="352" t="s">
        <v>257</v>
      </c>
      <c r="B8" s="353" t="s">
        <v>13</v>
      </c>
      <c r="C8" s="354" t="s">
        <v>14</v>
      </c>
      <c r="D8" s="355">
        <v>27</v>
      </c>
      <c r="E8" s="331">
        <v>0</v>
      </c>
      <c r="F8" s="331">
        <f>E8*D8</f>
        <v>0</v>
      </c>
    </row>
    <row r="9" spans="1:6" ht="25.5" x14ac:dyDescent="0.25">
      <c r="A9" s="352" t="s">
        <v>325</v>
      </c>
      <c r="B9" s="353" t="s">
        <v>15</v>
      </c>
      <c r="C9" s="354" t="s">
        <v>14</v>
      </c>
      <c r="D9" s="355">
        <v>69</v>
      </c>
      <c r="E9" s="331">
        <v>0</v>
      </c>
      <c r="F9" s="331">
        <f>E9*D9</f>
        <v>0</v>
      </c>
    </row>
    <row r="10" spans="1:6" ht="14.1" customHeight="1" x14ac:dyDescent="0.25">
      <c r="A10" s="348" t="s">
        <v>16</v>
      </c>
      <c r="B10" s="349" t="s">
        <v>17</v>
      </c>
      <c r="C10" s="350"/>
      <c r="D10" s="351"/>
      <c r="E10" s="146"/>
      <c r="F10" s="147"/>
    </row>
    <row r="11" spans="1:6" ht="38.25" x14ac:dyDescent="0.25">
      <c r="A11" s="356"/>
      <c r="B11" s="357" t="s">
        <v>18</v>
      </c>
      <c r="C11" s="358"/>
      <c r="D11" s="359"/>
      <c r="E11" s="148"/>
      <c r="F11" s="149"/>
    </row>
    <row r="12" spans="1:6" ht="14.1" customHeight="1" x14ac:dyDescent="0.25">
      <c r="A12" s="356" t="s">
        <v>19</v>
      </c>
      <c r="B12" s="360" t="s">
        <v>20</v>
      </c>
      <c r="C12" s="358"/>
      <c r="D12" s="359"/>
      <c r="E12" s="148"/>
      <c r="F12" s="149"/>
    </row>
    <row r="13" spans="1:6" ht="14.1" customHeight="1" x14ac:dyDescent="0.25">
      <c r="A13" s="352" t="s">
        <v>326</v>
      </c>
      <c r="B13" s="353" t="s">
        <v>21</v>
      </c>
      <c r="C13" s="354" t="s">
        <v>14</v>
      </c>
      <c r="D13" s="355">
        <v>7</v>
      </c>
      <c r="E13" s="331">
        <v>0</v>
      </c>
      <c r="F13" s="331">
        <f>E13*D13</f>
        <v>0</v>
      </c>
    </row>
    <row r="14" spans="1:6" ht="25.5" x14ac:dyDescent="0.25">
      <c r="A14" s="352" t="s">
        <v>327</v>
      </c>
      <c r="B14" s="353" t="s">
        <v>22</v>
      </c>
      <c r="C14" s="354" t="s">
        <v>14</v>
      </c>
      <c r="D14" s="355">
        <v>7</v>
      </c>
      <c r="E14" s="331">
        <v>0</v>
      </c>
      <c r="F14" s="331">
        <f>E14*D14</f>
        <v>0</v>
      </c>
    </row>
    <row r="15" spans="1:6" ht="14.1" customHeight="1" x14ac:dyDescent="0.25">
      <c r="A15" s="356" t="s">
        <v>23</v>
      </c>
      <c r="B15" s="360" t="s">
        <v>24</v>
      </c>
      <c r="C15" s="358"/>
      <c r="D15" s="359"/>
      <c r="E15" s="148"/>
      <c r="F15" s="149"/>
    </row>
    <row r="16" spans="1:6" ht="14.1" customHeight="1" x14ac:dyDescent="0.25">
      <c r="A16" s="352" t="s">
        <v>328</v>
      </c>
      <c r="B16" s="353" t="s">
        <v>221</v>
      </c>
      <c r="C16" s="354" t="s">
        <v>26</v>
      </c>
      <c r="D16" s="355">
        <v>2769</v>
      </c>
      <c r="E16" s="331">
        <v>0</v>
      </c>
      <c r="F16" s="331">
        <f t="shared" ref="F16:F21" si="0">E16*D16</f>
        <v>0</v>
      </c>
    </row>
    <row r="17" spans="1:6" ht="14.1" customHeight="1" x14ac:dyDescent="0.25">
      <c r="A17" s="352" t="s">
        <v>329</v>
      </c>
      <c r="B17" s="353" t="s">
        <v>27</v>
      </c>
      <c r="C17" s="354" t="s">
        <v>26</v>
      </c>
      <c r="D17" s="355">
        <v>283</v>
      </c>
      <c r="E17" s="331">
        <v>0</v>
      </c>
      <c r="F17" s="331">
        <f t="shared" si="0"/>
        <v>0</v>
      </c>
    </row>
    <row r="18" spans="1:6" ht="14.1" customHeight="1" x14ac:dyDescent="0.25">
      <c r="A18" s="352" t="s">
        <v>330</v>
      </c>
      <c r="B18" s="353" t="s">
        <v>30</v>
      </c>
      <c r="C18" s="354" t="s">
        <v>29</v>
      </c>
      <c r="D18" s="355">
        <v>37</v>
      </c>
      <c r="E18" s="331">
        <v>0</v>
      </c>
      <c r="F18" s="331">
        <f t="shared" si="0"/>
        <v>0</v>
      </c>
    </row>
    <row r="19" spans="1:6" ht="25.5" x14ac:dyDescent="0.25">
      <c r="A19" s="352" t="s">
        <v>331</v>
      </c>
      <c r="B19" s="353" t="s">
        <v>32</v>
      </c>
      <c r="C19" s="354" t="s">
        <v>29</v>
      </c>
      <c r="D19" s="355">
        <v>537</v>
      </c>
      <c r="E19" s="331">
        <v>0</v>
      </c>
      <c r="F19" s="331">
        <f t="shared" si="0"/>
        <v>0</v>
      </c>
    </row>
    <row r="20" spans="1:6" ht="25.5" x14ac:dyDescent="0.25">
      <c r="A20" s="352" t="s">
        <v>332</v>
      </c>
      <c r="B20" s="353" t="s">
        <v>33</v>
      </c>
      <c r="C20" s="354" t="s">
        <v>34</v>
      </c>
      <c r="D20" s="355">
        <v>32</v>
      </c>
      <c r="E20" s="331">
        <v>0</v>
      </c>
      <c r="F20" s="331">
        <f t="shared" si="0"/>
        <v>0</v>
      </c>
    </row>
    <row r="21" spans="1:6" ht="38.25" x14ac:dyDescent="0.25">
      <c r="A21" s="352" t="s">
        <v>333</v>
      </c>
      <c r="B21" s="353" t="s">
        <v>241</v>
      </c>
      <c r="C21" s="354" t="s">
        <v>26</v>
      </c>
      <c r="D21" s="355">
        <v>69</v>
      </c>
      <c r="E21" s="331">
        <v>0</v>
      </c>
      <c r="F21" s="331">
        <f t="shared" si="0"/>
        <v>0</v>
      </c>
    </row>
    <row r="22" spans="1:6" ht="14.1" customHeight="1" x14ac:dyDescent="0.25">
      <c r="A22" s="356" t="s">
        <v>35</v>
      </c>
      <c r="B22" s="360" t="s">
        <v>36</v>
      </c>
      <c r="C22" s="358"/>
      <c r="D22" s="359"/>
      <c r="E22" s="148"/>
      <c r="F22" s="149"/>
    </row>
    <row r="23" spans="1:6" ht="14.1" customHeight="1" x14ac:dyDescent="0.25">
      <c r="A23" s="352" t="s">
        <v>335</v>
      </c>
      <c r="B23" s="353" t="s">
        <v>37</v>
      </c>
      <c r="C23" s="354" t="s">
        <v>29</v>
      </c>
      <c r="D23" s="355">
        <v>390</v>
      </c>
      <c r="E23" s="331">
        <v>0</v>
      </c>
      <c r="F23" s="331">
        <f>E23*D23</f>
        <v>0</v>
      </c>
    </row>
    <row r="24" spans="1:6" ht="14.1" customHeight="1" x14ac:dyDescent="0.25">
      <c r="A24" s="352" t="s">
        <v>336</v>
      </c>
      <c r="B24" s="353" t="s">
        <v>222</v>
      </c>
      <c r="C24" s="354" t="s">
        <v>39</v>
      </c>
      <c r="D24" s="355">
        <v>39</v>
      </c>
      <c r="E24" s="331">
        <v>0</v>
      </c>
      <c r="F24" s="331">
        <f>E24*D24</f>
        <v>0</v>
      </c>
    </row>
    <row r="25" spans="1:6" ht="14.1" customHeight="1" x14ac:dyDescent="0.25">
      <c r="A25" s="352" t="s">
        <v>337</v>
      </c>
      <c r="B25" s="353" t="s">
        <v>40</v>
      </c>
      <c r="C25" s="354" t="s">
        <v>14</v>
      </c>
      <c r="D25" s="355">
        <v>1</v>
      </c>
      <c r="E25" s="331">
        <v>0</v>
      </c>
      <c r="F25" s="331">
        <f>E25*D25</f>
        <v>0</v>
      </c>
    </row>
    <row r="26" spans="1:6" ht="38.25" x14ac:dyDescent="0.25">
      <c r="A26" s="352" t="s">
        <v>338</v>
      </c>
      <c r="B26" s="353" t="s">
        <v>41</v>
      </c>
      <c r="C26" s="354" t="s">
        <v>14</v>
      </c>
      <c r="D26" s="355">
        <v>21</v>
      </c>
      <c r="E26" s="331">
        <v>0</v>
      </c>
      <c r="F26" s="331">
        <f>E26*D26</f>
        <v>0</v>
      </c>
    </row>
    <row r="27" spans="1:6" ht="8.4499999999999993" customHeight="1" thickBot="1" x14ac:dyDescent="0.3">
      <c r="A27" s="362"/>
      <c r="B27" s="362"/>
      <c r="C27" s="362"/>
      <c r="D27" s="363"/>
      <c r="E27" s="150"/>
      <c r="F27" s="150"/>
    </row>
    <row r="28" spans="1:6" ht="14.1" customHeight="1" thickTop="1" thickBot="1" x14ac:dyDescent="0.3">
      <c r="A28" s="364"/>
      <c r="B28" s="365" t="s">
        <v>51</v>
      </c>
      <c r="C28" s="364"/>
      <c r="D28" s="366"/>
      <c r="E28" s="332"/>
      <c r="F28" s="333">
        <f>SUM(F10:F27)</f>
        <v>0</v>
      </c>
    </row>
    <row r="29" spans="1:6" ht="17.100000000000001" customHeight="1" thickBot="1" x14ac:dyDescent="0.3">
      <c r="A29" s="341" t="s">
        <v>52</v>
      </c>
      <c r="B29" s="342" t="s">
        <v>53</v>
      </c>
      <c r="C29" s="343"/>
      <c r="D29" s="344"/>
      <c r="E29" s="142"/>
      <c r="F29" s="143"/>
    </row>
    <row r="30" spans="1:6" ht="8.4499999999999993" customHeight="1" x14ac:dyDescent="0.3">
      <c r="A30" s="345"/>
      <c r="B30" s="346"/>
      <c r="C30" s="345"/>
      <c r="D30" s="347"/>
      <c r="E30" s="144"/>
      <c r="F30" s="145"/>
    </row>
    <row r="31" spans="1:6" ht="14.1" customHeight="1" x14ac:dyDescent="0.25">
      <c r="A31" s="348" t="s">
        <v>54</v>
      </c>
      <c r="B31" s="349" t="s">
        <v>55</v>
      </c>
      <c r="C31" s="350"/>
      <c r="D31" s="351"/>
      <c r="E31" s="146"/>
      <c r="F31" s="147"/>
    </row>
    <row r="32" spans="1:6" ht="25.5" x14ac:dyDescent="0.25">
      <c r="A32" s="352" t="s">
        <v>260</v>
      </c>
      <c r="B32" s="353" t="s">
        <v>56</v>
      </c>
      <c r="C32" s="354" t="s">
        <v>34</v>
      </c>
      <c r="D32" s="355">
        <v>168</v>
      </c>
      <c r="E32" s="331">
        <v>0</v>
      </c>
      <c r="F32" s="331">
        <f>E32*D32</f>
        <v>0</v>
      </c>
    </row>
    <row r="33" spans="1:6" ht="25.5" x14ac:dyDescent="0.25">
      <c r="A33" s="352" t="s">
        <v>263</v>
      </c>
      <c r="B33" s="353" t="s">
        <v>57</v>
      </c>
      <c r="C33" s="354" t="s">
        <v>34</v>
      </c>
      <c r="D33" s="355">
        <v>3795</v>
      </c>
      <c r="E33" s="331">
        <v>0</v>
      </c>
      <c r="F33" s="331">
        <f>E33*D33</f>
        <v>0</v>
      </c>
    </row>
    <row r="34" spans="1:6" ht="38.25" x14ac:dyDescent="0.25">
      <c r="A34" s="352" t="s">
        <v>343</v>
      </c>
      <c r="B34" s="353" t="s">
        <v>58</v>
      </c>
      <c r="C34" s="354" t="s">
        <v>34</v>
      </c>
      <c r="D34" s="355">
        <v>300</v>
      </c>
      <c r="E34" s="331">
        <v>0</v>
      </c>
      <c r="F34" s="331">
        <f>E34*D34</f>
        <v>0</v>
      </c>
    </row>
    <row r="35" spans="1:6" ht="14.1" customHeight="1" x14ac:dyDescent="0.25">
      <c r="A35" s="367" t="s">
        <v>59</v>
      </c>
      <c r="B35" s="349" t="s">
        <v>60</v>
      </c>
      <c r="C35" s="350"/>
      <c r="D35" s="351"/>
      <c r="E35" s="146"/>
      <c r="F35" s="147"/>
    </row>
    <row r="36" spans="1:6" ht="25.5" x14ac:dyDescent="0.25">
      <c r="A36" s="352" t="s">
        <v>266</v>
      </c>
      <c r="B36" s="353" t="s">
        <v>61</v>
      </c>
      <c r="C36" s="354" t="s">
        <v>26</v>
      </c>
      <c r="D36" s="355">
        <v>5811</v>
      </c>
      <c r="E36" s="331">
        <v>0</v>
      </c>
      <c r="F36" s="331">
        <f>E36*D36</f>
        <v>0</v>
      </c>
    </row>
    <row r="37" spans="1:6" ht="14.1" customHeight="1" x14ac:dyDescent="0.25">
      <c r="A37" s="348" t="s">
        <v>62</v>
      </c>
      <c r="B37" s="349" t="s">
        <v>63</v>
      </c>
      <c r="C37" s="350"/>
      <c r="D37" s="351"/>
      <c r="E37" s="146"/>
      <c r="F37" s="147"/>
    </row>
    <row r="38" spans="1:6" ht="76.5" x14ac:dyDescent="0.25">
      <c r="A38" s="352" t="s">
        <v>344</v>
      </c>
      <c r="B38" s="353" t="s">
        <v>224</v>
      </c>
      <c r="C38" s="354" t="s">
        <v>34</v>
      </c>
      <c r="D38" s="355">
        <v>2025</v>
      </c>
      <c r="E38" s="331">
        <v>0</v>
      </c>
      <c r="F38" s="331">
        <f>E38*D38</f>
        <v>0</v>
      </c>
    </row>
    <row r="39" spans="1:6" ht="14.1" customHeight="1" x14ac:dyDescent="0.25">
      <c r="A39" s="348" t="s">
        <v>69</v>
      </c>
      <c r="B39" s="349" t="s">
        <v>70</v>
      </c>
      <c r="C39" s="350"/>
      <c r="D39" s="351"/>
      <c r="E39" s="146"/>
      <c r="F39" s="147"/>
    </row>
    <row r="40" spans="1:6" ht="25.5" x14ac:dyDescent="0.25">
      <c r="A40" s="352" t="s">
        <v>347</v>
      </c>
      <c r="B40" s="353" t="s">
        <v>71</v>
      </c>
      <c r="C40" s="354" t="s">
        <v>72</v>
      </c>
      <c r="D40" s="355">
        <v>302.39999999999998</v>
      </c>
      <c r="E40" s="331">
        <v>0</v>
      </c>
      <c r="F40" s="331">
        <f>E40*D40</f>
        <v>0</v>
      </c>
    </row>
    <row r="41" spans="1:6" ht="25.5" x14ac:dyDescent="0.25">
      <c r="A41" s="352" t="s">
        <v>348</v>
      </c>
      <c r="B41" s="353" t="s">
        <v>73</v>
      </c>
      <c r="C41" s="354" t="s">
        <v>72</v>
      </c>
      <c r="D41" s="355">
        <v>7371</v>
      </c>
      <c r="E41" s="331">
        <v>0</v>
      </c>
      <c r="F41" s="331">
        <f>E41*D41</f>
        <v>0</v>
      </c>
    </row>
    <row r="42" spans="1:6" ht="25.5" x14ac:dyDescent="0.25">
      <c r="A42" s="352" t="s">
        <v>349</v>
      </c>
      <c r="B42" s="353" t="s">
        <v>74</v>
      </c>
      <c r="C42" s="354" t="s">
        <v>72</v>
      </c>
      <c r="D42" s="355">
        <v>859</v>
      </c>
      <c r="E42" s="331">
        <v>0</v>
      </c>
      <c r="F42" s="331">
        <f>E42*D42</f>
        <v>0</v>
      </c>
    </row>
    <row r="43" spans="1:6" ht="25.5" x14ac:dyDescent="0.25">
      <c r="A43" s="352" t="s">
        <v>350</v>
      </c>
      <c r="B43" s="353" t="s">
        <v>75</v>
      </c>
      <c r="C43" s="354" t="s">
        <v>72</v>
      </c>
      <c r="D43" s="355">
        <v>25</v>
      </c>
      <c r="E43" s="331">
        <v>0</v>
      </c>
      <c r="F43" s="331">
        <f>E43*D43</f>
        <v>0</v>
      </c>
    </row>
    <row r="44" spans="1:6" ht="14.1" customHeight="1" x14ac:dyDescent="0.25">
      <c r="A44" s="352" t="s">
        <v>351</v>
      </c>
      <c r="B44" s="353" t="s">
        <v>76</v>
      </c>
      <c r="C44" s="354" t="s">
        <v>72</v>
      </c>
      <c r="D44" s="355">
        <v>8557.4</v>
      </c>
      <c r="E44" s="331">
        <v>0</v>
      </c>
      <c r="F44" s="331">
        <f>E44*D44</f>
        <v>0</v>
      </c>
    </row>
    <row r="45" spans="1:6" ht="8.4499999999999993" customHeight="1" thickBot="1" x14ac:dyDescent="0.3">
      <c r="A45" s="362"/>
      <c r="B45" s="362"/>
      <c r="C45" s="362"/>
      <c r="D45" s="363"/>
      <c r="E45" s="150"/>
      <c r="F45" s="150"/>
    </row>
    <row r="46" spans="1:6" ht="14.1" customHeight="1" thickTop="1" thickBot="1" x14ac:dyDescent="0.3">
      <c r="A46" s="368"/>
      <c r="B46" s="369" t="s">
        <v>51</v>
      </c>
      <c r="C46" s="368"/>
      <c r="D46" s="370"/>
      <c r="E46" s="334"/>
      <c r="F46" s="335">
        <f>SUM(F33:F45)</f>
        <v>0</v>
      </c>
    </row>
    <row r="47" spans="1:6" ht="17.100000000000001" customHeight="1" thickBot="1" x14ac:dyDescent="0.3">
      <c r="A47" s="341" t="s">
        <v>77</v>
      </c>
      <c r="B47" s="342" t="s">
        <v>78</v>
      </c>
      <c r="C47" s="343"/>
      <c r="D47" s="344"/>
      <c r="E47" s="142"/>
      <c r="F47" s="143"/>
    </row>
    <row r="48" spans="1:6" ht="8.4499999999999993" customHeight="1" x14ac:dyDescent="0.3">
      <c r="A48" s="345"/>
      <c r="B48" s="346"/>
      <c r="C48" s="345"/>
      <c r="D48" s="347"/>
      <c r="E48" s="144"/>
      <c r="F48" s="145"/>
    </row>
    <row r="49" spans="1:6" ht="14.1" customHeight="1" x14ac:dyDescent="0.25">
      <c r="A49" s="348" t="s">
        <v>79</v>
      </c>
      <c r="B49" s="349" t="s">
        <v>80</v>
      </c>
      <c r="C49" s="350"/>
      <c r="D49" s="351"/>
      <c r="E49" s="146"/>
      <c r="F49" s="147"/>
    </row>
    <row r="50" spans="1:6" ht="14.1" customHeight="1" x14ac:dyDescent="0.25">
      <c r="A50" s="356" t="s">
        <v>81</v>
      </c>
      <c r="B50" s="360" t="s">
        <v>82</v>
      </c>
      <c r="C50" s="358"/>
      <c r="D50" s="359"/>
      <c r="E50" s="148"/>
      <c r="F50" s="149"/>
    </row>
    <row r="51" spans="1:6" ht="76.5" x14ac:dyDescent="0.25">
      <c r="A51" s="352" t="s">
        <v>282</v>
      </c>
      <c r="B51" s="353" t="s">
        <v>83</v>
      </c>
      <c r="C51" s="354" t="s">
        <v>34</v>
      </c>
      <c r="D51" s="355">
        <v>1523</v>
      </c>
      <c r="E51" s="331">
        <v>0</v>
      </c>
      <c r="F51" s="331">
        <f>E51*D51</f>
        <v>0</v>
      </c>
    </row>
    <row r="52" spans="1:6" ht="14.1" customHeight="1" x14ac:dyDescent="0.25">
      <c r="A52" s="356" t="s">
        <v>84</v>
      </c>
      <c r="B52" s="360" t="s">
        <v>85</v>
      </c>
      <c r="C52" s="358"/>
      <c r="D52" s="359"/>
      <c r="E52" s="148"/>
      <c r="F52" s="149"/>
    </row>
    <row r="53" spans="1:6" ht="38.25" x14ac:dyDescent="0.25">
      <c r="A53" s="352" t="s">
        <v>352</v>
      </c>
      <c r="B53" s="353" t="s">
        <v>225</v>
      </c>
      <c r="C53" s="354" t="s">
        <v>26</v>
      </c>
      <c r="D53" s="355">
        <v>4468</v>
      </c>
      <c r="E53" s="331">
        <v>0</v>
      </c>
      <c r="F53" s="331">
        <f>E53*D53</f>
        <v>0</v>
      </c>
    </row>
    <row r="54" spans="1:6" ht="38.25" x14ac:dyDescent="0.25">
      <c r="A54" s="352" t="s">
        <v>353</v>
      </c>
      <c r="B54" s="353" t="s">
        <v>86</v>
      </c>
      <c r="C54" s="354" t="s">
        <v>26</v>
      </c>
      <c r="D54" s="355">
        <v>196</v>
      </c>
      <c r="E54" s="331">
        <v>0</v>
      </c>
      <c r="F54" s="331">
        <f>E54*D54</f>
        <v>0</v>
      </c>
    </row>
    <row r="55" spans="1:6" ht="14.1" customHeight="1" x14ac:dyDescent="0.25">
      <c r="A55" s="356" t="s">
        <v>226</v>
      </c>
      <c r="B55" s="360" t="s">
        <v>227</v>
      </c>
      <c r="C55" s="358"/>
      <c r="D55" s="359"/>
      <c r="E55" s="148"/>
      <c r="F55" s="149"/>
    </row>
    <row r="56" spans="1:6" ht="38.25" x14ac:dyDescent="0.25">
      <c r="A56" s="352" t="s">
        <v>424</v>
      </c>
      <c r="B56" s="353" t="s">
        <v>228</v>
      </c>
      <c r="C56" s="354" t="s">
        <v>26</v>
      </c>
      <c r="D56" s="355">
        <v>4468</v>
      </c>
      <c r="E56" s="331">
        <v>0</v>
      </c>
      <c r="F56" s="331">
        <f>E56*D56</f>
        <v>0</v>
      </c>
    </row>
    <row r="57" spans="1:6" ht="14.1" customHeight="1" x14ac:dyDescent="0.25">
      <c r="A57" s="348" t="s">
        <v>88</v>
      </c>
      <c r="B57" s="349" t="s">
        <v>89</v>
      </c>
      <c r="C57" s="350"/>
      <c r="D57" s="351"/>
      <c r="E57" s="146"/>
      <c r="F57" s="147"/>
    </row>
    <row r="58" spans="1:6" ht="14.1" customHeight="1" x14ac:dyDescent="0.25">
      <c r="A58" s="356" t="s">
        <v>90</v>
      </c>
      <c r="B58" s="360" t="s">
        <v>91</v>
      </c>
      <c r="C58" s="358"/>
      <c r="D58" s="359"/>
      <c r="E58" s="148"/>
      <c r="F58" s="149"/>
    </row>
    <row r="59" spans="1:6" ht="38.25" x14ac:dyDescent="0.25">
      <c r="A59" s="352" t="s">
        <v>354</v>
      </c>
      <c r="B59" s="353" t="s">
        <v>93</v>
      </c>
      <c r="C59" s="354" t="s">
        <v>26</v>
      </c>
      <c r="D59" s="355">
        <v>196</v>
      </c>
      <c r="E59" s="331">
        <v>0</v>
      </c>
      <c r="F59" s="331">
        <f>E59*D59</f>
        <v>0</v>
      </c>
    </row>
    <row r="60" spans="1:6" ht="14.1" customHeight="1" x14ac:dyDescent="0.25">
      <c r="A60" s="356" t="s">
        <v>90</v>
      </c>
      <c r="B60" s="360" t="s">
        <v>229</v>
      </c>
      <c r="C60" s="358"/>
      <c r="D60" s="359"/>
      <c r="E60" s="148"/>
      <c r="F60" s="149"/>
    </row>
    <row r="61" spans="1:6" ht="25.5" x14ac:dyDescent="0.25">
      <c r="A61" s="352" t="s">
        <v>354</v>
      </c>
      <c r="B61" s="353" t="s">
        <v>230</v>
      </c>
      <c r="C61" s="354" t="s">
        <v>26</v>
      </c>
      <c r="D61" s="355">
        <v>4468</v>
      </c>
      <c r="E61" s="331">
        <v>0</v>
      </c>
      <c r="F61" s="331">
        <f>E61*D61</f>
        <v>0</v>
      </c>
    </row>
    <row r="62" spans="1:6" ht="14.1" customHeight="1" x14ac:dyDescent="0.25">
      <c r="A62" s="348" t="s">
        <v>107</v>
      </c>
      <c r="B62" s="349" t="s">
        <v>108</v>
      </c>
      <c r="C62" s="350"/>
      <c r="D62" s="351"/>
      <c r="E62" s="146"/>
      <c r="F62" s="147"/>
    </row>
    <row r="63" spans="1:6" ht="38.25" x14ac:dyDescent="0.25">
      <c r="A63" s="352" t="s">
        <v>427</v>
      </c>
      <c r="B63" s="353" t="s">
        <v>242</v>
      </c>
      <c r="C63" s="354" t="s">
        <v>29</v>
      </c>
      <c r="D63" s="355">
        <v>321</v>
      </c>
      <c r="E63" s="331">
        <v>0</v>
      </c>
      <c r="F63" s="331">
        <f>E63*D63</f>
        <v>0</v>
      </c>
    </row>
    <row r="64" spans="1:6" ht="8.4499999999999993" customHeight="1" thickBot="1" x14ac:dyDescent="0.3">
      <c r="A64" s="362"/>
      <c r="B64" s="362"/>
      <c r="C64" s="362"/>
      <c r="D64" s="363"/>
      <c r="E64" s="150"/>
      <c r="F64" s="150"/>
    </row>
    <row r="65" spans="1:6" ht="14.1" customHeight="1" thickTop="1" thickBot="1" x14ac:dyDescent="0.3">
      <c r="A65" s="368"/>
      <c r="B65" s="369" t="s">
        <v>51</v>
      </c>
      <c r="C65" s="368"/>
      <c r="D65" s="370"/>
      <c r="E65" s="334"/>
      <c r="F65" s="335">
        <f>SUM(F51:F64)</f>
        <v>0</v>
      </c>
    </row>
    <row r="66" spans="1:6" ht="17.100000000000001" customHeight="1" thickBot="1" x14ac:dyDescent="0.3">
      <c r="A66" s="341" t="s">
        <v>114</v>
      </c>
      <c r="B66" s="342" t="s">
        <v>115</v>
      </c>
      <c r="C66" s="343"/>
      <c r="D66" s="344"/>
      <c r="E66" s="142"/>
      <c r="F66" s="143"/>
    </row>
    <row r="67" spans="1:6" ht="8.4499999999999993" customHeight="1" x14ac:dyDescent="0.3">
      <c r="A67" s="371"/>
      <c r="B67" s="346"/>
      <c r="C67" s="345"/>
      <c r="D67" s="347"/>
      <c r="E67" s="144"/>
      <c r="F67" s="145"/>
    </row>
    <row r="68" spans="1:6" ht="14.1" customHeight="1" x14ac:dyDescent="0.25">
      <c r="A68" s="356" t="s">
        <v>119</v>
      </c>
      <c r="B68" s="360" t="s">
        <v>718</v>
      </c>
      <c r="C68" s="358"/>
      <c r="D68" s="359"/>
      <c r="E68" s="148"/>
      <c r="F68" s="149"/>
    </row>
    <row r="69" spans="1:6" ht="63.75" x14ac:dyDescent="0.25">
      <c r="A69" s="352" t="s">
        <v>298</v>
      </c>
      <c r="B69" s="353" t="s">
        <v>120</v>
      </c>
      <c r="C69" s="354" t="s">
        <v>39</v>
      </c>
      <c r="D69" s="355">
        <v>26</v>
      </c>
      <c r="E69" s="331">
        <v>0</v>
      </c>
      <c r="F69" s="331">
        <f t="shared" ref="F69:F72" si="1">E69*D69</f>
        <v>0</v>
      </c>
    </row>
    <row r="70" spans="1:6" ht="63.75" x14ac:dyDescent="0.25">
      <c r="A70" s="352" t="s">
        <v>368</v>
      </c>
      <c r="B70" s="353" t="s">
        <v>121</v>
      </c>
      <c r="C70" s="354" t="s">
        <v>39</v>
      </c>
      <c r="D70" s="355">
        <v>223</v>
      </c>
      <c r="E70" s="331">
        <v>0</v>
      </c>
      <c r="F70" s="331">
        <f t="shared" si="1"/>
        <v>0</v>
      </c>
    </row>
    <row r="71" spans="1:6" ht="25.5" x14ac:dyDescent="0.25">
      <c r="A71" s="352" t="s">
        <v>369</v>
      </c>
      <c r="B71" s="353" t="s">
        <v>122</v>
      </c>
      <c r="C71" s="354" t="s">
        <v>29</v>
      </c>
      <c r="D71" s="355">
        <v>26</v>
      </c>
      <c r="E71" s="331">
        <v>0</v>
      </c>
      <c r="F71" s="331">
        <f t="shared" si="1"/>
        <v>0</v>
      </c>
    </row>
    <row r="72" spans="1:6" ht="25.5" x14ac:dyDescent="0.25">
      <c r="A72" s="352" t="s">
        <v>370</v>
      </c>
      <c r="B72" s="353" t="s">
        <v>123</v>
      </c>
      <c r="C72" s="354" t="s">
        <v>29</v>
      </c>
      <c r="D72" s="355">
        <v>223</v>
      </c>
      <c r="E72" s="331">
        <v>0</v>
      </c>
      <c r="F72" s="331">
        <f t="shared" si="1"/>
        <v>0</v>
      </c>
    </row>
    <row r="73" spans="1:6" ht="14.1" customHeight="1" x14ac:dyDescent="0.25">
      <c r="A73" s="356" t="s">
        <v>128</v>
      </c>
      <c r="B73" s="360" t="s">
        <v>129</v>
      </c>
      <c r="C73" s="358"/>
      <c r="D73" s="359"/>
      <c r="E73" s="148"/>
      <c r="F73" s="149"/>
    </row>
    <row r="74" spans="1:6" ht="38.25" x14ac:dyDescent="0.25">
      <c r="A74" s="352" t="s">
        <v>375</v>
      </c>
      <c r="B74" s="353" t="s">
        <v>130</v>
      </c>
      <c r="C74" s="354" t="s">
        <v>14</v>
      </c>
      <c r="D74" s="355">
        <v>6</v>
      </c>
      <c r="E74" s="331">
        <v>0</v>
      </c>
      <c r="F74" s="331">
        <f>E74*D74</f>
        <v>0</v>
      </c>
    </row>
    <row r="75" spans="1:6" ht="51" x14ac:dyDescent="0.25">
      <c r="A75" s="352" t="s">
        <v>376</v>
      </c>
      <c r="B75" s="353" t="s">
        <v>132</v>
      </c>
      <c r="C75" s="354" t="s">
        <v>14</v>
      </c>
      <c r="D75" s="355">
        <v>6</v>
      </c>
      <c r="E75" s="331">
        <v>0</v>
      </c>
      <c r="F75" s="331">
        <f>E75*D75</f>
        <v>0</v>
      </c>
    </row>
    <row r="76" spans="1:6" ht="8.4499999999999993" customHeight="1" thickBot="1" x14ac:dyDescent="0.3">
      <c r="A76" s="362"/>
      <c r="B76" s="362"/>
      <c r="C76" s="362"/>
      <c r="D76" s="363"/>
      <c r="E76" s="150"/>
      <c r="F76" s="150"/>
    </row>
    <row r="77" spans="1:6" ht="14.1" customHeight="1" thickTop="1" thickBot="1" x14ac:dyDescent="0.3">
      <c r="A77" s="368"/>
      <c r="B77" s="369" t="s">
        <v>51</v>
      </c>
      <c r="C77" s="368"/>
      <c r="D77" s="370"/>
      <c r="E77" s="334"/>
      <c r="F77" s="335">
        <f>SUM(F68:F76)</f>
        <v>0</v>
      </c>
    </row>
    <row r="78" spans="1:6" ht="17.100000000000001" customHeight="1" thickBot="1" x14ac:dyDescent="0.3">
      <c r="A78" s="341" t="s">
        <v>134</v>
      </c>
      <c r="B78" s="342" t="s">
        <v>135</v>
      </c>
      <c r="C78" s="343"/>
      <c r="D78" s="344"/>
      <c r="E78" s="142"/>
      <c r="F78" s="143"/>
    </row>
    <row r="79" spans="1:6" ht="8.4499999999999993" customHeight="1" x14ac:dyDescent="0.3">
      <c r="A79" s="345"/>
      <c r="B79" s="346"/>
      <c r="C79" s="345"/>
      <c r="D79" s="347"/>
      <c r="E79" s="144"/>
      <c r="F79" s="145"/>
    </row>
    <row r="80" spans="1:6" ht="14.1" customHeight="1" x14ac:dyDescent="0.25">
      <c r="A80" s="356" t="s">
        <v>146</v>
      </c>
      <c r="B80" s="360" t="s">
        <v>147</v>
      </c>
      <c r="C80" s="358"/>
      <c r="D80" s="359"/>
      <c r="E80" s="148"/>
      <c r="F80" s="149"/>
    </row>
    <row r="81" spans="1:6" ht="25.5" x14ac:dyDescent="0.25">
      <c r="A81" s="352" t="s">
        <v>383</v>
      </c>
      <c r="B81" s="353" t="s">
        <v>152</v>
      </c>
      <c r="C81" s="354" t="s">
        <v>34</v>
      </c>
      <c r="D81" s="355">
        <v>23.7</v>
      </c>
      <c r="E81" s="331">
        <v>0</v>
      </c>
      <c r="F81" s="331">
        <f t="shared" ref="F81:F82" si="2">E81*D81</f>
        <v>0</v>
      </c>
    </row>
    <row r="82" spans="1:6" ht="14.1" customHeight="1" x14ac:dyDescent="0.25">
      <c r="A82" s="352" t="s">
        <v>384</v>
      </c>
      <c r="B82" s="353" t="s">
        <v>153</v>
      </c>
      <c r="C82" s="354" t="s">
        <v>26</v>
      </c>
      <c r="D82" s="355">
        <v>158</v>
      </c>
      <c r="E82" s="331">
        <v>0</v>
      </c>
      <c r="F82" s="331">
        <f t="shared" si="2"/>
        <v>0</v>
      </c>
    </row>
    <row r="83" spans="1:6" ht="14.1" customHeight="1" x14ac:dyDescent="0.25">
      <c r="A83" s="382" t="s">
        <v>385</v>
      </c>
      <c r="B83" s="383" t="s">
        <v>720</v>
      </c>
      <c r="C83" s="384" t="s">
        <v>39</v>
      </c>
      <c r="D83" s="385">
        <v>313.5</v>
      </c>
      <c r="E83" s="381">
        <v>0</v>
      </c>
      <c r="F83" s="381">
        <f>D83*E83</f>
        <v>0</v>
      </c>
    </row>
    <row r="84" spans="1:6" ht="38.25" x14ac:dyDescent="0.25">
      <c r="A84" s="372" t="s">
        <v>386</v>
      </c>
      <c r="B84" s="353" t="s">
        <v>725</v>
      </c>
      <c r="C84" s="354" t="s">
        <v>39</v>
      </c>
      <c r="D84" s="355">
        <v>26.5</v>
      </c>
      <c r="E84" s="331">
        <v>0</v>
      </c>
      <c r="F84" s="331">
        <f>D84*E84</f>
        <v>0</v>
      </c>
    </row>
    <row r="85" spans="1:6" ht="25.5" x14ac:dyDescent="0.25">
      <c r="A85" s="352" t="s">
        <v>387</v>
      </c>
      <c r="B85" s="353" t="s">
        <v>722</v>
      </c>
      <c r="C85" s="354" t="s">
        <v>724</v>
      </c>
      <c r="D85" s="355">
        <v>21</v>
      </c>
      <c r="E85" s="331">
        <v>0</v>
      </c>
      <c r="F85" s="331">
        <f>D85*E85</f>
        <v>0</v>
      </c>
    </row>
    <row r="86" spans="1:6" ht="8.4499999999999993" customHeight="1" thickBot="1" x14ac:dyDescent="0.3">
      <c r="A86" s="362"/>
      <c r="B86" s="362"/>
      <c r="C86" s="362"/>
      <c r="D86" s="363"/>
      <c r="E86" s="150"/>
      <c r="F86" s="150"/>
    </row>
    <row r="87" spans="1:6" ht="14.1" customHeight="1" thickTop="1" thickBot="1" x14ac:dyDescent="0.3">
      <c r="A87" s="368"/>
      <c r="B87" s="369" t="s">
        <v>51</v>
      </c>
      <c r="C87" s="368"/>
      <c r="D87" s="370"/>
      <c r="E87" s="334"/>
      <c r="F87" s="335">
        <f>SUM(F80:F86)</f>
        <v>0</v>
      </c>
    </row>
    <row r="88" spans="1:6" ht="17.100000000000001" customHeight="1" thickBot="1" x14ac:dyDescent="0.3">
      <c r="A88" s="341" t="s">
        <v>162</v>
      </c>
      <c r="B88" s="342" t="s">
        <v>163</v>
      </c>
      <c r="C88" s="343"/>
      <c r="D88" s="344"/>
      <c r="E88" s="142"/>
      <c r="F88" s="143"/>
    </row>
    <row r="89" spans="1:6" ht="8.4499999999999993" customHeight="1" x14ac:dyDescent="0.3">
      <c r="A89" s="345"/>
      <c r="B89" s="346"/>
      <c r="C89" s="345"/>
      <c r="D89" s="347"/>
      <c r="E89" s="144"/>
      <c r="F89" s="145"/>
    </row>
    <row r="90" spans="1:6" ht="14.1" customHeight="1" x14ac:dyDescent="0.25">
      <c r="A90" s="356" t="s">
        <v>164</v>
      </c>
      <c r="B90" s="360" t="s">
        <v>165</v>
      </c>
      <c r="C90" s="358"/>
      <c r="D90" s="359"/>
      <c r="E90" s="148"/>
      <c r="F90" s="149"/>
    </row>
    <row r="91" spans="1:6" ht="25.5" x14ac:dyDescent="0.25">
      <c r="A91" s="352" t="s">
        <v>395</v>
      </c>
      <c r="B91" s="386" t="s">
        <v>243</v>
      </c>
      <c r="C91" s="354" t="s">
        <v>14</v>
      </c>
      <c r="D91" s="355">
        <v>6</v>
      </c>
      <c r="E91" s="331">
        <v>0</v>
      </c>
      <c r="F91" s="331">
        <f t="shared" ref="F91" si="3">E91*D91</f>
        <v>0</v>
      </c>
    </row>
    <row r="92" spans="1:6" ht="14.1" customHeight="1" x14ac:dyDescent="0.25">
      <c r="A92" s="356" t="s">
        <v>175</v>
      </c>
      <c r="B92" s="360" t="s">
        <v>176</v>
      </c>
      <c r="C92" s="358"/>
      <c r="D92" s="359"/>
      <c r="E92" s="148"/>
      <c r="F92" s="149"/>
    </row>
    <row r="93" spans="1:6" s="2" customFormat="1" ht="24.75" customHeight="1" x14ac:dyDescent="0.25">
      <c r="A93" s="352" t="s">
        <v>404</v>
      </c>
      <c r="B93" s="361" t="s">
        <v>179</v>
      </c>
      <c r="C93" s="354" t="s">
        <v>29</v>
      </c>
      <c r="D93" s="355">
        <v>1324</v>
      </c>
      <c r="E93" s="331">
        <v>0</v>
      </c>
      <c r="F93" s="331">
        <f t="shared" ref="F93:F101" si="4">E93*D93</f>
        <v>0</v>
      </c>
    </row>
    <row r="94" spans="1:6" s="2" customFormat="1" ht="24.75" customHeight="1" x14ac:dyDescent="0.25">
      <c r="A94" s="352" t="s">
        <v>405</v>
      </c>
      <c r="B94" s="361" t="s">
        <v>180</v>
      </c>
      <c r="C94" s="354" t="s">
        <v>29</v>
      </c>
      <c r="D94" s="355">
        <v>14</v>
      </c>
      <c r="E94" s="331">
        <v>0</v>
      </c>
      <c r="F94" s="331">
        <f t="shared" si="4"/>
        <v>0</v>
      </c>
    </row>
    <row r="95" spans="1:6" s="2" customFormat="1" ht="38.25" x14ac:dyDescent="0.25">
      <c r="A95" s="352" t="s">
        <v>406</v>
      </c>
      <c r="B95" s="361" t="s">
        <v>234</v>
      </c>
      <c r="C95" s="354" t="s">
        <v>26</v>
      </c>
      <c r="D95" s="355">
        <v>10.9</v>
      </c>
      <c r="E95" s="331">
        <v>0</v>
      </c>
      <c r="F95" s="331">
        <f t="shared" si="4"/>
        <v>0</v>
      </c>
    </row>
    <row r="96" spans="1:6" s="2" customFormat="1" ht="38.25" x14ac:dyDescent="0.25">
      <c r="A96" s="352" t="s">
        <v>407</v>
      </c>
      <c r="B96" s="361" t="s">
        <v>244</v>
      </c>
      <c r="C96" s="354" t="s">
        <v>26</v>
      </c>
      <c r="D96" s="355">
        <v>17</v>
      </c>
      <c r="E96" s="331">
        <v>0</v>
      </c>
      <c r="F96" s="331">
        <f t="shared" si="4"/>
        <v>0</v>
      </c>
    </row>
    <row r="97" spans="1:6" s="2" customFormat="1" ht="51" x14ac:dyDescent="0.25">
      <c r="A97" s="352" t="s">
        <v>408</v>
      </c>
      <c r="B97" s="353" t="s">
        <v>184</v>
      </c>
      <c r="C97" s="354" t="s">
        <v>26</v>
      </c>
      <c r="D97" s="355">
        <v>8.5</v>
      </c>
      <c r="E97" s="331">
        <v>0</v>
      </c>
      <c r="F97" s="331">
        <f t="shared" si="4"/>
        <v>0</v>
      </c>
    </row>
    <row r="98" spans="1:6" s="2" customFormat="1" ht="51" x14ac:dyDescent="0.25">
      <c r="A98" s="352" t="s">
        <v>409</v>
      </c>
      <c r="B98" s="353" t="s">
        <v>185</v>
      </c>
      <c r="C98" s="354" t="s">
        <v>26</v>
      </c>
      <c r="D98" s="355">
        <v>32.4</v>
      </c>
      <c r="E98" s="331">
        <v>0</v>
      </c>
      <c r="F98" s="331">
        <f t="shared" si="4"/>
        <v>0</v>
      </c>
    </row>
    <row r="99" spans="1:6" s="2" customFormat="1" ht="38.25" x14ac:dyDescent="0.25">
      <c r="A99" s="352" t="s">
        <v>410</v>
      </c>
      <c r="B99" s="353" t="s">
        <v>187</v>
      </c>
      <c r="C99" s="354" t="s">
        <v>29</v>
      </c>
      <c r="D99" s="355">
        <v>68</v>
      </c>
      <c r="E99" s="331">
        <v>0</v>
      </c>
      <c r="F99" s="331">
        <f t="shared" si="4"/>
        <v>0</v>
      </c>
    </row>
    <row r="100" spans="1:6" s="2" customFormat="1" ht="14.1" customHeight="1" x14ac:dyDescent="0.25">
      <c r="A100" s="352" t="s">
        <v>411</v>
      </c>
      <c r="B100" s="353" t="s">
        <v>239</v>
      </c>
      <c r="C100" s="354" t="s">
        <v>29</v>
      </c>
      <c r="D100" s="355">
        <v>83</v>
      </c>
      <c r="E100" s="331">
        <v>0</v>
      </c>
      <c r="F100" s="331">
        <f t="shared" si="4"/>
        <v>0</v>
      </c>
    </row>
    <row r="101" spans="1:6" s="2" customFormat="1" ht="51" x14ac:dyDescent="0.25">
      <c r="A101" s="352" t="s">
        <v>412</v>
      </c>
      <c r="B101" s="353" t="s">
        <v>240</v>
      </c>
      <c r="C101" s="354" t="s">
        <v>39</v>
      </c>
      <c r="D101" s="355">
        <v>25.5</v>
      </c>
      <c r="E101" s="331">
        <v>0</v>
      </c>
      <c r="F101" s="331">
        <f t="shared" si="4"/>
        <v>0</v>
      </c>
    </row>
    <row r="102" spans="1:6" ht="8.4499999999999993" customHeight="1" thickBot="1" x14ac:dyDescent="0.3">
      <c r="A102" s="362"/>
      <c r="B102" s="362"/>
      <c r="C102" s="362"/>
      <c r="D102" s="363"/>
      <c r="E102" s="150"/>
      <c r="F102" s="150"/>
    </row>
    <row r="103" spans="1:6" ht="14.1" customHeight="1" thickTop="1" x14ac:dyDescent="0.25">
      <c r="A103" s="368"/>
      <c r="B103" s="369" t="s">
        <v>51</v>
      </c>
      <c r="C103" s="368"/>
      <c r="D103" s="370"/>
      <c r="E103" s="334"/>
      <c r="F103" s="335">
        <f>SUM(F92:F102)</f>
        <v>0</v>
      </c>
    </row>
    <row r="104" spans="1:6" ht="14.1" customHeight="1" x14ac:dyDescent="0.25">
      <c r="A104" s="375"/>
      <c r="B104" s="376"/>
      <c r="C104" s="375"/>
      <c r="D104" s="377"/>
      <c r="E104" s="151"/>
      <c r="F104" s="152"/>
    </row>
    <row r="105" spans="1:6" x14ac:dyDescent="0.25">
      <c r="D105" s="378"/>
    </row>
    <row r="106" spans="1:6" x14ac:dyDescent="0.25">
      <c r="A106" s="379"/>
      <c r="B106" s="379"/>
      <c r="C106" s="379"/>
      <c r="D106" s="379"/>
      <c r="E106" s="154"/>
      <c r="F106" s="154"/>
    </row>
    <row r="107" spans="1:6" x14ac:dyDescent="0.25">
      <c r="A107" s="379"/>
      <c r="B107" s="379"/>
      <c r="C107" s="379"/>
      <c r="D107" s="379"/>
      <c r="E107" s="154"/>
      <c r="F107" s="154"/>
    </row>
    <row r="108" spans="1:6" x14ac:dyDescent="0.25">
      <c r="D108" s="378"/>
    </row>
    <row r="109" spans="1:6" x14ac:dyDescent="0.25">
      <c r="D109" s="378"/>
    </row>
    <row r="110" spans="1:6" x14ac:dyDescent="0.25">
      <c r="D110" s="378"/>
    </row>
    <row r="111" spans="1:6" x14ac:dyDescent="0.25">
      <c r="D111" s="378"/>
    </row>
    <row r="112" spans="1:6" x14ac:dyDescent="0.25">
      <c r="D112" s="378"/>
    </row>
    <row r="113" spans="4:4" x14ac:dyDescent="0.25">
      <c r="D113" s="378"/>
    </row>
    <row r="114" spans="4:4" x14ac:dyDescent="0.25">
      <c r="D114" s="378"/>
    </row>
    <row r="115" spans="4:4" x14ac:dyDescent="0.25">
      <c r="D115" s="378"/>
    </row>
    <row r="116" spans="4:4" x14ac:dyDescent="0.25">
      <c r="D116" s="378"/>
    </row>
    <row r="117" spans="4:4" x14ac:dyDescent="0.25">
      <c r="D117" s="378"/>
    </row>
    <row r="118" spans="4:4" x14ac:dyDescent="0.25">
      <c r="D118" s="378"/>
    </row>
    <row r="119" spans="4:4" x14ac:dyDescent="0.25">
      <c r="D119" s="378"/>
    </row>
    <row r="120" spans="4:4" x14ac:dyDescent="0.25">
      <c r="D120" s="378"/>
    </row>
    <row r="121" spans="4:4" x14ac:dyDescent="0.25">
      <c r="D121" s="378"/>
    </row>
    <row r="122" spans="4:4" x14ac:dyDescent="0.25">
      <c r="D122" s="378"/>
    </row>
    <row r="123" spans="4:4" x14ac:dyDescent="0.25">
      <c r="D123" s="378"/>
    </row>
    <row r="124" spans="4:4" x14ac:dyDescent="0.25">
      <c r="D124" s="378"/>
    </row>
    <row r="125" spans="4:4" x14ac:dyDescent="0.25">
      <c r="D125" s="378"/>
    </row>
    <row r="126" spans="4:4" x14ac:dyDescent="0.25">
      <c r="D126" s="378"/>
    </row>
    <row r="127" spans="4:4" x14ac:dyDescent="0.25">
      <c r="D127" s="378"/>
    </row>
    <row r="128" spans="4:4" x14ac:dyDescent="0.25">
      <c r="D128" s="378"/>
    </row>
    <row r="129" spans="4:4" x14ac:dyDescent="0.25">
      <c r="D129" s="378"/>
    </row>
    <row r="130" spans="4:4" x14ac:dyDescent="0.25">
      <c r="D130" s="378"/>
    </row>
    <row r="131" spans="4:4" x14ac:dyDescent="0.25">
      <c r="D131" s="378"/>
    </row>
    <row r="132" spans="4:4" x14ac:dyDescent="0.25">
      <c r="D132" s="378"/>
    </row>
    <row r="133" spans="4:4" x14ac:dyDescent="0.25">
      <c r="D133" s="378"/>
    </row>
    <row r="134" spans="4:4" x14ac:dyDescent="0.25">
      <c r="D134" s="378"/>
    </row>
    <row r="135" spans="4:4" x14ac:dyDescent="0.25">
      <c r="D135" s="378"/>
    </row>
    <row r="136" spans="4:4" x14ac:dyDescent="0.25">
      <c r="D136" s="378"/>
    </row>
    <row r="137" spans="4:4" x14ac:dyDescent="0.25">
      <c r="D137" s="378"/>
    </row>
    <row r="138" spans="4:4" x14ac:dyDescent="0.25">
      <c r="D138" s="378"/>
    </row>
    <row r="139" spans="4:4" x14ac:dyDescent="0.25">
      <c r="D139" s="378"/>
    </row>
    <row r="140" spans="4:4" x14ac:dyDescent="0.25">
      <c r="D140" s="378"/>
    </row>
    <row r="141" spans="4:4" x14ac:dyDescent="0.25">
      <c r="D141" s="378"/>
    </row>
    <row r="142" spans="4:4" x14ac:dyDescent="0.25">
      <c r="D142" s="378"/>
    </row>
    <row r="143" spans="4:4" x14ac:dyDescent="0.25">
      <c r="D143" s="378"/>
    </row>
    <row r="144" spans="4:4" x14ac:dyDescent="0.25">
      <c r="D144" s="378"/>
    </row>
    <row r="145" spans="4:4" x14ac:dyDescent="0.25">
      <c r="D145" s="378"/>
    </row>
    <row r="146" spans="4:4" x14ac:dyDescent="0.25">
      <c r="D146" s="378"/>
    </row>
    <row r="147" spans="4:4" x14ac:dyDescent="0.25">
      <c r="D147" s="378"/>
    </row>
    <row r="148" spans="4:4" x14ac:dyDescent="0.25">
      <c r="D148" s="378"/>
    </row>
    <row r="149" spans="4:4" x14ac:dyDescent="0.25">
      <c r="D149" s="378"/>
    </row>
    <row r="150" spans="4:4" x14ac:dyDescent="0.25">
      <c r="D150" s="378"/>
    </row>
    <row r="151" spans="4:4" x14ac:dyDescent="0.25">
      <c r="D151" s="378"/>
    </row>
    <row r="152" spans="4:4" x14ac:dyDescent="0.25">
      <c r="D152" s="378"/>
    </row>
    <row r="153" spans="4:4" x14ac:dyDescent="0.25">
      <c r="D153" s="378"/>
    </row>
    <row r="154" spans="4:4" x14ac:dyDescent="0.25">
      <c r="D154" s="378"/>
    </row>
    <row r="155" spans="4:4" x14ac:dyDescent="0.25">
      <c r="D155" s="378"/>
    </row>
    <row r="156" spans="4:4" x14ac:dyDescent="0.25">
      <c r="D156" s="378"/>
    </row>
    <row r="157" spans="4:4" x14ac:dyDescent="0.25">
      <c r="D157" s="378"/>
    </row>
    <row r="158" spans="4:4" x14ac:dyDescent="0.25">
      <c r="D158" s="378"/>
    </row>
    <row r="159" spans="4:4" x14ac:dyDescent="0.25">
      <c r="D159" s="378"/>
    </row>
    <row r="160" spans="4:4" x14ac:dyDescent="0.25">
      <c r="D160" s="378"/>
    </row>
    <row r="161" spans="4:4" x14ac:dyDescent="0.25">
      <c r="D161" s="378"/>
    </row>
    <row r="162" spans="4:4" x14ac:dyDescent="0.25">
      <c r="D162" s="378"/>
    </row>
    <row r="163" spans="4:4" x14ac:dyDescent="0.25">
      <c r="D163" s="378"/>
    </row>
    <row r="164" spans="4:4" x14ac:dyDescent="0.25">
      <c r="D164" s="378"/>
    </row>
    <row r="165" spans="4:4" x14ac:dyDescent="0.25">
      <c r="D165" s="378"/>
    </row>
    <row r="166" spans="4:4" x14ac:dyDescent="0.25">
      <c r="D166" s="378"/>
    </row>
    <row r="167" spans="4:4" x14ac:dyDescent="0.25">
      <c r="D167" s="378"/>
    </row>
    <row r="168" spans="4:4" x14ac:dyDescent="0.25">
      <c r="D168" s="378"/>
    </row>
    <row r="169" spans="4:4" x14ac:dyDescent="0.25">
      <c r="D169" s="378"/>
    </row>
    <row r="170" spans="4:4" x14ac:dyDescent="0.25">
      <c r="D170" s="378"/>
    </row>
    <row r="171" spans="4:4" x14ac:dyDescent="0.25">
      <c r="D171" s="378"/>
    </row>
    <row r="172" spans="4:4" x14ac:dyDescent="0.25">
      <c r="D172" s="378"/>
    </row>
    <row r="173" spans="4:4" x14ac:dyDescent="0.25">
      <c r="D173" s="378"/>
    </row>
    <row r="174" spans="4:4" x14ac:dyDescent="0.25">
      <c r="D174" s="378"/>
    </row>
    <row r="175" spans="4:4" x14ac:dyDescent="0.25">
      <c r="D175" s="378"/>
    </row>
    <row r="176" spans="4:4" x14ac:dyDescent="0.25">
      <c r="D176" s="378"/>
    </row>
    <row r="177" spans="4:4" x14ac:dyDescent="0.25">
      <c r="D177" s="378"/>
    </row>
    <row r="178" spans="4:4" x14ac:dyDescent="0.25">
      <c r="D178" s="378"/>
    </row>
    <row r="179" spans="4:4" x14ac:dyDescent="0.25">
      <c r="D179" s="378"/>
    </row>
    <row r="180" spans="4:4" x14ac:dyDescent="0.25">
      <c r="D180" s="378"/>
    </row>
    <row r="181" spans="4:4" x14ac:dyDescent="0.25">
      <c r="D181" s="378"/>
    </row>
    <row r="182" spans="4:4" x14ac:dyDescent="0.25">
      <c r="D182" s="378"/>
    </row>
    <row r="183" spans="4:4" x14ac:dyDescent="0.25">
      <c r="D183" s="378"/>
    </row>
    <row r="184" spans="4:4" x14ac:dyDescent="0.25">
      <c r="D184" s="378"/>
    </row>
    <row r="185" spans="4:4" x14ac:dyDescent="0.25">
      <c r="D185" s="378"/>
    </row>
    <row r="186" spans="4:4" x14ac:dyDescent="0.25">
      <c r="D186" s="378"/>
    </row>
    <row r="187" spans="4:4" x14ac:dyDescent="0.25">
      <c r="D187" s="378"/>
    </row>
    <row r="188" spans="4:4" x14ac:dyDescent="0.25">
      <c r="D188" s="378"/>
    </row>
    <row r="189" spans="4:4" x14ac:dyDescent="0.25">
      <c r="D189" s="378"/>
    </row>
    <row r="190" spans="4:4" x14ac:dyDescent="0.25">
      <c r="D190" s="378"/>
    </row>
    <row r="191" spans="4:4" x14ac:dyDescent="0.25">
      <c r="D191" s="378"/>
    </row>
    <row r="192" spans="4:4" x14ac:dyDescent="0.25">
      <c r="D192" s="378"/>
    </row>
    <row r="193" spans="4:4" x14ac:dyDescent="0.25">
      <c r="D193" s="378"/>
    </row>
    <row r="194" spans="4:4" x14ac:dyDescent="0.25">
      <c r="D194" s="378"/>
    </row>
    <row r="195" spans="4:4" x14ac:dyDescent="0.25">
      <c r="D195" s="378"/>
    </row>
    <row r="196" spans="4:4" x14ac:dyDescent="0.25">
      <c r="D196" s="378"/>
    </row>
    <row r="197" spans="4:4" x14ac:dyDescent="0.25">
      <c r="D197" s="378"/>
    </row>
    <row r="198" spans="4:4" x14ac:dyDescent="0.25">
      <c r="D198" s="378"/>
    </row>
    <row r="199" spans="4:4" x14ac:dyDescent="0.25">
      <c r="D199" s="378"/>
    </row>
    <row r="200" spans="4:4" x14ac:dyDescent="0.25">
      <c r="D200" s="378"/>
    </row>
    <row r="201" spans="4:4" x14ac:dyDescent="0.25">
      <c r="D201" s="378"/>
    </row>
    <row r="202" spans="4:4" x14ac:dyDescent="0.25">
      <c r="D202" s="378"/>
    </row>
    <row r="203" spans="4:4" x14ac:dyDescent="0.25">
      <c r="D203" s="378"/>
    </row>
    <row r="204" spans="4:4" x14ac:dyDescent="0.25">
      <c r="D204" s="378"/>
    </row>
    <row r="205" spans="4:4" x14ac:dyDescent="0.25">
      <c r="D205" s="378"/>
    </row>
    <row r="206" spans="4:4" x14ac:dyDescent="0.25">
      <c r="D206" s="378"/>
    </row>
    <row r="207" spans="4:4" x14ac:dyDescent="0.25">
      <c r="D207" s="378"/>
    </row>
    <row r="208" spans="4:4" x14ac:dyDescent="0.25">
      <c r="D208" s="378"/>
    </row>
    <row r="209" spans="4:4" x14ac:dyDescent="0.25">
      <c r="D209" s="378"/>
    </row>
    <row r="210" spans="4:4" x14ac:dyDescent="0.25">
      <c r="D210" s="378"/>
    </row>
    <row r="211" spans="4:4" x14ac:dyDescent="0.25">
      <c r="D211" s="378"/>
    </row>
    <row r="212" spans="4:4" x14ac:dyDescent="0.25">
      <c r="D212" s="378"/>
    </row>
    <row r="213" spans="4:4" x14ac:dyDescent="0.25">
      <c r="D213" s="378"/>
    </row>
    <row r="214" spans="4:4" x14ac:dyDescent="0.25">
      <c r="D214" s="378"/>
    </row>
    <row r="215" spans="4:4" x14ac:dyDescent="0.25">
      <c r="D215" s="378"/>
    </row>
    <row r="216" spans="4:4" x14ac:dyDescent="0.25">
      <c r="D216" s="378"/>
    </row>
    <row r="217" spans="4:4" x14ac:dyDescent="0.25">
      <c r="D217" s="378"/>
    </row>
    <row r="218" spans="4:4" x14ac:dyDescent="0.25">
      <c r="D218" s="378"/>
    </row>
    <row r="219" spans="4:4" x14ac:dyDescent="0.25">
      <c r="D219" s="378"/>
    </row>
    <row r="220" spans="4:4" x14ac:dyDescent="0.25">
      <c r="D220" s="378"/>
    </row>
    <row r="221" spans="4:4" x14ac:dyDescent="0.25">
      <c r="D221" s="378"/>
    </row>
    <row r="222" spans="4:4" x14ac:dyDescent="0.25">
      <c r="D222" s="378"/>
    </row>
    <row r="223" spans="4:4" x14ac:dyDescent="0.25">
      <c r="D223" s="378"/>
    </row>
    <row r="224" spans="4:4" x14ac:dyDescent="0.25">
      <c r="D224" s="378"/>
    </row>
    <row r="225" spans="4:4" x14ac:dyDescent="0.25">
      <c r="D225" s="378"/>
    </row>
    <row r="226" spans="4:4" x14ac:dyDescent="0.25">
      <c r="D226" s="378"/>
    </row>
    <row r="227" spans="4:4" x14ac:dyDescent="0.25">
      <c r="D227" s="378"/>
    </row>
    <row r="228" spans="4:4" x14ac:dyDescent="0.25">
      <c r="D228" s="378"/>
    </row>
    <row r="229" spans="4:4" x14ac:dyDescent="0.25">
      <c r="D229" s="378"/>
    </row>
    <row r="230" spans="4:4" x14ac:dyDescent="0.25">
      <c r="D230" s="378"/>
    </row>
    <row r="231" spans="4:4" x14ac:dyDescent="0.25">
      <c r="D231" s="378"/>
    </row>
    <row r="232" spans="4:4" x14ac:dyDescent="0.25">
      <c r="D232" s="378"/>
    </row>
    <row r="233" spans="4:4" x14ac:dyDescent="0.25">
      <c r="D233" s="378"/>
    </row>
    <row r="234" spans="4:4" x14ac:dyDescent="0.25">
      <c r="D234" s="378"/>
    </row>
    <row r="235" spans="4:4" x14ac:dyDescent="0.25">
      <c r="D235" s="378"/>
    </row>
    <row r="236" spans="4:4" x14ac:dyDescent="0.25">
      <c r="D236" s="378"/>
    </row>
    <row r="237" spans="4:4" x14ac:dyDescent="0.25">
      <c r="D237" s="378"/>
    </row>
    <row r="238" spans="4:4" x14ac:dyDescent="0.25">
      <c r="D238" s="378"/>
    </row>
    <row r="239" spans="4:4" x14ac:dyDescent="0.25">
      <c r="D239" s="378"/>
    </row>
    <row r="240" spans="4:4" x14ac:dyDescent="0.25">
      <c r="D240" s="378"/>
    </row>
    <row r="241" spans="4:4" x14ac:dyDescent="0.25">
      <c r="D241" s="378"/>
    </row>
    <row r="242" spans="4:4" x14ac:dyDescent="0.25">
      <c r="D242" s="378"/>
    </row>
    <row r="243" spans="4:4" x14ac:dyDescent="0.25">
      <c r="D243" s="378"/>
    </row>
    <row r="244" spans="4:4" x14ac:dyDescent="0.25">
      <c r="D244" s="378"/>
    </row>
    <row r="245" spans="4:4" x14ac:dyDescent="0.25">
      <c r="D245" s="378"/>
    </row>
    <row r="246" spans="4:4" x14ac:dyDescent="0.25">
      <c r="D246" s="378"/>
    </row>
    <row r="247" spans="4:4" x14ac:dyDescent="0.25">
      <c r="D247" s="378"/>
    </row>
    <row r="248" spans="4:4" x14ac:dyDescent="0.25">
      <c r="D248" s="378"/>
    </row>
    <row r="249" spans="4:4" x14ac:dyDescent="0.25">
      <c r="D249" s="378"/>
    </row>
    <row r="250" spans="4:4" x14ac:dyDescent="0.25">
      <c r="D250" s="378"/>
    </row>
    <row r="251" spans="4:4" x14ac:dyDescent="0.25">
      <c r="D251" s="378"/>
    </row>
    <row r="252" spans="4:4" x14ac:dyDescent="0.25">
      <c r="D252" s="378"/>
    </row>
    <row r="253" spans="4:4" x14ac:dyDescent="0.25">
      <c r="D253" s="378"/>
    </row>
    <row r="254" spans="4:4" x14ac:dyDescent="0.25">
      <c r="D254" s="378"/>
    </row>
    <row r="255" spans="4:4" x14ac:dyDescent="0.25">
      <c r="D255" s="378"/>
    </row>
    <row r="256" spans="4:4" x14ac:dyDescent="0.25">
      <c r="D256" s="378"/>
    </row>
    <row r="257" spans="4:4" x14ac:dyDescent="0.25">
      <c r="D257" s="378"/>
    </row>
    <row r="258" spans="4:4" x14ac:dyDescent="0.25">
      <c r="D258" s="378"/>
    </row>
    <row r="259" spans="4:4" x14ac:dyDescent="0.25">
      <c r="D259" s="378"/>
    </row>
    <row r="260" spans="4:4" x14ac:dyDescent="0.25">
      <c r="D260" s="378"/>
    </row>
    <row r="261" spans="4:4" x14ac:dyDescent="0.25">
      <c r="D261" s="378"/>
    </row>
    <row r="262" spans="4:4" x14ac:dyDescent="0.25">
      <c r="D262" s="378"/>
    </row>
    <row r="263" spans="4:4" x14ac:dyDescent="0.25">
      <c r="D263" s="378"/>
    </row>
    <row r="264" spans="4:4" x14ac:dyDescent="0.25">
      <c r="D264" s="378"/>
    </row>
    <row r="265" spans="4:4" x14ac:dyDescent="0.25">
      <c r="D265" s="378"/>
    </row>
    <row r="266" spans="4:4" x14ac:dyDescent="0.25">
      <c r="D266" s="378"/>
    </row>
    <row r="267" spans="4:4" x14ac:dyDescent="0.25">
      <c r="D267" s="378"/>
    </row>
    <row r="268" spans="4:4" x14ac:dyDescent="0.25">
      <c r="D268" s="378"/>
    </row>
    <row r="269" spans="4:4" x14ac:dyDescent="0.25">
      <c r="D269" s="378"/>
    </row>
    <row r="270" spans="4:4" x14ac:dyDescent="0.25">
      <c r="D270" s="378"/>
    </row>
    <row r="271" spans="4:4" x14ac:dyDescent="0.25">
      <c r="D271" s="378"/>
    </row>
    <row r="272" spans="4:4" x14ac:dyDescent="0.25">
      <c r="D272" s="378"/>
    </row>
    <row r="273" spans="4:4" x14ac:dyDescent="0.25">
      <c r="D273" s="378"/>
    </row>
    <row r="274" spans="4:4" x14ac:dyDescent="0.25">
      <c r="D274" s="378"/>
    </row>
    <row r="275" spans="4:4" x14ac:dyDescent="0.25">
      <c r="D275" s="378"/>
    </row>
    <row r="276" spans="4:4" x14ac:dyDescent="0.25">
      <c r="D276" s="378"/>
    </row>
    <row r="277" spans="4:4" x14ac:dyDescent="0.25">
      <c r="D277" s="378"/>
    </row>
    <row r="278" spans="4:4" x14ac:dyDescent="0.25">
      <c r="D278" s="378"/>
    </row>
    <row r="279" spans="4:4" x14ac:dyDescent="0.25">
      <c r="D279" s="378"/>
    </row>
    <row r="280" spans="4:4" x14ac:dyDescent="0.25">
      <c r="D280" s="378"/>
    </row>
    <row r="281" spans="4:4" x14ac:dyDescent="0.25">
      <c r="D281" s="378"/>
    </row>
    <row r="282" spans="4:4" x14ac:dyDescent="0.25">
      <c r="D282" s="378"/>
    </row>
    <row r="283" spans="4:4" x14ac:dyDescent="0.25">
      <c r="D283" s="378"/>
    </row>
    <row r="284" spans="4:4" x14ac:dyDescent="0.25">
      <c r="D284" s="378"/>
    </row>
    <row r="285" spans="4:4" x14ac:dyDescent="0.25">
      <c r="D285" s="378"/>
    </row>
    <row r="286" spans="4:4" x14ac:dyDescent="0.25">
      <c r="D286" s="378"/>
    </row>
    <row r="287" spans="4:4" x14ac:dyDescent="0.25">
      <c r="D287" s="378"/>
    </row>
    <row r="288" spans="4:4" x14ac:dyDescent="0.25">
      <c r="D288" s="378"/>
    </row>
    <row r="289" spans="4:4" x14ac:dyDescent="0.25">
      <c r="D289" s="378"/>
    </row>
    <row r="290" spans="4:4" x14ac:dyDescent="0.25">
      <c r="D290" s="378"/>
    </row>
    <row r="291" spans="4:4" x14ac:dyDescent="0.25">
      <c r="D291" s="378"/>
    </row>
    <row r="292" spans="4:4" x14ac:dyDescent="0.25">
      <c r="D292" s="378"/>
    </row>
    <row r="293" spans="4:4" x14ac:dyDescent="0.25">
      <c r="D293" s="378"/>
    </row>
    <row r="294" spans="4:4" x14ac:dyDescent="0.25">
      <c r="D294" s="378"/>
    </row>
    <row r="295" spans="4:4" x14ac:dyDescent="0.25">
      <c r="D295" s="378"/>
    </row>
    <row r="296" spans="4:4" x14ac:dyDescent="0.25">
      <c r="D296" s="378"/>
    </row>
    <row r="297" spans="4:4" x14ac:dyDescent="0.25">
      <c r="D297" s="378"/>
    </row>
    <row r="298" spans="4:4" x14ac:dyDescent="0.25">
      <c r="D298" s="378"/>
    </row>
    <row r="299" spans="4:4" x14ac:dyDescent="0.25">
      <c r="D299" s="378"/>
    </row>
    <row r="300" spans="4:4" x14ac:dyDescent="0.25">
      <c r="D300" s="378"/>
    </row>
    <row r="301" spans="4:4" x14ac:dyDescent="0.25">
      <c r="D301" s="378"/>
    </row>
    <row r="302" spans="4:4" x14ac:dyDescent="0.25">
      <c r="D302" s="378"/>
    </row>
    <row r="303" spans="4:4" x14ac:dyDescent="0.25">
      <c r="D303" s="378"/>
    </row>
    <row r="304" spans="4:4" x14ac:dyDescent="0.25">
      <c r="D304" s="378"/>
    </row>
    <row r="305" spans="4:4" x14ac:dyDescent="0.25">
      <c r="D305" s="378"/>
    </row>
    <row r="306" spans="4:4" x14ac:dyDescent="0.25">
      <c r="D306" s="378"/>
    </row>
    <row r="307" spans="4:4" x14ac:dyDescent="0.25">
      <c r="D307" s="378"/>
    </row>
    <row r="308" spans="4:4" x14ac:dyDescent="0.25">
      <c r="D308" s="378"/>
    </row>
    <row r="309" spans="4:4" x14ac:dyDescent="0.25">
      <c r="D309" s="378"/>
    </row>
    <row r="310" spans="4:4" x14ac:dyDescent="0.25">
      <c r="D310" s="378"/>
    </row>
    <row r="311" spans="4:4" x14ac:dyDescent="0.25">
      <c r="D311" s="378"/>
    </row>
    <row r="312" spans="4:4" x14ac:dyDescent="0.25">
      <c r="D312" s="378"/>
    </row>
    <row r="313" spans="4:4" x14ac:dyDescent="0.25">
      <c r="D313" s="378"/>
    </row>
    <row r="314" spans="4:4" x14ac:dyDescent="0.25">
      <c r="D314" s="378"/>
    </row>
    <row r="315" spans="4:4" x14ac:dyDescent="0.25">
      <c r="D315" s="378"/>
    </row>
    <row r="316" spans="4:4" x14ac:dyDescent="0.25">
      <c r="D316" s="378"/>
    </row>
    <row r="317" spans="4:4" x14ac:dyDescent="0.25">
      <c r="D317" s="378"/>
    </row>
    <row r="318" spans="4:4" x14ac:dyDescent="0.25">
      <c r="D318" s="378"/>
    </row>
    <row r="319" spans="4:4" x14ac:dyDescent="0.25">
      <c r="D319" s="378"/>
    </row>
    <row r="320" spans="4:4" x14ac:dyDescent="0.25">
      <c r="D320" s="378"/>
    </row>
    <row r="321" spans="4:4" x14ac:dyDescent="0.25">
      <c r="D321" s="378"/>
    </row>
    <row r="322" spans="4:4" x14ac:dyDescent="0.25">
      <c r="D322" s="378"/>
    </row>
    <row r="323" spans="4:4" x14ac:dyDescent="0.25">
      <c r="D323" s="378"/>
    </row>
    <row r="324" spans="4:4" x14ac:dyDescent="0.25">
      <c r="D324" s="378"/>
    </row>
    <row r="325" spans="4:4" x14ac:dyDescent="0.25">
      <c r="D325" s="378"/>
    </row>
    <row r="326" spans="4:4" x14ac:dyDescent="0.25">
      <c r="D326" s="378"/>
    </row>
    <row r="327" spans="4:4" x14ac:dyDescent="0.25">
      <c r="D327" s="378"/>
    </row>
    <row r="328" spans="4:4" x14ac:dyDescent="0.25">
      <c r="D328" s="378"/>
    </row>
    <row r="329" spans="4:4" x14ac:dyDescent="0.25">
      <c r="D329" s="378"/>
    </row>
    <row r="330" spans="4:4" x14ac:dyDescent="0.25">
      <c r="D330" s="378"/>
    </row>
    <row r="331" spans="4:4" x14ac:dyDescent="0.25">
      <c r="D331" s="378"/>
    </row>
    <row r="332" spans="4:4" x14ac:dyDescent="0.25">
      <c r="D332" s="378"/>
    </row>
    <row r="333" spans="4:4" x14ac:dyDescent="0.25">
      <c r="D333" s="378"/>
    </row>
    <row r="334" spans="4:4" x14ac:dyDescent="0.25">
      <c r="D334" s="378"/>
    </row>
    <row r="335" spans="4:4" x14ac:dyDescent="0.25">
      <c r="D335" s="378"/>
    </row>
    <row r="336" spans="4:4" x14ac:dyDescent="0.25">
      <c r="D336" s="378"/>
    </row>
    <row r="337" spans="4:4" x14ac:dyDescent="0.25">
      <c r="D337" s="378"/>
    </row>
    <row r="338" spans="4:4" x14ac:dyDescent="0.25">
      <c r="D338" s="378"/>
    </row>
    <row r="339" spans="4:4" x14ac:dyDescent="0.25">
      <c r="D339" s="378"/>
    </row>
    <row r="340" spans="4:4" x14ac:dyDescent="0.25">
      <c r="D340" s="378"/>
    </row>
    <row r="341" spans="4:4" x14ac:dyDescent="0.25">
      <c r="D341" s="378"/>
    </row>
    <row r="342" spans="4:4" x14ac:dyDescent="0.25">
      <c r="D342" s="378"/>
    </row>
    <row r="343" spans="4:4" x14ac:dyDescent="0.25">
      <c r="D343" s="378"/>
    </row>
    <row r="344" spans="4:4" x14ac:dyDescent="0.25">
      <c r="D344" s="378"/>
    </row>
    <row r="345" spans="4:4" x14ac:dyDescent="0.25">
      <c r="D345" s="378"/>
    </row>
    <row r="346" spans="4:4" x14ac:dyDescent="0.25">
      <c r="D346" s="378"/>
    </row>
    <row r="347" spans="4:4" x14ac:dyDescent="0.25">
      <c r="D347" s="378"/>
    </row>
    <row r="348" spans="4:4" x14ac:dyDescent="0.25">
      <c r="D348" s="378"/>
    </row>
    <row r="349" spans="4:4" x14ac:dyDescent="0.25">
      <c r="D349" s="378"/>
    </row>
    <row r="350" spans="4:4" x14ac:dyDescent="0.25">
      <c r="D350" s="378"/>
    </row>
    <row r="351" spans="4:4" x14ac:dyDescent="0.25">
      <c r="D351" s="378"/>
    </row>
    <row r="352" spans="4:4" x14ac:dyDescent="0.25">
      <c r="D352" s="378"/>
    </row>
    <row r="353" spans="4:4" x14ac:dyDescent="0.25">
      <c r="D353" s="378"/>
    </row>
    <row r="354" spans="4:4" x14ac:dyDescent="0.25">
      <c r="D354" s="378"/>
    </row>
    <row r="355" spans="4:4" x14ac:dyDescent="0.25">
      <c r="D355" s="378"/>
    </row>
    <row r="356" spans="4:4" x14ac:dyDescent="0.25">
      <c r="D356" s="378"/>
    </row>
    <row r="357" spans="4:4" x14ac:dyDescent="0.25">
      <c r="D357" s="378"/>
    </row>
    <row r="358" spans="4:4" x14ac:dyDescent="0.25">
      <c r="D358" s="378"/>
    </row>
    <row r="359" spans="4:4" x14ac:dyDescent="0.25">
      <c r="D359" s="378"/>
    </row>
    <row r="360" spans="4:4" x14ac:dyDescent="0.25">
      <c r="D360" s="378"/>
    </row>
    <row r="361" spans="4:4" x14ac:dyDescent="0.25">
      <c r="D361" s="378"/>
    </row>
    <row r="362" spans="4:4" x14ac:dyDescent="0.25">
      <c r="D362" s="378"/>
    </row>
    <row r="363" spans="4:4" x14ac:dyDescent="0.25">
      <c r="D363" s="378"/>
    </row>
    <row r="364" spans="4:4" x14ac:dyDescent="0.25">
      <c r="D364" s="378"/>
    </row>
    <row r="365" spans="4:4" x14ac:dyDescent="0.25">
      <c r="D365" s="378"/>
    </row>
    <row r="366" spans="4:4" x14ac:dyDescent="0.25">
      <c r="D366" s="378"/>
    </row>
    <row r="367" spans="4:4" x14ac:dyDescent="0.25">
      <c r="D367" s="378"/>
    </row>
    <row r="368" spans="4:4" x14ac:dyDescent="0.25">
      <c r="D368" s="378"/>
    </row>
    <row r="369" spans="4:4" x14ac:dyDescent="0.25">
      <c r="D369" s="378"/>
    </row>
    <row r="370" spans="4:4" x14ac:dyDescent="0.25">
      <c r="D370" s="378"/>
    </row>
    <row r="371" spans="4:4" x14ac:dyDescent="0.25">
      <c r="D371" s="378"/>
    </row>
    <row r="372" spans="4:4" x14ac:dyDescent="0.25">
      <c r="D372" s="378"/>
    </row>
    <row r="373" spans="4:4" x14ac:dyDescent="0.25">
      <c r="D373" s="378"/>
    </row>
    <row r="374" spans="4:4" x14ac:dyDescent="0.25">
      <c r="D374" s="378"/>
    </row>
    <row r="375" spans="4:4" x14ac:dyDescent="0.25">
      <c r="D375" s="378"/>
    </row>
    <row r="376" spans="4:4" x14ac:dyDescent="0.25">
      <c r="D376" s="378"/>
    </row>
    <row r="377" spans="4:4" x14ac:dyDescent="0.25">
      <c r="D377" s="378"/>
    </row>
    <row r="378" spans="4:4" x14ac:dyDescent="0.25">
      <c r="D378" s="378"/>
    </row>
    <row r="379" spans="4:4" x14ac:dyDescent="0.25">
      <c r="D379" s="378"/>
    </row>
    <row r="380" spans="4:4" x14ac:dyDescent="0.25">
      <c r="D380" s="378"/>
    </row>
    <row r="381" spans="4:4" x14ac:dyDescent="0.25">
      <c r="D381" s="378"/>
    </row>
    <row r="382" spans="4:4" x14ac:dyDescent="0.25">
      <c r="D382" s="378"/>
    </row>
    <row r="383" spans="4:4" x14ac:dyDescent="0.25">
      <c r="D383" s="378"/>
    </row>
    <row r="384" spans="4:4" x14ac:dyDescent="0.25">
      <c r="D384" s="378"/>
    </row>
    <row r="385" spans="4:4" x14ac:dyDescent="0.25">
      <c r="D385" s="378"/>
    </row>
    <row r="386" spans="4:4" x14ac:dyDescent="0.25">
      <c r="D386" s="378"/>
    </row>
    <row r="387" spans="4:4" x14ac:dyDescent="0.25">
      <c r="D387" s="378"/>
    </row>
    <row r="388" spans="4:4" x14ac:dyDescent="0.25">
      <c r="D388" s="378"/>
    </row>
    <row r="389" spans="4:4" x14ac:dyDescent="0.25">
      <c r="D389" s="378"/>
    </row>
    <row r="390" spans="4:4" x14ac:dyDescent="0.25">
      <c r="D390" s="378"/>
    </row>
    <row r="391" spans="4:4" x14ac:dyDescent="0.25">
      <c r="D391" s="378"/>
    </row>
    <row r="392" spans="4:4" x14ac:dyDescent="0.25">
      <c r="D392" s="378"/>
    </row>
    <row r="393" spans="4:4" x14ac:dyDescent="0.25">
      <c r="D393" s="378"/>
    </row>
    <row r="394" spans="4:4" x14ac:dyDescent="0.25">
      <c r="D394" s="378"/>
    </row>
    <row r="395" spans="4:4" x14ac:dyDescent="0.25">
      <c r="D395" s="378"/>
    </row>
    <row r="396" spans="4:4" x14ac:dyDescent="0.25">
      <c r="D396" s="378"/>
    </row>
    <row r="397" spans="4:4" x14ac:dyDescent="0.25">
      <c r="D397" s="378"/>
    </row>
    <row r="398" spans="4:4" x14ac:dyDescent="0.25">
      <c r="D398" s="378"/>
    </row>
    <row r="399" spans="4:4" x14ac:dyDescent="0.25">
      <c r="D399" s="378"/>
    </row>
    <row r="400" spans="4:4" x14ac:dyDescent="0.25">
      <c r="D400" s="378"/>
    </row>
    <row r="401" spans="4:4" x14ac:dyDescent="0.25">
      <c r="D401" s="378"/>
    </row>
    <row r="402" spans="4:4" x14ac:dyDescent="0.25">
      <c r="D402" s="378"/>
    </row>
    <row r="403" spans="4:4" x14ac:dyDescent="0.25">
      <c r="D403" s="378"/>
    </row>
    <row r="404" spans="4:4" x14ac:dyDescent="0.25">
      <c r="D404" s="378"/>
    </row>
    <row r="405" spans="4:4" x14ac:dyDescent="0.25">
      <c r="D405" s="378"/>
    </row>
    <row r="406" spans="4:4" x14ac:dyDescent="0.25">
      <c r="D406" s="378"/>
    </row>
    <row r="407" spans="4:4" x14ac:dyDescent="0.25">
      <c r="D407" s="378"/>
    </row>
    <row r="408" spans="4:4" x14ac:dyDescent="0.25">
      <c r="D408" s="378"/>
    </row>
    <row r="409" spans="4:4" x14ac:dyDescent="0.25">
      <c r="D409" s="378"/>
    </row>
    <row r="410" spans="4:4" x14ac:dyDescent="0.25">
      <c r="D410" s="378"/>
    </row>
    <row r="411" spans="4:4" x14ac:dyDescent="0.25">
      <c r="D411" s="378"/>
    </row>
    <row r="412" spans="4:4" x14ac:dyDescent="0.25">
      <c r="D412" s="378"/>
    </row>
    <row r="413" spans="4:4" x14ac:dyDescent="0.25">
      <c r="D413" s="378"/>
    </row>
    <row r="414" spans="4:4" x14ac:dyDescent="0.25">
      <c r="D414" s="378"/>
    </row>
    <row r="415" spans="4:4" x14ac:dyDescent="0.25">
      <c r="D415" s="378"/>
    </row>
    <row r="416" spans="4:4" x14ac:dyDescent="0.25">
      <c r="D416" s="378"/>
    </row>
    <row r="417" spans="4:4" x14ac:dyDescent="0.25">
      <c r="D417" s="378"/>
    </row>
    <row r="418" spans="4:4" x14ac:dyDescent="0.25">
      <c r="D418" s="378"/>
    </row>
    <row r="419" spans="4:4" x14ac:dyDescent="0.25">
      <c r="D419" s="378"/>
    </row>
    <row r="420" spans="4:4" x14ac:dyDescent="0.25">
      <c r="D420" s="378"/>
    </row>
    <row r="421" spans="4:4" x14ac:dyDescent="0.25">
      <c r="D421" s="378"/>
    </row>
    <row r="422" spans="4:4" x14ac:dyDescent="0.25">
      <c r="D422" s="378"/>
    </row>
    <row r="423" spans="4:4" x14ac:dyDescent="0.25">
      <c r="D423" s="378"/>
    </row>
    <row r="424" spans="4:4" x14ac:dyDescent="0.25">
      <c r="D424" s="378"/>
    </row>
    <row r="425" spans="4:4" x14ac:dyDescent="0.25">
      <c r="D425" s="378"/>
    </row>
    <row r="426" spans="4:4" x14ac:dyDescent="0.25">
      <c r="D426" s="378"/>
    </row>
    <row r="427" spans="4:4" x14ac:dyDescent="0.25">
      <c r="D427" s="378"/>
    </row>
    <row r="428" spans="4:4" x14ac:dyDescent="0.25">
      <c r="D428" s="378"/>
    </row>
    <row r="429" spans="4:4" x14ac:dyDescent="0.25">
      <c r="D429" s="378"/>
    </row>
    <row r="430" spans="4:4" x14ac:dyDescent="0.25">
      <c r="D430" s="378"/>
    </row>
    <row r="431" spans="4:4" x14ac:dyDescent="0.25">
      <c r="D431" s="378"/>
    </row>
    <row r="432" spans="4:4" x14ac:dyDescent="0.25">
      <c r="D432" s="378"/>
    </row>
    <row r="433" spans="4:4" x14ac:dyDescent="0.25">
      <c r="D433" s="378"/>
    </row>
    <row r="434" spans="4:4" x14ac:dyDescent="0.25">
      <c r="D434" s="378"/>
    </row>
    <row r="435" spans="4:4" x14ac:dyDescent="0.25">
      <c r="D435" s="378"/>
    </row>
    <row r="436" spans="4:4" x14ac:dyDescent="0.25">
      <c r="D436" s="378"/>
    </row>
    <row r="437" spans="4:4" x14ac:dyDescent="0.25">
      <c r="D437" s="378"/>
    </row>
    <row r="438" spans="4:4" x14ac:dyDescent="0.25">
      <c r="D438" s="378"/>
    </row>
    <row r="439" spans="4:4" x14ac:dyDescent="0.25">
      <c r="D439" s="378"/>
    </row>
    <row r="440" spans="4:4" x14ac:dyDescent="0.25">
      <c r="D440" s="378"/>
    </row>
    <row r="441" spans="4:4" x14ac:dyDescent="0.25">
      <c r="D441" s="378"/>
    </row>
    <row r="442" spans="4:4" x14ac:dyDescent="0.25">
      <c r="D442" s="378"/>
    </row>
    <row r="443" spans="4:4" x14ac:dyDescent="0.25">
      <c r="D443" s="378"/>
    </row>
    <row r="444" spans="4:4" x14ac:dyDescent="0.25">
      <c r="D444" s="378"/>
    </row>
    <row r="445" spans="4:4" x14ac:dyDescent="0.25">
      <c r="D445" s="378"/>
    </row>
    <row r="446" spans="4:4" x14ac:dyDescent="0.25">
      <c r="D446" s="378"/>
    </row>
    <row r="447" spans="4:4" x14ac:dyDescent="0.25">
      <c r="D447" s="378"/>
    </row>
    <row r="448" spans="4:4" x14ac:dyDescent="0.25">
      <c r="D448" s="378"/>
    </row>
    <row r="449" spans="4:4" x14ac:dyDescent="0.25">
      <c r="D449" s="378"/>
    </row>
    <row r="450" spans="4:4" x14ac:dyDescent="0.25">
      <c r="D450" s="378"/>
    </row>
    <row r="451" spans="4:4" x14ac:dyDescent="0.25">
      <c r="D451" s="378"/>
    </row>
    <row r="452" spans="4:4" x14ac:dyDescent="0.25">
      <c r="D452" s="378"/>
    </row>
    <row r="453" spans="4:4" x14ac:dyDescent="0.25">
      <c r="D453" s="378"/>
    </row>
    <row r="454" spans="4:4" x14ac:dyDescent="0.25">
      <c r="D454" s="378"/>
    </row>
    <row r="455" spans="4:4" x14ac:dyDescent="0.25">
      <c r="D455" s="378"/>
    </row>
    <row r="456" spans="4:4" x14ac:dyDescent="0.25">
      <c r="D456" s="378"/>
    </row>
    <row r="457" spans="4:4" x14ac:dyDescent="0.25">
      <c r="D457" s="378"/>
    </row>
    <row r="458" spans="4:4" x14ac:dyDescent="0.25">
      <c r="D458" s="378"/>
    </row>
    <row r="459" spans="4:4" x14ac:dyDescent="0.25">
      <c r="D459" s="378"/>
    </row>
    <row r="460" spans="4:4" x14ac:dyDescent="0.25">
      <c r="D460" s="378"/>
    </row>
    <row r="461" spans="4:4" x14ac:dyDescent="0.25">
      <c r="D461" s="378"/>
    </row>
    <row r="462" spans="4:4" x14ac:dyDescent="0.25">
      <c r="D462" s="378"/>
    </row>
    <row r="463" spans="4:4" x14ac:dyDescent="0.25">
      <c r="D463" s="378"/>
    </row>
    <row r="464" spans="4:4" x14ac:dyDescent="0.25">
      <c r="D464" s="378"/>
    </row>
    <row r="465" spans="4:4" x14ac:dyDescent="0.25">
      <c r="D465" s="378"/>
    </row>
    <row r="466" spans="4:4" x14ac:dyDescent="0.25">
      <c r="D466" s="378"/>
    </row>
    <row r="467" spans="4:4" x14ac:dyDescent="0.25">
      <c r="D467" s="378"/>
    </row>
    <row r="468" spans="4:4" x14ac:dyDescent="0.25">
      <c r="D468" s="378"/>
    </row>
    <row r="469" spans="4:4" x14ac:dyDescent="0.25">
      <c r="D469" s="378"/>
    </row>
    <row r="470" spans="4:4" x14ac:dyDescent="0.25">
      <c r="D470" s="378"/>
    </row>
    <row r="471" spans="4:4" x14ac:dyDescent="0.25">
      <c r="D471" s="378"/>
    </row>
    <row r="472" spans="4:4" x14ac:dyDescent="0.25">
      <c r="D472" s="378"/>
    </row>
    <row r="473" spans="4:4" x14ac:dyDescent="0.25">
      <c r="D473" s="378"/>
    </row>
    <row r="474" spans="4:4" x14ac:dyDescent="0.25">
      <c r="D474" s="378"/>
    </row>
    <row r="475" spans="4:4" x14ac:dyDescent="0.25">
      <c r="D475" s="378"/>
    </row>
    <row r="476" spans="4:4" x14ac:dyDescent="0.25">
      <c r="D476" s="378"/>
    </row>
    <row r="477" spans="4:4" x14ac:dyDescent="0.25">
      <c r="D477" s="378"/>
    </row>
    <row r="478" spans="4:4" x14ac:dyDescent="0.25">
      <c r="D478" s="378"/>
    </row>
    <row r="479" spans="4:4" x14ac:dyDescent="0.25">
      <c r="D479" s="378"/>
    </row>
    <row r="480" spans="4:4" x14ac:dyDescent="0.25">
      <c r="D480" s="378"/>
    </row>
    <row r="481" spans="4:4" x14ac:dyDescent="0.25">
      <c r="D481" s="378"/>
    </row>
    <row r="482" spans="4:4" x14ac:dyDescent="0.25">
      <c r="D482" s="378"/>
    </row>
    <row r="483" spans="4:4" x14ac:dyDescent="0.25">
      <c r="D483" s="378"/>
    </row>
    <row r="484" spans="4:4" x14ac:dyDescent="0.25">
      <c r="D484" s="378"/>
    </row>
    <row r="485" spans="4:4" x14ac:dyDescent="0.25">
      <c r="D485" s="378"/>
    </row>
    <row r="486" spans="4:4" x14ac:dyDescent="0.25">
      <c r="D486" s="378"/>
    </row>
    <row r="487" spans="4:4" x14ac:dyDescent="0.25">
      <c r="D487" s="378"/>
    </row>
    <row r="488" spans="4:4" x14ac:dyDescent="0.25">
      <c r="D488" s="378"/>
    </row>
    <row r="489" spans="4:4" x14ac:dyDescent="0.25">
      <c r="D489" s="378"/>
    </row>
    <row r="490" spans="4:4" x14ac:dyDescent="0.25">
      <c r="D490" s="378"/>
    </row>
    <row r="491" spans="4:4" x14ac:dyDescent="0.25">
      <c r="D491" s="378"/>
    </row>
    <row r="492" spans="4:4" x14ac:dyDescent="0.25">
      <c r="D492" s="378"/>
    </row>
    <row r="493" spans="4:4" x14ac:dyDescent="0.25">
      <c r="D493" s="378"/>
    </row>
    <row r="494" spans="4:4" x14ac:dyDescent="0.25">
      <c r="D494" s="378"/>
    </row>
    <row r="495" spans="4:4" x14ac:dyDescent="0.25">
      <c r="D495" s="378"/>
    </row>
    <row r="496" spans="4:4" x14ac:dyDescent="0.25">
      <c r="D496" s="378"/>
    </row>
    <row r="497" spans="4:4" x14ac:dyDescent="0.25">
      <c r="D497" s="378"/>
    </row>
    <row r="498" spans="4:4" x14ac:dyDescent="0.25">
      <c r="D498" s="378"/>
    </row>
    <row r="499" spans="4:4" x14ac:dyDescent="0.25">
      <c r="D499" s="378"/>
    </row>
    <row r="500" spans="4:4" x14ac:dyDescent="0.25">
      <c r="D500" s="378"/>
    </row>
    <row r="501" spans="4:4" x14ac:dyDescent="0.25">
      <c r="D501" s="378"/>
    </row>
    <row r="502" spans="4:4" x14ac:dyDescent="0.25">
      <c r="D502" s="378"/>
    </row>
    <row r="503" spans="4:4" x14ac:dyDescent="0.25">
      <c r="D503" s="378"/>
    </row>
    <row r="504" spans="4:4" x14ac:dyDescent="0.25">
      <c r="D504" s="378"/>
    </row>
    <row r="505" spans="4:4" x14ac:dyDescent="0.25">
      <c r="D505" s="378"/>
    </row>
    <row r="506" spans="4:4" x14ac:dyDescent="0.25">
      <c r="D506" s="378"/>
    </row>
    <row r="507" spans="4:4" x14ac:dyDescent="0.25">
      <c r="D507" s="378"/>
    </row>
    <row r="508" spans="4:4" x14ac:dyDescent="0.25">
      <c r="D508" s="378"/>
    </row>
    <row r="509" spans="4:4" x14ac:dyDescent="0.25">
      <c r="D509" s="378"/>
    </row>
    <row r="510" spans="4:4" x14ac:dyDescent="0.25">
      <c r="D510" s="378"/>
    </row>
    <row r="511" spans="4:4" x14ac:dyDescent="0.25">
      <c r="D511" s="378"/>
    </row>
    <row r="512" spans="4:4" x14ac:dyDescent="0.25">
      <c r="D512" s="378"/>
    </row>
    <row r="513" spans="4:4" x14ac:dyDescent="0.25">
      <c r="D513" s="378"/>
    </row>
    <row r="514" spans="4:4" x14ac:dyDescent="0.25">
      <c r="D514" s="378"/>
    </row>
    <row r="515" spans="4:4" x14ac:dyDescent="0.25">
      <c r="D515" s="378"/>
    </row>
    <row r="516" spans="4:4" x14ac:dyDescent="0.25">
      <c r="D516" s="378"/>
    </row>
    <row r="517" spans="4:4" x14ac:dyDescent="0.25">
      <c r="D517" s="378"/>
    </row>
    <row r="518" spans="4:4" x14ac:dyDescent="0.25">
      <c r="D518" s="378"/>
    </row>
    <row r="519" spans="4:4" x14ac:dyDescent="0.25">
      <c r="D519" s="378"/>
    </row>
    <row r="520" spans="4:4" x14ac:dyDescent="0.25">
      <c r="D520" s="378"/>
    </row>
    <row r="521" spans="4:4" x14ac:dyDescent="0.25">
      <c r="D521" s="378"/>
    </row>
    <row r="522" spans="4:4" x14ac:dyDescent="0.25">
      <c r="D522" s="378"/>
    </row>
    <row r="523" spans="4:4" x14ac:dyDescent="0.25">
      <c r="D523" s="378"/>
    </row>
    <row r="524" spans="4:4" x14ac:dyDescent="0.25">
      <c r="D524" s="378"/>
    </row>
    <row r="525" spans="4:4" x14ac:dyDescent="0.25">
      <c r="D525" s="378"/>
    </row>
    <row r="526" spans="4:4" x14ac:dyDescent="0.25">
      <c r="D526" s="378"/>
    </row>
    <row r="527" spans="4:4" x14ac:dyDescent="0.25">
      <c r="D527" s="378"/>
    </row>
    <row r="528" spans="4:4" x14ac:dyDescent="0.25">
      <c r="D528" s="378"/>
    </row>
    <row r="529" spans="4:4" x14ac:dyDescent="0.25">
      <c r="D529" s="378"/>
    </row>
    <row r="530" spans="4:4" x14ac:dyDescent="0.25">
      <c r="D530" s="378"/>
    </row>
    <row r="531" spans="4:4" x14ac:dyDescent="0.25">
      <c r="D531" s="378"/>
    </row>
    <row r="532" spans="4:4" x14ac:dyDescent="0.25">
      <c r="D532" s="378"/>
    </row>
    <row r="533" spans="4:4" x14ac:dyDescent="0.25">
      <c r="D533" s="378"/>
    </row>
    <row r="534" spans="4:4" x14ac:dyDescent="0.25">
      <c r="D534" s="378"/>
    </row>
    <row r="535" spans="4:4" x14ac:dyDescent="0.25">
      <c r="D535" s="378"/>
    </row>
    <row r="536" spans="4:4" x14ac:dyDescent="0.25">
      <c r="D536" s="378"/>
    </row>
    <row r="537" spans="4:4" x14ac:dyDescent="0.25">
      <c r="D537" s="378"/>
    </row>
    <row r="538" spans="4:4" x14ac:dyDescent="0.25">
      <c r="D538" s="378"/>
    </row>
    <row r="539" spans="4:4" x14ac:dyDescent="0.25">
      <c r="D539" s="378"/>
    </row>
    <row r="540" spans="4:4" x14ac:dyDescent="0.25">
      <c r="D540" s="378"/>
    </row>
    <row r="541" spans="4:4" x14ac:dyDescent="0.25">
      <c r="D541" s="378"/>
    </row>
    <row r="542" spans="4:4" x14ac:dyDescent="0.25">
      <c r="D542" s="378"/>
    </row>
    <row r="543" spans="4:4" x14ac:dyDescent="0.25">
      <c r="D543" s="378"/>
    </row>
    <row r="544" spans="4:4" x14ac:dyDescent="0.25">
      <c r="D544" s="378"/>
    </row>
    <row r="545" spans="4:4" x14ac:dyDescent="0.25">
      <c r="D545" s="378"/>
    </row>
    <row r="546" spans="4:4" x14ac:dyDescent="0.25">
      <c r="D546" s="378"/>
    </row>
    <row r="547" spans="4:4" x14ac:dyDescent="0.25">
      <c r="D547" s="378"/>
    </row>
    <row r="548" spans="4:4" x14ac:dyDescent="0.25">
      <c r="D548" s="378"/>
    </row>
    <row r="549" spans="4:4" x14ac:dyDescent="0.25">
      <c r="D549" s="378"/>
    </row>
    <row r="550" spans="4:4" x14ac:dyDescent="0.25">
      <c r="D550" s="378"/>
    </row>
    <row r="551" spans="4:4" x14ac:dyDescent="0.25">
      <c r="D551" s="378"/>
    </row>
    <row r="552" spans="4:4" x14ac:dyDescent="0.25">
      <c r="D552" s="378"/>
    </row>
    <row r="553" spans="4:4" x14ac:dyDescent="0.25">
      <c r="D553" s="378"/>
    </row>
    <row r="554" spans="4:4" x14ac:dyDescent="0.25">
      <c r="D554" s="378"/>
    </row>
    <row r="555" spans="4:4" x14ac:dyDescent="0.25">
      <c r="D555" s="378"/>
    </row>
    <row r="556" spans="4:4" x14ac:dyDescent="0.25">
      <c r="D556" s="378"/>
    </row>
    <row r="557" spans="4:4" x14ac:dyDescent="0.25">
      <c r="D557" s="378"/>
    </row>
    <row r="558" spans="4:4" x14ac:dyDescent="0.25">
      <c r="D558" s="378"/>
    </row>
    <row r="559" spans="4:4" x14ac:dyDescent="0.25">
      <c r="D559" s="378"/>
    </row>
    <row r="560" spans="4:4" x14ac:dyDescent="0.25">
      <c r="D560" s="378"/>
    </row>
    <row r="561" spans="4:4" x14ac:dyDescent="0.25">
      <c r="D561" s="378"/>
    </row>
    <row r="562" spans="4:4" x14ac:dyDescent="0.25">
      <c r="D562" s="378"/>
    </row>
    <row r="563" spans="4:4" x14ac:dyDescent="0.25">
      <c r="D563" s="378"/>
    </row>
    <row r="564" spans="4:4" x14ac:dyDescent="0.25">
      <c r="D564" s="378"/>
    </row>
    <row r="565" spans="4:4" x14ac:dyDescent="0.25">
      <c r="D565" s="378"/>
    </row>
    <row r="566" spans="4:4" x14ac:dyDescent="0.25">
      <c r="D566" s="378"/>
    </row>
    <row r="567" spans="4:4" x14ac:dyDescent="0.25">
      <c r="D567" s="378"/>
    </row>
    <row r="568" spans="4:4" x14ac:dyDescent="0.25">
      <c r="D568" s="378"/>
    </row>
    <row r="569" spans="4:4" x14ac:dyDescent="0.25">
      <c r="D569" s="378"/>
    </row>
    <row r="570" spans="4:4" x14ac:dyDescent="0.25">
      <c r="D570" s="378"/>
    </row>
    <row r="571" spans="4:4" x14ac:dyDescent="0.25">
      <c r="D571" s="378"/>
    </row>
    <row r="572" spans="4:4" x14ac:dyDescent="0.25">
      <c r="D572" s="378"/>
    </row>
    <row r="573" spans="4:4" x14ac:dyDescent="0.25">
      <c r="D573" s="378"/>
    </row>
    <row r="574" spans="4:4" x14ac:dyDescent="0.25">
      <c r="D574" s="378"/>
    </row>
    <row r="575" spans="4:4" x14ac:dyDescent="0.25">
      <c r="D575" s="378"/>
    </row>
    <row r="576" spans="4:4" x14ac:dyDescent="0.25">
      <c r="D576" s="378"/>
    </row>
    <row r="577" spans="4:4" x14ac:dyDescent="0.25">
      <c r="D577" s="378"/>
    </row>
    <row r="578" spans="4:4" x14ac:dyDescent="0.25">
      <c r="D578" s="378"/>
    </row>
    <row r="579" spans="4:4" x14ac:dyDescent="0.25">
      <c r="D579" s="378"/>
    </row>
    <row r="580" spans="4:4" x14ac:dyDescent="0.25">
      <c r="D580" s="378"/>
    </row>
    <row r="581" spans="4:4" x14ac:dyDescent="0.25">
      <c r="D581" s="378"/>
    </row>
    <row r="582" spans="4:4" x14ac:dyDescent="0.25">
      <c r="D582" s="378"/>
    </row>
    <row r="583" spans="4:4" x14ac:dyDescent="0.25">
      <c r="D583" s="378"/>
    </row>
    <row r="584" spans="4:4" x14ac:dyDescent="0.25">
      <c r="D584" s="378"/>
    </row>
    <row r="585" spans="4:4" x14ac:dyDescent="0.25">
      <c r="D585" s="378"/>
    </row>
    <row r="586" spans="4:4" x14ac:dyDescent="0.25">
      <c r="D586" s="378"/>
    </row>
    <row r="587" spans="4:4" x14ac:dyDescent="0.25">
      <c r="D587" s="378"/>
    </row>
    <row r="588" spans="4:4" x14ac:dyDescent="0.25">
      <c r="D588" s="378"/>
    </row>
    <row r="589" spans="4:4" x14ac:dyDescent="0.25">
      <c r="D589" s="378"/>
    </row>
    <row r="590" spans="4:4" x14ac:dyDescent="0.25">
      <c r="D590" s="378"/>
    </row>
    <row r="591" spans="4:4" x14ac:dyDescent="0.25">
      <c r="D591" s="378"/>
    </row>
    <row r="592" spans="4:4" x14ac:dyDescent="0.25">
      <c r="D592" s="378"/>
    </row>
    <row r="593" spans="4:4" x14ac:dyDescent="0.25">
      <c r="D593" s="378"/>
    </row>
    <row r="594" spans="4:4" x14ac:dyDescent="0.25">
      <c r="D594" s="378"/>
    </row>
    <row r="595" spans="4:4" x14ac:dyDescent="0.25">
      <c r="D595" s="378"/>
    </row>
    <row r="596" spans="4:4" x14ac:dyDescent="0.25">
      <c r="D596" s="378"/>
    </row>
    <row r="597" spans="4:4" x14ac:dyDescent="0.25">
      <c r="D597" s="378"/>
    </row>
    <row r="598" spans="4:4" x14ac:dyDescent="0.25">
      <c r="D598" s="378"/>
    </row>
    <row r="599" spans="4:4" x14ac:dyDescent="0.25">
      <c r="D599" s="378"/>
    </row>
    <row r="600" spans="4:4" x14ac:dyDescent="0.25">
      <c r="D600" s="378"/>
    </row>
    <row r="601" spans="4:4" x14ac:dyDescent="0.25">
      <c r="D601" s="378"/>
    </row>
    <row r="602" spans="4:4" x14ac:dyDescent="0.25">
      <c r="D602" s="378"/>
    </row>
    <row r="603" spans="4:4" x14ac:dyDescent="0.25">
      <c r="D603" s="378"/>
    </row>
    <row r="604" spans="4:4" x14ac:dyDescent="0.25">
      <c r="D604" s="378"/>
    </row>
    <row r="605" spans="4:4" x14ac:dyDescent="0.25">
      <c r="D605" s="378"/>
    </row>
    <row r="606" spans="4:4" x14ac:dyDescent="0.25">
      <c r="D606" s="378"/>
    </row>
    <row r="607" spans="4:4" x14ac:dyDescent="0.25">
      <c r="D607" s="378"/>
    </row>
    <row r="608" spans="4:4" x14ac:dyDescent="0.25">
      <c r="D608" s="378"/>
    </row>
    <row r="609" spans="4:4" x14ac:dyDescent="0.25">
      <c r="D609" s="378"/>
    </row>
    <row r="610" spans="4:4" x14ac:dyDescent="0.25">
      <c r="D610" s="378"/>
    </row>
    <row r="611" spans="4:4" x14ac:dyDescent="0.25">
      <c r="D611" s="378"/>
    </row>
    <row r="612" spans="4:4" x14ac:dyDescent="0.25">
      <c r="D612" s="378"/>
    </row>
    <row r="613" spans="4:4" x14ac:dyDescent="0.25">
      <c r="D613" s="378"/>
    </row>
    <row r="614" spans="4:4" x14ac:dyDescent="0.25">
      <c r="D614" s="378"/>
    </row>
    <row r="615" spans="4:4" x14ac:dyDescent="0.25">
      <c r="D615" s="378"/>
    </row>
    <row r="616" spans="4:4" x14ac:dyDescent="0.25">
      <c r="D616" s="378"/>
    </row>
    <row r="617" spans="4:4" x14ac:dyDescent="0.25">
      <c r="D617" s="378"/>
    </row>
    <row r="618" spans="4:4" x14ac:dyDescent="0.25">
      <c r="D618" s="378"/>
    </row>
    <row r="619" spans="4:4" x14ac:dyDescent="0.25">
      <c r="D619" s="378"/>
    </row>
    <row r="620" spans="4:4" x14ac:dyDescent="0.25">
      <c r="D620" s="378"/>
    </row>
    <row r="621" spans="4:4" x14ac:dyDescent="0.25">
      <c r="D621" s="378"/>
    </row>
    <row r="622" spans="4:4" x14ac:dyDescent="0.25">
      <c r="D622" s="378"/>
    </row>
    <row r="623" spans="4:4" x14ac:dyDescent="0.25">
      <c r="D623" s="378"/>
    </row>
    <row r="624" spans="4:4" x14ac:dyDescent="0.25">
      <c r="D624" s="378"/>
    </row>
    <row r="625" spans="4:4" x14ac:dyDescent="0.25">
      <c r="D625" s="378"/>
    </row>
    <row r="626" spans="4:4" x14ac:dyDescent="0.25">
      <c r="D626" s="378"/>
    </row>
    <row r="627" spans="4:4" x14ac:dyDescent="0.25">
      <c r="D627" s="378"/>
    </row>
    <row r="628" spans="4:4" x14ac:dyDescent="0.25">
      <c r="D628" s="378"/>
    </row>
    <row r="629" spans="4:4" x14ac:dyDescent="0.25">
      <c r="D629" s="378"/>
    </row>
    <row r="630" spans="4:4" x14ac:dyDescent="0.25">
      <c r="D630" s="378"/>
    </row>
    <row r="631" spans="4:4" x14ac:dyDescent="0.25">
      <c r="D631" s="378"/>
    </row>
    <row r="632" spans="4:4" x14ac:dyDescent="0.25">
      <c r="D632" s="378"/>
    </row>
    <row r="633" spans="4:4" x14ac:dyDescent="0.25">
      <c r="D633" s="378"/>
    </row>
    <row r="634" spans="4:4" x14ac:dyDescent="0.25">
      <c r="D634" s="378"/>
    </row>
    <row r="635" spans="4:4" x14ac:dyDescent="0.25">
      <c r="D635" s="378"/>
    </row>
    <row r="636" spans="4:4" x14ac:dyDescent="0.25">
      <c r="D636" s="378"/>
    </row>
    <row r="637" spans="4:4" x14ac:dyDescent="0.25">
      <c r="D637" s="378"/>
    </row>
    <row r="638" spans="4:4" x14ac:dyDescent="0.25">
      <c r="D638" s="378"/>
    </row>
    <row r="639" spans="4:4" x14ac:dyDescent="0.25">
      <c r="D639" s="378"/>
    </row>
    <row r="640" spans="4:4" x14ac:dyDescent="0.25">
      <c r="D640" s="378"/>
    </row>
    <row r="641" spans="4:4" x14ac:dyDescent="0.25">
      <c r="D641" s="378"/>
    </row>
    <row r="642" spans="4:4" x14ac:dyDescent="0.25">
      <c r="D642" s="378"/>
    </row>
    <row r="643" spans="4:4" x14ac:dyDescent="0.25">
      <c r="D643" s="378"/>
    </row>
    <row r="644" spans="4:4" x14ac:dyDescent="0.25">
      <c r="D644" s="378"/>
    </row>
    <row r="645" spans="4:4" x14ac:dyDescent="0.25">
      <c r="D645" s="378"/>
    </row>
    <row r="646" spans="4:4" x14ac:dyDescent="0.25">
      <c r="D646" s="378"/>
    </row>
    <row r="647" spans="4:4" x14ac:dyDescent="0.25">
      <c r="D647" s="378"/>
    </row>
    <row r="648" spans="4:4" x14ac:dyDescent="0.25">
      <c r="D648" s="378"/>
    </row>
    <row r="649" spans="4:4" x14ac:dyDescent="0.25">
      <c r="D649" s="378"/>
    </row>
    <row r="650" spans="4:4" x14ac:dyDescent="0.25">
      <c r="D650" s="378"/>
    </row>
    <row r="651" spans="4:4" x14ac:dyDescent="0.25">
      <c r="D651" s="378"/>
    </row>
    <row r="652" spans="4:4" x14ac:dyDescent="0.25">
      <c r="D652" s="378"/>
    </row>
    <row r="653" spans="4:4" x14ac:dyDescent="0.25">
      <c r="D653" s="378"/>
    </row>
    <row r="654" spans="4:4" x14ac:dyDescent="0.25">
      <c r="D654" s="378"/>
    </row>
    <row r="655" spans="4:4" x14ac:dyDescent="0.25">
      <c r="D655" s="378"/>
    </row>
    <row r="656" spans="4:4" x14ac:dyDescent="0.25">
      <c r="D656" s="378"/>
    </row>
    <row r="657" spans="4:4" x14ac:dyDescent="0.25">
      <c r="D657" s="378"/>
    </row>
    <row r="658" spans="4:4" x14ac:dyDescent="0.25">
      <c r="D658" s="378"/>
    </row>
    <row r="659" spans="4:4" x14ac:dyDescent="0.25">
      <c r="D659" s="378"/>
    </row>
    <row r="660" spans="4:4" x14ac:dyDescent="0.25">
      <c r="D660" s="378"/>
    </row>
    <row r="661" spans="4:4" x14ac:dyDescent="0.25">
      <c r="D661" s="378"/>
    </row>
    <row r="662" spans="4:4" x14ac:dyDescent="0.25">
      <c r="D662" s="378"/>
    </row>
    <row r="663" spans="4:4" x14ac:dyDescent="0.25">
      <c r="D663" s="378"/>
    </row>
    <row r="664" spans="4:4" x14ac:dyDescent="0.25">
      <c r="D664" s="378"/>
    </row>
    <row r="665" spans="4:4" x14ac:dyDescent="0.25">
      <c r="D665" s="378"/>
    </row>
    <row r="666" spans="4:4" x14ac:dyDescent="0.25">
      <c r="D666" s="378"/>
    </row>
    <row r="667" spans="4:4" x14ac:dyDescent="0.25">
      <c r="D667" s="378"/>
    </row>
    <row r="668" spans="4:4" x14ac:dyDescent="0.25">
      <c r="D668" s="378"/>
    </row>
    <row r="669" spans="4:4" x14ac:dyDescent="0.25">
      <c r="D669" s="378"/>
    </row>
    <row r="670" spans="4:4" x14ac:dyDescent="0.25">
      <c r="D670" s="378"/>
    </row>
    <row r="671" spans="4:4" x14ac:dyDescent="0.25">
      <c r="D671" s="378"/>
    </row>
    <row r="672" spans="4:4" x14ac:dyDescent="0.25">
      <c r="D672" s="378"/>
    </row>
    <row r="673" spans="4:4" x14ac:dyDescent="0.25">
      <c r="D673" s="378"/>
    </row>
    <row r="674" spans="4:4" x14ac:dyDescent="0.25">
      <c r="D674" s="378"/>
    </row>
    <row r="675" spans="4:4" x14ac:dyDescent="0.25">
      <c r="D675" s="378"/>
    </row>
    <row r="676" spans="4:4" x14ac:dyDescent="0.25">
      <c r="D676" s="378"/>
    </row>
    <row r="677" spans="4:4" x14ac:dyDescent="0.25">
      <c r="D677" s="378"/>
    </row>
    <row r="678" spans="4:4" x14ac:dyDescent="0.25">
      <c r="D678" s="378"/>
    </row>
    <row r="679" spans="4:4" x14ac:dyDescent="0.25">
      <c r="D679" s="378"/>
    </row>
    <row r="680" spans="4:4" x14ac:dyDescent="0.25">
      <c r="D680" s="378"/>
    </row>
    <row r="681" spans="4:4" x14ac:dyDescent="0.25">
      <c r="D681" s="378"/>
    </row>
    <row r="682" spans="4:4" x14ac:dyDescent="0.25">
      <c r="D682" s="378"/>
    </row>
    <row r="683" spans="4:4" x14ac:dyDescent="0.25">
      <c r="D683" s="378"/>
    </row>
    <row r="684" spans="4:4" x14ac:dyDescent="0.25">
      <c r="D684" s="378"/>
    </row>
    <row r="685" spans="4:4" x14ac:dyDescent="0.25">
      <c r="D685" s="378"/>
    </row>
    <row r="686" spans="4:4" x14ac:dyDescent="0.25">
      <c r="D686" s="378"/>
    </row>
    <row r="687" spans="4:4" x14ac:dyDescent="0.25">
      <c r="D687" s="378"/>
    </row>
    <row r="688" spans="4:4" x14ac:dyDescent="0.25">
      <c r="D688" s="378"/>
    </row>
    <row r="689" spans="4:4" x14ac:dyDescent="0.25">
      <c r="D689" s="378"/>
    </row>
    <row r="690" spans="4:4" x14ac:dyDescent="0.25">
      <c r="D690" s="378"/>
    </row>
    <row r="691" spans="4:4" x14ac:dyDescent="0.25">
      <c r="D691" s="378"/>
    </row>
    <row r="692" spans="4:4" x14ac:dyDescent="0.25">
      <c r="D692" s="378"/>
    </row>
    <row r="693" spans="4:4" x14ac:dyDescent="0.25">
      <c r="D693" s="378"/>
    </row>
    <row r="694" spans="4:4" x14ac:dyDescent="0.25">
      <c r="D694" s="378"/>
    </row>
    <row r="695" spans="4:4" x14ac:dyDescent="0.25">
      <c r="D695" s="378"/>
    </row>
    <row r="696" spans="4:4" x14ac:dyDescent="0.25">
      <c r="D696" s="378"/>
    </row>
    <row r="697" spans="4:4" x14ac:dyDescent="0.25">
      <c r="D697" s="378"/>
    </row>
    <row r="698" spans="4:4" x14ac:dyDescent="0.25">
      <c r="D698" s="378"/>
    </row>
    <row r="699" spans="4:4" x14ac:dyDescent="0.25">
      <c r="D699" s="378"/>
    </row>
    <row r="700" spans="4:4" x14ac:dyDescent="0.25">
      <c r="D700" s="378"/>
    </row>
    <row r="701" spans="4:4" x14ac:dyDescent="0.25">
      <c r="D701" s="378"/>
    </row>
    <row r="702" spans="4:4" x14ac:dyDescent="0.25">
      <c r="D702" s="378"/>
    </row>
    <row r="703" spans="4:4" x14ac:dyDescent="0.25">
      <c r="D703" s="378"/>
    </row>
    <row r="704" spans="4:4" x14ac:dyDescent="0.25">
      <c r="D704" s="378"/>
    </row>
    <row r="705" spans="4:4" x14ac:dyDescent="0.25">
      <c r="D705" s="378"/>
    </row>
    <row r="706" spans="4:4" x14ac:dyDescent="0.25">
      <c r="D706" s="378"/>
    </row>
    <row r="707" spans="4:4" x14ac:dyDescent="0.25">
      <c r="D707" s="378"/>
    </row>
    <row r="708" spans="4:4" x14ac:dyDescent="0.25">
      <c r="D708" s="378"/>
    </row>
    <row r="709" spans="4:4" x14ac:dyDescent="0.25">
      <c r="D709" s="378"/>
    </row>
    <row r="710" spans="4:4" x14ac:dyDescent="0.25">
      <c r="D710" s="378"/>
    </row>
    <row r="711" spans="4:4" x14ac:dyDescent="0.25">
      <c r="D711" s="378"/>
    </row>
    <row r="712" spans="4:4" x14ac:dyDescent="0.25">
      <c r="D712" s="378"/>
    </row>
    <row r="713" spans="4:4" x14ac:dyDescent="0.25">
      <c r="D713" s="378"/>
    </row>
    <row r="714" spans="4:4" x14ac:dyDescent="0.25">
      <c r="D714" s="378"/>
    </row>
    <row r="715" spans="4:4" x14ac:dyDescent="0.25">
      <c r="D715" s="378"/>
    </row>
    <row r="716" spans="4:4" x14ac:dyDescent="0.25">
      <c r="D716" s="378"/>
    </row>
    <row r="717" spans="4:4" x14ac:dyDescent="0.25">
      <c r="D717" s="378"/>
    </row>
    <row r="718" spans="4:4" x14ac:dyDescent="0.25">
      <c r="D718" s="378"/>
    </row>
    <row r="719" spans="4:4" x14ac:dyDescent="0.25">
      <c r="D719" s="378"/>
    </row>
    <row r="720" spans="4:4" x14ac:dyDescent="0.25">
      <c r="D720" s="378"/>
    </row>
    <row r="721" spans="4:4" x14ac:dyDescent="0.25">
      <c r="D721" s="378"/>
    </row>
    <row r="722" spans="4:4" x14ac:dyDescent="0.25">
      <c r="D722" s="378"/>
    </row>
    <row r="723" spans="4:4" x14ac:dyDescent="0.25">
      <c r="D723" s="378"/>
    </row>
    <row r="724" spans="4:4" x14ac:dyDescent="0.25">
      <c r="D724" s="378"/>
    </row>
    <row r="725" spans="4:4" x14ac:dyDescent="0.25">
      <c r="D725" s="378"/>
    </row>
    <row r="726" spans="4:4" x14ac:dyDescent="0.25">
      <c r="D726" s="378"/>
    </row>
    <row r="727" spans="4:4" x14ac:dyDescent="0.25">
      <c r="D727" s="378"/>
    </row>
    <row r="728" spans="4:4" x14ac:dyDescent="0.25">
      <c r="D728" s="378"/>
    </row>
    <row r="729" spans="4:4" x14ac:dyDescent="0.25">
      <c r="D729" s="378"/>
    </row>
    <row r="730" spans="4:4" x14ac:dyDescent="0.25">
      <c r="D730" s="378"/>
    </row>
    <row r="731" spans="4:4" x14ac:dyDescent="0.25">
      <c r="D731" s="378"/>
    </row>
    <row r="732" spans="4:4" x14ac:dyDescent="0.25">
      <c r="D732" s="378"/>
    </row>
    <row r="733" spans="4:4" x14ac:dyDescent="0.25">
      <c r="D733" s="378"/>
    </row>
    <row r="734" spans="4:4" x14ac:dyDescent="0.25">
      <c r="D734" s="378"/>
    </row>
    <row r="735" spans="4:4" x14ac:dyDescent="0.25">
      <c r="D735" s="378"/>
    </row>
    <row r="736" spans="4:4" x14ac:dyDescent="0.25">
      <c r="D736" s="378"/>
    </row>
    <row r="737" spans="4:4" x14ac:dyDescent="0.25">
      <c r="D737" s="378"/>
    </row>
    <row r="738" spans="4:4" x14ac:dyDescent="0.25">
      <c r="D738" s="378"/>
    </row>
    <row r="739" spans="4:4" x14ac:dyDescent="0.25">
      <c r="D739" s="378"/>
    </row>
    <row r="740" spans="4:4" x14ac:dyDescent="0.25">
      <c r="D740" s="378"/>
    </row>
    <row r="741" spans="4:4" x14ac:dyDescent="0.25">
      <c r="D741" s="378"/>
    </row>
    <row r="742" spans="4:4" x14ac:dyDescent="0.25">
      <c r="D742" s="378"/>
    </row>
    <row r="743" spans="4:4" x14ac:dyDescent="0.25">
      <c r="D743" s="378"/>
    </row>
    <row r="744" spans="4:4" x14ac:dyDescent="0.25">
      <c r="D744" s="378"/>
    </row>
    <row r="745" spans="4:4" x14ac:dyDescent="0.25">
      <c r="D745" s="378"/>
    </row>
    <row r="746" spans="4:4" x14ac:dyDescent="0.25">
      <c r="D746" s="378"/>
    </row>
    <row r="747" spans="4:4" x14ac:dyDescent="0.25">
      <c r="D747" s="378"/>
    </row>
    <row r="748" spans="4:4" x14ac:dyDescent="0.25">
      <c r="D748" s="378"/>
    </row>
    <row r="749" spans="4:4" x14ac:dyDescent="0.25">
      <c r="D749" s="378"/>
    </row>
    <row r="750" spans="4:4" x14ac:dyDescent="0.25">
      <c r="D750" s="378"/>
    </row>
    <row r="751" spans="4:4" x14ac:dyDescent="0.25">
      <c r="D751" s="378"/>
    </row>
    <row r="752" spans="4:4" x14ac:dyDescent="0.25">
      <c r="D752" s="378"/>
    </row>
    <row r="753" spans="4:4" x14ac:dyDescent="0.25">
      <c r="D753" s="378"/>
    </row>
    <row r="754" spans="4:4" x14ac:dyDescent="0.25">
      <c r="D754" s="378"/>
    </row>
    <row r="755" spans="4:4" x14ac:dyDescent="0.25">
      <c r="D755" s="378"/>
    </row>
    <row r="756" spans="4:4" x14ac:dyDescent="0.25">
      <c r="D756" s="378"/>
    </row>
    <row r="757" spans="4:4" x14ac:dyDescent="0.25">
      <c r="D757" s="378"/>
    </row>
    <row r="758" spans="4:4" x14ac:dyDescent="0.25">
      <c r="D758" s="378"/>
    </row>
    <row r="759" spans="4:4" x14ac:dyDescent="0.25">
      <c r="D759" s="378"/>
    </row>
    <row r="760" spans="4:4" x14ac:dyDescent="0.25">
      <c r="D760" s="378"/>
    </row>
    <row r="761" spans="4:4" x14ac:dyDescent="0.25">
      <c r="D761" s="378"/>
    </row>
    <row r="762" spans="4:4" x14ac:dyDescent="0.25">
      <c r="D762" s="378"/>
    </row>
    <row r="763" spans="4:4" x14ac:dyDescent="0.25">
      <c r="D763" s="378"/>
    </row>
    <row r="764" spans="4:4" x14ac:dyDescent="0.25">
      <c r="D764" s="378"/>
    </row>
    <row r="765" spans="4:4" x14ac:dyDescent="0.25">
      <c r="D765" s="378"/>
    </row>
    <row r="766" spans="4:4" x14ac:dyDescent="0.25">
      <c r="D766" s="378"/>
    </row>
    <row r="767" spans="4:4" x14ac:dyDescent="0.25">
      <c r="D767" s="378"/>
    </row>
    <row r="768" spans="4:4" x14ac:dyDescent="0.25">
      <c r="D768" s="378"/>
    </row>
    <row r="769" spans="4:4" x14ac:dyDescent="0.25">
      <c r="D769" s="378"/>
    </row>
    <row r="770" spans="4:4" x14ac:dyDescent="0.25">
      <c r="D770" s="378"/>
    </row>
    <row r="771" spans="4:4" x14ac:dyDescent="0.25">
      <c r="D771" s="378"/>
    </row>
    <row r="772" spans="4:4" x14ac:dyDescent="0.25">
      <c r="D772" s="378"/>
    </row>
    <row r="773" spans="4:4" x14ac:dyDescent="0.25">
      <c r="D773" s="378"/>
    </row>
    <row r="774" spans="4:4" x14ac:dyDescent="0.25">
      <c r="D774" s="378"/>
    </row>
    <row r="775" spans="4:4" x14ac:dyDescent="0.25">
      <c r="D775" s="378"/>
    </row>
    <row r="776" spans="4:4" x14ac:dyDescent="0.25">
      <c r="D776" s="378"/>
    </row>
    <row r="777" spans="4:4" x14ac:dyDescent="0.25">
      <c r="D777" s="378"/>
    </row>
    <row r="778" spans="4:4" x14ac:dyDescent="0.25">
      <c r="D778" s="378"/>
    </row>
    <row r="779" spans="4:4" x14ac:dyDescent="0.25">
      <c r="D779" s="378"/>
    </row>
    <row r="780" spans="4:4" x14ac:dyDescent="0.25">
      <c r="D780" s="378"/>
    </row>
    <row r="781" spans="4:4" x14ac:dyDescent="0.25">
      <c r="D781" s="378"/>
    </row>
    <row r="782" spans="4:4" x14ac:dyDescent="0.25">
      <c r="D782" s="378"/>
    </row>
    <row r="783" spans="4:4" x14ac:dyDescent="0.25">
      <c r="D783" s="378"/>
    </row>
    <row r="784" spans="4:4" x14ac:dyDescent="0.25">
      <c r="D784" s="378"/>
    </row>
    <row r="785" spans="4:4" x14ac:dyDescent="0.25">
      <c r="D785" s="378"/>
    </row>
    <row r="786" spans="4:4" x14ac:dyDescent="0.25">
      <c r="D786" s="378"/>
    </row>
    <row r="787" spans="4:4" x14ac:dyDescent="0.25">
      <c r="D787" s="378"/>
    </row>
    <row r="788" spans="4:4" x14ac:dyDescent="0.25">
      <c r="D788" s="378"/>
    </row>
    <row r="789" spans="4:4" x14ac:dyDescent="0.25">
      <c r="D789" s="378"/>
    </row>
    <row r="790" spans="4:4" x14ac:dyDescent="0.25">
      <c r="D790" s="378"/>
    </row>
    <row r="791" spans="4:4" x14ac:dyDescent="0.25">
      <c r="D791" s="378"/>
    </row>
    <row r="792" spans="4:4" x14ac:dyDescent="0.25">
      <c r="D792" s="378"/>
    </row>
    <row r="793" spans="4:4" x14ac:dyDescent="0.25">
      <c r="D793" s="378"/>
    </row>
    <row r="794" spans="4:4" x14ac:dyDescent="0.25">
      <c r="D794" s="378"/>
    </row>
    <row r="795" spans="4:4" x14ac:dyDescent="0.25">
      <c r="D795" s="378"/>
    </row>
    <row r="796" spans="4:4" x14ac:dyDescent="0.25">
      <c r="D796" s="378"/>
    </row>
    <row r="797" spans="4:4" x14ac:dyDescent="0.25">
      <c r="D797" s="378"/>
    </row>
    <row r="798" spans="4:4" x14ac:dyDescent="0.25">
      <c r="D798" s="378"/>
    </row>
    <row r="799" spans="4:4" x14ac:dyDescent="0.25">
      <c r="D799" s="378"/>
    </row>
    <row r="800" spans="4:4" x14ac:dyDescent="0.25">
      <c r="D800" s="378"/>
    </row>
    <row r="801" spans="4:4" x14ac:dyDescent="0.25">
      <c r="D801" s="378"/>
    </row>
    <row r="802" spans="4:4" x14ac:dyDescent="0.25">
      <c r="D802" s="378"/>
    </row>
    <row r="803" spans="4:4" x14ac:dyDescent="0.25">
      <c r="D803" s="378"/>
    </row>
    <row r="804" spans="4:4" x14ac:dyDescent="0.25">
      <c r="D804" s="378"/>
    </row>
    <row r="805" spans="4:4" x14ac:dyDescent="0.25">
      <c r="D805" s="378"/>
    </row>
    <row r="806" spans="4:4" x14ac:dyDescent="0.25">
      <c r="D806" s="378"/>
    </row>
    <row r="807" spans="4:4" x14ac:dyDescent="0.25">
      <c r="D807" s="378"/>
    </row>
    <row r="808" spans="4:4" x14ac:dyDescent="0.25">
      <c r="D808" s="378"/>
    </row>
    <row r="809" spans="4:4" x14ac:dyDescent="0.25">
      <c r="D809" s="378"/>
    </row>
    <row r="810" spans="4:4" x14ac:dyDescent="0.25">
      <c r="D810" s="378"/>
    </row>
    <row r="811" spans="4:4" x14ac:dyDescent="0.25">
      <c r="D811" s="378"/>
    </row>
    <row r="812" spans="4:4" x14ac:dyDescent="0.25">
      <c r="D812" s="378"/>
    </row>
    <row r="813" spans="4:4" x14ac:dyDescent="0.25">
      <c r="D813" s="378"/>
    </row>
    <row r="814" spans="4:4" x14ac:dyDescent="0.25">
      <c r="D814" s="378"/>
    </row>
    <row r="815" spans="4:4" x14ac:dyDescent="0.25">
      <c r="D815" s="378"/>
    </row>
    <row r="816" spans="4:4" x14ac:dyDescent="0.25">
      <c r="D816" s="378"/>
    </row>
    <row r="817" spans="4:4" x14ac:dyDescent="0.25">
      <c r="D817" s="378"/>
    </row>
    <row r="818" spans="4:4" x14ac:dyDescent="0.25">
      <c r="D818" s="378"/>
    </row>
    <row r="819" spans="4:4" x14ac:dyDescent="0.25">
      <c r="D819" s="378"/>
    </row>
    <row r="820" spans="4:4" x14ac:dyDescent="0.25">
      <c r="D820" s="378"/>
    </row>
    <row r="821" spans="4:4" x14ac:dyDescent="0.25">
      <c r="D821" s="378"/>
    </row>
    <row r="822" spans="4:4" x14ac:dyDescent="0.25">
      <c r="D822" s="378"/>
    </row>
    <row r="823" spans="4:4" x14ac:dyDescent="0.25">
      <c r="D823" s="378"/>
    </row>
    <row r="824" spans="4:4" x14ac:dyDescent="0.25">
      <c r="D824" s="378"/>
    </row>
    <row r="825" spans="4:4" x14ac:dyDescent="0.25">
      <c r="D825" s="378"/>
    </row>
    <row r="826" spans="4:4" x14ac:dyDescent="0.25">
      <c r="D826" s="378"/>
    </row>
    <row r="827" spans="4:4" x14ac:dyDescent="0.25">
      <c r="D827" s="378"/>
    </row>
    <row r="828" spans="4:4" x14ac:dyDescent="0.25">
      <c r="D828" s="378"/>
    </row>
    <row r="829" spans="4:4" x14ac:dyDescent="0.25">
      <c r="D829" s="378"/>
    </row>
    <row r="830" spans="4:4" x14ac:dyDescent="0.25">
      <c r="D830" s="378"/>
    </row>
    <row r="831" spans="4:4" x14ac:dyDescent="0.25">
      <c r="D831" s="378"/>
    </row>
    <row r="832" spans="4:4" x14ac:dyDescent="0.25">
      <c r="D832" s="378"/>
    </row>
    <row r="833" spans="4:4" x14ac:dyDescent="0.25">
      <c r="D833" s="378"/>
    </row>
    <row r="834" spans="4:4" x14ac:dyDescent="0.25">
      <c r="D834" s="378"/>
    </row>
    <row r="835" spans="4:4" x14ac:dyDescent="0.25">
      <c r="D835" s="378"/>
    </row>
    <row r="836" spans="4:4" x14ac:dyDescent="0.25">
      <c r="D836" s="378"/>
    </row>
    <row r="837" spans="4:4" x14ac:dyDescent="0.25">
      <c r="D837" s="378"/>
    </row>
    <row r="838" spans="4:4" x14ac:dyDescent="0.25">
      <c r="D838" s="378"/>
    </row>
    <row r="839" spans="4:4" x14ac:dyDescent="0.25">
      <c r="D839" s="378"/>
    </row>
    <row r="840" spans="4:4" x14ac:dyDescent="0.25">
      <c r="D840" s="378"/>
    </row>
    <row r="841" spans="4:4" x14ac:dyDescent="0.25">
      <c r="D841" s="378"/>
    </row>
    <row r="842" spans="4:4" x14ac:dyDescent="0.25">
      <c r="D842" s="378"/>
    </row>
    <row r="843" spans="4:4" x14ac:dyDescent="0.25">
      <c r="D843" s="378"/>
    </row>
    <row r="844" spans="4:4" x14ac:dyDescent="0.25">
      <c r="D844" s="378"/>
    </row>
    <row r="845" spans="4:4" x14ac:dyDescent="0.25">
      <c r="D845" s="378"/>
    </row>
    <row r="846" spans="4:4" x14ac:dyDescent="0.25">
      <c r="D846" s="378"/>
    </row>
    <row r="847" spans="4:4" x14ac:dyDescent="0.25">
      <c r="D847" s="378"/>
    </row>
    <row r="848" spans="4:4" x14ac:dyDescent="0.25">
      <c r="D848" s="378"/>
    </row>
    <row r="849" spans="4:4" x14ac:dyDescent="0.25">
      <c r="D849" s="378"/>
    </row>
    <row r="850" spans="4:4" x14ac:dyDescent="0.25">
      <c r="D850" s="378"/>
    </row>
    <row r="851" spans="4:4" x14ac:dyDescent="0.25">
      <c r="D851" s="378"/>
    </row>
    <row r="852" spans="4:4" x14ac:dyDescent="0.25">
      <c r="D852" s="378"/>
    </row>
    <row r="853" spans="4:4" x14ac:dyDescent="0.25">
      <c r="D853" s="378"/>
    </row>
    <row r="854" spans="4:4" x14ac:dyDescent="0.25">
      <c r="D854" s="378"/>
    </row>
    <row r="855" spans="4:4" x14ac:dyDescent="0.25">
      <c r="D855" s="378"/>
    </row>
    <row r="856" spans="4:4" x14ac:dyDescent="0.25">
      <c r="D856" s="378"/>
    </row>
    <row r="857" spans="4:4" x14ac:dyDescent="0.25">
      <c r="D857" s="378"/>
    </row>
    <row r="858" spans="4:4" x14ac:dyDescent="0.25">
      <c r="D858" s="378"/>
    </row>
    <row r="859" spans="4:4" x14ac:dyDescent="0.25">
      <c r="D859" s="378"/>
    </row>
    <row r="860" spans="4:4" x14ac:dyDescent="0.25">
      <c r="D860" s="378"/>
    </row>
    <row r="861" spans="4:4" x14ac:dyDescent="0.25">
      <c r="D861" s="378"/>
    </row>
    <row r="862" spans="4:4" x14ac:dyDescent="0.25">
      <c r="D862" s="378"/>
    </row>
    <row r="863" spans="4:4" x14ac:dyDescent="0.25">
      <c r="D863" s="378"/>
    </row>
    <row r="864" spans="4:4" x14ac:dyDescent="0.25">
      <c r="D864" s="378"/>
    </row>
    <row r="865" spans="4:4" x14ac:dyDescent="0.25">
      <c r="D865" s="378"/>
    </row>
    <row r="866" spans="4:4" x14ac:dyDescent="0.25">
      <c r="D866" s="378"/>
    </row>
    <row r="867" spans="4:4" x14ac:dyDescent="0.25">
      <c r="D867" s="378"/>
    </row>
    <row r="868" spans="4:4" x14ac:dyDescent="0.25">
      <c r="D868" s="378"/>
    </row>
    <row r="869" spans="4:4" x14ac:dyDescent="0.25">
      <c r="D869" s="378"/>
    </row>
    <row r="870" spans="4:4" x14ac:dyDescent="0.25">
      <c r="D870" s="378"/>
    </row>
    <row r="871" spans="4:4" x14ac:dyDescent="0.25">
      <c r="D871" s="378"/>
    </row>
    <row r="872" spans="4:4" x14ac:dyDescent="0.25">
      <c r="D872" s="378"/>
    </row>
    <row r="873" spans="4:4" x14ac:dyDescent="0.25">
      <c r="D873" s="378"/>
    </row>
    <row r="874" spans="4:4" x14ac:dyDescent="0.25">
      <c r="D874" s="378"/>
    </row>
    <row r="875" spans="4:4" x14ac:dyDescent="0.25">
      <c r="D875" s="378"/>
    </row>
    <row r="876" spans="4:4" x14ac:dyDescent="0.25">
      <c r="D876" s="378"/>
    </row>
    <row r="877" spans="4:4" x14ac:dyDescent="0.25">
      <c r="D877" s="378"/>
    </row>
    <row r="878" spans="4:4" x14ac:dyDescent="0.25">
      <c r="D878" s="378"/>
    </row>
    <row r="879" spans="4:4" x14ac:dyDescent="0.25">
      <c r="D879" s="378"/>
    </row>
    <row r="880" spans="4:4" x14ac:dyDescent="0.25">
      <c r="D880" s="378"/>
    </row>
    <row r="881" spans="4:4" x14ac:dyDescent="0.25">
      <c r="D881" s="378"/>
    </row>
    <row r="882" spans="4:4" x14ac:dyDescent="0.25">
      <c r="D882" s="378"/>
    </row>
    <row r="883" spans="4:4" x14ac:dyDescent="0.25">
      <c r="D883" s="378"/>
    </row>
    <row r="884" spans="4:4" x14ac:dyDescent="0.25">
      <c r="D884" s="378"/>
    </row>
    <row r="885" spans="4:4" x14ac:dyDescent="0.25">
      <c r="D885" s="378"/>
    </row>
    <row r="886" spans="4:4" x14ac:dyDescent="0.25">
      <c r="D886" s="378"/>
    </row>
    <row r="887" spans="4:4" x14ac:dyDescent="0.25">
      <c r="D887" s="378"/>
    </row>
    <row r="888" spans="4:4" x14ac:dyDescent="0.25">
      <c r="D888" s="378"/>
    </row>
    <row r="889" spans="4:4" x14ac:dyDescent="0.25">
      <c r="D889" s="378"/>
    </row>
    <row r="890" spans="4:4" x14ac:dyDescent="0.25">
      <c r="D890" s="378"/>
    </row>
    <row r="891" spans="4:4" x14ac:dyDescent="0.25">
      <c r="D891" s="378"/>
    </row>
    <row r="892" spans="4:4" x14ac:dyDescent="0.25">
      <c r="D892" s="378"/>
    </row>
    <row r="893" spans="4:4" x14ac:dyDescent="0.25">
      <c r="D893" s="378"/>
    </row>
    <row r="894" spans="4:4" x14ac:dyDescent="0.25">
      <c r="D894" s="378"/>
    </row>
    <row r="895" spans="4:4" x14ac:dyDescent="0.25">
      <c r="D895" s="378"/>
    </row>
    <row r="896" spans="4:4" x14ac:dyDescent="0.25">
      <c r="D896" s="378"/>
    </row>
    <row r="897" spans="4:4" x14ac:dyDescent="0.25">
      <c r="D897" s="378"/>
    </row>
    <row r="898" spans="4:4" x14ac:dyDescent="0.25">
      <c r="D898" s="378"/>
    </row>
    <row r="899" spans="4:4" x14ac:dyDescent="0.25">
      <c r="D899" s="378"/>
    </row>
    <row r="900" spans="4:4" x14ac:dyDescent="0.25">
      <c r="D900" s="378"/>
    </row>
    <row r="901" spans="4:4" x14ac:dyDescent="0.25">
      <c r="D901" s="378"/>
    </row>
    <row r="902" spans="4:4" x14ac:dyDescent="0.25">
      <c r="D902" s="378"/>
    </row>
    <row r="903" spans="4:4" x14ac:dyDescent="0.25">
      <c r="D903" s="378"/>
    </row>
    <row r="904" spans="4:4" x14ac:dyDescent="0.25">
      <c r="D904" s="378"/>
    </row>
    <row r="905" spans="4:4" x14ac:dyDescent="0.25">
      <c r="D905" s="378"/>
    </row>
    <row r="906" spans="4:4" x14ac:dyDescent="0.25">
      <c r="D906" s="378"/>
    </row>
    <row r="907" spans="4:4" x14ac:dyDescent="0.25">
      <c r="D907" s="378"/>
    </row>
    <row r="908" spans="4:4" x14ac:dyDescent="0.25">
      <c r="D908" s="378"/>
    </row>
    <row r="909" spans="4:4" x14ac:dyDescent="0.25">
      <c r="D909" s="378"/>
    </row>
    <row r="910" spans="4:4" x14ac:dyDescent="0.25">
      <c r="D910" s="378"/>
    </row>
    <row r="911" spans="4:4" x14ac:dyDescent="0.25">
      <c r="D911" s="378"/>
    </row>
    <row r="912" spans="4:4" x14ac:dyDescent="0.25">
      <c r="D912" s="378"/>
    </row>
    <row r="913" spans="4:4" x14ac:dyDescent="0.25">
      <c r="D913" s="378"/>
    </row>
    <row r="914" spans="4:4" x14ac:dyDescent="0.25">
      <c r="D914" s="378"/>
    </row>
    <row r="915" spans="4:4" x14ac:dyDescent="0.25">
      <c r="D915" s="378"/>
    </row>
    <row r="916" spans="4:4" x14ac:dyDescent="0.25">
      <c r="D916" s="378"/>
    </row>
    <row r="917" spans="4:4" x14ac:dyDescent="0.25">
      <c r="D917" s="378"/>
    </row>
    <row r="918" spans="4:4" x14ac:dyDescent="0.25">
      <c r="D918" s="378"/>
    </row>
    <row r="919" spans="4:4" x14ac:dyDescent="0.25">
      <c r="D919" s="378"/>
    </row>
    <row r="920" spans="4:4" x14ac:dyDescent="0.25">
      <c r="D920" s="378"/>
    </row>
    <row r="921" spans="4:4" x14ac:dyDescent="0.25">
      <c r="D921" s="378"/>
    </row>
    <row r="922" spans="4:4" x14ac:dyDescent="0.25">
      <c r="D922" s="378"/>
    </row>
    <row r="923" spans="4:4" x14ac:dyDescent="0.25">
      <c r="D923" s="378"/>
    </row>
    <row r="924" spans="4:4" x14ac:dyDescent="0.25">
      <c r="D924" s="378"/>
    </row>
    <row r="925" spans="4:4" x14ac:dyDescent="0.25">
      <c r="D925" s="378"/>
    </row>
    <row r="926" spans="4:4" x14ac:dyDescent="0.25">
      <c r="D926" s="378"/>
    </row>
    <row r="927" spans="4:4" x14ac:dyDescent="0.25">
      <c r="D927" s="378"/>
    </row>
    <row r="928" spans="4:4" x14ac:dyDescent="0.25">
      <c r="D928" s="378"/>
    </row>
    <row r="929" spans="4:4" x14ac:dyDescent="0.25">
      <c r="D929" s="378"/>
    </row>
    <row r="930" spans="4:4" x14ac:dyDescent="0.25">
      <c r="D930" s="378"/>
    </row>
    <row r="931" spans="4:4" x14ac:dyDescent="0.25">
      <c r="D931" s="378"/>
    </row>
    <row r="932" spans="4:4" x14ac:dyDescent="0.25">
      <c r="D932" s="378"/>
    </row>
    <row r="933" spans="4:4" x14ac:dyDescent="0.25">
      <c r="D933" s="378"/>
    </row>
    <row r="934" spans="4:4" x14ac:dyDescent="0.25">
      <c r="D934" s="378"/>
    </row>
    <row r="935" spans="4:4" x14ac:dyDescent="0.25">
      <c r="D935" s="378"/>
    </row>
    <row r="936" spans="4:4" x14ac:dyDescent="0.25">
      <c r="D936" s="378"/>
    </row>
    <row r="937" spans="4:4" x14ac:dyDescent="0.25">
      <c r="D937" s="378"/>
    </row>
    <row r="938" spans="4:4" x14ac:dyDescent="0.25">
      <c r="D938" s="378"/>
    </row>
    <row r="939" spans="4:4" x14ac:dyDescent="0.25">
      <c r="D939" s="378"/>
    </row>
    <row r="940" spans="4:4" x14ac:dyDescent="0.25">
      <c r="D940" s="378"/>
    </row>
    <row r="941" spans="4:4" x14ac:dyDescent="0.25">
      <c r="D941" s="378"/>
    </row>
    <row r="942" spans="4:4" x14ac:dyDescent="0.25">
      <c r="D942" s="378"/>
    </row>
    <row r="943" spans="4:4" x14ac:dyDescent="0.25">
      <c r="D943" s="378"/>
    </row>
    <row r="944" spans="4:4" x14ac:dyDescent="0.25">
      <c r="D944" s="378"/>
    </row>
    <row r="945" spans="4:4" x14ac:dyDescent="0.25">
      <c r="D945" s="378"/>
    </row>
    <row r="946" spans="4:4" x14ac:dyDescent="0.25">
      <c r="D946" s="378"/>
    </row>
    <row r="947" spans="4:4" x14ac:dyDescent="0.25">
      <c r="D947" s="378"/>
    </row>
    <row r="948" spans="4:4" x14ac:dyDescent="0.25">
      <c r="D948" s="378"/>
    </row>
    <row r="949" spans="4:4" x14ac:dyDescent="0.25">
      <c r="D949" s="378"/>
    </row>
    <row r="950" spans="4:4" x14ac:dyDescent="0.25">
      <c r="D950" s="378"/>
    </row>
    <row r="951" spans="4:4" x14ac:dyDescent="0.25">
      <c r="D951" s="378"/>
    </row>
    <row r="952" spans="4:4" x14ac:dyDescent="0.25">
      <c r="D952" s="378"/>
    </row>
    <row r="953" spans="4:4" x14ac:dyDescent="0.25">
      <c r="D953" s="378"/>
    </row>
    <row r="954" spans="4:4" x14ac:dyDescent="0.25">
      <c r="D954" s="378"/>
    </row>
    <row r="955" spans="4:4" x14ac:dyDescent="0.25">
      <c r="D955" s="378"/>
    </row>
    <row r="956" spans="4:4" x14ac:dyDescent="0.25">
      <c r="D956" s="378"/>
    </row>
    <row r="957" spans="4:4" x14ac:dyDescent="0.25">
      <c r="D957" s="378"/>
    </row>
    <row r="958" spans="4:4" x14ac:dyDescent="0.25">
      <c r="D958" s="378"/>
    </row>
    <row r="959" spans="4:4" x14ac:dyDescent="0.25">
      <c r="D959" s="378"/>
    </row>
    <row r="960" spans="4:4" x14ac:dyDescent="0.25">
      <c r="D960" s="378"/>
    </row>
    <row r="961" spans="4:4" x14ac:dyDescent="0.25">
      <c r="D961" s="378"/>
    </row>
    <row r="962" spans="4:4" x14ac:dyDescent="0.25">
      <c r="D962" s="378"/>
    </row>
    <row r="963" spans="4:4" x14ac:dyDescent="0.25">
      <c r="D963" s="378"/>
    </row>
    <row r="964" spans="4:4" x14ac:dyDescent="0.25">
      <c r="D964" s="378"/>
    </row>
    <row r="965" spans="4:4" x14ac:dyDescent="0.25">
      <c r="D965" s="378"/>
    </row>
    <row r="966" spans="4:4" x14ac:dyDescent="0.25">
      <c r="D966" s="378"/>
    </row>
    <row r="967" spans="4:4" x14ac:dyDescent="0.25">
      <c r="D967" s="378"/>
    </row>
    <row r="968" spans="4:4" x14ac:dyDescent="0.25">
      <c r="D968" s="378"/>
    </row>
    <row r="969" spans="4:4" x14ac:dyDescent="0.25">
      <c r="D969" s="378"/>
    </row>
    <row r="970" spans="4:4" x14ac:dyDescent="0.25">
      <c r="D970" s="378"/>
    </row>
    <row r="971" spans="4:4" x14ac:dyDescent="0.25">
      <c r="D971" s="378"/>
    </row>
    <row r="972" spans="4:4" x14ac:dyDescent="0.25">
      <c r="D972" s="378"/>
    </row>
    <row r="973" spans="4:4" x14ac:dyDescent="0.25">
      <c r="D973" s="378"/>
    </row>
    <row r="974" spans="4:4" x14ac:dyDescent="0.25">
      <c r="D974" s="378"/>
    </row>
    <row r="975" spans="4:4" x14ac:dyDescent="0.25">
      <c r="D975" s="378"/>
    </row>
    <row r="976" spans="4:4" x14ac:dyDescent="0.25">
      <c r="D976" s="378"/>
    </row>
    <row r="977" spans="4:4" x14ac:dyDescent="0.25">
      <c r="D977" s="378"/>
    </row>
    <row r="978" spans="4:4" x14ac:dyDescent="0.25">
      <c r="D978" s="378"/>
    </row>
    <row r="979" spans="4:4" x14ac:dyDescent="0.25">
      <c r="D979" s="378"/>
    </row>
    <row r="980" spans="4:4" x14ac:dyDescent="0.25">
      <c r="D980" s="378"/>
    </row>
    <row r="981" spans="4:4" x14ac:dyDescent="0.25">
      <c r="D981" s="378"/>
    </row>
    <row r="982" spans="4:4" x14ac:dyDescent="0.25">
      <c r="D982" s="378"/>
    </row>
    <row r="983" spans="4:4" x14ac:dyDescent="0.25">
      <c r="D983" s="378"/>
    </row>
    <row r="984" spans="4:4" x14ac:dyDescent="0.25">
      <c r="D984" s="378"/>
    </row>
    <row r="985" spans="4:4" x14ac:dyDescent="0.25">
      <c r="D985" s="378"/>
    </row>
    <row r="986" spans="4:4" x14ac:dyDescent="0.25">
      <c r="D986" s="378"/>
    </row>
    <row r="987" spans="4:4" x14ac:dyDescent="0.25">
      <c r="D987" s="378"/>
    </row>
    <row r="988" spans="4:4" x14ac:dyDescent="0.25">
      <c r="D988" s="378"/>
    </row>
    <row r="989" spans="4:4" x14ac:dyDescent="0.25">
      <c r="D989" s="378"/>
    </row>
    <row r="990" spans="4:4" x14ac:dyDescent="0.25">
      <c r="D990" s="378"/>
    </row>
    <row r="991" spans="4:4" x14ac:dyDescent="0.25">
      <c r="D991" s="378"/>
    </row>
    <row r="992" spans="4:4" x14ac:dyDescent="0.25">
      <c r="D992" s="378"/>
    </row>
    <row r="993" spans="4:4" x14ac:dyDescent="0.25">
      <c r="D993" s="378"/>
    </row>
    <row r="994" spans="4:4" x14ac:dyDescent="0.25">
      <c r="D994" s="378"/>
    </row>
    <row r="995" spans="4:4" x14ac:dyDescent="0.25">
      <c r="D995" s="378"/>
    </row>
    <row r="996" spans="4:4" x14ac:dyDescent="0.25">
      <c r="D996" s="378"/>
    </row>
    <row r="997" spans="4:4" x14ac:dyDescent="0.25">
      <c r="D997" s="378"/>
    </row>
  </sheetData>
  <sheetProtection algorithmName="SHA-512" hashValue="BpJckvwIi3v+hIa6/NgsibZZ3O31iZcZiGeMwovQ8iZxb/RBmbiNh5t1iI7aHBSfrUL49umtF2GNhLnE6RsfrQ==" saltValue="wg/9yUoPhB2B+Mf1I1kF2g==" spinCount="100000" sheet="1" objects="1" scenarios="1"/>
  <phoneticPr fontId="24" type="noConversion"/>
  <pageMargins left="1.1811023622047245" right="0.23622047244094491" top="0.78740157480314965" bottom="0.78740157480314965" header="0.31496062992125984" footer="0.31496062992125984"/>
  <pageSetup paperSize="9" orientation="portrait" r:id="rId1"/>
  <headerFooter>
    <oddHeader>&amp;C&amp;10&amp;EPROJEKTANTSKI POPIS S PREDIZMERAMI IN STROŠKOVNO OCENO
REKONSTRUKCIJA LINHARTOVE CESTE II. FAZA - VOZIŠČE</oddHeader>
    <oddFooter>&amp;R&amp;10Stran &amp;P/&amp;N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455A73-4FEC-4463-AE35-DFEEC5BF245B}">
  <sheetPr>
    <tabColor rgb="FF002060"/>
  </sheetPr>
  <dimension ref="A1:H34"/>
  <sheetViews>
    <sheetView showGridLines="0" view="pageLayout" topLeftCell="A4" zoomScaleNormal="100" workbookViewId="0">
      <selection activeCell="H15" sqref="H15"/>
    </sheetView>
  </sheetViews>
  <sheetFormatPr defaultRowHeight="18" x14ac:dyDescent="0.25"/>
  <cols>
    <col min="1" max="1" width="7.28515625" style="1" customWidth="1"/>
    <col min="2" max="7" width="9.140625" style="1"/>
    <col min="8" max="8" width="23.5703125" style="1" customWidth="1"/>
    <col min="9" max="16384" width="9.140625" style="1"/>
  </cols>
  <sheetData>
    <row r="1" spans="1:8" x14ac:dyDescent="0.25">
      <c r="A1" s="863" t="s">
        <v>203</v>
      </c>
      <c r="B1" s="863"/>
      <c r="C1" s="863"/>
      <c r="D1" s="863"/>
      <c r="E1" s="863"/>
      <c r="F1" s="863"/>
      <c r="G1" s="863"/>
      <c r="H1" s="863"/>
    </row>
    <row r="5" spans="1:8" ht="18" customHeight="1" x14ac:dyDescent="0.25">
      <c r="A5" s="864" t="s">
        <v>204</v>
      </c>
      <c r="B5" s="864"/>
      <c r="C5" s="864"/>
      <c r="D5" s="864"/>
      <c r="E5" s="864"/>
      <c r="F5" s="864"/>
      <c r="G5" s="864"/>
      <c r="H5" s="864"/>
    </row>
    <row r="6" spans="1:8" x14ac:dyDescent="0.25">
      <c r="A6" s="864"/>
      <c r="B6" s="864"/>
      <c r="C6" s="864"/>
      <c r="D6" s="864"/>
      <c r="E6" s="864"/>
      <c r="F6" s="864"/>
      <c r="G6" s="864"/>
      <c r="H6" s="864"/>
    </row>
    <row r="11" spans="1:8" x14ac:dyDescent="0.25">
      <c r="B11" s="320" t="s">
        <v>433</v>
      </c>
    </row>
    <row r="13" spans="1:8" x14ac:dyDescent="0.25">
      <c r="A13" s="321" t="s">
        <v>206</v>
      </c>
      <c r="B13" s="321" t="s">
        <v>7</v>
      </c>
      <c r="C13" s="322"/>
      <c r="D13" s="322"/>
      <c r="E13" s="322"/>
      <c r="F13" s="322"/>
      <c r="G13" s="322"/>
      <c r="H13" s="323">
        <f>('REKAP M1'!H13+'REKAP M2'!H13+'REKAP M3'!H13)*0.38</f>
        <v>0</v>
      </c>
    </row>
    <row r="14" spans="1:8" x14ac:dyDescent="0.25">
      <c r="A14" s="321" t="s">
        <v>207</v>
      </c>
      <c r="B14" s="321" t="s">
        <v>246</v>
      </c>
      <c r="C14" s="322"/>
      <c r="D14" s="322"/>
      <c r="E14" s="322"/>
      <c r="F14" s="322"/>
      <c r="G14" s="322"/>
      <c r="H14" s="323">
        <f>('REKAP M1'!H14+'REKAP M2'!H14+'REKAP M3'!H14)*0.38</f>
        <v>0</v>
      </c>
    </row>
    <row r="15" spans="1:8" x14ac:dyDescent="0.25">
      <c r="A15" s="321" t="s">
        <v>208</v>
      </c>
      <c r="B15" s="321" t="s">
        <v>247</v>
      </c>
      <c r="C15" s="322"/>
      <c r="D15" s="322"/>
      <c r="E15" s="322"/>
      <c r="F15" s="322"/>
      <c r="G15" s="322"/>
      <c r="H15" s="323">
        <f>('REKAP M1'!H15+'REKAP M2'!H15+'REKAP M3'!H15)*0.38</f>
        <v>0</v>
      </c>
    </row>
    <row r="16" spans="1:8" x14ac:dyDescent="0.25">
      <c r="A16" s="321" t="s">
        <v>209</v>
      </c>
      <c r="B16" s="321" t="s">
        <v>129</v>
      </c>
      <c r="C16" s="322"/>
      <c r="D16" s="322"/>
      <c r="E16" s="322"/>
      <c r="F16" s="322"/>
      <c r="G16" s="322"/>
      <c r="H16" s="323">
        <f>('REKAP M1'!H16+'REKAP M2'!H16+'REKAP M3'!H16)*0.38</f>
        <v>0</v>
      </c>
    </row>
    <row r="17" spans="1:8" x14ac:dyDescent="0.25">
      <c r="A17" s="321" t="s">
        <v>210</v>
      </c>
      <c r="B17" s="321" t="s">
        <v>248</v>
      </c>
      <c r="C17" s="322"/>
      <c r="D17" s="322"/>
      <c r="E17" s="322"/>
      <c r="F17" s="322"/>
      <c r="G17" s="322"/>
      <c r="H17" s="323">
        <f>('REKAP M1'!H17+'REKAP M2'!H17+'REKAP M3'!H17)*0.38</f>
        <v>0</v>
      </c>
    </row>
    <row r="18" spans="1:8" x14ac:dyDescent="0.25">
      <c r="A18" s="321" t="s">
        <v>211</v>
      </c>
      <c r="B18" s="321" t="s">
        <v>249</v>
      </c>
      <c r="C18" s="322"/>
      <c r="D18" s="322"/>
      <c r="E18" s="322"/>
      <c r="F18" s="322"/>
      <c r="G18" s="322"/>
      <c r="H18" s="323">
        <f>('REKAP M1'!H18+'REKAP M2'!H18+'REKAP M3'!H18)*0.38</f>
        <v>0</v>
      </c>
    </row>
    <row r="19" spans="1:8" x14ac:dyDescent="0.25">
      <c r="A19" s="321" t="s">
        <v>212</v>
      </c>
      <c r="B19" s="321" t="s">
        <v>191</v>
      </c>
      <c r="C19" s="322"/>
      <c r="D19" s="322"/>
      <c r="E19" s="322"/>
      <c r="F19" s="322"/>
      <c r="G19" s="322"/>
      <c r="H19" s="323">
        <f>('REKAP M1'!H19+'REKAP M2'!H19+'REKAP M3'!H19)*0.38</f>
        <v>0</v>
      </c>
    </row>
    <row r="20" spans="1:8" x14ac:dyDescent="0.25">
      <c r="A20" s="322"/>
      <c r="B20" s="322"/>
      <c r="C20" s="322"/>
      <c r="D20" s="322"/>
      <c r="E20" s="322"/>
      <c r="F20" s="322"/>
      <c r="G20" s="322"/>
      <c r="H20" s="322"/>
    </row>
    <row r="21" spans="1:8" x14ac:dyDescent="0.25">
      <c r="A21" s="325"/>
      <c r="B21" s="324" t="s">
        <v>214</v>
      </c>
      <c r="C21" s="325"/>
      <c r="D21" s="325"/>
      <c r="E21" s="325"/>
      <c r="F21" s="325"/>
      <c r="G21" s="325"/>
      <c r="H21" s="327">
        <f>SUM(H13:H20)</f>
        <v>0</v>
      </c>
    </row>
    <row r="22" spans="1:8" x14ac:dyDescent="0.25">
      <c r="A22" s="322"/>
      <c r="B22" s="322"/>
      <c r="C22" s="322"/>
      <c r="D22" s="322"/>
      <c r="E22" s="322"/>
      <c r="F22" s="322"/>
      <c r="G22" s="322"/>
      <c r="H22" s="328"/>
    </row>
    <row r="23" spans="1:8" x14ac:dyDescent="0.25">
      <c r="A23" s="325"/>
      <c r="B23" s="325" t="s">
        <v>215</v>
      </c>
      <c r="C23" s="325"/>
      <c r="D23" s="325"/>
      <c r="E23" s="325"/>
      <c r="F23" s="325"/>
      <c r="G23" s="325"/>
      <c r="H23" s="327">
        <f>H21*0.22</f>
        <v>0</v>
      </c>
    </row>
    <row r="24" spans="1:8" x14ac:dyDescent="0.25">
      <c r="A24" s="322"/>
      <c r="B24" s="322"/>
      <c r="C24" s="322"/>
      <c r="D24" s="322"/>
      <c r="E24" s="322"/>
      <c r="F24" s="322"/>
      <c r="G24" s="322"/>
      <c r="H24" s="328"/>
    </row>
    <row r="25" spans="1:8" ht="18.75" thickBot="1" x14ac:dyDescent="0.3">
      <c r="A25" s="329"/>
      <c r="B25" s="329" t="s">
        <v>216</v>
      </c>
      <c r="C25" s="329"/>
      <c r="D25" s="329"/>
      <c r="E25" s="329"/>
      <c r="F25" s="329"/>
      <c r="G25" s="329"/>
      <c r="H25" s="330">
        <f>H23+H21</f>
        <v>0</v>
      </c>
    </row>
    <row r="26" spans="1:8" ht="18.75" thickTop="1" x14ac:dyDescent="0.25"/>
    <row r="32" spans="1:8" x14ac:dyDescent="0.25">
      <c r="B32" s="322"/>
      <c r="C32" s="322"/>
      <c r="D32" s="322"/>
      <c r="E32" s="322"/>
      <c r="F32" s="322"/>
    </row>
    <row r="33" spans="2:6" x14ac:dyDescent="0.25">
      <c r="B33" s="322"/>
      <c r="C33" s="322"/>
      <c r="D33" s="322"/>
      <c r="E33" s="322"/>
      <c r="F33" s="322"/>
    </row>
    <row r="34" spans="2:6" x14ac:dyDescent="0.25">
      <c r="B34" s="322"/>
      <c r="C34" s="322"/>
      <c r="D34" s="322"/>
      <c r="E34" s="322"/>
      <c r="F34" s="322"/>
    </row>
  </sheetData>
  <sheetProtection algorithmName="SHA-512" hashValue="31Sq67bFtJSoalvqnvHE02aP22Obi6y4noPF7oEny6EDWg+RaltdNMuJNMzdT7jvFvrPBTuwfR40M+G95cyyyg==" saltValue="a/JkWSN4f2VS5j+95ZbGNw==" spinCount="100000" sheet="1" objects="1" scenarios="1"/>
  <mergeCells count="2">
    <mergeCell ref="A1:H1"/>
    <mergeCell ref="A5:H6"/>
  </mergeCells>
  <pageMargins left="1.1811023622047245" right="0.19685039370078741" top="0.78740157480314965" bottom="0.78740157480314965"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12</vt:i4>
      </vt:variant>
    </vt:vector>
  </HeadingPairs>
  <TitlesOfParts>
    <vt:vector size="36" baseType="lpstr">
      <vt:lpstr>NAVODILA</vt:lpstr>
      <vt:lpstr>REKAP CELOTA</vt:lpstr>
      <vt:lpstr>REKAP KOLO</vt:lpstr>
      <vt:lpstr>POPIS KOLO</vt:lpstr>
      <vt:lpstr>REKAP R.PAS</vt:lpstr>
      <vt:lpstr>POPIS R.PAS</vt:lpstr>
      <vt:lpstr>REKAP VOZ</vt:lpstr>
      <vt:lpstr>POPIS VOZ</vt:lpstr>
      <vt:lpstr>REKAP M1+M2+M3 neup</vt:lpstr>
      <vt:lpstr>REKAP M1+M2+M3 up</vt:lpstr>
      <vt:lpstr>REKAP M1+M2+M3</vt:lpstr>
      <vt:lpstr>REKAP M1</vt:lpstr>
      <vt:lpstr>M1</vt:lpstr>
      <vt:lpstr>REKAP M2</vt:lpstr>
      <vt:lpstr>M2</vt:lpstr>
      <vt:lpstr>REKAP M3</vt:lpstr>
      <vt:lpstr>M3</vt:lpstr>
      <vt:lpstr>CR</vt:lpstr>
      <vt:lpstr>KA</vt:lpstr>
      <vt:lpstr>REKAP VODOVOD</vt:lpstr>
      <vt:lpstr>Predviden vodovod A</vt:lpstr>
      <vt:lpstr>Predviden vodovod B</vt:lpstr>
      <vt:lpstr>OPOZORILA</vt:lpstr>
      <vt:lpstr>KANAL K2 K8</vt:lpstr>
      <vt:lpstr>'REKAP VODOVOD'!OLE_LINK1</vt:lpstr>
      <vt:lpstr>CR!Print_Area</vt:lpstr>
      <vt:lpstr>KA!Print_Area</vt:lpstr>
      <vt:lpstr>'KANAL K2 K8'!Print_Area</vt:lpstr>
      <vt:lpstr>'Predviden vodovod A'!Print_Area</vt:lpstr>
      <vt:lpstr>'Predviden vodovod B'!Print_Area</vt:lpstr>
      <vt:lpstr>'REKAP VODOVOD'!Print_Area</vt:lpstr>
      <vt:lpstr>KA!Print_Area_0_0</vt:lpstr>
      <vt:lpstr>CR!Print_Titles</vt:lpstr>
      <vt:lpstr>'POPIS KOLO'!Print_Titles</vt:lpstr>
      <vt:lpstr>'POPIS R.PAS'!Print_Titles</vt:lpstr>
      <vt:lpstr>'POPIS VOZ'!Print_Titles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GP</dc:creator>
  <cp:lastModifiedBy>Bostjan Racic</cp:lastModifiedBy>
  <dcterms:created xsi:type="dcterms:W3CDTF">2015-06-05T18:17:20Z</dcterms:created>
  <dcterms:modified xsi:type="dcterms:W3CDTF">2024-07-30T11:54:37Z</dcterms:modified>
</cp:coreProperties>
</file>