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6"/>
  <workbookPr defaultThemeVersion="124226"/>
  <mc:AlternateContent xmlns:mc="http://schemas.openxmlformats.org/markup-compatibility/2006">
    <mc:Choice Requires="x15">
      <x15ac:absPath xmlns:x15ac="http://schemas.microsoft.com/office/spreadsheetml/2010/11/ac" url="O:\Moji dokumenti\ŠUKLJE\EPC ZALOG\PZI\PZI-DOKUMENTACIJA\PZI objava-sprememba\"/>
    </mc:Choice>
  </mc:AlternateContent>
  <xr:revisionPtr revIDLastSave="0" documentId="13_ncr:1_{00F679C6-DCD5-4EE1-B38A-AF07F4A5F5E6}" xr6:coauthVersionLast="36" xr6:coauthVersionMax="47" xr10:uidLastSave="{00000000-0000-0000-0000-000000000000}"/>
  <bookViews>
    <workbookView xWindow="3480" yWindow="1908" windowWidth="21600" windowHeight="12732" xr2:uid="{00000000-000D-0000-FFFF-FFFF00000000}"/>
  </bookViews>
  <sheets>
    <sheet name="navodila" sheetId="19" r:id="rId1"/>
    <sheet name="Rekapitulacija" sheetId="1" r:id="rId2"/>
    <sheet name="1-Cesta" sheetId="4" r:id="rId3"/>
    <sheet name="2-MK" sheetId="8" r:id="rId4"/>
    <sheet name="3-FK" sheetId="20" r:id="rId5"/>
    <sheet name="4-Voda" sheetId="22" r:id="rId6"/>
    <sheet name="5-EKK" sheetId="23" r:id="rId7"/>
    <sheet name="6-CR" sheetId="24" r:id="rId8"/>
    <sheet name="7-TK" sheetId="25" r:id="rId9"/>
    <sheet name="8-plin, GD" sheetId="26" r:id="rId10"/>
    <sheet name="8-plin_SD" sheetId="27" r:id="rId11"/>
    <sheet name="9-tuje_storitve" sheetId="21" r:id="rId12"/>
  </sheets>
  <definedNames>
    <definedName name="_xlnm._FilterDatabase" localSheetId="2" hidden="1">'1-Cesta'!$A$9:$F$192</definedName>
    <definedName name="_xlnm._FilterDatabase" localSheetId="3" hidden="1">'2-MK'!$A$9:$F$53</definedName>
    <definedName name="_xlnm._FilterDatabase" localSheetId="4" hidden="1">'3-FK'!$A$9:$F$53</definedName>
    <definedName name="_xlnm._FilterDatabase" localSheetId="11" hidden="1">'9-tuje_storitve'!$A$9:$F$22</definedName>
    <definedName name="_Toc103495609" localSheetId="2">'1-Cesta'!#REF!</definedName>
    <definedName name="_Toc103495609" localSheetId="3">'2-MK'!#REF!</definedName>
    <definedName name="_Toc103495609" localSheetId="4">'3-FK'!#REF!</definedName>
    <definedName name="_Toc103495609" localSheetId="11">'9-tuje_storitve'!#REF!</definedName>
    <definedName name="_Toc92683859" localSheetId="2">'1-Cesta'!#REF!</definedName>
    <definedName name="_Toc92683859" localSheetId="3">'2-MK'!#REF!</definedName>
    <definedName name="_Toc92683859" localSheetId="4">'3-FK'!#REF!</definedName>
    <definedName name="_Toc92683859" localSheetId="11">'9-tuje_storitve'!#REF!</definedName>
    <definedName name="CENA" localSheetId="2">#REF!</definedName>
    <definedName name="CENA" localSheetId="3">#REF!</definedName>
    <definedName name="CENA" localSheetId="4">#REF!</definedName>
    <definedName name="CENA" localSheetId="11">#REF!</definedName>
    <definedName name="KOLIC" localSheetId="2">#REF!</definedName>
    <definedName name="KOLIC" localSheetId="3">#REF!</definedName>
    <definedName name="KOLIC" localSheetId="4">#REF!</definedName>
    <definedName name="KOLIC" localSheetId="11">#REF!</definedName>
    <definedName name="_xlnm.Print_Area" localSheetId="2">'1-Cesta'!$A$1:$F$192</definedName>
    <definedName name="_xlnm.Print_Area" localSheetId="3">'2-MK'!$A$1:$F$57</definedName>
    <definedName name="_xlnm.Print_Area" localSheetId="4">'3-FK'!$A$1:$F$63</definedName>
    <definedName name="_xlnm.Print_Area" localSheetId="8">'7-TK'!$A$1:$G$33</definedName>
    <definedName name="_xlnm.Print_Area" localSheetId="11">'9-tuje_storitve'!$A$1:$F$25</definedName>
    <definedName name="_xlnm.Print_Area" localSheetId="1">Rekapitulacija!$A$1:$E$54</definedName>
    <definedName name="SU_MONTDELA">'4-Voda'!$G$169</definedName>
    <definedName name="SU_NABAVAMAT">'4-Voda'!$G$248</definedName>
    <definedName name="SU_ZEMDELA">'4-Voda'!$G$110</definedName>
    <definedName name="_xlnm.Print_Titles" localSheetId="2">'1-Cesta'!$6:$6</definedName>
  </definedNames>
  <calcPr calcId="191029"/>
</workbook>
</file>

<file path=xl/calcChain.xml><?xml version="1.0" encoding="utf-8"?>
<calcChain xmlns="http://schemas.openxmlformats.org/spreadsheetml/2006/main">
  <c r="G5" i="25" l="1"/>
  <c r="F112" i="4" l="1"/>
  <c r="F83" i="23"/>
  <c r="F37" i="20" l="1"/>
  <c r="F124" i="4"/>
  <c r="F122" i="4"/>
  <c r="D92" i="4"/>
  <c r="F106" i="4"/>
  <c r="F58" i="4"/>
  <c r="F40" i="4"/>
  <c r="F161" i="27" l="1"/>
  <c r="F156" i="27"/>
  <c r="F151" i="27"/>
  <c r="F146" i="27"/>
  <c r="F141" i="27"/>
  <c r="F134" i="27"/>
  <c r="F129" i="27"/>
  <c r="F128" i="27"/>
  <c r="F123" i="27"/>
  <c r="F118" i="27"/>
  <c r="F113" i="27"/>
  <c r="F108" i="27"/>
  <c r="F103" i="27"/>
  <c r="F98" i="27"/>
  <c r="A96" i="27"/>
  <c r="F71" i="27"/>
  <c r="F66" i="27"/>
  <c r="F61" i="27"/>
  <c r="F56" i="27"/>
  <c r="F51" i="27"/>
  <c r="F46" i="27"/>
  <c r="F41" i="27"/>
  <c r="F36" i="27"/>
  <c r="F35" i="27"/>
  <c r="F30" i="27"/>
  <c r="F25" i="27"/>
  <c r="F20" i="27"/>
  <c r="F15" i="27"/>
  <c r="F10" i="27"/>
  <c r="F88" i="27" s="1"/>
  <c r="A8" i="27"/>
  <c r="F35" i="26"/>
  <c r="F83" i="27" l="1"/>
  <c r="F171" i="27"/>
  <c r="F166" i="27"/>
  <c r="F76" i="27"/>
  <c r="A13" i="27"/>
  <c r="F173" i="27" l="1"/>
  <c r="F90" i="27"/>
  <c r="A18" i="27"/>
  <c r="C46" i="1" l="1"/>
  <c r="A23" i="27"/>
  <c r="A28" i="27" l="1"/>
  <c r="A33" i="27" l="1"/>
  <c r="A39" i="27" l="1"/>
  <c r="A44" i="27"/>
  <c r="A49" i="27" l="1"/>
  <c r="A54" i="27" s="1"/>
  <c r="A59" i="27" s="1"/>
  <c r="A64" i="27" s="1"/>
  <c r="A69" i="27" s="1"/>
  <c r="A74" i="27" s="1"/>
  <c r="A81" i="27" s="1"/>
  <c r="A86" i="27" s="1"/>
  <c r="A101" i="27" s="1"/>
  <c r="A106" i="27" s="1"/>
  <c r="A111" i="27" s="1"/>
  <c r="A116" i="27" l="1"/>
  <c r="A121" i="27" s="1"/>
  <c r="F136" i="26"/>
  <c r="F131" i="26"/>
  <c r="F126" i="26"/>
  <c r="F121" i="26"/>
  <c r="F116" i="26"/>
  <c r="F111" i="26"/>
  <c r="F106" i="26"/>
  <c r="F101" i="26"/>
  <c r="F96" i="26"/>
  <c r="F91" i="26"/>
  <c r="F90" i="26"/>
  <c r="F85" i="26"/>
  <c r="F80" i="26"/>
  <c r="A78" i="26"/>
  <c r="F65" i="26"/>
  <c r="F60" i="26"/>
  <c r="F55" i="26"/>
  <c r="F50" i="26"/>
  <c r="F45" i="26"/>
  <c r="F40" i="26"/>
  <c r="F30" i="26"/>
  <c r="F25" i="26"/>
  <c r="F20" i="26"/>
  <c r="F19" i="26"/>
  <c r="F14" i="26"/>
  <c r="F9" i="26"/>
  <c r="A7" i="26"/>
  <c r="A126" i="27" l="1"/>
  <c r="A132" i="27"/>
  <c r="A139" i="27" s="1"/>
  <c r="F70" i="26"/>
  <c r="F72" i="26" s="1"/>
  <c r="F141" i="26"/>
  <c r="F143" i="26" s="1"/>
  <c r="A12" i="26"/>
  <c r="A144" i="27" l="1"/>
  <c r="A149" i="27" s="1"/>
  <c r="A154" i="27" s="1"/>
  <c r="A159" i="27" s="1"/>
  <c r="A164" i="27" s="1"/>
  <c r="A169" i="27" s="1"/>
  <c r="C45" i="1"/>
  <c r="D44" i="1" s="1"/>
  <c r="A17" i="26"/>
  <c r="A23" i="26" l="1"/>
  <c r="A28" i="26" l="1"/>
  <c r="A33" i="26" s="1"/>
  <c r="A38" i="26" l="1"/>
  <c r="A43" i="26" l="1"/>
  <c r="A48" i="26"/>
  <c r="A53" i="26" s="1"/>
  <c r="A58" i="26" l="1"/>
  <c r="A63" i="26" l="1"/>
  <c r="A68" i="26"/>
  <c r="A83" i="26" s="1"/>
  <c r="A88" i="26" s="1"/>
  <c r="A94" i="26" s="1"/>
  <c r="A99" i="26" s="1"/>
  <c r="A104" i="26" l="1"/>
  <c r="A109" i="26" s="1"/>
  <c r="A114" i="26" s="1"/>
  <c r="A119" i="26" s="1"/>
  <c r="A124" i="26" s="1"/>
  <c r="A129" i="26" s="1"/>
  <c r="A134" i="26" s="1"/>
  <c r="A139" i="26" s="1"/>
  <c r="G30" i="25" l="1"/>
  <c r="G29" i="25"/>
  <c r="G28" i="25"/>
  <c r="G27" i="25"/>
  <c r="G26" i="25"/>
  <c r="G25" i="25"/>
  <c r="G24" i="25"/>
  <c r="G23" i="25"/>
  <c r="G22" i="25"/>
  <c r="G21" i="25"/>
  <c r="G20" i="25"/>
  <c r="G19" i="25"/>
  <c r="G18" i="25"/>
  <c r="G17" i="25"/>
  <c r="G16" i="25"/>
  <c r="G15" i="25"/>
  <c r="G14" i="25"/>
  <c r="G13" i="25"/>
  <c r="G12" i="25"/>
  <c r="G11" i="25"/>
  <c r="G10" i="25"/>
  <c r="G8" i="25"/>
  <c r="G7" i="25"/>
  <c r="G6" i="25"/>
  <c r="E31" i="25" a="1"/>
  <c r="F57" i="24"/>
  <c r="F56" i="24"/>
  <c r="F55" i="24"/>
  <c r="F54" i="24"/>
  <c r="F50" i="24"/>
  <c r="F49" i="24"/>
  <c r="F48" i="24"/>
  <c r="F47" i="24"/>
  <c r="F46" i="24"/>
  <c r="F45" i="24"/>
  <c r="F44" i="24"/>
  <c r="F43" i="24"/>
  <c r="F42" i="24"/>
  <c r="F38" i="24"/>
  <c r="F37" i="24"/>
  <c r="F36" i="24"/>
  <c r="F35" i="24"/>
  <c r="F31" i="24"/>
  <c r="F30" i="24"/>
  <c r="F26" i="24"/>
  <c r="F63" i="24" s="1"/>
  <c r="C35" i="1" s="1"/>
  <c r="F22" i="24"/>
  <c r="F62" i="24" s="1"/>
  <c r="C34" i="1" s="1"/>
  <c r="F18" i="24"/>
  <c r="F17" i="24"/>
  <c r="F16" i="24"/>
  <c r="F15" i="24"/>
  <c r="F14" i="24"/>
  <c r="F13" i="24"/>
  <c r="F12" i="24"/>
  <c r="F11" i="24"/>
  <c r="F10" i="24"/>
  <c r="F8" i="24"/>
  <c r="F94" i="23"/>
  <c r="F93" i="23"/>
  <c r="F92" i="23"/>
  <c r="F91" i="23"/>
  <c r="F90" i="23"/>
  <c r="F89" i="23"/>
  <c r="F88" i="23"/>
  <c r="F87" i="23"/>
  <c r="F86" i="23"/>
  <c r="F85" i="23"/>
  <c r="F84" i="23"/>
  <c r="F66" i="23"/>
  <c r="F54" i="23"/>
  <c r="F42" i="23"/>
  <c r="F30" i="23"/>
  <c r="F18" i="23"/>
  <c r="F6" i="23"/>
  <c r="F5" i="23"/>
  <c r="F4" i="23"/>
  <c r="F3" i="23"/>
  <c r="G242" i="22"/>
  <c r="G241" i="22"/>
  <c r="G240" i="22"/>
  <c r="G237" i="22"/>
  <c r="G236" i="22"/>
  <c r="G235" i="22"/>
  <c r="G232" i="22"/>
  <c r="G230" i="22"/>
  <c r="G228" i="22"/>
  <c r="G226" i="22"/>
  <c r="G224" i="22"/>
  <c r="G220" i="22"/>
  <c r="G216" i="22"/>
  <c r="G214" i="22"/>
  <c r="G212" i="22"/>
  <c r="G210" i="22"/>
  <c r="G208" i="22"/>
  <c r="G204" i="22"/>
  <c r="G202" i="22"/>
  <c r="G200" i="22"/>
  <c r="G198" i="22"/>
  <c r="G196" i="22"/>
  <c r="G194" i="22"/>
  <c r="G192" i="22"/>
  <c r="G190" i="22"/>
  <c r="G186" i="22"/>
  <c r="G184" i="22"/>
  <c r="G180" i="22"/>
  <c r="G178" i="22"/>
  <c r="G176" i="22"/>
  <c r="G165" i="22"/>
  <c r="G163" i="22"/>
  <c r="G161" i="22"/>
  <c r="G159" i="22"/>
  <c r="G157" i="22"/>
  <c r="G155" i="22"/>
  <c r="G153" i="22"/>
  <c r="G151" i="22"/>
  <c r="G149" i="22"/>
  <c r="G147" i="22"/>
  <c r="G145" i="22"/>
  <c r="G143" i="22"/>
  <c r="G141" i="22"/>
  <c r="G139" i="22"/>
  <c r="G137" i="22"/>
  <c r="G135" i="22"/>
  <c r="G133" i="22"/>
  <c r="G131" i="22"/>
  <c r="G129" i="22"/>
  <c r="G127" i="22"/>
  <c r="G125" i="22"/>
  <c r="G123" i="22"/>
  <c r="G121" i="22"/>
  <c r="G119" i="22"/>
  <c r="G117" i="22"/>
  <c r="G116" i="22"/>
  <c r="G106" i="22"/>
  <c r="G104" i="22"/>
  <c r="G102" i="22"/>
  <c r="G100" i="22"/>
  <c r="G98" i="22"/>
  <c r="G96" i="22"/>
  <c r="G94" i="22"/>
  <c r="G92" i="22"/>
  <c r="G90" i="22"/>
  <c r="G88" i="22"/>
  <c r="G86" i="22"/>
  <c r="G84" i="22"/>
  <c r="G82" i="22"/>
  <c r="G80" i="22"/>
  <c r="G78" i="22"/>
  <c r="G76" i="22"/>
  <c r="G74" i="22"/>
  <c r="G72" i="22"/>
  <c r="G70" i="22"/>
  <c r="G55" i="22"/>
  <c r="G53" i="22"/>
  <c r="G51" i="22"/>
  <c r="G50" i="22"/>
  <c r="E31" i="25" l="1"/>
  <c r="G31" i="25" s="1"/>
  <c r="F64" i="24"/>
  <c r="C36" i="1" s="1"/>
  <c r="F61" i="24"/>
  <c r="C33" i="1" s="1"/>
  <c r="F67" i="24"/>
  <c r="C39" i="1" s="1"/>
  <c r="E32" i="25"/>
  <c r="G32" i="25" s="1"/>
  <c r="F246" i="22"/>
  <c r="G246" i="22" s="1"/>
  <c r="G57" i="22"/>
  <c r="G59" i="22" s="1"/>
  <c r="G30" i="22" s="1"/>
  <c r="C24" i="1" s="1"/>
  <c r="F65" i="24"/>
  <c r="C37" i="1" s="1"/>
  <c r="F66" i="24"/>
  <c r="C38" i="1" s="1"/>
  <c r="G108" i="22"/>
  <c r="G110" i="22" s="1"/>
  <c r="G33" i="22" s="1"/>
  <c r="C25" i="1" s="1"/>
  <c r="F95" i="23"/>
  <c r="C30" i="1" s="1"/>
  <c r="D29" i="1" s="1"/>
  <c r="G167" i="22"/>
  <c r="G169" i="22" s="1"/>
  <c r="G36" i="22" s="1"/>
  <c r="C26" i="1" s="1"/>
  <c r="F244" i="22"/>
  <c r="G244" i="22" s="1"/>
  <c r="G33" i="25" l="1"/>
  <c r="C42" i="1" s="1"/>
  <c r="D41" i="1" s="1"/>
  <c r="D32" i="1"/>
  <c r="F68" i="24"/>
  <c r="G248" i="22"/>
  <c r="G39" i="22" s="1"/>
  <c r="C27" i="1" s="1"/>
  <c r="D23" i="1" s="1"/>
  <c r="G44" i="22" l="1"/>
  <c r="F13" i="21"/>
  <c r="F17" i="21" l="1"/>
  <c r="F21" i="21" l="1"/>
  <c r="F19" i="21"/>
  <c r="F15" i="21"/>
  <c r="F11" i="21"/>
  <c r="F45" i="8"/>
  <c r="F23" i="21" l="1"/>
  <c r="F25" i="21" s="1"/>
  <c r="D48" i="1" s="1"/>
  <c r="F148" i="4"/>
  <c r="F132" i="4"/>
  <c r="F130" i="4"/>
  <c r="F134" i="4"/>
  <c r="F36" i="4"/>
  <c r="F59" i="20"/>
  <c r="F57" i="20"/>
  <c r="F55" i="20"/>
  <c r="F53" i="20"/>
  <c r="F51" i="20"/>
  <c r="F49" i="20"/>
  <c r="F47" i="20"/>
  <c r="F45" i="20"/>
  <c r="F43" i="20"/>
  <c r="F41" i="20"/>
  <c r="F39" i="20"/>
  <c r="F35" i="20"/>
  <c r="F33" i="20"/>
  <c r="F31" i="20"/>
  <c r="F29" i="20"/>
  <c r="F27" i="20"/>
  <c r="F25" i="20"/>
  <c r="F23" i="20"/>
  <c r="F21" i="20"/>
  <c r="F19" i="20"/>
  <c r="F17" i="20"/>
  <c r="F15" i="20"/>
  <c r="F13" i="20"/>
  <c r="F11" i="20"/>
  <c r="F128" i="4"/>
  <c r="F61" i="20" l="1"/>
  <c r="F63" i="20" s="1"/>
  <c r="C21" i="1" s="1"/>
  <c r="F92" i="4"/>
  <c r="F90" i="4"/>
  <c r="F82" i="4"/>
  <c r="F80" i="4"/>
  <c r="F78" i="4"/>
  <c r="F76" i="4"/>
  <c r="F74" i="4"/>
  <c r="F72" i="4"/>
  <c r="F70" i="4"/>
  <c r="F94" i="4" l="1"/>
  <c r="F96" i="4" s="1"/>
  <c r="F62" i="4" l="1"/>
  <c r="F11" i="8"/>
  <c r="F37" i="8"/>
  <c r="F35" i="8"/>
  <c r="F33" i="8"/>
  <c r="F31" i="8"/>
  <c r="F27" i="8"/>
  <c r="F13" i="8"/>
  <c r="F39" i="8" l="1"/>
  <c r="F49" i="8"/>
  <c r="F29" i="8"/>
  <c r="F19" i="8"/>
  <c r="F17" i="8"/>
  <c r="F53" i="8"/>
  <c r="F21" i="8"/>
  <c r="F23" i="8"/>
  <c r="F41" i="8"/>
  <c r="F15" i="8"/>
  <c r="F43" i="8"/>
  <c r="F51" i="8"/>
  <c r="F25" i="8"/>
  <c r="F47" i="8"/>
  <c r="F55" i="8" l="1"/>
  <c r="F57" i="8" s="1"/>
  <c r="C18" i="1" s="1"/>
  <c r="F108" i="4" l="1"/>
  <c r="F186" i="4" l="1"/>
  <c r="F184" i="4"/>
  <c r="F164" i="4"/>
  <c r="F22" i="4" l="1"/>
  <c r="F182" i="4" l="1"/>
  <c r="F180" i="4"/>
  <c r="F178" i="4"/>
  <c r="F176" i="4"/>
  <c r="F162" i="4"/>
  <c r="F160" i="4"/>
  <c r="F166" i="4" s="1"/>
  <c r="F144" i="4"/>
  <c r="F126" i="4"/>
  <c r="F188" i="4" l="1"/>
  <c r="F190" i="4" s="1"/>
  <c r="F192" i="4" s="1"/>
  <c r="F168" i="4" l="1"/>
  <c r="F170" i="4" s="1"/>
  <c r="C14" i="1" s="1"/>
  <c r="C15" i="1"/>
  <c r="F120" i="4" l="1"/>
  <c r="F110" i="4"/>
  <c r="F118" i="4"/>
  <c r="F142" i="4"/>
  <c r="F146" i="4"/>
  <c r="F104" i="4"/>
  <c r="F68" i="4"/>
  <c r="F66" i="4"/>
  <c r="F64" i="4"/>
  <c r="F60" i="4"/>
  <c r="F50" i="4"/>
  <c r="F48" i="4"/>
  <c r="F38" i="4"/>
  <c r="F34" i="4"/>
  <c r="F24" i="4"/>
  <c r="F26" i="4" s="1"/>
  <c r="F14" i="4"/>
  <c r="F12" i="4"/>
  <c r="F136" i="4" l="1"/>
  <c r="F138" i="4" s="1"/>
  <c r="F150" i="4"/>
  <c r="F152" i="4" s="1"/>
  <c r="F16" i="4"/>
  <c r="F18" i="4" s="1"/>
  <c r="F28" i="4" s="1"/>
  <c r="C11" i="1" s="1"/>
  <c r="F42" i="4"/>
  <c r="F44" i="4" s="1"/>
  <c r="F84" i="4"/>
  <c r="F86" i="4" s="1"/>
  <c r="F114" i="4"/>
  <c r="F52" i="4"/>
  <c r="F54" i="4" s="1"/>
  <c r="F98" i="4" l="1"/>
  <c r="C12" i="1" s="1"/>
  <c r="F154" i="4"/>
  <c r="C13" i="1" s="1"/>
  <c r="D17" i="1" l="1"/>
  <c r="A4" i="4" l="1"/>
  <c r="D20" i="1" l="1"/>
  <c r="D10" i="1" l="1"/>
  <c r="D50" i="1" s="1"/>
  <c r="D51" i="1" l="1"/>
  <c r="D52" i="1"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<sst xmlns="http://schemas.openxmlformats.org/spreadsheetml/2006/main" count="1374" uniqueCount="725">
  <si>
    <t>Št. postavke</t>
  </si>
  <si>
    <t>Opis</t>
  </si>
  <si>
    <t>Znesek v EUR brez DDV</t>
  </si>
  <si>
    <t>Enota</t>
  </si>
  <si>
    <t>Cena v EUR</t>
  </si>
  <si>
    <t>Vrednost brez DDV</t>
  </si>
  <si>
    <t>Preddela</t>
  </si>
  <si>
    <t>Količina</t>
  </si>
  <si>
    <t>kos</t>
  </si>
  <si>
    <t>m2</t>
  </si>
  <si>
    <t>m3</t>
  </si>
  <si>
    <t>m1</t>
  </si>
  <si>
    <t>Rekapitulacija</t>
  </si>
  <si>
    <t>3.1</t>
  </si>
  <si>
    <t>V priloženem popisu je v nekaterih postavkah zaradi ustreznejšega opisa materialov ali opreme v informativne namene naveden tudi proizvajalec in tip materiala ali opreme. Navedba je zgolj informativne narave in se lahko ponudi material oz. oprema, ki je enakovredna (68 člen ZJN-3).</t>
  </si>
  <si>
    <t>DDV (22%)</t>
  </si>
  <si>
    <t>GEODETSKA DELA</t>
  </si>
  <si>
    <t>IZKOPI</t>
  </si>
  <si>
    <t>SKUPAJ  (BREZ DDV)</t>
  </si>
  <si>
    <t>SKUPAJ  (Z DDV)</t>
  </si>
  <si>
    <t>2.1</t>
  </si>
  <si>
    <t>2.3</t>
  </si>
  <si>
    <t>2.4</t>
  </si>
  <si>
    <t>2.5</t>
  </si>
  <si>
    <t>ur</t>
  </si>
  <si>
    <t>kpl</t>
  </si>
  <si>
    <t>PROMETNE POVRŠINE</t>
  </si>
  <si>
    <t>METEORNA KANALIZACIJA</t>
  </si>
  <si>
    <t>kom</t>
  </si>
  <si>
    <t>m</t>
  </si>
  <si>
    <t>Nepredvidena dela vpisana v gradbeni dnevnik in potrjena s strani odgovornega nadzornika.</t>
  </si>
  <si>
    <t>dan</t>
  </si>
  <si>
    <t>2.1.1</t>
  </si>
  <si>
    <t>2.1.2</t>
  </si>
  <si>
    <t>Nepredvidena dela vpisana v gradbeni dnevnik in potrejan s strani odgovornega nadzornika.</t>
  </si>
  <si>
    <t>2.1.3</t>
  </si>
  <si>
    <t>OSTALA PREDDELA</t>
  </si>
  <si>
    <t>Zemeljska dela</t>
  </si>
  <si>
    <t>PLANUM TEMELJNIH TAL</t>
  </si>
  <si>
    <t>NASIPI, BREŽINE IN ZELENICE</t>
  </si>
  <si>
    <t>Voziščne konstrukcije</t>
  </si>
  <si>
    <t>2.3.1</t>
  </si>
  <si>
    <t>NOSILNE PLASTI</t>
  </si>
  <si>
    <t>OBRABNO-ZAPORNE PLASTI</t>
  </si>
  <si>
    <t>2.3.2</t>
  </si>
  <si>
    <t>2.3.2.1</t>
  </si>
  <si>
    <t>2.3.2.2</t>
  </si>
  <si>
    <t>ROBNI ELEMENTI VOZIŠČA</t>
  </si>
  <si>
    <t>2.3.3</t>
  </si>
  <si>
    <t>2.3.3.1</t>
  </si>
  <si>
    <t>2.3.3.2</t>
  </si>
  <si>
    <t>2.3.3.3</t>
  </si>
  <si>
    <t>2.3.3.4</t>
  </si>
  <si>
    <t>Odvodnjavanje</t>
  </si>
  <si>
    <t>2.4.1</t>
  </si>
  <si>
    <t>2.4.2.1</t>
  </si>
  <si>
    <t>2.4.2.2</t>
  </si>
  <si>
    <t>2.4.2.3</t>
  </si>
  <si>
    <t>2.4.2.4</t>
  </si>
  <si>
    <t>Prometna oprema in signalizacija</t>
  </si>
  <si>
    <t>2.5.1</t>
  </si>
  <si>
    <t>2.5.1.1</t>
  </si>
  <si>
    <t>2.5.1.2</t>
  </si>
  <si>
    <t>2.5.1.3</t>
  </si>
  <si>
    <t>2.5.1.4</t>
  </si>
  <si>
    <t>2.5.1.5</t>
  </si>
  <si>
    <t>2.5.1.6</t>
  </si>
  <si>
    <t>2.5.1.7</t>
  </si>
  <si>
    <t>SPLOŠNO:</t>
  </si>
  <si>
    <t>(-) Dela je potrebno izvajati po projektni dokumentaciji, v skladu z veljavnimi tehničnimi predpisi, normativi in standardi ob upoštevanju zahtev iz varstva pri delu. Uporabljati je potrebno samo materiale, ki ustrezajo predpisom in standardom.</t>
  </si>
  <si>
    <t>(-) Za vse vgrajene materiale mora izvajalec del predložiti dokumentacijo (atesti, certifikati, meritve....).</t>
  </si>
  <si>
    <t>(-) Izvajalec del mora pri izvedbi del upoštevati navodila tehničnega poročila.</t>
  </si>
  <si>
    <t>(-) V enotnih cenah morajo biti zajeti tudi naslednji stroški:</t>
  </si>
  <si>
    <t>... ureditev gradbišča, postavitev gradbiščne table, zaščitna ograja in obvestila ter ostala pripravljalna dela, z vsemi deli in materialom ter dnevno čiščenje gradbišča,</t>
  </si>
  <si>
    <t>... ves potreben material z dobavo, transporti in vgrajevanjem,</t>
  </si>
  <si>
    <t>... izvedba dela po popisu iz postavke in načrta,</t>
  </si>
  <si>
    <t>... zavarovanja gradbišča,</t>
  </si>
  <si>
    <t>... začasne in stalne deponije in pripadajoči transporti,</t>
  </si>
  <si>
    <t>... koordinacija med investitorjem, upravljalci, izvajalci, podizvajalci in soglasodajalci,</t>
  </si>
  <si>
    <t>... sortiranje odpadkov na gradbišču (gradbiščni odpadki), stroški nakladanja, odvoza na registrirano stalno deponijo ter plačilo stroškov deponije in taks (če v postavki ni drugače določeno)</t>
  </si>
  <si>
    <t>(-) Obračun se mora izvajati na osnovi dejansko opravljenih količin, katere z vpisom v gradbeni dnevnik potrdi odgovorni nadzornik.</t>
  </si>
  <si>
    <t>JAŠKI IN VEZNA KANALIZACIJA</t>
  </si>
  <si>
    <t>1</t>
  </si>
  <si>
    <t>2</t>
  </si>
  <si>
    <t>3</t>
  </si>
  <si>
    <t>1.1</t>
  </si>
  <si>
    <t>1.2</t>
  </si>
  <si>
    <t>1.3</t>
  </si>
  <si>
    <t>1.4</t>
  </si>
  <si>
    <t>1.5</t>
  </si>
  <si>
    <t>2.1.4</t>
  </si>
  <si>
    <t>2.1.5</t>
  </si>
  <si>
    <t>2.1.6</t>
  </si>
  <si>
    <t>2.1.7</t>
  </si>
  <si>
    <t>2.1.8</t>
  </si>
  <si>
    <t>2.1.9</t>
  </si>
  <si>
    <t>2.1.10</t>
  </si>
  <si>
    <t>2.1.11</t>
  </si>
  <si>
    <t>2.1.12</t>
  </si>
  <si>
    <t>2.1.13</t>
  </si>
  <si>
    <t>2.1.14</t>
  </si>
  <si>
    <t>2.1.15</t>
  </si>
  <si>
    <t>2.1.16</t>
  </si>
  <si>
    <t>2.1.17</t>
  </si>
  <si>
    <t>2.1.18</t>
  </si>
  <si>
    <t>2.1.19</t>
  </si>
  <si>
    <t>2.1.20</t>
  </si>
  <si>
    <t>2.1.21</t>
  </si>
  <si>
    <t>2.1.22</t>
  </si>
  <si>
    <t>2.1.23</t>
  </si>
  <si>
    <t>1.1.1</t>
  </si>
  <si>
    <t>1.1.1.1</t>
  </si>
  <si>
    <t>1.1.1.2</t>
  </si>
  <si>
    <t>1.1.1.3</t>
  </si>
  <si>
    <t>1.1.1.</t>
  </si>
  <si>
    <t>1.2.1</t>
  </si>
  <si>
    <t>1.3.1</t>
  </si>
  <si>
    <t>1.3.1.1</t>
  </si>
  <si>
    <t>1.1.3</t>
  </si>
  <si>
    <t>1.1.3.1</t>
  </si>
  <si>
    <t>1.1.3.2</t>
  </si>
  <si>
    <t>1.2.1.1</t>
  </si>
  <si>
    <t>1.2.1.2</t>
  </si>
  <si>
    <t>1.2.1.3</t>
  </si>
  <si>
    <t>1.2.2</t>
  </si>
  <si>
    <t>1.2.2.1</t>
  </si>
  <si>
    <t>1.2.2.2</t>
  </si>
  <si>
    <t>1.2.2.3</t>
  </si>
  <si>
    <t>1.2.3</t>
  </si>
  <si>
    <t>1.2.3.1</t>
  </si>
  <si>
    <t>1.2.3.2</t>
  </si>
  <si>
    <t>1.2.3.3</t>
  </si>
  <si>
    <t>1.2.3.4</t>
  </si>
  <si>
    <t>1.2.3.5</t>
  </si>
  <si>
    <t>1.2.3.</t>
  </si>
  <si>
    <t>1.3.1.2</t>
  </si>
  <si>
    <t>1.3.1.3</t>
  </si>
  <si>
    <t>1.3.1.4</t>
  </si>
  <si>
    <t>Nepredvidena dela vpisana v gradbeni dnevnik in potrjen s strani odgovornega nadzornika.</t>
  </si>
  <si>
    <t>3.1.1</t>
  </si>
  <si>
    <t>3.1.2</t>
  </si>
  <si>
    <t>3.1.3</t>
  </si>
  <si>
    <t>21102 - Površinski izkop plodne zemljine – 1. kategorije – strojno z nakladanjem (humus debeline cca. 40 cm)</t>
  </si>
  <si>
    <t>11201 - Postavitev in zavarovanje prečnega profila ostale javne ceste v ravninskem terenu</t>
  </si>
  <si>
    <t>11101 - Obnova in zavarovanje zakoličbe osi trase ostale javne ceste v ravninskem terenu</t>
  </si>
  <si>
    <t>21106 - Široki izkop vezljive zemljine – 3. kategorije – strojno z nakladanjem (izkop debeline cca. 50 cm)</t>
  </si>
  <si>
    <t>22102 - Ureditev planuma temeljnih tal vezljive zemljine – 3. kategorije</t>
  </si>
  <si>
    <t>23203 - Dobava in vgraditev geotekstilije za ločilno plast (po načrtu), natezna trdnost nad 14 do 16 kN/m2</t>
  </si>
  <si>
    <t>24502 - Ureditev planuma nasipa, zasipa, klina ali posteljice iz zrnate kamnine – 3. kategorije</t>
  </si>
  <si>
    <t>25106 - Humuziranje brežine z valjanjem, v debelini do 15 cm - strojno</t>
  </si>
  <si>
    <t>25206 - Humuziranje zelenice z valjanjem, v debelini do 15 cm - strojno</t>
  </si>
  <si>
    <t>25209 - Doplačilo za zatravitev s semenom</t>
  </si>
  <si>
    <t>1.2.3.6</t>
  </si>
  <si>
    <t>1.2.3.7</t>
  </si>
  <si>
    <t>1.2.3.8</t>
  </si>
  <si>
    <t>25314 - Izkop sadilne jame in sajenje po DIN 18916</t>
  </si>
  <si>
    <t>1.2.3.9</t>
  </si>
  <si>
    <t>25315 - Priprava rastišča po DIN 18915 toč. 7.7.1 (mešanica kvalitetne zemlje, mivke (kremenčevega peska) in šote v globini 20 - 40 cm)</t>
  </si>
  <si>
    <t>1.2.3.10</t>
  </si>
  <si>
    <t>25316 - Zastirka - lubje v globini 3 cm, cca 1 m2 na posamezno drevo</t>
  </si>
  <si>
    <t>1.2.3.11</t>
  </si>
  <si>
    <t>25317 - Količki, impregnirani, premer 8 cm (3 na sadiko),povezava z impregniranimi latami (polokroglicami), vezivo mora dovoljevati nihanje drevesa in slediti rasti v debelino</t>
  </si>
  <si>
    <t>1.2.3.12</t>
  </si>
  <si>
    <t xml:space="preserve">25318 - Dobava, saditev, gnojilo, izdelava zalivalne sklede, zastiranje, zalivanje, oskrba </t>
  </si>
  <si>
    <t>1.2.4</t>
  </si>
  <si>
    <t>PREVOZI, ODLAGANJE</t>
  </si>
  <si>
    <t>1.2.4.1</t>
  </si>
  <si>
    <t>t</t>
  </si>
  <si>
    <t>26303 - Odlaganje odpadne zmesi zemljine in kamnine na komunalno deponijo vključno s plačilom deponijske takse</t>
  </si>
  <si>
    <t>1.2.4.2</t>
  </si>
  <si>
    <t>1.2.4.3</t>
  </si>
  <si>
    <t>31626 - Izdelava nosilne plasti bitumizirane zmesi AC 22 base B 50/70 A2 v debelini 7 cm</t>
  </si>
  <si>
    <t>32326 - Izdelava vezne asfaltne plasti iz zmesi AC 16 bin PmB 45/80-65, A2 v debelini 6 cm.</t>
  </si>
  <si>
    <t>2.3.2.3</t>
  </si>
  <si>
    <t>32329 - Obrabno zaporna asfaltna plast SMA 11 surf PmB 45/80-65 A2 Z2 v debelini 4 cm.</t>
  </si>
  <si>
    <t>34104 - Dobava in vgraditev predfabriciranega dvignjenega robnika iz cementnega betona  s prerezom 15/25 cm</t>
  </si>
  <si>
    <t>34305 - Dobava in vgraditev predfabriciranega pogreznjenega robnika iz cementnega betona  s prerezom 15/25 cm</t>
  </si>
  <si>
    <t>34308 - Dobava in vgraditev predfabriciranega pogreznjenega robnika iz cementnega betona s prerezom 8/20 cm</t>
  </si>
  <si>
    <t>52808 - Izgradnja kanalov iz PVC cevi profila DN 160 mm SN8 za priklop cestnih požiralnikov, skupaj z vsemi potrebnimi fazonskimi kosi. Vezna kanalizacija se obbetonira s pustim betonom C16/20.</t>
  </si>
  <si>
    <t>61304 - Dobava in pritrditev trikotnega prometnega znaka, podloga iz vroče cinkane jeklene pločevine, znak z odsevno folijo 2. vrste, dolžina stranice a = 600 mm</t>
  </si>
  <si>
    <t>61404 - Dobava in pritrditev okroglega prometnega znaka, podloga iz vroče cinkane jeklene pločevine, znak z odsevno folijo 2. vrste, premera 400 mm</t>
  </si>
  <si>
    <t>61502 - Dobava in pritrditev prometnega znaka, podloga iz aluminijaste pločevine, znak z odsevno folijo 1.vrste, velikost od 0,11 do 0,20 m2</t>
  </si>
  <si>
    <t>Pokončna oprema cest in označbe na vozišču</t>
  </si>
  <si>
    <t>Kanal MK</t>
  </si>
  <si>
    <t>1101 - Zakoličenje osi kanalizacije, z zavarovanjem osi in oznako revizijskih jaškov in vsa druga geodetska dela v času gradnje, ki so potrebna za nemoteno izvajanje del (smeri, višine, vmesne, začasne in končne zakoličbe…)</t>
  </si>
  <si>
    <t>1102 - Postavitev gradbenih profilov na vzpostavljeno os trase cevovoda, ter določitev nivoja za merjenje globine izkopa in polaganje cevovoda.</t>
  </si>
  <si>
    <t>2109 - Strojni izkop jarka, skladno z določili geomehanskega poročila, globine 0-4m, v terenu III. kat. z nakladanjem na kamion in odvozom na začasno gradbeno deponijo do 2km, s stroškom začasne deponije.</t>
  </si>
  <si>
    <t>2110 - Strojni izkop jarka, skladno z določili geomehanskega poročila, globine 0-4m, v terenu III. kat. z nakladanjem na kamion in odvozom na trajno gradbeno deponijo, vključno s stroški deponije.</t>
  </si>
  <si>
    <t>2128 - Ročni izkop jarka globine 0 - 4 m, z nakladanjem na kamion in odvozom na trajno gradbeno deponijo do 2 km, vključno s stroški deponije.</t>
  </si>
  <si>
    <t>2202 - Ročno planiranje dna jarka s točnostjo +/- 3 cm po projektiranem padcu.</t>
  </si>
  <si>
    <t>2203 - Dobava in vgraditev peščenega materiala granulacije 8 do 16 mm za peščeno ležišče cevi (POSTELJICA) s sprotno višinsko kontrolo do predpisane kote dna cevi (10cm + D/10) z komprimacijo do stopnje 97% SPP (standardni Proctorjev preizkus), vključno z nabavo in transportom materiala.</t>
  </si>
  <si>
    <t>2204 - Dobava in vgraditev peščenega materiala granulacije 8 do 16 mm s komprimacijo, v coni cevovoda v debelini 30 cm nad temenom, s komprimacijo v plasteh po 20 cm, zbitost 95% po proctorju, vključno z nabavo in transportom materiala.</t>
  </si>
  <si>
    <t>2207 - Nabava, dobava in vgraditev geotekstila za ločilno plast in ovijanje obsipa cevi, natezna trdnost 14 do 16 kN/m2, gostote minimalno 300 g/m2. V ceni so zajeti preklopi in ves potreben pritrdilni material.</t>
  </si>
  <si>
    <t>4103 - Nabava, dobava in montaža kanalizacijskih cevi DN 300 mm iz armiranega poliestra (GRP) izdelane po SIST EN 14364: 2013, nazivne togosti SN 10.000 N/m2, kompletno z potrebnimi spojkami. Cev ima na eni strani montirano spojko iz poliestra z EPDM tesnilom. Spoj (tesnilo) mora biti zaradi zagotovitve kvalitete spoja preizkušen skupaj s cevmi (certifikat). Notranji zaščitni sloj cevi iz čistega poliestra, brez polnila in ojačitve, mora imeti minimalno debelino 1,0 mm s ciljem doseganja tesnosti, kemijske in abrazijske obstojnosti in odpornosti na obrus pri visokotlačnem čiščenju. Vključen je tudi prevoz in prenos kanalizacijskih cevi iz deponije do mesta vgradnje.</t>
  </si>
  <si>
    <t>5101 - Nabava, dobava in montaža revizijskih jaškov iz armiranega poliestra  po SIST EN 14 364: 2013, komplet z izdelano muldo. Premer jaška 1000mm, globina 0 - 1 m. Minimalna debelina sten revizijskega jaška je 8mm. V ceni je vključena tudi izdelava AB temeljne plošče jaška debeline 20cm, iz betona C25/30.</t>
  </si>
  <si>
    <t>5102 - Nabava, dobava in montaža revizijskih jaškov iz armiranega poliestra  po SIST EN 14 364: 2013, komplet z izdelano muldo. Premer jaška 1000mm, globina 1 - 2 m. Minimalna debelina sten revizijskega jaška je 8mm. V ceni je vključena tudi izdelava AB temeljne plošče jaška debeline 20cm, iz betona C25/30.</t>
  </si>
  <si>
    <t>5103 - Nabava, dobava in montaža revizijskih jaškov iz armiranega poliestra  po SIST EN 14 364: 2013, komplet z izdelano muldo. Premer jaška 1000mm, globina 2 - 3 m. Minimalna debelina sten revizijskega jaška je 8mm. V ceni je vključena tudi izdelava AB temeljne plošče jaška debeline 20cm, iz betona C25/30.</t>
  </si>
  <si>
    <t>5503 - Nabava, dobava in montaža perforirane cevi iz cementnega betona  po SIST EN 1916: 2003 za ponikovalnico. Premer jaška 1000mm, globina 2 - 3 m. V ceni je vključen ves filterski in ločilni material sklando z načrtom za izvedbo ter vsa dodatni in zaključna dela.</t>
  </si>
  <si>
    <t>5606 - Dobava in vgradnja LTŽ pokrova fi 600mm, skladno s SIST EN 124-1:2015 nosilnosti D 400 kN. Pokrov izveden na zaklep z odprtinami za zračenje. Tip Norinco, PAM ali enakovredno. Skupaj z razbremenilno AB ploščo za montažo na cev DN 1200 mm, ter vsemi potrebnimi deli in materiali. Vključno z AB vencem za vgradnjo LTŽ pokrova ter  dobavo  in vgrajevanjem betona C16/20 in vso potrebno armaturo za betoniranje pete revizijskih jaškov.</t>
  </si>
  <si>
    <t>5902 - Izgradnja kanalov iz PVC cevi, profila DN 160mm SN8, za priklop cestnih požiralnikov, skupaj z vsemi potrebnimi fazonskimi kosi. Vezna kanalizacija se obbetonira s pustim betonom (C16/20). V ceni zajeta vsa pomožna dela (izkop, zasip), materiali in prenosi.</t>
  </si>
  <si>
    <t>6101 - Pregled in čiščenje kanala pred izvedbo preizkusa tesnosti.</t>
  </si>
  <si>
    <t>6102 - Preizkus tesnosti kanala po standardu SIST EN 1610 ali DIN 4033 - gravitacijski kanal. Vključno z vsemi dodatnimi in zaščitnimi deli.</t>
  </si>
  <si>
    <t>6201 - Izvedba križanja z obstoječim vodovodom.</t>
  </si>
  <si>
    <t>6205 - Izvedba križanja z obstoječim kanalom za odpadno padavinsko vodo.</t>
  </si>
  <si>
    <t>6206 - Izvedba križanja z obstoječim kanalom za odpadno vodo.</t>
  </si>
  <si>
    <t>6207 - Izvedba križanja z obstoječim plinovodom.</t>
  </si>
  <si>
    <t>FEKALNA KANALIZACIJA</t>
  </si>
  <si>
    <t>Kanal FK</t>
  </si>
  <si>
    <t>1208 - Trasiranje in označevanje trase obstoječega vodovoda, ki se nahaja v bližini predvidene infrastrukture. V ceni je vključena postavitev vidnih znakov na terenu in predaja zapisnika meritev. Obračun po dejanskih stroških + 3% man. Str.</t>
  </si>
  <si>
    <t>1209 - Trasiranje in označevanje trase obstoječega fekalnega voda, ki se nahaja v bližini predvidene infrastrukture. V ceni je vključena postavitev vidnih znakov na terenu in predaja zapisnika meritev. Obračun po dejanskih stroških + 3% man. Str.</t>
  </si>
  <si>
    <t>2122 - Ročni izkop jarka globine 2 - 4 m, z nakladanjem na kamion in odvozom na začasno gradbeno deponijo do 2 km, s stroškom začasne deponije.</t>
  </si>
  <si>
    <t>2201 - Mehanska utrditev planuma naravnih temeljnih tal do predpisane nosilnosti, skladno z navodili geomehanskega poročila.</t>
  </si>
  <si>
    <t>4102 - Nabava, dobava in montaža kanalizacijskih cevi DN 250 mm iz armiranega poliestra (GRP) izdelane po SIST EN 14364: 2013, nazivne togosti SN 10.000 N/m2, kompletno z potrebnimi spojkami. Cev ima na eni strani montirano spojko iz poliestra z EPDM tesnilom. Spoj (tesnilo) mora biti zaradi zagotovitve kvalitete spoja preizkušen skupaj s cevmi (certifikat). Notranji zaščitni sloj cevi iz čistega poliestra, brez polnila in ojačitve, mora imeti minimalno debelino 1,0 mm s ciljem doseganja tesnosti, kemijske in abrazijske obstojnosti in odpornosti na obrus pri visokotlačnem čiščenju. Vključen je tudi prevoz in prenos kanalizacijskih cevi iz deponije do mesta vgradnje.</t>
  </si>
  <si>
    <t>5104 - Nabava, dobava in montaža revizijskih jaškov iz armiranega poliestra  po SIST EN 14 364: 2013, komplet z izdelano muldo. Premer jaška 1000mm, globina 3 - 4 m. Minimalna debelina sten revizijskega jaška je 8mm. V ceni je vključena tudi izdelava AB temeljne plošče jaška debeline 20cm, iz betona C25/30.</t>
  </si>
  <si>
    <t>5603 - Dobava in vgradnja LTŽ pokrova fi 600mm, skladno s SIST EN 124-1:2015 nosilnosti D 400 kN. Pokrov izveden na zaklep z odprtinami za zračenje. Tip Norinco, PAM ali enakovredno. Skupaj z razbremenilno AB ploščo za montažo na cev DN 1000 mm, ter vsemi potrebnimi deli in materiali. Vključno z AB vencem za vgradnjo LTŽ pokrova ter  dobavo  in vgrajevanjem betona C16/20 in vso potrebno armaturo za betoniranje pete revizijskih jaškov.</t>
  </si>
  <si>
    <t>5801 -  Izdelava odcepov za hišne priključke na proj. kanal, odcepi iz PVC cevi DN 160 SN8, po standardu EN1401-1 . Vključno z z izkopom in varovanjem gradbene jame, nakladanjem in odvozom na stalno deponijo, skupaj s stroški deponije. Vključno s  planiranjem in utrjevanjem dna jarka,nabavo, dobavo in vgradnjo betona za izdelavo posteljice in obbetoniranjem cevi ter zasipom do kote terena (po detajlu). Posteljica in obsip se ob potrditvi geomehanika in projektanta priključka lahko izvede tudi iz peščenega materiala. Nabava, dobava in vgradnja novega zasipnega materiala. Vključno s črpanjem vode iz gradbene jame. Vključno z nabavo in položitvijo PVC cevi (z vsemi koleni in fazonskimi kosi) od odcepa do revizijskega jaška. Vključno z vzpostavitvijo prvotnega stanja. Pri izdelavi hišnega priključka so vključena vsa režijska dela, zakoličba, postavitev profilov, rezanje asfalta, rušenje asfalta, odstranjevanje tlakovcev, robnikov, izkop, križanje z obstoječimi komunalnimi vodi in ostala dela v povezavi s hišnimi priključki. Izvede se ureditev in vsi potrebni ukrepi pri križanju s komunalno infrastrukturo skladno z navodili upravljavcev. Vključno z izdelavo geodetskega posnetka v skladu z zahtevami upravljavca kanalizacijskega omrežja. Upoštevati načrt hišnega priključka.</t>
  </si>
  <si>
    <t>5806 - Dobava revizijskih jaškov iz armiranega poliestra  po SIST EN 14 364: 2013, komplet z izdelano muldo. Komplet z razbremenilno ploščo za pokrov, AB vencem in LŽ pokrovom fi 600 mm, EN 124-1:2015 nosilnost vsaj C250 kN. Premer jaška 1000mm za priključno cev DN160mm do globine jaška 3m. V ceni je vključena tudi izdelava AB temeljne plošče jaška debeline 20cm, iz betona C25/30. Postavitev jaška za parcelno mejo s pokrovom nosilnosti 250 kN - nepovozne površine.</t>
  </si>
  <si>
    <t>6105 - Pregled in snemanje s TV kamero vseh gravitacijskih kanalizacijskih cevi,  jaškov in vseh cevnih odsekov. Snemanje kanala po standardu SIST EN 13508-2:2003 in skladno z nemškimi smernicami ATV-M 143-2.</t>
  </si>
  <si>
    <t>6211 - Zaščita obstoječih komunalnih vodov z obešanjem ali podpiranjem z vsemi deli in materiali. Vse v  skladu z navodili upravljavcev komunalnih vodov.</t>
  </si>
  <si>
    <t>3.1.4</t>
  </si>
  <si>
    <t>3.1.5</t>
  </si>
  <si>
    <t>3.1.6</t>
  </si>
  <si>
    <t>3.1.7</t>
  </si>
  <si>
    <t>3.1.8</t>
  </si>
  <si>
    <t>3.1.9</t>
  </si>
  <si>
    <t>3.1.10</t>
  </si>
  <si>
    <t>3.1.11</t>
  </si>
  <si>
    <t>3.1.12</t>
  </si>
  <si>
    <t>3.1.13</t>
  </si>
  <si>
    <t>3.1.14</t>
  </si>
  <si>
    <t>3.1.15</t>
  </si>
  <si>
    <t>3.1.16</t>
  </si>
  <si>
    <t>3.1.17</t>
  </si>
  <si>
    <t>3.1.18</t>
  </si>
  <si>
    <t>3.1.19</t>
  </si>
  <si>
    <t>3.1.20</t>
  </si>
  <si>
    <t>3.1.21</t>
  </si>
  <si>
    <t>3.1.22</t>
  </si>
  <si>
    <t>3.1.23</t>
  </si>
  <si>
    <t>3.1.24</t>
  </si>
  <si>
    <t>3.1.25</t>
  </si>
  <si>
    <t>EPC Zalog</t>
  </si>
  <si>
    <t>kanal MK</t>
  </si>
  <si>
    <t>kanal FK</t>
  </si>
  <si>
    <t>Novogradnja</t>
  </si>
  <si>
    <t>PZI</t>
  </si>
  <si>
    <t>4</t>
  </si>
  <si>
    <t>TUJE STORITVE</t>
  </si>
  <si>
    <t>13102 - Zavarovanje gradbišča v času gradnje s polovično zaporo prometa in ročnim usmerjanjem</t>
  </si>
  <si>
    <t>1.2.1.4</t>
  </si>
  <si>
    <t>21105 - Široki izkop vezljive zemljine – 3. kategorije – ročno</t>
  </si>
  <si>
    <t>24411 - Izdelava posteljice (grede) iz mešanih kamnitih zrn v debelini 30 cm pod cesto in 35 cm pod pločnikom (TD 0/125), vključno z dobavo, nabavo in vgradnjo</t>
  </si>
  <si>
    <t>24102 - Vgraditev nasipa iz zrnate kamnine – 3.-4. kategorije (deb. cca 90 cm, 0/125), vključno z dobavo, nabavo in vgradnjo</t>
  </si>
  <si>
    <t>25313 - Dobava, nabava in vgradnja drevorednega drevesa ''Tilia cordata rancho'', soliterno drevo 18/20 cm z drevesno grudo, 3x presajeno.</t>
  </si>
  <si>
    <t>31402 - Izdelava nevezane nosilne plasti enakozrnatega drobljenca iz kamnine v debelini 21 do 30 cm (deb. 20 cm pod pločnikom in deb. 25 cm pod cesto) TD0/32. Utrjevanje do nostilnosti Ev2 = 120 Mpa.</t>
  </si>
  <si>
    <t>31514 - Izdelava nosilne plasti bituminizirane zmesi AC 16 base B 70/100 A4 v debelini 5 cm (pločnik)</t>
  </si>
  <si>
    <t>32331 - Izdelava obrabne in zaporne plasti iz bitumenskega betona, betona, tlakovanja ali zmesi zrn drobljenca v debelini do 15 cm, vključno z spodnjo nevezano plastjo. (navezave na obstoječe stanje - uvozi)</t>
  </si>
  <si>
    <t>32407 - Čiščenje utrjene/odrezkane površine/podlage pred pobrizgom z bitumenskim vezivom</t>
  </si>
  <si>
    <t>2.3.2.5</t>
  </si>
  <si>
    <t>2.3.2.6</t>
  </si>
  <si>
    <t>2.3.2.7</t>
  </si>
  <si>
    <t>2.3.2.8</t>
  </si>
  <si>
    <t>2.3.2.9</t>
  </si>
  <si>
    <t>34702 - Dobava in vgraditev dvignjenega vtočnega robnika s prerezom 15/25 cm iz cementnega betona</t>
  </si>
  <si>
    <t>2.3.3.5</t>
  </si>
  <si>
    <t>58205 - Dobava in vgraditev pokrova iz duktilne litine z nosilnostjo 250 kN, krožnega prereza s premerom 500 mm</t>
  </si>
  <si>
    <t>54103 - Izdelava jaška iz cementnega betona, krožnega prereza s premerom 50 cm, globokega 1,5 do 2,0 m (peskolov)</t>
  </si>
  <si>
    <t>62103 - Izdelava debeloslojne vzdolžne označbe bele barve, skladno s standardom SIST EN 1436+A1, strojno, širina črte 15 cm</t>
  </si>
  <si>
    <t>62203 - Izdelava debeloslojne prečne in ostalih označb bele barve, skladno s standardom SIST EN 1436+A1, širina črte 50 cm</t>
  </si>
  <si>
    <t xml:space="preserve">62204 - Izdelava debeloslojne prečne in ostalih označb na vozišču z enokomponentno belo barvo, skladno s standardom SIST EN 1436+A1, površina označbe od 1,1 do 1,5 m2 (ZEBRA)
</t>
  </si>
  <si>
    <t>4.1</t>
  </si>
  <si>
    <t>4.</t>
  </si>
  <si>
    <t>Tuje storitve</t>
  </si>
  <si>
    <t>0101 - Izdelava Projekta izvedenih del (PID) v treh izvodih v skladu s Pravilnikom o projektni dokumentaciji (Uradni list RS, št. 55/08) in zahtevami bodočega upravljavca. PID se preda tudi v elektronski obliki v 2 izvodih (formati: risbe v dwg, teksti v doc, preglednice v xls).</t>
  </si>
  <si>
    <t>4.2</t>
  </si>
  <si>
    <t>81103 - Projektantski nadzor. Obračun po dejanskih stroških.</t>
  </si>
  <si>
    <t>81105 - Geotehnični nadzor. Obračun po dejanskih stroških.</t>
  </si>
  <si>
    <t>1302 - Nadzor pristojnih služb ostalih komunalnih vodov na območju. Obračun po dejanskih stroških.</t>
  </si>
  <si>
    <t>4.5</t>
  </si>
  <si>
    <t>4.3</t>
  </si>
  <si>
    <t>4.4</t>
  </si>
  <si>
    <t>4.6</t>
  </si>
  <si>
    <t>00003 - Izdelava geodetskega posnetka po končanih gradbenih delih za namen izdelave projekta izvedenih del (PID)</t>
  </si>
  <si>
    <t>Izdelava dokazila zanesljivosti objekta DZO, vključno z navodili za obratovanje in vzdrževanje objekta skladno z gradbenim zakonom.</t>
  </si>
  <si>
    <t>4.7</t>
  </si>
  <si>
    <t>26107 - Prevoz materiala na gradbeno deponijo po izboru izvajalca.</t>
  </si>
  <si>
    <t>POPIS DEL S PREDIZMERAMI IN PREDRAČUNOM</t>
  </si>
  <si>
    <t>OBJEKT:</t>
  </si>
  <si>
    <t>Gradnja gospodarske infrastrukture v Ekonomsko poslovni coni Zalog</t>
  </si>
  <si>
    <t>NAČRT:</t>
  </si>
  <si>
    <t>Načrt vodovoda</t>
  </si>
  <si>
    <t>DEL:</t>
  </si>
  <si>
    <t>javni vodovod</t>
  </si>
  <si>
    <t>INVESTITOR:</t>
  </si>
  <si>
    <t>Mestna občina Ljubljana
Mestni trg 1
1000 Ljubljana</t>
  </si>
  <si>
    <t>ŠT. PROJEKTA:</t>
  </si>
  <si>
    <t>ŠT. NAČRTA:</t>
  </si>
  <si>
    <t>8543_V</t>
  </si>
  <si>
    <t>FAZA:</t>
  </si>
  <si>
    <t>DATUM:</t>
  </si>
  <si>
    <t>december 2021</t>
  </si>
  <si>
    <t>REKAPITULACIJA</t>
  </si>
  <si>
    <t>PRIPRAVLJALNA DELA</t>
  </si>
  <si>
    <t>EUR</t>
  </si>
  <si>
    <t>ZEMELJSKA DELA</t>
  </si>
  <si>
    <t>MONTAŽNA DELA</t>
  </si>
  <si>
    <t>NABAVA MATERIALA</t>
  </si>
  <si>
    <t>SKUPAJ</t>
  </si>
  <si>
    <t>1,0</t>
  </si>
  <si>
    <t>PRIPRAVLJANA DELA</t>
  </si>
  <si>
    <t>Priprava gradbišča v dolžini l=165 m, odstranitev eventuelnih ovir in utrditev delovnega platoja. Po končanih delih se gradbišče pospravi in vzpostavi v prvotno stanje.</t>
  </si>
  <si>
    <t>priprava 100%</t>
  </si>
  <si>
    <t>vzpostavitev 100%</t>
  </si>
  <si>
    <t>Zakoličenje osi cevovoda z zavarovanjem osi, oznako horizontalnih in vertikalnih lomov, oznako vozlišč, odcepov in zakoličba mesta prevezave na obstoječi cevovod. Obračun za 1 m1.</t>
  </si>
  <si>
    <t>Postavitev gradbenih profilov na vzpostavljeno os trase cevovoda ter določitev nivoja za merjenje globine izkopa in polaganje cevovoda. Obračun za 1 kos.</t>
  </si>
  <si>
    <t>Ostala dodatna in nepredvidena dela. Obračun stroškov po dejanskih stroških porabe časa in materiala po vpisu v gradbeni dnevnik. 
Ocena stroškov 10% vrednosti pripravljalnih del.</t>
  </si>
  <si>
    <t>skupaj</t>
  </si>
  <si>
    <t>2,0</t>
  </si>
  <si>
    <t>GRADBENA DELA</t>
  </si>
  <si>
    <t>Opombe:
V popis del ni vključen strošek vzpostavitve vozišča (vezana in nevezana plast v prvotno stanje) na območju sočasne gradnje. Ta strošek je zajet v delilniku za cesto.</t>
  </si>
  <si>
    <t xml:space="preserve">V načrtu vodovoda je upoštevan odkop grabiščne poti deb. 30 cm vgrajene pri gradnji kanalizacije in odvoz materiala na začasno deponijo. Nato bo izveden izkop jarka globine potrebne za vgradnjo vodovodne cevi; pri tem je upoštevano, da se 50% izkopane zemljine odpelje na začasno deponijo, za ponovno vgradnjo, preostali del se odpelje na trajno deponijo. Po vgradnji vodovodne cevi in izvedbi obsipa in nasipa nad cevjo s peščenim materialom gr. 0-16, se izvede zasip deloma z izkopanim materialom III. kat., ki je bil odpeljan na začasno deponijo in preostanek z dobavljenim kamnitim drobljencem. Zgornjih 30 cm se izvede z materialom gradbiščne poti, ki je bil vgrajen v fazi izgradnje kanalizacije in odpeljan na začasno deponijo. </t>
  </si>
  <si>
    <t>Po vgradnji ostalih komunalnih vodov se izvede urejanje vozišča skladno z načrtom. Končna ureditev se izvede skladno z načrtom prometnih površin.</t>
  </si>
  <si>
    <t>Koeficient razrahljivosti materiala je upoštevan v ceni za enoto.</t>
  </si>
  <si>
    <t>Čiščenje terena po končanih delih je predmet Načrta prometnih površin.</t>
  </si>
  <si>
    <r>
      <t>Strojni izkop nasipa gradbiščne poti, deb.  0,30 m z nakladanjem na rob gradbenega jarka.  Izkop se izvaja z brežinami v naklonu 70</t>
    </r>
    <r>
      <rPr>
        <sz val="9"/>
        <rFont val="Calibri"/>
        <family val="2"/>
        <charset val="238"/>
      </rPr>
      <t>˚</t>
    </r>
    <r>
      <rPr>
        <sz val="9"/>
        <rFont val="Frutiger"/>
        <family val="2"/>
        <charset val="238"/>
      </rPr>
      <t>. Obračun za 1 m3.</t>
    </r>
  </si>
  <si>
    <t>Strojni izkop jarka globine do 2,0 m v terenu III. kat. z nakladanjem na rob gradbenega jarka.  Izkop se izvaja z brežinami v naklonu 70˚. Obračun za 1 m3.</t>
  </si>
  <si>
    <t>Strojni izkop jarka globine do 2,0 m v terenu IV. kat. z nakladanjem na rob gradbenega jarka.  Izkop se izvaja z brežinami v naklonu 70˚. Obračun za 1 m3.</t>
  </si>
  <si>
    <t>Strojni izkop jarka globine do 3,10 m v terenu III. kat. z nakladanjem na rob gradbenega jarka.  Izkop se izvaja z razpiranjem gradbene jame. Obračun za 1 m3.</t>
  </si>
  <si>
    <t>Strojni izkop jarka globine do 2,0 m v terenu IV. kat. z nakladanjem na rob gradbenega jarka.  Izkop se izvaja z razpiranjem gradbene jame. Obračun za 1 m3.</t>
  </si>
  <si>
    <t>Ročni izkop jarka globine do 2,0 m v terenu III. kat. z nakladanjem na rob gradbenega jarka.  Obračun za 1 m3.</t>
  </si>
  <si>
    <t>Zavarovanje gradbene jame z razpiranjem z jeklenimi opaži -sistem z vodili (kot npr. SBH, KRINGS ali podobno). Globina jarka do 4,0m. Vključno z vsemi pomožnimi materiali, deli in transporti. Obračun za 1 m2.</t>
  </si>
  <si>
    <t>Odvoz odkopanega materiala  na trajno gradbeno deponijo do 15 km z nakladanjem na kamion, razkladanjem, razgrinjanjem, planiranjem in utrjevanjem v slojih po 50 cm. V ceno je vključen tudi strošek deponije. Obračun za 1 m3.</t>
  </si>
  <si>
    <t xml:space="preserve"> </t>
  </si>
  <si>
    <t>Ročno planiranje dna jarka v projektiranem padcu. Obračun za 1 m2.</t>
  </si>
  <si>
    <t>Nabava in dobava peska gr. 0-16 mm in izdelava nasipa za izravnavo dna jarka debeline 10 cm, s planiranjem in utrjevanjem do 95 % trdnosti po standardnem Proktorjevem postopku.
Obračun za 1 m3.</t>
  </si>
  <si>
    <t>Nabava, dobava in izdelava nasipa 20 cm nad temenom cevi iz peska granulacije 0-16 mm. Na peščeno posteljico se izvede 3-5 cm deb. ležišče cevi. Obsip cevi se izvaja v slojih po 15 cm, istočasno na obeh straneh cevi z utrjevanjem po standardem Proktorjevem postopku. 
Obračun za 1 m3.</t>
  </si>
  <si>
    <t>Zasip jarka z izkopanim materialom do nivoja tampona z utrjevanjem v plasteh po 20 cm.  Obračun za 1 m3.</t>
  </si>
  <si>
    <t>Dobava, nabava zasipnega materiala -kamniti drobljenec GW/GP 0/100 in zasip jarka do nivoja tampona z utrjevanjem v plasteh po 20 cm.  Obračun za 1 m3.</t>
  </si>
  <si>
    <t>Izvedba začasne transpotne poti v debelini 30 cm z materialom deponiranim ob gradbenem jarku.  Obračun za 1 m3.</t>
  </si>
  <si>
    <t>Obbetoniranje odcepov, hidrantov, odzračevalnih garnitur, lokov in podbetoniranje NL elementov v jaških, s porabo betona do 0.15-0.40 m3/kos.</t>
  </si>
  <si>
    <t>Zavarovanje nastavkov za zasune, odzračevalne garniture in hidrante z betonskimi montažnimi podložkami, ter namestitev cestnih kap na končno niveleto terena ali cestišča. Obračun za 1 kos.</t>
  </si>
  <si>
    <t>Nabava in vgradnja sider in stebričkov  označevalnih tablic  za oznako hidrantov, odzračevalnih garnitur in zasunov. Sidro: vroče cinkano, dolžina 600 mm. Stebriček: Al cev d 50 mm, višina 2400 mm.  Obračun za 1 kos.</t>
  </si>
  <si>
    <t>Obsip hidrantov in odzračevalnih garnitur z gramoznim materialom (cca 2 m3/ kos fr., 16-32 mm).
Obračun za 1 kos.</t>
  </si>
  <si>
    <t>Črpanje vode iz gradbene jame v času gradnje.
Obračun za 1 uro.</t>
  </si>
  <si>
    <t>Ostala dodatna in nepredvidena dela. Obračun stroškov po dejanskih stroških porabe časa in materiala po vpisu v gradbeni dnevnik. 
Ocena stroškov 10% vrednosti gradbenih del.</t>
  </si>
  <si>
    <t>Priprava gradbišča, določitev deponije vodovodnega materiala in zavarovanje. Po končanih delih se gradbišče pospravi in vzpostavi v prvotno stanje.</t>
  </si>
  <si>
    <t>Prekinitev oskrbe na obstoječem vodovodnem cevovodu z obvestilom porabnikom. Ocena stroškov.</t>
  </si>
  <si>
    <t>Izpraznitev obstoječega cevovoda DN 150, priključitev novega cevovoda. Obračun za 1 kos.</t>
  </si>
  <si>
    <t>Prenos, spuščanje in polaganje cevi NL DN 100 v jarek in ter poravnanje v horizontalni in vertikalni smeri. Obračun za 1 m1.</t>
  </si>
  <si>
    <t>Prenos, spuščanje in polaganje cevi GRP cevi DN 200 v jarek in ter poravnanje v horizontalni in vertikalni smeri. Obračun za 1 m1.</t>
  </si>
  <si>
    <t>Prenos, spuščanje in polaganje NL elementov teže do 25 kg v jarek ter poravnanje v vertikalni in horizontalni smeri. Obračun za 1 kos.</t>
  </si>
  <si>
    <t>Prenos, spuščanje in polaganje NL elementov teže 25-50 kg v jarek ter poravnanje v vertikalni in horizontalni smeri. Obračun za 1 kos.</t>
  </si>
  <si>
    <t>Montaža NL cevi DN 100 na predhodno pripravljeno peščeno posteljico po navodilih projektanta in proizvajalca. Obračun za 1 m1.</t>
  </si>
  <si>
    <t>Montaža GRP cevi DN 200 na predhodno pripravljeno peščeno posteljico po navodilih projektanta in proizvajalca. Obračun za 1 m1.</t>
  </si>
  <si>
    <t>Montaža ravnih vmesnih cevnih kosov DN 100. Obračun za 1 kos.</t>
  </si>
  <si>
    <t>Montaža fazonskih kosov DN 80 na prirobnico. Obračun za 1 kos.</t>
  </si>
  <si>
    <t>Montaža fazonskih kosov DN 100 na prirobnico. Obračun za 1 kos.</t>
  </si>
  <si>
    <t>Montaža fazonskih kosov DN 150 na prirobnico. Obračun za 1 kos.</t>
  </si>
  <si>
    <t>Montaža fazonskih kosov DN 100 na obojko. Obračun za 1 kos.</t>
  </si>
  <si>
    <t>Montaža spojnih kosov DN 150 na prirobnico. Obračun za 1 kos.</t>
  </si>
  <si>
    <t>Montaža zapornega ventila z vgradno garnituro, talno kapo in montažno podložno ploščo, DN 80, na prirobnico. Obračun za 1 kos.</t>
  </si>
  <si>
    <t>Montaža zapornega ventila z vgradno garnituro, talno kapo in montažno podložno ploščo, DN 100, na prirobnico. Obračun za 1 kos.</t>
  </si>
  <si>
    <t>Montaža podtalnega hidranta s talno kapo in montažno podložno ploščo, DN 80, na prirobnico. Obračun za 1 kos.</t>
  </si>
  <si>
    <t>Montaža nadtalnega hidranta, lomna izvedba, DN 80, na prirobnico. Obračun za 1 kos.</t>
  </si>
  <si>
    <t>Montaža teleskopske podzemne odzračevalne armature s talno kapo in montažno podložno ploščo, DN 80, na prirobnico. Obračun za 1 kos.</t>
  </si>
  <si>
    <t>Nabava, dobava in montaža 
tablic za označevanje hidrantov, zračnikov in zasunov. Obračun za 1 kos.</t>
  </si>
  <si>
    <t>Izvedba tlačnega preizkusa cevovoda. Obračun za 1 kos.</t>
  </si>
  <si>
    <t>Dezinfekcija cevovoda pred izvedbo prevezav in vključitvijo v obratovanje. Postavka vključuje izpiranje cevovoda in pridobitev atesta ustreznosti kvalitete vode. Obračun za 1 kos.</t>
  </si>
  <si>
    <t>Izvedba meritev pretokov vode na hidrantih. Obračun za 1 kos.</t>
  </si>
  <si>
    <t>Nabava in polaganje opozorilnega traku nad vodovodnimi cevmi.
Obračun po 1 m1.</t>
  </si>
  <si>
    <t>Ostala dodatna in nepredvidena dela. Obračun stroškov po dejanskih stroških porabe časa in materiala po vpisu v gradbeni dnevnik. 
Ocena stroškov 10% vrednosti montažnih del.</t>
  </si>
  <si>
    <t>cevi</t>
  </si>
  <si>
    <t>NL cev, standard C40, s tesnilom za Standard spoj, DN 100.</t>
  </si>
  <si>
    <t>NL cev, standard C40, s tesnilom za Vi spoj, DN 100.</t>
  </si>
  <si>
    <t>Armirane poliestrske cevi (GRP) DN 200, SN 10000 N/m2, PN 1 proizvedenih po SIST EN 14364, stiki so tesnjeni s spojkami z gumi tesnili. 
UPORABA kot zaščitna cev. Upoštevana dolžina cevi 6 metrov!</t>
  </si>
  <si>
    <t>NL ravni vmesni cevni kosi</t>
  </si>
  <si>
    <t>ravni vmesni cevni kos, l=500 mm, DN 100</t>
  </si>
  <si>
    <t>ravni vmesni cevni kos, l=2250 mm, DN 100</t>
  </si>
  <si>
    <t>NL fazonski kosi, prirobnični spoj</t>
  </si>
  <si>
    <t>T kos, PN 10-16, DN 100/80.</t>
  </si>
  <si>
    <t>T kos, PN 10-16, DN 150/100.</t>
  </si>
  <si>
    <t>F kos, PN 10-16, DN 100.</t>
  </si>
  <si>
    <t>E kos, Vi spoj, PN 10-16, DN 100.</t>
  </si>
  <si>
    <t>FF kos, l=500 mm, PN 10-16, DN 80.</t>
  </si>
  <si>
    <t>N kos, PN 10-16, DN 80.</t>
  </si>
  <si>
    <t>X kos, PN 10-16, DN 80.</t>
  </si>
  <si>
    <t>X kos, PN 10-16, DN 100.</t>
  </si>
  <si>
    <t>NL fazonski kosi, obojčni spoj</t>
  </si>
  <si>
    <t>MMA kos, PN 10-16, Vi spoj, DN 100/80.</t>
  </si>
  <si>
    <t>MMK kos 11°, PN 10-16, Vi spoj, DN 100.</t>
  </si>
  <si>
    <t>MMK kos 22°, PN 10-16, Vi spoj, DN 100.</t>
  </si>
  <si>
    <t>MMK kos 45°, PN 10-16, Vi spoj, DN 100.</t>
  </si>
  <si>
    <t>MMQ kos, PN 10-16, Vi spoj, DN 100.</t>
  </si>
  <si>
    <t>NL spojni kosi, prirobnični spoj</t>
  </si>
  <si>
    <t>Univerzalna spojka za cev NL DN 150, PN 10, DN 150.</t>
  </si>
  <si>
    <t>NL vodovodne armature</t>
  </si>
  <si>
    <t>Zaporni ventil z vgradno garnituro, talno kapo in montažno podložno ploščo, PN 10, DN 80, hvgr=1.5-2.3 m.</t>
  </si>
  <si>
    <t>Zaporni ventil z vgradno garnituro, talno kapo in montažno podložno ploščo, PN 10, DN 100, hvgr=3.00 m.</t>
  </si>
  <si>
    <t>Podtalni hidrant, s cestno kapo in montažno podložno ploščo, DN 80, PN 10, z vgradno dolžino l=1.25 m.</t>
  </si>
  <si>
    <t>Nadtalni hidrant, lomna izvedba, DN 80, PN 10, z vgradno dolžino l=1.25 m.</t>
  </si>
  <si>
    <t>Teleskopska odzračevalna garnitura, podzemna vgradnja, s cestno kapo in montažno podložno ploščo, DN 80, PN 16, z vgradno dolžino l=1.25 m.</t>
  </si>
  <si>
    <t>profilirana medprirobnična tesnila z jeklenim obročem</t>
  </si>
  <si>
    <t>DN 80</t>
  </si>
  <si>
    <t>DN 100</t>
  </si>
  <si>
    <t>DN 150</t>
  </si>
  <si>
    <t xml:space="preserve">vijaki z matico in podložko iz nerjavečega materiala </t>
  </si>
  <si>
    <t>za DN 80 - M16/70</t>
  </si>
  <si>
    <t>za DN 100 - M 16/70</t>
  </si>
  <si>
    <t>za DN 150 - M 20/80</t>
  </si>
  <si>
    <t>Dodatni in nepredvideni material: 10% od vrednosti.</t>
  </si>
  <si>
    <t>Transportni stroški nabave materiala.</t>
  </si>
  <si>
    <t>NABAVA VODOVODNEGA MATERIALA</t>
  </si>
  <si>
    <t>VODOVOD</t>
  </si>
  <si>
    <t>5</t>
  </si>
  <si>
    <t xml:space="preserve">A. KABELSKA KANALIZACIJA - EKK NN_EPC </t>
  </si>
  <si>
    <t>z.št.</t>
  </si>
  <si>
    <t>opis</t>
  </si>
  <si>
    <t>količina</t>
  </si>
  <si>
    <t>enota</t>
  </si>
  <si>
    <t>cena/enota</t>
  </si>
  <si>
    <t>znesek</t>
  </si>
  <si>
    <t>Trasiranje nove trase kabelske kanalizacije z uporabo obstoječih načrtov</t>
  </si>
  <si>
    <t>Geodetska zakoličba kabelske trase</t>
  </si>
  <si>
    <t>Stroški zakoličbe ostalih podzemnih, komunalnih vodov - vodovod, plinovod …(Obvezno predvideti 600,00 EUR)obračun po dejanskih stroških</t>
  </si>
  <si>
    <r>
      <t>Dobava materiala in izdelava cevne kabelske kanalizacije preseka</t>
    </r>
    <r>
      <rPr>
        <b/>
        <sz val="10"/>
        <rFont val="Arial"/>
        <family val="2"/>
        <charset val="238"/>
      </rPr>
      <t xml:space="preserve"> 1x2 iz PVC trde cevi 160mm</t>
    </r>
    <r>
      <rPr>
        <sz val="10"/>
        <rFont val="Arial"/>
        <family val="2"/>
        <charset val="238"/>
      </rPr>
      <t xml:space="preserve">, dobava in polaganje PVC opozorilnega traku, izkop v zem. III. - IV. Ktg., v povozni površini, </t>
    </r>
    <r>
      <rPr>
        <b/>
        <sz val="10"/>
        <rFont val="Arial"/>
        <family val="2"/>
        <charset val="238"/>
      </rPr>
      <t>presek KK tip C</t>
    </r>
    <r>
      <rPr>
        <sz val="10"/>
        <rFont val="Arial"/>
        <family val="2"/>
        <charset val="238"/>
      </rPr>
      <t>, širina kanala 0.55m, globina kanala 1,06m, zaščita cevi z betonom, zasip kanala s tamponom, nakladanje viška materiala in odvoz na stalno deponijo je obračunan ločeno, čiščenje trase</t>
    </r>
  </si>
  <si>
    <t>količine za m1</t>
  </si>
  <si>
    <t>izkop strojni</t>
  </si>
  <si>
    <t>izkop ročni</t>
  </si>
  <si>
    <t>beton za obbetoniranje cevi C16/20 (MB20)</t>
  </si>
  <si>
    <t>zasip z izkopanim materialom, globina KK ≥ 1m</t>
  </si>
  <si>
    <t>tamponski zasip z utrditvijo</t>
  </si>
  <si>
    <t>beton za zaščito cevi C16/20 (MB20)</t>
  </si>
  <si>
    <t>cev Ø160 mm</t>
  </si>
  <si>
    <t>ozemljitveni valjanec</t>
  </si>
  <si>
    <t>PVC distančnik</t>
  </si>
  <si>
    <t>PVC opozorilni trak</t>
  </si>
  <si>
    <r>
      <t>Dobava materiala in izdelava cevne kabelske kanalizacije preseka</t>
    </r>
    <r>
      <rPr>
        <b/>
        <sz val="10"/>
        <rFont val="Arial"/>
        <family val="2"/>
        <charset val="238"/>
      </rPr>
      <t xml:space="preserve"> 1x2 iz PVC trde cevi 160mm</t>
    </r>
    <r>
      <rPr>
        <sz val="10"/>
        <rFont val="Arial"/>
        <family val="2"/>
        <charset val="238"/>
      </rPr>
      <t xml:space="preserve">, dobava in polaganje PVC opozorilnega traku, izkop v zem. III. - IV. Ktg., v povozni površini, </t>
    </r>
    <r>
      <rPr>
        <b/>
        <sz val="10"/>
        <rFont val="Arial"/>
        <family val="2"/>
        <charset val="238"/>
      </rPr>
      <t>presek KK tip D</t>
    </r>
    <r>
      <rPr>
        <sz val="10"/>
        <rFont val="Arial"/>
        <family val="2"/>
        <charset val="238"/>
      </rPr>
      <t>, širina kanala 0.55m, globina kanala 1,06m, zaščita cevi z betonom, zasip kanala s tamponom in betonom, nakladanje viška materiala in odvoz na stalno deponijo je obračunan ločeno, čiščenje trase</t>
    </r>
  </si>
  <si>
    <r>
      <t>Dobava materiala in izdelava cevne kabelske kanalizacije preseka</t>
    </r>
    <r>
      <rPr>
        <b/>
        <sz val="10"/>
        <rFont val="Arial"/>
        <family val="2"/>
        <charset val="238"/>
      </rPr>
      <t xml:space="preserve"> 2x2 iz PVC trde cevi 160mm</t>
    </r>
    <r>
      <rPr>
        <sz val="10"/>
        <rFont val="Arial"/>
        <family val="2"/>
        <charset val="238"/>
      </rPr>
      <t xml:space="preserve">, dobava in polaganje PVC opozorilnega traku, izkop v zem. III. - IV. Ktg., v povozni površini, </t>
    </r>
    <r>
      <rPr>
        <b/>
        <sz val="10"/>
        <rFont val="Arial"/>
        <family val="2"/>
        <charset val="238"/>
      </rPr>
      <t>presek KK tip C</t>
    </r>
    <r>
      <rPr>
        <sz val="10"/>
        <rFont val="Arial"/>
        <family val="2"/>
        <charset val="238"/>
      </rPr>
      <t>, širina kanala 0.55m, globina kanala 1,25m, zaščita cevi z betonom, zasip kanala s tamponom, nakladanje viška materiala in odvoz na stalno deponijo je obračunan ločeno, čiščenje trase</t>
    </r>
  </si>
  <si>
    <r>
      <t>Dobava materiala in izdelava cevne kabelske kanalizacije preseka</t>
    </r>
    <r>
      <rPr>
        <b/>
        <sz val="10"/>
        <rFont val="Arial"/>
        <family val="2"/>
        <charset val="238"/>
      </rPr>
      <t xml:space="preserve"> 2x2 iz PVC trde cevi 160mm</t>
    </r>
    <r>
      <rPr>
        <sz val="10"/>
        <rFont val="Arial"/>
        <family val="2"/>
        <charset val="238"/>
      </rPr>
      <t xml:space="preserve">, dobava in polaganje PVC opozorilnega traku, izkop v zem. III. - IV. Ktg., v povozni površini, </t>
    </r>
    <r>
      <rPr>
        <b/>
        <sz val="10"/>
        <rFont val="Arial"/>
        <family val="2"/>
        <charset val="238"/>
      </rPr>
      <t>presek KK tip D</t>
    </r>
    <r>
      <rPr>
        <sz val="10"/>
        <rFont val="Arial"/>
        <family val="2"/>
        <charset val="238"/>
      </rPr>
      <t>, širina kanala 0.55m, globina kanala 1,25m, zaščita cevi z betonom, zasip kanala s tamponom in betonom, nakladanje viška materiala in odvoz na stalno deponijo je obračunan ločeno, čiščenje trase</t>
    </r>
  </si>
  <si>
    <r>
      <t>Dobava materiala in izdelava cevne kabelske kanalizacije preseka</t>
    </r>
    <r>
      <rPr>
        <b/>
        <sz val="10"/>
        <rFont val="Arial"/>
        <family val="2"/>
        <charset val="238"/>
      </rPr>
      <t xml:space="preserve"> 2x3 iz PVC trde cevi 160mm</t>
    </r>
    <r>
      <rPr>
        <sz val="10"/>
        <rFont val="Arial"/>
        <family val="2"/>
        <charset val="238"/>
      </rPr>
      <t xml:space="preserve">, dobava in polaganje PVC opozorilnega traku, izkop v zem. III. - IV. Ktg., v povozni površini, </t>
    </r>
    <r>
      <rPr>
        <b/>
        <sz val="10"/>
        <rFont val="Arial"/>
        <family val="2"/>
        <charset val="238"/>
      </rPr>
      <t>presek KK tip C</t>
    </r>
    <r>
      <rPr>
        <sz val="10"/>
        <rFont val="Arial"/>
        <family val="2"/>
        <charset val="238"/>
      </rPr>
      <t>, širina kanala 0.74m, globina kanala 1,25m, zaščita cevi z betonom, zasip kanala s tamponom, nakladanje viška materiala in odvoz na stalno deponijo je obračunan ločeno, čiščenje trase</t>
    </r>
  </si>
  <si>
    <t>Dobava materiala in izdelava kabelskega jaška notranjih dim. 1,60x1,60x1,80m, izkop v zem. III. - IV. ktg., v povozni površini, v skladu z grafično prilogo in specifikacijo materiala, nakladanje viška materiala in odvoz na stalno deponijo je obračunan ločeno, čiščenje terena</t>
  </si>
  <si>
    <t>količine za kos</t>
  </si>
  <si>
    <t>podložni beton C16/20 (MB20) pod jaškom</t>
  </si>
  <si>
    <t>opaževanje - talna plošča</t>
  </si>
  <si>
    <t>opaževanje, dvostransko - stene</t>
  </si>
  <si>
    <t>opaževanje - zgornja plošča, podpiranje</t>
  </si>
  <si>
    <t>opaževanje - podnožje pokrova</t>
  </si>
  <si>
    <t>armatura - palice</t>
  </si>
  <si>
    <t>kg</t>
  </si>
  <si>
    <t>armatura - mreže</t>
  </si>
  <si>
    <t>beton C20/30 (MB30) - talna plošča</t>
  </si>
  <si>
    <t>beton C20/30 (MB30) - stene</t>
  </si>
  <si>
    <t>beton C20/30 (MB30) - zgornja plošča</t>
  </si>
  <si>
    <t>beton C20/30 (MB30) - podnožje pokrova</t>
  </si>
  <si>
    <t>122x60 dvojni pokrov 400kN, ER4S, povozno</t>
  </si>
  <si>
    <t>Dobava in polaganje FeZn ozemljitvenega valjanca 25x4 mm, komplet z vsemi potrebnimi čepnimi podporami, sponkami, vijačenjem na pokrove jaškov, varjenjem na armaturo in povezavami z vodniki P/F 35mm2, komplet za kabelski jašek</t>
  </si>
  <si>
    <t>Ročni izkop v zem. III. - IV. ktg na trasi za izvedbo križanja EKK z drugimi podzemnimi vodi, izkop ocenjen na 3m2, obračun po dejanskih stroških</t>
  </si>
  <si>
    <t>Izdelava 2-cevnega uvoda (2x160mm) v obstoječi kabelski jašek z obdelavo odprtine v vodotesni izvedbi. Cementna malta z dodatkom "MAPEI" IDROSILEX ali podobno, dim. 45x26cm</t>
  </si>
  <si>
    <t>Izdelava 4-cevnega uvoda (4x160mm) v obstoječi kabelski jašek z obdelavo odprtine v vodotesni izvedbi. Cementna malta z dodatkom "MAPEI" IDROSILEX ali podobno, dim. 45x45cm</t>
  </si>
  <si>
    <t>Izdelava 6-cevnega uvoda (6x160mm) v obstoječi kabelski jašek z obdelavo odprtine v vodotesni izvedbi. Cementna malta z dodatkom "MAPEI" IDROSILEX ali podobno, dim. 45x64cm</t>
  </si>
  <si>
    <t>Prevozi in transporti odvečnega materiala na stalno deponijo, ter plačilo takse</t>
  </si>
  <si>
    <t>Čiščenje gradbišča in vzpostavitev gradbišča in okolice v prvotno stanje -  (Obvezno predvideti 1.000,00 EUR)obračun po dejanskih stroških</t>
  </si>
  <si>
    <t>Stroški izdelave elaborata zapore ceste (Obvezno predvideti 500,00 EUR)obračun po dejanskih stroških</t>
  </si>
  <si>
    <t>Postavitev cestnih zapor in prometne signalizacije -(Obvezno predvideti 1.500,00 EUR)obračun po dejanskih stroških</t>
  </si>
  <si>
    <t>Stroški nadzora podjetja Elektro Ljubljana - predvideno</t>
  </si>
  <si>
    <t>Priprava in zavarovanje gradbišča  (Obvezno predvideti 1.500,00 EUR)obračun po dejanskih stroških</t>
  </si>
  <si>
    <t>Nepredvidena dela, ki se lahko pojavijo med gradnjo, potrjena s strani nadzora ali investitorja. OBVEZNO PREDVIDETI 3000eur, obračun po dejanskih stroških</t>
  </si>
  <si>
    <t>SKUPAJ (brez DDV)</t>
  </si>
  <si>
    <t>EKK</t>
  </si>
  <si>
    <t>Kabelska kanalizacija</t>
  </si>
  <si>
    <t>5.1</t>
  </si>
  <si>
    <t>6</t>
  </si>
  <si>
    <t>CESTNA RAZSVETLJAVA</t>
  </si>
  <si>
    <t>P.1 PROJEKTANTSKI POPIS</t>
  </si>
  <si>
    <t xml:space="preserve">Cestna razsvetljava </t>
  </si>
  <si>
    <t>Gradnja gospodarske javne infrastrukture v Ekonomsko poslovni coni Zalog</t>
  </si>
  <si>
    <t>št. načrta: 12-30-2897/2967</t>
  </si>
  <si>
    <t>Opis postavke</t>
  </si>
  <si>
    <t>Kol. post.</t>
  </si>
  <si>
    <t>cena</t>
  </si>
  <si>
    <t>Količina x cena</t>
  </si>
  <si>
    <t>Izdelava temelja za kandelaber iz armiranega poliestra višine 10 m nad nivojem terena, komplet z izkopom jame, obbetoniranjem, za postavitev kandelabra direktno v temelj:</t>
  </si>
  <si>
    <t>Izkop kanala za kabel IV. kategorije globine 0.8m, širine 0,4m, dobava in polaganje stigmafleks cevi fi 110, izdelava kabelske posteljice s peskom granulacije 0-4 mm, obsutje cevi s peskom granulacije 0-4mm, izdelava tampona - nasutje 10-20 cm  gramoza, opozorilna folija, zasutje z izkopanim materialom, utrjevanje:</t>
  </si>
  <si>
    <t>1xcev</t>
  </si>
  <si>
    <t>2xcev</t>
  </si>
  <si>
    <t>3xcev</t>
  </si>
  <si>
    <t>Izdelava kompletnega tipskega jaška cestne razsvetljave dimenzij 60 x 60 cm z velikostjo litoželeznega pokrova   60 x 60 cm; nosilnost 125 kN z napisom JAVNA RAZSVETLJAVA</t>
  </si>
  <si>
    <t>Obbetoniranje zgornejga dela rova (30 cm/ MB-10) kabelske kanalizacije pri prehodih preko asfaltnih površin v cestišču ter ob kabelskih jaških</t>
  </si>
  <si>
    <t>Izdelava prebojev v obstoječe kabelske jaške:</t>
  </si>
  <si>
    <t>Izvedba navezave novo predvidene kabelskih jaškov na obstoječo kabelsko kanalizacijo</t>
  </si>
  <si>
    <t>Pospravilo trase v prvotno stanje</t>
  </si>
  <si>
    <t>Odvoz odvečnega materiala na deponijo do 40 km, z vsemi pristojbinami in taksami za gradbene odpadke</t>
  </si>
  <si>
    <t>Skupaj:</t>
  </si>
  <si>
    <t>SVETLOBNA OPREMA</t>
  </si>
  <si>
    <t>Dobava in postavitev ravnega kandelabra iz armiranega poliestra višine h=10 m nad nivojem terena za montažo v temelj s svetilko kot npr. (SMBT z ravnim steklom - proizvajalec GE) z naslednjimi tehničnimi parametri; optika E, svetlobni tok 7260 lm, barva svetlobe WW 3000K, priključna moč 60 W, daljinska regulacija 1-10 oz DALI , kompletno svetlobno mesto z ožičenjem</t>
  </si>
  <si>
    <t>ELEKTRO OPREMA</t>
  </si>
  <si>
    <t>Nadzor nad prižigališčem v času gradnje</t>
  </si>
  <si>
    <t>KABLI IN VALJANEC</t>
  </si>
  <si>
    <t>Dobava in polaganje valjanca FeZn 25x4mm:</t>
  </si>
  <si>
    <t>Dobava in polaganje kabla NYY-J 5x16 mm2:</t>
  </si>
  <si>
    <t>Vezave kablov v kandelabrskih omaricah:</t>
  </si>
  <si>
    <t>Priključki pocinkanega valjanca (TN-C,) komplet:</t>
  </si>
  <si>
    <t>Izdelava kabelskih končnikov:</t>
  </si>
  <si>
    <t>Povezava prevodnih delov z ozemlitvijo javne razsvetljave komplet s spojnim materialom:</t>
  </si>
  <si>
    <t>DRUGA DELA</t>
  </si>
  <si>
    <t>Trasiranje in zakoličbe za potrebe javne razsvetljave:</t>
  </si>
  <si>
    <t>Zakoličbe komunalnih vodov:</t>
  </si>
  <si>
    <t>Geodetski posnetki:</t>
  </si>
  <si>
    <t>Meritve električnih lastnosti:</t>
  </si>
  <si>
    <t>Preveritev srednje osvetljenosti površine vozišča (prehoda za pešce in križišči):</t>
  </si>
  <si>
    <t>Preveritev srednje svetlosti površine vozišča:</t>
  </si>
  <si>
    <t>Nepredvidena dela in drobni material v višini 2,1 % od načrtovanih del - obračun po dejanskih stroških in potrjenem gradbenem dnevniku:</t>
  </si>
  <si>
    <t>Projektantski nadzor:</t>
  </si>
  <si>
    <t>Izdelava PID dokumentacije:</t>
  </si>
  <si>
    <t>NADZOR IN KRMILJENJE</t>
  </si>
  <si>
    <t>Krmilna naprava, kpl. z montažo in ožičenjem v prižigališču JR:</t>
  </si>
  <si>
    <t>Dograditev nadzornega računalniškega programa SCADA za daljinski nadzor razsvetljave - implemetacija prometnih podatkov na obravnavanem območju:</t>
  </si>
  <si>
    <t>Dograditev nadzornega računalniškega programa SCADA za daljinski nadzor razsvetljave - implemetacija vremenskih podatkov na obravnavanem območju:</t>
  </si>
  <si>
    <t>Dobava in vgradnja nadzorno/krmilnega modula (NKM) v posamezno svetilko JR:</t>
  </si>
  <si>
    <t>Rekapitulacija:</t>
  </si>
  <si>
    <t>Gradbena dela</t>
  </si>
  <si>
    <t>Svetlobna oprema</t>
  </si>
  <si>
    <t>Elektro oprema</t>
  </si>
  <si>
    <t>Kabli in valjanec</t>
  </si>
  <si>
    <t>Montažna dela</t>
  </si>
  <si>
    <t>Druga dela</t>
  </si>
  <si>
    <t>Nadzor in krmiljenje</t>
  </si>
  <si>
    <t>Skupaj brez DDV:</t>
  </si>
  <si>
    <t>6.1</t>
  </si>
  <si>
    <t>6.2</t>
  </si>
  <si>
    <t>6.3</t>
  </si>
  <si>
    <t>6.4</t>
  </si>
  <si>
    <t>6.5</t>
  </si>
  <si>
    <t>6.6</t>
  </si>
  <si>
    <t>6.7</t>
  </si>
  <si>
    <t>7</t>
  </si>
  <si>
    <t>TK</t>
  </si>
  <si>
    <t>TK kabelska kanalizacija</t>
  </si>
  <si>
    <t>7.1</t>
  </si>
  <si>
    <t>PB002-22 Izgradnja TK kabelske kanalizacije za EPC Zalog</t>
  </si>
  <si>
    <t>Zap.</t>
  </si>
  <si>
    <t>ID postavka</t>
  </si>
  <si>
    <t>Postavka</t>
  </si>
  <si>
    <t>EM</t>
  </si>
  <si>
    <t>A1000000</t>
  </si>
  <si>
    <t>MATERIAL VEČJE VREDNOSTI</t>
  </si>
  <si>
    <t>21700004</t>
  </si>
  <si>
    <t>PKJT1 lahki pokrov nodular. lit. 125 KN</t>
  </si>
  <si>
    <t>KOS</t>
  </si>
  <si>
    <t>21700005</t>
  </si>
  <si>
    <t>PKJT1 težki pokrov nodular. lit. 400 KN</t>
  </si>
  <si>
    <t>21620002</t>
  </si>
  <si>
    <t>PVC cev 0 125/117,6 mm</t>
  </si>
  <si>
    <t xml:space="preserve">M1 </t>
  </si>
  <si>
    <t>21610004</t>
  </si>
  <si>
    <t>PE/HD cev 2x 0 50/42 mm</t>
  </si>
  <si>
    <t>A2000000</t>
  </si>
  <si>
    <t>31100001</t>
  </si>
  <si>
    <t>Trasiranje obstoječe trase zemeljskega kabla, TK linije oz. kabelske kanalizacije z uprabo obstoječih načrtov in iskalca kablov oz po projektu</t>
  </si>
  <si>
    <t xml:space="preserve">KM </t>
  </si>
  <si>
    <t>32100002</t>
  </si>
  <si>
    <t>Izdelava 1x2 (2x1) cevne kab. kanalizacije iz cevi fi 110mm ali 125mm na globini 0.8 m oz. 1,2 m na obdelovalnih površinah in 0,6 m v zemljišču V. ktg. (vrh zgornjega roba cevi), izkop v zemljišču III. do V. ktg., dobava peska (granul. 4-8 mm) in zaščita cevi s peskom v sloju 10 cm nad cevmi, zasip kanala z utrditvijo v slojih po 20-25 cm, dobava in položitev opozorilnega traku, nakladanje in odvoz odvečnega materiala ter stroški začasne in končne deponije, čiščenje trase, brez dobave cevi</t>
  </si>
  <si>
    <t>32100001</t>
  </si>
  <si>
    <t>Izdelava 1x1 cevne kab. kanalizacije iz cevi fi 110mm ali 125mm na globini 0.8 m oz. 1,2 m na obdelovalnih površinah in 0,6 m v zemljišču V. ktg. (vrh zgornjega roba cevi), izkop v zemljišču III. do V. ktg., dobava peska (granul. 4-8 mm) in zaščita cevi s peskom v sloju 10 cm nad cevmi, zasip kanala z utrditvijo v slojih po 20-25 cm, dobava in položitev opozorilnega traku, nakladanje in odvoz odvečnega materiala ter stroški začasne in končne deponije, čiščenje trase, brez dobave cevi</t>
  </si>
  <si>
    <t>32100009</t>
  </si>
  <si>
    <t>Izdelava kabelske kanalizacije iz cevi malega premera (dvojček) 2x50mm, na globini 0.8 m oz. 1,2 m na obdelovalnih površinah in 0,6 m v zemljišču V. ktg. (vrh zgornjega roba cevi) izkop v zemljišču III. do V. ktg., dobava peska (granul. 4-8 mm) in zaščita cevi s peskom v sloju 10 cm nad cevmi, zasip kanala z utrditvijo v slojih po 20-25 cm, dobava in položitev opozorilnega metaliziranega traku, in vgradnja markerjev, nakladanje in odvoz odvečnega materiala ter stroški začasne in končne deponije, čiščenje trase, brez dobave cevi, markerjev in traka</t>
  </si>
  <si>
    <t>32200008</t>
  </si>
  <si>
    <t>Polaganje cevi v že izkopan jarek, brez zaščite  cevi in zasipa:  PEHD cev premera 2 x 50 mm</t>
  </si>
  <si>
    <t>32400014</t>
  </si>
  <si>
    <t>Izdelava armirano betonskega kabelskega jaška dimenzije 1.20x1.20x1.20m, izkop v zemljišču III. do V. ktg., jašek opremljen LŽ lahkim pokrovom, (enostranski opaž), nakladanje in odvoz odvečnega materiala ter stroški začasne in končne deponije, čiščenje terena, izdelava jaška vključno z armaturo po tipskem načrtu iz projektne dokumentacije, komplet z dobavo gradbenega materiala, brez dobave pokrova</t>
  </si>
  <si>
    <t>32400009</t>
  </si>
  <si>
    <t>Dobava cevi in izdelava kabelskega jaška iz B.C.100cm izkop v zemljišču III. do V. ktg., betoniranje dna jaška z betonom, montaža lahkega LŽ pokrova in obbetoniranje , izdelava vseh potrebnih uvodov,  nakladanje in odvoz odvečnega materiala ter stroški začasne in končne deponije, ometavanje in finalna obdelava jaška, čiščenje okolice - brez dobave LŽ pokrova.</t>
  </si>
  <si>
    <t>32400013</t>
  </si>
  <si>
    <t>Dodatek za montažo težkega LŽ pokrova pri jaških iz betonske cevi</t>
  </si>
  <si>
    <t>32100013</t>
  </si>
  <si>
    <t>Dobava in ročno vgrajevanje betona C12/15 za obbetoniranje kabelske kanalizacije</t>
  </si>
  <si>
    <t xml:space="preserve">M3 </t>
  </si>
  <si>
    <t>32100012</t>
  </si>
  <si>
    <t>Dobava in vgradnja gramoznega tampona (prodec ali drobljenec), ki mora ustrezati vsem veljavnim tehničnim pogojem v cestogradnji, z utrjevanjem po plasteh po 0,2 m.</t>
  </si>
  <si>
    <t>32100025</t>
  </si>
  <si>
    <t>Dodatek za izdelavo kabelske kanalizacije ob ali nad obstoječimi TK vodi</t>
  </si>
  <si>
    <t>31300006</t>
  </si>
  <si>
    <t>Ročni izkop zemlje v prostorskih metrih v zemljišču III-V. kategorije zasip  z utrjevanjem, nakladanje in odvoz odvečnega materiala ter stroški začasne in končne deponije, čiščenje trase. (uporablja se samo kadar teren ni dostopen za stroj ali je to zahteva lastnika zemljišča)</t>
  </si>
  <si>
    <t>25100001</t>
  </si>
  <si>
    <t>Črpanje vode iz kabelskih jaškov</t>
  </si>
  <si>
    <t>A5000000</t>
  </si>
  <si>
    <t>TEHNIČNA DOKUMENTACIJA</t>
  </si>
  <si>
    <t>41100001</t>
  </si>
  <si>
    <t>Izdelava geodetskega posnetka trase kabla s posnetjem karakterističnih točk za izdelavo ITD - nad 250 m</t>
  </si>
  <si>
    <t>41200101</t>
  </si>
  <si>
    <t>Izdelava elaborata izvršilne tehnične dokumentacije (ITD) kabelske kanalizacije, kjer je osnova  geodetski posnetek - nad 250 m</t>
  </si>
  <si>
    <t>41200120</t>
  </si>
  <si>
    <t>Izdelava PID-a z uporabo obstoječih elaboratov izvršilno tehnične dokumentacije</t>
  </si>
  <si>
    <t>41200130</t>
  </si>
  <si>
    <t>Vnos sprememb v obstoječo izvršilno tehnično dokumentacijo</t>
  </si>
  <si>
    <t>URA</t>
  </si>
  <si>
    <t xml:space="preserve">1       </t>
  </si>
  <si>
    <t>OSTALO</t>
  </si>
  <si>
    <t>15100002</t>
  </si>
  <si>
    <t>Prevoz materialov večjih vrednosti</t>
  </si>
  <si>
    <t>15300150</t>
  </si>
  <si>
    <t>Stroški nadzora - obračun po dejanskih stroških</t>
  </si>
  <si>
    <t>15300180</t>
  </si>
  <si>
    <t>Organizacija in zavarovanje gradbišča: 3%</t>
  </si>
  <si>
    <t>25100007</t>
  </si>
  <si>
    <t>Nepredvideni stroški po vpisu v gradbeni dnevnik - obračun po dejanskih stroških - 5%</t>
  </si>
  <si>
    <t>Cena na enoto</t>
  </si>
  <si>
    <t>Cenaxkoličina</t>
  </si>
  <si>
    <t>8</t>
  </si>
  <si>
    <t>PLINOVOD</t>
  </si>
  <si>
    <t>2.0</t>
  </si>
  <si>
    <t xml:space="preserve">POPIS MATERIALA IN DEL S PREDRAČUNOM </t>
  </si>
  <si>
    <t>PLINOVOD N-18132, PE 110x6.6</t>
  </si>
  <si>
    <t>EPC ZALOG</t>
  </si>
  <si>
    <t>Z. ŠT.</t>
  </si>
  <si>
    <t xml:space="preserve">
OPIS POSTAVKE
</t>
  </si>
  <si>
    <t>KOLIČINA</t>
  </si>
  <si>
    <t>ENOTA</t>
  </si>
  <si>
    <t>CENA/ENOTO [EUR]</t>
  </si>
  <si>
    <t>CENA
[EUR]</t>
  </si>
  <si>
    <t>Zakoličba</t>
  </si>
  <si>
    <t>Priprava gradbišča, zarisovanje trase, določitev globin izkopa in zakoličba trase, zavarovanje zakoličbe in izdelava zakoličbenega načrta.</t>
  </si>
  <si>
    <r>
      <t>m</t>
    </r>
    <r>
      <rPr>
        <vertAlign val="superscript"/>
        <sz val="10"/>
        <rFont val="Arial"/>
        <family val="2"/>
        <charset val="238"/>
      </rPr>
      <t>1</t>
    </r>
  </si>
  <si>
    <t>Planiranje dna jarka</t>
  </si>
  <si>
    <t>Planiranje dna jarka z natančnostjo +,- 3 cm.</t>
  </si>
  <si>
    <r>
      <t>m</t>
    </r>
    <r>
      <rPr>
        <vertAlign val="superscript"/>
        <sz val="10"/>
        <rFont val="Arial"/>
        <family val="2"/>
        <charset val="238"/>
      </rPr>
      <t>2</t>
    </r>
  </si>
  <si>
    <t>Kombinirani izkop - odvoz na deponijo</t>
  </si>
  <si>
    <t>Kombinirani izkop jarka za cevovod v terenu III-V kategorije, globine do 2,0 m z direktnim nakladanjem na kamion in odvozom na stalno deponijo, vključno s pristojbino.</t>
  </si>
  <si>
    <t>a) strojni izkop</t>
  </si>
  <si>
    <r>
      <t>m</t>
    </r>
    <r>
      <rPr>
        <vertAlign val="superscript"/>
        <sz val="10"/>
        <rFont val="Arial"/>
        <family val="2"/>
        <charset val="238"/>
      </rPr>
      <t>3</t>
    </r>
  </si>
  <si>
    <t>b) ročni izkop</t>
  </si>
  <si>
    <t>Zasip - posteljica / plinovodi</t>
  </si>
  <si>
    <t>Dobava in vgradnja posteljice z dopeljanim peskom 0/4 mm za posteljico in obsip plinovoda, do višine 10 cm nad temenom cevi (po detajlu iz projekta), s planiranjem in utrjevanjem. Natančnost izdelave posteljice je +/- 1 cm.</t>
  </si>
  <si>
    <t>Zasip - tamponski material - 0/32 mm</t>
  </si>
  <si>
    <t xml:space="preserve">Dobava in vgradnja tamponskega drobljenca, zrnatosti od 0 do 32 mm za nosilni sloj, s komprimiranjem po slojih v deb. 20 - 30 cm do predpisane zbitosti in planiranje površine s točnostjo +- 1.0 cm. Vgradnja 0,40 cm pod zgornjim ustrojem ceste. </t>
  </si>
  <si>
    <t>Zasip - tamponski material - 0/63 mm</t>
  </si>
  <si>
    <t xml:space="preserve">Dobava in vgradnja gramoza za tamponsko plast, zrnatosti od 0 do 63 mm, s komprimiranjem po slojih v deb. 20 - 30 cm do predpisane zbitosti in planiranje površine s točnostjo +- 1.0 cm. </t>
  </si>
  <si>
    <t>Odvoz materiala</t>
  </si>
  <si>
    <t>Odvoz odvečnega izkopanega materiala, z vsemi manipulacijami na stalno deponijo, vključno s pristojbino.</t>
  </si>
  <si>
    <t>Peščena površina - makedamsko vozišče</t>
  </si>
  <si>
    <t>Odstranitev peščene površine (makedamskega vozišča) debeline do 20 cm, z vsemi manipulacijami, z odvozom na stalno deponijo, vključno s pristojbino in ureditvijo v prvotno stanje. Količina spodnjega in zgornjega ustroja je upoštevana pod postavko tamponov. Izvedba po zahtevi upravljalca ceste.</t>
  </si>
  <si>
    <t>Opozorilni trak</t>
  </si>
  <si>
    <r>
      <t xml:space="preserve">Dobava in polaganje opozorilnega PVC traku, rumene barve z oznako </t>
    </r>
    <r>
      <rPr>
        <b/>
        <sz val="10"/>
        <rFont val="Arial"/>
        <family val="2"/>
        <charset val="238"/>
      </rPr>
      <t>POZOR PLINOVOD</t>
    </r>
    <r>
      <rPr>
        <sz val="10"/>
        <rFont val="Arial"/>
        <family val="2"/>
        <charset val="238"/>
      </rPr>
      <t>.</t>
    </r>
  </si>
  <si>
    <t>AB plošča</t>
  </si>
  <si>
    <t>Dobava montažne armiranobetonske plošče iz C 12/15 za cestno kapo in postavitev na niveleto.</t>
  </si>
  <si>
    <t>Obbetoniranje LŽ kape</t>
  </si>
  <si>
    <t>Postavitev in obbetoniranje litoželezne kape.</t>
  </si>
  <si>
    <t>Geodetski posnetek</t>
  </si>
  <si>
    <t>Geodetski posnetki s kartiranjem.</t>
  </si>
  <si>
    <t>Zavarovanje in nadzor podzemnih instalacij</t>
  </si>
  <si>
    <t xml:space="preserve">Zakoličba obstoječih komunalnih naprav (križanja in približevanja) in nadzor upravljalca podzemnih instalacij (vodovod, kanalizacija, plin, vročevod, elektro, javna razsvetljava, TK voj, KTV), ki prečkajo ali kako drugače segajo v profil izkopa (glede na obsežnost objekta in po računu upravljalca). </t>
  </si>
  <si>
    <t>PLINOVOD N-18133, PE 63x5.8</t>
  </si>
  <si>
    <t>8.1</t>
  </si>
  <si>
    <t>8.2</t>
  </si>
  <si>
    <t>2.2</t>
  </si>
  <si>
    <t>STROJNA DELA</t>
  </si>
  <si>
    <t>2.2.1</t>
  </si>
  <si>
    <t>Cev iz materiala PE100- SDR 17</t>
  </si>
  <si>
    <t>Cev iz materiala PE100, po SIST EN 12007-2, SDR 17 skupaj z dodatkom za razrez.</t>
  </si>
  <si>
    <t>PE110x6,6</t>
  </si>
  <si>
    <r>
      <t>Lok iz materiala PE100-45</t>
    </r>
    <r>
      <rPr>
        <b/>
        <vertAlign val="superscript"/>
        <sz val="10"/>
        <rFont val="Arial"/>
        <family val="2"/>
        <charset val="238"/>
      </rPr>
      <t>0</t>
    </r>
  </si>
  <si>
    <r>
      <t>Lok iz materiala PE100, 45</t>
    </r>
    <r>
      <rPr>
        <vertAlign val="superscript"/>
        <sz val="10"/>
        <rFont val="Arial"/>
        <family val="2"/>
        <charset val="238"/>
      </rPr>
      <t>0</t>
    </r>
    <r>
      <rPr>
        <sz val="10"/>
        <rFont val="Arial"/>
        <family val="2"/>
        <charset val="238"/>
      </rPr>
      <t>.</t>
    </r>
  </si>
  <si>
    <t>PE110</t>
  </si>
  <si>
    <r>
      <t>Lok iz materiala PE100-90</t>
    </r>
    <r>
      <rPr>
        <b/>
        <vertAlign val="superscript"/>
        <sz val="10"/>
        <rFont val="Arial"/>
        <family val="2"/>
        <charset val="238"/>
      </rPr>
      <t>0</t>
    </r>
  </si>
  <si>
    <r>
      <t>Lok iz materiala PE100, 90</t>
    </r>
    <r>
      <rPr>
        <vertAlign val="superscript"/>
        <sz val="10"/>
        <rFont val="Arial"/>
        <family val="2"/>
        <charset val="238"/>
      </rPr>
      <t>0</t>
    </r>
    <r>
      <rPr>
        <sz val="10"/>
        <rFont val="Arial"/>
        <family val="2"/>
        <charset val="238"/>
      </rPr>
      <t>.</t>
    </r>
  </si>
  <si>
    <t>Reducirni T-kos iz materiala PE100</t>
  </si>
  <si>
    <t>Reducirni odcepni T-kos iz materiala PE100.</t>
  </si>
  <si>
    <t xml:space="preserve">PE225/110 </t>
  </si>
  <si>
    <t>Cevna kapa iz materiala PE100</t>
  </si>
  <si>
    <t>Cevna kapa iz materiala PE100.</t>
  </si>
  <si>
    <t xml:space="preserve">PE110 </t>
  </si>
  <si>
    <t>Obojka iz materiala PE100</t>
  </si>
  <si>
    <t>Obojka iz PE100 z vgrajeno elektro-uporovno žico, skupaj z varjenjem.</t>
  </si>
  <si>
    <t xml:space="preserve">PE225 </t>
  </si>
  <si>
    <t>Sedlo z obojko iz materiala PE100</t>
  </si>
  <si>
    <t>Elektrovarilno sedlo z obojko iz materiala PE100 z vgrajeno elektro-uporovno žico, skupaj z varjenjem.</t>
  </si>
  <si>
    <t xml:space="preserve">PE110/63 </t>
  </si>
  <si>
    <t>Krogelna pipa iz materiala PE100 - podzemna vgradnja</t>
  </si>
  <si>
    <t>Krogelna pipa iz materiala PE100, tlačne stopnje PN 4, za zemeljski plin, s teleskopsko vgradbilno garnituro z evro nastavkom.</t>
  </si>
  <si>
    <t>Cestna kapa</t>
  </si>
  <si>
    <t>Litoželezna zaščitna cestna kapa, material SL 18, z napisom plin na pokrovu, zaščitena z bitumnom.</t>
  </si>
  <si>
    <t xml:space="preserve">DN190 </t>
  </si>
  <si>
    <t>PE sifon - kondenčna cev iz materiala PE100</t>
  </si>
  <si>
    <t>PE sifon - kondenčna cev, izdelana iz materiala PE100 dimenzije PE63, dveh kolen dimenzije PE63, reducirnega kosa PE63/32, prehodnega kosa PE32/DN25, z jekleno krogelno pipo DN25 tlačne stopnje PN 4, z navojnima priključkoma in zaprto z navojnim čepom, skupaj s PVC cevjo, mivko potrebno za zapolnitev PVC cevi, dolžine cca 1,5m, ki se prilagodi na mestu vgradnje, ter varilnim, tesnilnim in vijačnim materialom (izdelan po priloženi skici)</t>
  </si>
  <si>
    <t>Zaščitna cev iz PE</t>
  </si>
  <si>
    <t>Cev iz materiala PE100, po SIST EN 12007-2, skupaj z dodatkom za razrez.</t>
  </si>
  <si>
    <t>PE160</t>
  </si>
  <si>
    <t>Pozicijska tablica-armatura</t>
  </si>
  <si>
    <t>Pozicijska tablica po DIN 4065 za oznako armatur plinovoda, skupaj s pritrdilnim materialom in izmero.</t>
  </si>
  <si>
    <t>Tlačni preizkusi</t>
  </si>
  <si>
    <t>Tlačni preizkusi plinovoda, izvedeni po navodilih iz projekta, skupaj z izdelavo zapisnikov o preizkusih.</t>
  </si>
  <si>
    <t>Spuščanje plina</t>
  </si>
  <si>
    <t>Spuščanje plina v plinovod, ki ga opravi distributer plina.</t>
  </si>
  <si>
    <t>Prevezava plinovoda</t>
  </si>
  <si>
    <t>Prevezava novoprojektiranega plinovoda na obstoječe plinovodno omrežje, ki ga opravi distributer plina. (Obračun po dejanskih stroških distributerja!)</t>
  </si>
  <si>
    <t>Nepredvidena dela:</t>
  </si>
  <si>
    <t>Nepredvidena dela odobrena s strani nadzora in obračunana po analizi cen v skladu s kalkulativnimi elementi.</t>
  </si>
  <si>
    <t>Strojna dela</t>
  </si>
  <si>
    <t>2.2.2</t>
  </si>
  <si>
    <t>Cev iz materiala PE100 - SDR 11</t>
  </si>
  <si>
    <t>Cev iz materiala PE100, po SIST EN 12007-2, SDR 11 skupaj z dodatkom za razrez.</t>
  </si>
  <si>
    <t xml:space="preserve">PE63x5,8 </t>
  </si>
  <si>
    <t>PE63</t>
  </si>
  <si>
    <t>T-kos iz materiala PE100</t>
  </si>
  <si>
    <t>Odcepni T-kos iz materiala PE100.</t>
  </si>
  <si>
    <t xml:space="preserve">PE63/63 </t>
  </si>
  <si>
    <t>PE110/63</t>
  </si>
  <si>
    <t xml:space="preserve">PE63 </t>
  </si>
  <si>
    <t>Gradnja gospodarske javne infrastrukture v ekonomsko poslovni coni Zalog</t>
  </si>
  <si>
    <t>Široki izkop trde kamnine - 5. kategorije s pikiranjem - strojno z nakladanjem (izkop v območju konglomerata)</t>
  </si>
  <si>
    <t>1.2.1.5</t>
  </si>
  <si>
    <t>1.2.3.13</t>
  </si>
  <si>
    <t>1.2.3.14</t>
  </si>
  <si>
    <t>Izdelava nasipa iz zrnate kamnine v debelini do 50 cm z uporabo izkopanega materiala</t>
  </si>
  <si>
    <t>1.3.1.5</t>
  </si>
  <si>
    <t>24502 - Ureditev finega planuma pred asfaltiranjem vključno z dobavo gramoza 0/16 mm in vgradnjo v debelini do 10 cm.</t>
  </si>
  <si>
    <t xml:space="preserve">Izdelava obrabne in zaporne plasti bitumizirane zmesi AC 8 surf B 70/100 A5 v debelini 4 cm </t>
  </si>
  <si>
    <t xml:space="preserve">32107 - Izdelava obrabne in zaporne plasti bituminizirane zmesi AC 4 surf B 70/100 A5 v debelini 2 cm </t>
  </si>
  <si>
    <t xml:space="preserve">Izdelava obrabne in zaporne plasti bitumizirane zmesi AC 16 surf B 70/100 A4 v debelini 7 cm </t>
  </si>
  <si>
    <t>2.3.2.10</t>
  </si>
  <si>
    <t>2.3.2.11</t>
  </si>
  <si>
    <t xml:space="preserve">32409 - Pobrizg z bitumensko emulzijo 0,31 do 0,50 kg/m2 </t>
  </si>
  <si>
    <t xml:space="preserve">32408 - Pobrizg s polimerno emulzijo 0,31 do 0,50 kg/m2 </t>
  </si>
  <si>
    <t>4102 - Nabava, dobava in montaža kanalizacijskih cevi DN 300 mm iz armiranega poliestra (GRP) izdelane po SIST EN 14364: 2013, nazivne togosti SN 10.000 N/m2, kompletno z potrebnimi spojkami. Cev ima na eni strani montirano spojko iz poliestra z EPDM tesnilom. Spoj (tesnilo) mora biti zaradi zagotovitve kvalitete spoja preizkušen skupaj s cevmi (certifikat). Notranji zaščitni sloj cevi iz čistega poliestra, brez polnila in ojačitve, mora imeti minimalno debelino 1,0 mm s ciljem doseganja tesnosti, kemijske in abrazijske obstojnosti in odpornosti na obrus pri visokotlačnem čiščenju. Vključen je tudi prevoz in prenos kanalizacijskih cevi iz deponije do mesta vgradnje.</t>
  </si>
  <si>
    <t>3.1.26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</si>
</sst>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 #,##0.00\ &quot;€&quot;_-;\-* #,##0.00\ &quot;€&quot;_-;_-* &quot;-&quot;??\ &quot;€&quot;_-;_-@_-"/>
    <numFmt numFmtId="43" formatCode="_-* #,##0.00\ _€_-;\-* #,##0.00\ _€_-;_-* &quot;-&quot;??\ _€_-;_-@_-"/>
    <numFmt numFmtId="164" formatCode="_-* #,##0.00_-;\-* #,##0.00_-;_-* &quot;-&quot;??_-;_-@_-"/>
    <numFmt numFmtId="165" formatCode="_-* #,##0.00\ _S_I_T_-;\-* #,##0.00\ _S_I_T_-;_-* &quot;-&quot;??\ _S_I_T_-;_-@_-"/>
    <numFmt numFmtId="166" formatCode="#,##0."/>
    <numFmt numFmtId="167" formatCode="\$#."/>
    <numFmt numFmtId="168" formatCode="#.00"/>
    <numFmt numFmtId="169" formatCode="#,"/>
    <numFmt numFmtId="170" formatCode="_-* #,##0.00\ &quot;SIT&quot;_-;\-* #,##0.00\ &quot;SIT&quot;_-;_-* &quot;-&quot;??\ &quot;SIT&quot;_-;_-@_-"/>
    <numFmt numFmtId="171" formatCode="0.000"/>
    <numFmt numFmtId="172" formatCode="#,##0.00\ &quot;€&quot;"/>
    <numFmt numFmtId="173" formatCode="#,##0.000"/>
    <numFmt numFmtId="174" formatCode=";;;"/>
  </numFmts>
  <fonts count="97">
    <font>
      <sz val="11"/>
      <color theme="1"/>
      <name val="Calibri"/>
      <family val="2"/>
      <charset val="238"/>
      <scheme val="minor"/>
    </font>
    <font>
      <sz val="11"/>
      <color indexed="8"/>
      <name val="Calibri"/>
      <family val="2"/>
      <charset val="238"/>
    </font>
    <font>
      <sz val="10"/>
      <name val="Arial"/>
      <family val="2"/>
    </font>
    <font>
      <sz val="10"/>
      <name val="Arial"/>
      <family val="2"/>
      <charset val="238"/>
    </font>
    <font>
      <sz val="10"/>
      <name val="Arial CE"/>
      <charset val="238"/>
    </font>
    <font>
      <sz val="11"/>
      <name val="Arial"/>
      <family val="2"/>
      <charset val="238"/>
    </font>
    <font>
      <sz val="10"/>
      <color indexed="8"/>
      <name val="Calibri"/>
      <family val="2"/>
      <charset val="238"/>
    </font>
    <font>
      <sz val="10"/>
      <name val="Arial CE"/>
      <family val="2"/>
      <charset val="238"/>
    </font>
    <font>
      <sz val="12"/>
      <name val="Arial"/>
      <family val="2"/>
      <charset val="238"/>
    </font>
    <font>
      <sz val="10"/>
      <name val="Calibri"/>
      <family val="2"/>
      <charset val="238"/>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sz val="1"/>
      <color indexed="8"/>
      <name val="Courier"/>
      <family val="3"/>
    </font>
    <font>
      <i/>
      <sz val="11"/>
      <color indexed="23"/>
      <name val="Calibri"/>
      <family val="2"/>
      <charset val="238"/>
    </font>
    <font>
      <sz val="11"/>
      <color indexed="17"/>
      <name val="Calibri"/>
      <family val="2"/>
      <charset val="238"/>
    </font>
    <font>
      <b/>
      <sz val="14"/>
      <name val="Arial CE"/>
      <family val="2"/>
      <charset val="238"/>
    </font>
    <font>
      <b/>
      <sz val="13"/>
      <color indexed="56"/>
      <name val="Calibri"/>
      <family val="2"/>
      <charset val="238"/>
    </font>
    <font>
      <b/>
      <sz val="11"/>
      <color indexed="56"/>
      <name val="Calibri"/>
      <family val="2"/>
      <charset val="238"/>
    </font>
    <font>
      <b/>
      <sz val="1"/>
      <color indexed="8"/>
      <name val="Courier"/>
      <family val="3"/>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56"/>
      <name val="Cambria"/>
      <family val="2"/>
      <charset val="238"/>
    </font>
    <font>
      <b/>
      <sz val="11"/>
      <color indexed="8"/>
      <name val="Calibri"/>
      <family val="2"/>
      <charset val="238"/>
    </font>
    <font>
      <sz val="11"/>
      <color indexed="10"/>
      <name val="Calibri"/>
      <family val="2"/>
      <charset val="238"/>
    </font>
    <font>
      <sz val="10"/>
      <name val="Times New Roman CE"/>
      <family val="1"/>
      <charset val="238"/>
    </font>
    <font>
      <b/>
      <sz val="12"/>
      <name val="Arial CE"/>
      <family val="2"/>
      <charset val="238"/>
    </font>
    <font>
      <sz val="10"/>
      <name val="Times New Roman"/>
      <family val="1"/>
      <charset val="238"/>
    </font>
    <font>
      <b/>
      <sz val="15"/>
      <color indexed="56"/>
      <name val="Calibri"/>
      <family val="2"/>
      <charset val="238"/>
    </font>
    <font>
      <sz val="10"/>
      <color indexed="8"/>
      <name val="MS Sans Serif"/>
      <family val="2"/>
      <charset val="238"/>
    </font>
    <font>
      <b/>
      <sz val="11"/>
      <name val="Arial CE"/>
      <family val="2"/>
      <charset val="238"/>
    </font>
    <font>
      <sz val="8"/>
      <name val="Calibri"/>
      <family val="2"/>
      <charset val="238"/>
    </font>
    <font>
      <sz val="11"/>
      <color theme="1"/>
      <name val="Calibri"/>
      <family val="2"/>
      <charset val="238"/>
      <scheme val="minor"/>
    </font>
    <font>
      <sz val="10"/>
      <color theme="1"/>
      <name val="Arial Narrow"/>
      <family val="2"/>
      <charset val="238"/>
    </font>
    <font>
      <b/>
      <sz val="10"/>
      <name val="Segoe UI"/>
      <family val="2"/>
      <charset val="238"/>
    </font>
    <font>
      <sz val="10"/>
      <name val="Segoe UI"/>
      <family val="2"/>
      <charset val="238"/>
    </font>
    <font>
      <b/>
      <sz val="10"/>
      <color indexed="9"/>
      <name val="Segoe UI"/>
      <family val="2"/>
      <charset val="238"/>
    </font>
    <font>
      <b/>
      <sz val="12"/>
      <color indexed="8"/>
      <name val="Segoe UI"/>
      <family val="2"/>
      <charset val="238"/>
    </font>
    <font>
      <i/>
      <sz val="10"/>
      <name val="Segoe UI"/>
      <family val="2"/>
      <charset val="238"/>
    </font>
    <font>
      <i/>
      <sz val="10"/>
      <color indexed="8"/>
      <name val="Segoe UI"/>
      <family val="2"/>
      <charset val="238"/>
    </font>
    <font>
      <b/>
      <i/>
      <sz val="8"/>
      <color theme="0" tint="-0.249977111117893"/>
      <name val="Segoe UI"/>
      <family val="2"/>
      <charset val="238"/>
    </font>
    <font>
      <sz val="10"/>
      <color indexed="8"/>
      <name val="Segoe UI"/>
      <family val="2"/>
      <charset val="238"/>
    </font>
    <font>
      <sz val="12"/>
      <name val="Segoe UI"/>
      <family val="2"/>
      <charset val="238"/>
    </font>
    <font>
      <b/>
      <sz val="12"/>
      <name val="Segoe UI"/>
      <family val="2"/>
      <charset val="238"/>
    </font>
    <font>
      <b/>
      <sz val="12"/>
      <color theme="0"/>
      <name val="Segoe UI"/>
      <family val="2"/>
      <charset val="238"/>
    </font>
    <font>
      <b/>
      <sz val="10"/>
      <color indexed="10"/>
      <name val="Segoe UI"/>
      <family val="2"/>
      <charset val="238"/>
    </font>
    <font>
      <sz val="12"/>
      <color indexed="8"/>
      <name val="Segoe UI"/>
      <family val="2"/>
      <charset val="238"/>
    </font>
    <font>
      <b/>
      <sz val="14"/>
      <color rgb="FF43B033"/>
      <name val="Segoe UI"/>
      <family val="2"/>
      <charset val="238"/>
    </font>
    <font>
      <b/>
      <sz val="12"/>
      <color rgb="FF43B033"/>
      <name val="Segoe UI"/>
      <family val="2"/>
      <charset val="238"/>
    </font>
    <font>
      <b/>
      <sz val="11"/>
      <color indexed="10"/>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sz val="11"/>
      <color indexed="19"/>
      <name val="Calibri"/>
      <family val="2"/>
      <charset val="238"/>
    </font>
    <font>
      <sz val="10"/>
      <color indexed="10"/>
      <name val="Segoe UI"/>
      <family val="2"/>
      <charset val="238"/>
    </font>
    <font>
      <sz val="10"/>
      <name val="Arial"/>
      <family val="2"/>
      <charset val="238"/>
    </font>
    <font>
      <sz val="10"/>
      <color theme="1"/>
      <name val="Arial"/>
      <family val="2"/>
      <charset val="238"/>
    </font>
    <font>
      <sz val="10"/>
      <name val="Frutiger"/>
      <family val="2"/>
      <charset val="238"/>
    </font>
    <font>
      <sz val="9"/>
      <name val="Frutiger"/>
      <family val="2"/>
      <charset val="238"/>
    </font>
    <font>
      <sz val="10"/>
      <color rgb="FFFF0000"/>
      <name val="Frutiger"/>
      <family val="2"/>
      <charset val="238"/>
    </font>
    <font>
      <b/>
      <sz val="10"/>
      <name val="Frutiger"/>
      <family val="2"/>
      <charset val="238"/>
    </font>
    <font>
      <b/>
      <sz val="12"/>
      <name val="Frutiger"/>
      <family val="2"/>
      <charset val="238"/>
    </font>
    <font>
      <b/>
      <sz val="9"/>
      <name val="Frutiger"/>
      <family val="2"/>
      <charset val="238"/>
    </font>
    <font>
      <b/>
      <sz val="10"/>
      <color rgb="FFFF0000"/>
      <name val="Frutiger"/>
      <family val="2"/>
      <charset val="238"/>
    </font>
    <font>
      <b/>
      <i/>
      <sz val="10"/>
      <name val="Frutiger"/>
      <family val="2"/>
      <charset val="238"/>
    </font>
    <font>
      <b/>
      <i/>
      <sz val="9"/>
      <name val="Frutiger"/>
      <family val="2"/>
      <charset val="238"/>
    </font>
    <font>
      <b/>
      <i/>
      <sz val="10"/>
      <color rgb="FFFF0000"/>
      <name val="Frutiger"/>
      <family val="2"/>
      <charset val="238"/>
    </font>
    <font>
      <i/>
      <sz val="10"/>
      <name val="Frutiger"/>
      <family val="2"/>
      <charset val="238"/>
    </font>
    <font>
      <sz val="9"/>
      <color rgb="FFFF0000"/>
      <name val="Frutiger"/>
      <family val="2"/>
      <charset val="238"/>
    </font>
    <font>
      <sz val="9"/>
      <name val="Calibri"/>
      <family val="2"/>
      <charset val="238"/>
    </font>
    <font>
      <sz val="9"/>
      <color indexed="10"/>
      <name val="Frutiger"/>
      <family val="2"/>
      <charset val="238"/>
    </font>
    <font>
      <sz val="9"/>
      <color rgb="FF000000"/>
      <name val="Frutiger"/>
      <family val="2"/>
      <charset val="238"/>
    </font>
    <font>
      <b/>
      <sz val="9"/>
      <color rgb="FFFF0000"/>
      <name val="Frutiger"/>
      <family val="2"/>
      <charset val="238"/>
    </font>
    <font>
      <b/>
      <sz val="10"/>
      <name val="Arial"/>
      <family val="2"/>
      <charset val="238"/>
    </font>
    <font>
      <b/>
      <i/>
      <sz val="8"/>
      <name val="Arial"/>
      <family val="2"/>
      <charset val="238"/>
    </font>
    <font>
      <sz val="10"/>
      <color indexed="8"/>
      <name val="Arial"/>
      <family val="2"/>
      <charset val="238"/>
    </font>
    <font>
      <sz val="8"/>
      <name val="Times New Roman CE"/>
      <family val="1"/>
      <charset val="238"/>
    </font>
    <font>
      <sz val="12"/>
      <name val="Arial CE"/>
      <family val="2"/>
      <charset val="238"/>
    </font>
    <font>
      <b/>
      <sz val="10"/>
      <name val="Arial CE"/>
      <family val="2"/>
      <charset val="238"/>
    </font>
    <font>
      <b/>
      <sz val="12"/>
      <name val="Arial"/>
      <family val="2"/>
      <charset val="238"/>
    </font>
    <font>
      <b/>
      <sz val="11"/>
      <name val="Arial CE"/>
      <charset val="238"/>
    </font>
    <font>
      <b/>
      <sz val="10"/>
      <color indexed="58"/>
      <name val="Arial CE"/>
      <family val="2"/>
      <charset val="238"/>
    </font>
    <font>
      <sz val="8"/>
      <name val="Arial CE"/>
      <family val="2"/>
      <charset val="238"/>
    </font>
    <font>
      <sz val="8"/>
      <color indexed="8"/>
      <name val="Arial CE"/>
      <family val="2"/>
      <charset val="238"/>
    </font>
    <font>
      <sz val="10"/>
      <color indexed="8"/>
      <name val="Arial CE"/>
      <family val="2"/>
      <charset val="238"/>
    </font>
    <font>
      <b/>
      <sz val="11"/>
      <color theme="1"/>
      <name val="Calibri"/>
      <family val="2"/>
      <charset val="238"/>
      <scheme val="minor"/>
    </font>
    <font>
      <sz val="8"/>
      <color theme="1"/>
      <name val="Calibri"/>
      <family val="2"/>
      <charset val="238"/>
      <scheme val="minor"/>
    </font>
    <font>
      <b/>
      <sz val="8"/>
      <color theme="1"/>
      <name val="Calibri"/>
      <family val="2"/>
      <charset val="238"/>
      <scheme val="minor"/>
    </font>
    <font>
      <strike/>
      <sz val="10"/>
      <name val="Arial"/>
      <family val="2"/>
      <charset val="238"/>
    </font>
    <font>
      <vertAlign val="superscript"/>
      <sz val="10"/>
      <name val="Arial"/>
      <family val="2"/>
      <charset val="238"/>
    </font>
    <font>
      <b/>
      <i/>
      <sz val="10"/>
      <name val="Arial"/>
      <family val="2"/>
      <charset val="238"/>
    </font>
    <font>
      <i/>
      <sz val="10"/>
      <name val="Arial"/>
      <family val="2"/>
      <charset val="238"/>
    </font>
    <font>
      <b/>
      <vertAlign val="superscript"/>
      <sz val="10"/>
      <name val="Arial"/>
      <family val="2"/>
      <charset val="23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8"/>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43B033"/>
        <bgColor indexed="64"/>
      </patternFill>
    </fill>
    <fill>
      <patternFill patternType="solid">
        <fgColor indexed="56"/>
      </patternFill>
    </fill>
    <fill>
      <patternFill patternType="solid">
        <fgColor indexed="54"/>
      </patternFill>
    </fill>
    <fill>
      <patternFill patternType="solid">
        <fgColor indexed="9"/>
      </patternFill>
    </fill>
    <fill>
      <patternFill patternType="solid">
        <fgColor indexed="42"/>
        <bgColor indexed="64"/>
      </patternFill>
    </fill>
    <fill>
      <patternFill patternType="solid">
        <fgColor theme="0"/>
        <bgColor indexed="64"/>
      </patternFill>
    </fill>
    <fill>
      <patternFill patternType="solid">
        <fgColor indexed="51"/>
        <bgColor indexed="64"/>
      </patternFill>
    </fill>
  </fills>
  <borders count="9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double">
        <color indexed="52"/>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thin">
        <color indexed="64"/>
      </left>
      <right/>
      <top/>
      <bottom/>
      <diagonal/>
    </border>
    <border>
      <left/>
      <right/>
      <top style="thin">
        <color indexed="62"/>
      </top>
      <bottom style="double">
        <color indexed="62"/>
      </bottom>
      <diagonal/>
    </border>
    <border>
      <left/>
      <right/>
      <top style="double">
        <color indexed="64"/>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top style="medium">
        <color indexed="64"/>
      </top>
      <bottom style="medium">
        <color indexed="64"/>
      </bottom>
      <diagonal/>
    </border>
    <border>
      <left style="thin">
        <color indexed="64"/>
      </left>
      <right style="thin">
        <color indexed="64"/>
      </right>
      <top/>
      <bottom style="hair">
        <color indexed="64"/>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diagonal/>
    </border>
    <border>
      <left/>
      <right/>
      <top/>
      <bottom style="hair">
        <color indexed="64"/>
      </bottom>
      <diagonal/>
    </border>
    <border>
      <left style="thin">
        <color indexed="64"/>
      </left>
      <right style="thin">
        <color indexed="64"/>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thin">
        <color indexed="64"/>
      </right>
      <top/>
      <bottom/>
      <diagonal/>
    </border>
    <border>
      <left style="double">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double">
        <color indexed="64"/>
      </left>
      <right style="thin">
        <color indexed="64"/>
      </right>
      <top/>
      <bottom style="thin">
        <color indexed="64"/>
      </bottom>
      <diagonal/>
    </border>
    <border>
      <left style="hair">
        <color indexed="64"/>
      </left>
      <right style="double">
        <color indexed="64"/>
      </right>
      <top/>
      <bottom style="hair">
        <color indexed="64"/>
      </bottom>
      <diagonal/>
    </border>
    <border>
      <left style="double">
        <color indexed="64"/>
      </left>
      <right style="thin">
        <color indexed="64"/>
      </right>
      <top style="thin">
        <color indexed="64"/>
      </top>
      <bottom style="thin">
        <color indexed="64"/>
      </bottom>
      <diagonal/>
    </border>
    <border>
      <left/>
      <right style="double">
        <color indexed="64"/>
      </right>
      <top/>
      <bottom/>
      <diagonal/>
    </border>
    <border>
      <left style="hair">
        <color indexed="64"/>
      </left>
      <right style="double">
        <color indexed="64"/>
      </right>
      <top style="hair">
        <color indexed="64"/>
      </top>
      <bottom/>
      <diagonal/>
    </border>
    <border>
      <left/>
      <right style="double">
        <color indexed="64"/>
      </right>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bottom style="medium">
        <color indexed="64"/>
      </bottom>
      <diagonal/>
    </border>
    <border>
      <left style="double">
        <color indexed="64"/>
      </left>
      <right style="hair">
        <color indexed="64"/>
      </right>
      <top/>
      <bottom style="hair">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thin">
        <color indexed="64"/>
      </bottom>
      <diagonal/>
    </border>
    <border>
      <left style="hair">
        <color indexed="64"/>
      </left>
      <right style="medium">
        <color indexed="64"/>
      </right>
      <top style="hair">
        <color indexed="64"/>
      </top>
      <bottom/>
      <diagonal/>
    </border>
    <border>
      <left/>
      <right style="medium">
        <color indexed="64"/>
      </right>
      <top/>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right/>
      <top style="thin">
        <color indexed="56"/>
      </top>
      <bottom style="double">
        <color indexed="56"/>
      </bottom>
      <diagonal/>
    </border>
    <border>
      <left style="medium">
        <color indexed="64"/>
      </left>
      <right/>
      <top style="hair">
        <color indexed="64"/>
      </top>
      <bottom style="hair">
        <color indexed="64"/>
      </bottom>
      <diagonal/>
    </border>
    <border>
      <left/>
      <right/>
      <top/>
      <bottom style="double">
        <color indexed="64"/>
      </bottom>
      <diagonal/>
    </border>
    <border>
      <left style="double">
        <color indexed="64"/>
      </left>
      <right/>
      <top/>
      <bottom/>
      <diagonal/>
    </border>
    <border>
      <left style="medium">
        <color indexed="64"/>
      </left>
      <right style="medium">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10"/>
      </left>
      <right style="thin">
        <color indexed="64"/>
      </right>
      <top style="thin">
        <color indexed="10"/>
      </top>
      <bottom style="thin">
        <color indexed="64"/>
      </bottom>
      <diagonal/>
    </border>
    <border>
      <left style="hair">
        <color indexed="64"/>
      </left>
      <right style="hair">
        <color indexed="64"/>
      </right>
      <top style="hair">
        <color indexed="64"/>
      </top>
      <bottom style="thin">
        <color indexed="64"/>
      </bottom>
      <diagonal/>
    </border>
    <border>
      <left/>
      <right/>
      <top style="thin">
        <color indexed="64"/>
      </top>
      <bottom style="thin">
        <color indexed="64"/>
      </bottom>
      <diagonal/>
    </border>
  </borders>
  <cellStyleXfs count="1004">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2" fillId="3" borderId="0" applyNumberFormat="0" applyBorder="0" applyAlignment="0" applyProtection="0"/>
    <xf numFmtId="0" fontId="13" fillId="20" borderId="1" applyNumberFormat="0" applyAlignment="0" applyProtection="0"/>
    <xf numFmtId="0" fontId="14" fillId="21" borderId="2" applyNumberFormat="0" applyAlignment="0" applyProtection="0"/>
    <xf numFmtId="165" fontId="4" fillId="0" borderId="0" applyFont="0" applyFill="0" applyBorder="0" applyAlignment="0" applyProtection="0"/>
    <xf numFmtId="166" fontId="15" fillId="0" borderId="0">
      <protection locked="0"/>
    </xf>
    <xf numFmtId="167" fontId="15" fillId="0" borderId="0">
      <protection locked="0"/>
    </xf>
    <xf numFmtId="0" fontId="15" fillId="0" borderId="0">
      <protection locked="0"/>
    </xf>
    <xf numFmtId="0" fontId="17" fillId="4" borderId="0" applyNumberFormat="0" applyBorder="0" applyAlignment="0" applyProtection="0"/>
    <xf numFmtId="0" fontId="3" fillId="0" borderId="0"/>
    <xf numFmtId="0" fontId="16" fillId="0" borderId="0" applyNumberFormat="0" applyFill="0" applyBorder="0" applyAlignment="0" applyProtection="0"/>
    <xf numFmtId="168" fontId="15" fillId="0" borderId="0">
      <protection locked="0"/>
    </xf>
    <xf numFmtId="0" fontId="17" fillId="4" borderId="0" applyNumberFormat="0" applyBorder="0" applyAlignment="0" applyProtection="0"/>
    <xf numFmtId="0" fontId="18" fillId="0" borderId="0" applyNumberFormat="0"/>
    <xf numFmtId="0" fontId="19" fillId="0" borderId="3" applyNumberFormat="0" applyFill="0" applyAlignment="0" applyProtection="0"/>
    <xf numFmtId="0" fontId="20" fillId="0" borderId="4" applyNumberFormat="0" applyFill="0" applyAlignment="0" applyProtection="0"/>
    <xf numFmtId="0" fontId="20" fillId="0" borderId="0" applyNumberFormat="0" applyFill="0" applyBorder="0" applyAlignment="0" applyProtection="0"/>
    <xf numFmtId="169" fontId="21" fillId="0" borderId="0">
      <protection locked="0"/>
    </xf>
    <xf numFmtId="169" fontId="21" fillId="0" borderId="0">
      <protection locked="0"/>
    </xf>
    <xf numFmtId="0" fontId="22" fillId="7" borderId="1" applyNumberFormat="0" applyAlignment="0" applyProtection="0"/>
    <xf numFmtId="0" fontId="25" fillId="20" borderId="5" applyNumberFormat="0" applyAlignment="0" applyProtection="0"/>
    <xf numFmtId="39" fontId="2" fillId="0" borderId="6">
      <alignment horizontal="right" vertical="top" wrapText="1"/>
    </xf>
    <xf numFmtId="0" fontId="23" fillId="0" borderId="7" applyNumberFormat="0" applyFill="0" applyAlignment="0" applyProtection="0"/>
    <xf numFmtId="0" fontId="32" fillId="0" borderId="8" applyNumberFormat="0" applyFill="0" applyAlignment="0" applyProtection="0"/>
    <xf numFmtId="0" fontId="19" fillId="0" borderId="3" applyNumberFormat="0" applyFill="0" applyAlignment="0" applyProtection="0"/>
    <xf numFmtId="0" fontId="20" fillId="0" borderId="4" applyNumberFormat="0" applyFill="0" applyAlignment="0" applyProtection="0"/>
    <xf numFmtId="0" fontId="20" fillId="0" borderId="0" applyNumberFormat="0" applyFill="0" applyBorder="0" applyAlignment="0" applyProtection="0"/>
    <xf numFmtId="0" fontId="26" fillId="0" borderId="0" applyNumberFormat="0" applyFill="0" applyBorder="0" applyAlignment="0" applyProtection="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49" fontId="4" fillId="0" borderId="0"/>
    <xf numFmtId="0" fontId="7" fillId="0" borderId="0">
      <alignment vertical="top" wrapText="1"/>
    </xf>
    <xf numFmtId="0" fontId="36" fillId="0" borderId="0"/>
    <xf numFmtId="0" fontId="10" fillId="0" borderId="0"/>
    <xf numFmtId="0" fontId="36" fillId="0" borderId="0"/>
    <xf numFmtId="0" fontId="10" fillId="0" borderId="0"/>
    <xf numFmtId="0" fontId="3" fillId="0" borderId="0"/>
    <xf numFmtId="0" fontId="4" fillId="0" borderId="0"/>
    <xf numFmtId="0" fontId="7" fillId="0" borderId="0"/>
    <xf numFmtId="0" fontId="4" fillId="0" borderId="0"/>
    <xf numFmtId="0" fontId="4" fillId="0" borderId="0"/>
    <xf numFmtId="0" fontId="36" fillId="0" borderId="0"/>
    <xf numFmtId="0" fontId="10" fillId="0" borderId="0"/>
    <xf numFmtId="0" fontId="36" fillId="0" borderId="0"/>
    <xf numFmtId="0" fontId="10" fillId="0" borderId="0"/>
    <xf numFmtId="0" fontId="36" fillId="0" borderId="0"/>
    <xf numFmtId="0" fontId="10" fillId="0" borderId="0"/>
    <xf numFmtId="0" fontId="36" fillId="0" borderId="0"/>
    <xf numFmtId="0" fontId="10" fillId="0" borderId="0"/>
    <xf numFmtId="0" fontId="36" fillId="0" borderId="0"/>
    <xf numFmtId="0" fontId="10" fillId="0" borderId="0"/>
    <xf numFmtId="0" fontId="36" fillId="0" borderId="0"/>
    <xf numFmtId="0" fontId="10" fillId="0" borderId="0"/>
    <xf numFmtId="0" fontId="36" fillId="0" borderId="0"/>
    <xf numFmtId="0" fontId="10" fillId="0" borderId="0"/>
    <xf numFmtId="0" fontId="36" fillId="0" borderId="0"/>
    <xf numFmtId="0" fontId="10" fillId="0" borderId="0"/>
    <xf numFmtId="0" fontId="36" fillId="0" borderId="0"/>
    <xf numFmtId="0" fontId="10" fillId="0" borderId="0"/>
    <xf numFmtId="0" fontId="36" fillId="0" borderId="0"/>
    <xf numFmtId="0" fontId="10" fillId="0" borderId="0"/>
    <xf numFmtId="0" fontId="4" fillId="0" borderId="0"/>
    <xf numFmtId="0" fontId="3" fillId="0" borderId="0" applyFont="0" applyBorder="0"/>
    <xf numFmtId="0" fontId="3" fillId="0" borderId="0"/>
    <xf numFmtId="0" fontId="3" fillId="0" borderId="0"/>
    <xf numFmtId="0" fontId="3" fillId="0" borderId="0"/>
    <xf numFmtId="0" fontId="3" fillId="0" borderId="0"/>
    <xf numFmtId="0" fontId="36" fillId="0" borderId="0"/>
    <xf numFmtId="0" fontId="10" fillId="0" borderId="0"/>
    <xf numFmtId="0" fontId="36" fillId="0" borderId="0"/>
    <xf numFmtId="0" fontId="10" fillId="0" borderId="0"/>
    <xf numFmtId="0" fontId="3" fillId="0" borderId="0"/>
    <xf numFmtId="0" fontId="36" fillId="0" borderId="0"/>
    <xf numFmtId="0" fontId="10" fillId="0" borderId="0"/>
    <xf numFmtId="0" fontId="36" fillId="0" borderId="0"/>
    <xf numFmtId="0" fontId="10" fillId="0" borderId="0"/>
    <xf numFmtId="0" fontId="36" fillId="0" borderId="0"/>
    <xf numFmtId="0" fontId="10" fillId="0" borderId="0"/>
    <xf numFmtId="0" fontId="3" fillId="0" borderId="0"/>
    <xf numFmtId="0" fontId="36" fillId="0" borderId="0"/>
    <xf numFmtId="0" fontId="10" fillId="0" borderId="0"/>
    <xf numFmtId="0" fontId="36" fillId="0" borderId="0"/>
    <xf numFmtId="0" fontId="10" fillId="0" borderId="0"/>
    <xf numFmtId="0" fontId="3" fillId="0" borderId="0"/>
    <xf numFmtId="0" fontId="36" fillId="0" borderId="0"/>
    <xf numFmtId="0" fontId="10" fillId="0" borderId="0"/>
    <xf numFmtId="0" fontId="36" fillId="0" borderId="0"/>
    <xf numFmtId="0" fontId="10" fillId="0" borderId="0"/>
    <xf numFmtId="0" fontId="36" fillId="0" borderId="0"/>
    <xf numFmtId="0" fontId="10" fillId="0" borderId="0"/>
    <xf numFmtId="0" fontId="5" fillId="0" borderId="0"/>
    <xf numFmtId="0" fontId="3" fillId="0" borderId="0"/>
    <xf numFmtId="0" fontId="3" fillId="0" borderId="0"/>
    <xf numFmtId="0" fontId="4" fillId="0" borderId="0"/>
    <xf numFmtId="0" fontId="33" fillId="0" borderId="0"/>
    <xf numFmtId="0" fontId="2" fillId="0" borderId="0"/>
    <xf numFmtId="0" fontId="5" fillId="0" borderId="0"/>
    <xf numFmtId="0" fontId="7" fillId="0" borderId="0"/>
    <xf numFmtId="0" fontId="24" fillId="22" borderId="0" applyNumberFormat="0" applyBorder="0" applyAlignment="0" applyProtection="0"/>
    <xf numFmtId="0" fontId="24" fillId="22" borderId="0" applyNumberFormat="0" applyBorder="0" applyAlignment="0" applyProtection="0"/>
    <xf numFmtId="0" fontId="34" fillId="0" borderId="0">
      <alignment horizontal="left" vertical="top" wrapText="1" readingOrder="1"/>
    </xf>
    <xf numFmtId="0" fontId="3" fillId="0" borderId="0"/>
    <xf numFmtId="0" fontId="8" fillId="0" borderId="0" applyNumberFormat="0" applyFill="0" applyBorder="0" applyAlignment="0" applyProtection="0"/>
    <xf numFmtId="0" fontId="8" fillId="0" borderId="0" applyNumberFormat="0" applyFill="0" applyBorder="0" applyAlignment="0" applyProtection="0"/>
    <xf numFmtId="0" fontId="4" fillId="0" borderId="0"/>
    <xf numFmtId="0" fontId="3" fillId="0" borderId="0"/>
    <xf numFmtId="0" fontId="8" fillId="0" borderId="0" applyNumberFormat="0" applyFill="0" applyBorder="0" applyAlignment="0" applyProtection="0"/>
    <xf numFmtId="0" fontId="3" fillId="0" borderId="0"/>
    <xf numFmtId="0" fontId="2" fillId="0" borderId="0"/>
    <xf numFmtId="0" fontId="3" fillId="23" borderId="9" applyNumberFormat="0" applyFont="0" applyAlignment="0" applyProtection="0"/>
    <xf numFmtId="9" fontId="3" fillId="0" borderId="0" applyFont="0" applyFill="0" applyBorder="0" applyAlignment="0" applyProtection="0"/>
    <xf numFmtId="9" fontId="5" fillId="0" borderId="0" applyFont="0" applyFill="0" applyBorder="0" applyAlignment="0" applyProtection="0"/>
    <xf numFmtId="0" fontId="10" fillId="23" borderId="9" applyNumberFormat="0" applyFont="0" applyAlignment="0" applyProtection="0"/>
    <xf numFmtId="0" fontId="28" fillId="0" borderId="0" applyNumberFormat="0" applyFill="0" applyBorder="0" applyAlignment="0" applyProtection="0"/>
    <xf numFmtId="0" fontId="25" fillId="20" borderId="5" applyNumberFormat="0" applyAlignment="0" applyProtection="0"/>
    <xf numFmtId="0" fontId="16" fillId="0" borderId="0" applyNumberForma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23" fillId="0" borderId="7" applyNumberFormat="0" applyFill="0" applyAlignment="0" applyProtection="0"/>
    <xf numFmtId="0" fontId="14" fillId="21" borderId="2" applyNumberFormat="0" applyAlignment="0" applyProtection="0"/>
    <xf numFmtId="0" fontId="13" fillId="20" borderId="1" applyNumberFormat="0" applyAlignment="0" applyProtection="0"/>
    <xf numFmtId="0" fontId="12" fillId="3" borderId="0" applyNumberFormat="0" applyBorder="0" applyAlignment="0" applyProtection="0"/>
    <xf numFmtId="0" fontId="7" fillId="0" borderId="0"/>
    <xf numFmtId="0" fontId="7" fillId="0" borderId="0"/>
    <xf numFmtId="0" fontId="2" fillId="0" borderId="10">
      <alignment horizontal="left" vertical="top" wrapText="1"/>
    </xf>
    <xf numFmtId="0" fontId="2" fillId="0" borderId="10">
      <alignment horizontal="left" vertical="top" wrapText="1"/>
    </xf>
    <xf numFmtId="0" fontId="26" fillId="0" borderId="0" applyNumberFormat="0" applyFill="0" applyBorder="0" applyAlignment="0" applyProtection="0"/>
    <xf numFmtId="0" fontId="27" fillId="0" borderId="11" applyNumberFormat="0" applyFill="0" applyAlignment="0" applyProtection="0"/>
    <xf numFmtId="0" fontId="30" fillId="0" borderId="12" applyNumberFormat="0"/>
    <xf numFmtId="170" fontId="4" fillId="0" borderId="0" applyFont="0" applyFill="0" applyBorder="0" applyAlignment="0" applyProtection="0"/>
    <xf numFmtId="165" fontId="4"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171"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0" fontId="22" fillId="7" borderId="1" applyNumberFormat="0" applyAlignment="0" applyProtection="0"/>
    <xf numFmtId="0" fontId="27" fillId="0" borderId="11" applyNumberFormat="0" applyFill="0" applyAlignment="0" applyProtection="0"/>
    <xf numFmtId="0" fontId="28" fillId="0" borderId="0" applyNumberFormat="0" applyFill="0" applyBorder="0" applyAlignment="0" applyProtection="0"/>
    <xf numFmtId="49" fontId="29" fillId="0" borderId="0">
      <alignment vertical="top"/>
      <protection locked="0"/>
    </xf>
    <xf numFmtId="0" fontId="37" fillId="0" borderId="0"/>
    <xf numFmtId="0" fontId="4" fillId="0" borderId="0"/>
    <xf numFmtId="0" fontId="4" fillId="0" borderId="0"/>
    <xf numFmtId="0" fontId="3"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3" borderId="9"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4" fontId="36" fillId="0" borderId="0" applyFont="0" applyFill="0" applyBorder="0" applyAlignment="0" applyProtection="0"/>
    <xf numFmtId="9" fontId="36" fillId="0" borderId="0" applyFont="0" applyFill="0" applyBorder="0" applyAlignment="0" applyProtection="0"/>
    <xf numFmtId="0" fontId="11" fillId="28" borderId="0" applyNumberFormat="0" applyBorder="0" applyAlignment="0" applyProtection="0"/>
    <xf numFmtId="0" fontId="11" fillId="19" borderId="0" applyNumberFormat="0" applyBorder="0" applyAlignment="0" applyProtection="0"/>
    <xf numFmtId="0" fontId="11" fillId="11" borderId="0" applyNumberFormat="0" applyBorder="0" applyAlignment="0" applyProtection="0"/>
    <xf numFmtId="0" fontId="11" fillId="29" borderId="0" applyNumberFormat="0" applyBorder="0" applyAlignment="0" applyProtection="0"/>
    <xf numFmtId="0" fontId="11" fillId="17" borderId="0" applyNumberFormat="0" applyBorder="0" applyAlignment="0" applyProtection="0"/>
    <xf numFmtId="0" fontId="12" fillId="5" borderId="0" applyNumberFormat="0" applyBorder="0" applyAlignment="0" applyProtection="0"/>
    <xf numFmtId="0" fontId="53" fillId="30" borderId="1" applyNumberFormat="0" applyAlignment="0" applyProtection="0"/>
    <xf numFmtId="0" fontId="54" fillId="0" borderId="82" applyNumberFormat="0" applyFill="0" applyAlignment="0" applyProtection="0"/>
    <xf numFmtId="0" fontId="55" fillId="0" borderId="83" applyNumberFormat="0" applyFill="0" applyAlignment="0" applyProtection="0"/>
    <xf numFmtId="0" fontId="56" fillId="0" borderId="84" applyNumberFormat="0" applyFill="0" applyAlignment="0" applyProtection="0"/>
    <xf numFmtId="0" fontId="56" fillId="0" borderId="0" applyNumberFormat="0" applyFill="0" applyBorder="0" applyAlignment="0" applyProtection="0"/>
    <xf numFmtId="0" fontId="22" fillId="22" borderId="1" applyNumberFormat="0" applyAlignment="0" applyProtection="0"/>
    <xf numFmtId="0" fontId="28" fillId="0" borderId="85" applyNumberFormat="0" applyFill="0" applyAlignment="0" applyProtection="0"/>
    <xf numFmtId="0" fontId="57" fillId="22" borderId="0" applyNumberFormat="0" applyBorder="0" applyAlignment="0" applyProtection="0"/>
    <xf numFmtId="0" fontId="4" fillId="23" borderId="9" applyNumberFormat="0" applyFont="0" applyAlignment="0" applyProtection="0"/>
    <xf numFmtId="0" fontId="27" fillId="0" borderId="86" applyNumberFormat="0" applyFill="0" applyAlignment="0" applyProtection="0"/>
    <xf numFmtId="165" fontId="3" fillId="0" borderId="0" applyFont="0" applyFill="0" applyBorder="0" applyAlignment="0" applyProtection="0"/>
    <xf numFmtId="44" fontId="36" fillId="0" borderId="0" applyFont="0" applyFill="0" applyBorder="0" applyAlignment="0" applyProtection="0"/>
    <xf numFmtId="0" fontId="59" fillId="0" borderId="0"/>
    <xf numFmtId="0" fontId="60" fillId="0" borderId="0"/>
    <xf numFmtId="164" fontId="36" fillId="0" borderId="0" applyFont="0" applyFill="0" applyBorder="0" applyAlignment="0" applyProtection="0"/>
    <xf numFmtId="0" fontId="79" fillId="0" borderId="0"/>
    <xf numFmtId="0" fontId="31" fillId="0" borderId="0"/>
    <xf numFmtId="0" fontId="31" fillId="0" borderId="0"/>
  </cellStyleXfs>
  <cellXfs count="644">
    <xf numFmtId="0" fontId="0" fillId="0" borderId="0" xfId="0"/>
    <xf numFmtId="49" fontId="6" fillId="0" borderId="14" xfId="0" applyNumberFormat="1" applyFont="1" applyBorder="1" applyAlignment="1">
      <alignment vertical="top" wrapText="1"/>
    </xf>
    <xf numFmtId="0" fontId="6" fillId="0" borderId="14" xfId="0" applyFont="1" applyBorder="1" applyAlignment="1"/>
    <xf numFmtId="0" fontId="9" fillId="0" borderId="14" xfId="0" applyFont="1" applyBorder="1" applyAlignment="1">
      <alignment vertical="top" wrapText="1"/>
    </xf>
    <xf numFmtId="0" fontId="6" fillId="0" borderId="0" xfId="0" applyFont="1" applyBorder="1"/>
    <xf numFmtId="0" fontId="6" fillId="0" borderId="14" xfId="0" applyFont="1" applyBorder="1"/>
    <xf numFmtId="0" fontId="6" fillId="0" borderId="0" xfId="0" applyFont="1"/>
    <xf numFmtId="0" fontId="6" fillId="0" borderId="0" xfId="0" applyFont="1" applyAlignment="1">
      <alignment wrapText="1"/>
    </xf>
    <xf numFmtId="0" fontId="6" fillId="0" borderId="16" xfId="0" applyFont="1" applyBorder="1"/>
    <xf numFmtId="0" fontId="6" fillId="0" borderId="14" xfId="0" applyFont="1" applyFill="1" applyBorder="1" applyAlignment="1">
      <alignment horizontal="left"/>
    </xf>
    <xf numFmtId="0" fontId="6" fillId="0" borderId="14" xfId="0" applyFont="1" applyFill="1" applyBorder="1" applyAlignment="1">
      <alignment horizontal="left" wrapText="1"/>
    </xf>
    <xf numFmtId="0" fontId="6" fillId="0" borderId="14" xfId="0" applyFont="1" applyBorder="1"/>
    <xf numFmtId="0" fontId="9" fillId="0" borderId="15" xfId="0" applyFont="1" applyBorder="1" applyAlignment="1">
      <alignment vertical="top" wrapText="1"/>
    </xf>
    <xf numFmtId="0" fontId="6" fillId="0" borderId="15" xfId="0" applyFont="1" applyBorder="1" applyAlignment="1"/>
    <xf numFmtId="49" fontId="6" fillId="0" borderId="15" xfId="0" applyNumberFormat="1" applyFont="1" applyBorder="1" applyAlignment="1">
      <alignment vertical="top" wrapText="1"/>
    </xf>
    <xf numFmtId="0" fontId="39" fillId="0" borderId="13" xfId="338" applyFont="1" applyBorder="1" applyAlignment="1" applyProtection="1">
      <alignment horizontal="center" vertical="top"/>
    </xf>
    <xf numFmtId="0" fontId="39" fillId="0" borderId="13" xfId="338" applyFont="1" applyBorder="1" applyAlignment="1" applyProtection="1">
      <alignment horizontal="justify"/>
    </xf>
    <xf numFmtId="4" fontId="39" fillId="0" borderId="13" xfId="338" applyNumberFormat="1" applyFont="1" applyBorder="1" applyAlignment="1" applyProtection="1">
      <alignment horizontal="center"/>
    </xf>
    <xf numFmtId="0" fontId="39" fillId="0" borderId="0" xfId="338" applyFont="1" applyBorder="1" applyAlignment="1" applyProtection="1">
      <alignment horizontal="center" vertical="center"/>
    </xf>
    <xf numFmtId="0" fontId="39" fillId="0" borderId="0" xfId="338" applyFont="1" applyBorder="1" applyAlignment="1" applyProtection="1">
      <alignment horizontal="justify"/>
    </xf>
    <xf numFmtId="4" fontId="39" fillId="0" borderId="0" xfId="338" applyNumberFormat="1" applyFont="1" applyBorder="1" applyAlignment="1" applyProtection="1">
      <alignment horizontal="center"/>
    </xf>
    <xf numFmtId="49" fontId="38" fillId="25" borderId="54" xfId="0" applyNumberFormat="1" applyFont="1" applyFill="1" applyBorder="1" applyAlignment="1">
      <alignment horizontal="center" wrapText="1"/>
    </xf>
    <xf numFmtId="172" fontId="38" fillId="25" borderId="55" xfId="0" applyNumberFormat="1" applyFont="1" applyFill="1" applyBorder="1" applyAlignment="1">
      <alignment horizontal="center" vertical="top" wrapText="1"/>
    </xf>
    <xf numFmtId="0" fontId="43" fillId="26" borderId="17" xfId="0" applyNumberFormat="1" applyFont="1" applyFill="1" applyBorder="1" applyAlignment="1">
      <alignment vertical="top" wrapText="1"/>
    </xf>
    <xf numFmtId="172" fontId="44" fillId="26" borderId="53" xfId="0" applyNumberFormat="1" applyFont="1" applyFill="1" applyBorder="1" applyAlignment="1">
      <alignment horizontal="center" vertical="top" wrapText="1"/>
    </xf>
    <xf numFmtId="0" fontId="45" fillId="26" borderId="59" xfId="0" applyFont="1" applyFill="1" applyBorder="1" applyAlignment="1"/>
    <xf numFmtId="0" fontId="43" fillId="26" borderId="62" xfId="0" applyNumberFormat="1" applyFont="1" applyFill="1" applyBorder="1" applyAlignment="1">
      <alignment vertical="top" wrapText="1"/>
    </xf>
    <xf numFmtId="172" fontId="44" fillId="26" borderId="63" xfId="0" applyNumberFormat="1" applyFont="1" applyFill="1" applyBorder="1" applyAlignment="1">
      <alignment horizontal="center" vertical="top" wrapText="1"/>
    </xf>
    <xf numFmtId="0" fontId="45" fillId="26" borderId="61" xfId="0" applyFont="1" applyFill="1" applyBorder="1" applyAlignment="1"/>
    <xf numFmtId="49" fontId="38" fillId="0" borderId="64" xfId="0" applyNumberFormat="1" applyFont="1" applyBorder="1" applyAlignment="1">
      <alignment vertical="top" wrapText="1"/>
    </xf>
    <xf numFmtId="0" fontId="38" fillId="0" borderId="15" xfId="0" applyNumberFormat="1" applyFont="1" applyBorder="1" applyAlignment="1">
      <alignment vertical="top" wrapText="1"/>
    </xf>
    <xf numFmtId="4" fontId="38" fillId="0" borderId="57" xfId="0" applyNumberFormat="1" applyFont="1" applyBorder="1" applyAlignment="1"/>
    <xf numFmtId="49" fontId="42" fillId="26" borderId="56" xfId="0" applyNumberFormat="1" applyFont="1" applyFill="1" applyBorder="1" applyAlignment="1">
      <alignment horizontal="center" wrapText="1"/>
    </xf>
    <xf numFmtId="0" fontId="43" fillId="26" borderId="20" xfId="0" applyNumberFormat="1" applyFont="1" applyFill="1" applyBorder="1" applyAlignment="1">
      <alignment vertical="top" wrapText="1"/>
    </xf>
    <xf numFmtId="0" fontId="45" fillId="26" borderId="60" xfId="0" applyFont="1" applyFill="1" applyBorder="1" applyAlignment="1"/>
    <xf numFmtId="49" fontId="42" fillId="26" borderId="58" xfId="0" applyNumberFormat="1" applyFont="1" applyFill="1" applyBorder="1" applyAlignment="1">
      <alignment horizontal="center" wrapText="1"/>
    </xf>
    <xf numFmtId="49" fontId="42" fillId="26" borderId="65" xfId="0" applyNumberFormat="1" applyFont="1" applyFill="1" applyBorder="1" applyAlignment="1">
      <alignment horizontal="center" wrapText="1"/>
    </xf>
    <xf numFmtId="0" fontId="38" fillId="0" borderId="0" xfId="351" applyFont="1" applyBorder="1" applyAlignment="1" applyProtection="1">
      <alignment horizontal="center" wrapText="1"/>
    </xf>
    <xf numFmtId="172" fontId="46" fillId="0" borderId="27" xfId="351" applyNumberFormat="1" applyFont="1" applyFill="1" applyBorder="1" applyAlignment="1" applyProtection="1">
      <alignment horizontal="center" vertical="center"/>
    </xf>
    <xf numFmtId="172" fontId="47" fillId="0" borderId="27" xfId="351" applyNumberFormat="1" applyFont="1" applyFill="1" applyBorder="1" applyAlignment="1" applyProtection="1">
      <alignment horizontal="center" vertical="center"/>
    </xf>
    <xf numFmtId="49" fontId="38" fillId="25" borderId="28" xfId="0" applyNumberFormat="1" applyFont="1" applyFill="1" applyBorder="1" applyAlignment="1">
      <alignment horizontal="center" wrapText="1"/>
    </xf>
    <xf numFmtId="172" fontId="38" fillId="25" borderId="27" xfId="0" applyNumberFormat="1" applyFont="1" applyFill="1" applyBorder="1" applyAlignment="1">
      <alignment horizontal="center" vertical="top" wrapText="1"/>
    </xf>
    <xf numFmtId="49" fontId="42" fillId="26" borderId="74" xfId="0" applyNumberFormat="1" applyFont="1" applyFill="1" applyBorder="1" applyAlignment="1">
      <alignment horizontal="center" wrapText="1"/>
    </xf>
    <xf numFmtId="0" fontId="45" fillId="26" borderId="75" xfId="0" applyFont="1" applyFill="1" applyBorder="1" applyAlignment="1"/>
    <xf numFmtId="172" fontId="6" fillId="0" borderId="14" xfId="0" applyNumberFormat="1" applyFont="1" applyBorder="1"/>
    <xf numFmtId="4" fontId="38" fillId="0" borderId="0" xfId="0" applyNumberFormat="1" applyFont="1" applyBorder="1" applyAlignment="1">
      <alignment vertical="top" wrapText="1"/>
    </xf>
    <xf numFmtId="4" fontId="58" fillId="0" borderId="0" xfId="0" applyNumberFormat="1" applyFont="1" applyBorder="1" applyAlignment="1">
      <alignment vertical="top" wrapText="1"/>
    </xf>
    <xf numFmtId="4" fontId="39" fillId="0" borderId="0" xfId="0" applyNumberFormat="1" applyFont="1" applyBorder="1" applyAlignment="1">
      <alignment horizontal="justify" vertical="center"/>
    </xf>
    <xf numFmtId="172" fontId="52" fillId="26" borderId="19" xfId="978" applyNumberFormat="1" applyFont="1" applyFill="1" applyBorder="1" applyAlignment="1">
      <alignment vertical="top" wrapText="1"/>
    </xf>
    <xf numFmtId="0" fontId="6" fillId="0" borderId="0" xfId="0" applyFont="1" applyFill="1" applyBorder="1" applyAlignment="1">
      <alignment horizontal="left" wrapText="1"/>
    </xf>
    <xf numFmtId="0" fontId="45" fillId="0" borderId="0" xfId="0" applyFont="1" applyBorder="1" applyAlignment="1">
      <alignment vertical="top"/>
    </xf>
    <xf numFmtId="49" fontId="39" fillId="0" borderId="15" xfId="350" applyNumberFormat="1" applyFont="1" applyFill="1" applyBorder="1" applyAlignment="1" applyProtection="1">
      <alignment horizontal="left" vertical="top"/>
    </xf>
    <xf numFmtId="4" fontId="38" fillId="0" borderId="15" xfId="279" applyNumberFormat="1" applyFont="1" applyFill="1" applyBorder="1" applyAlignment="1">
      <alignment vertical="top"/>
    </xf>
    <xf numFmtId="172" fontId="38" fillId="0" borderId="15" xfId="279" applyNumberFormat="1" applyFont="1" applyFill="1" applyBorder="1" applyAlignment="1">
      <alignment vertical="top"/>
    </xf>
    <xf numFmtId="172" fontId="39" fillId="0" borderId="15" xfId="0" applyNumberFormat="1" applyFont="1" applyBorder="1" applyAlignment="1">
      <alignment vertical="top"/>
    </xf>
    <xf numFmtId="0" fontId="39" fillId="0" borderId="0" xfId="339" applyFont="1" applyFill="1" applyAlignment="1">
      <alignment horizontal="center" vertical="top"/>
    </xf>
    <xf numFmtId="49" fontId="40" fillId="0" borderId="21" xfId="0" applyNumberFormat="1" applyFont="1" applyFill="1" applyBorder="1" applyAlignment="1">
      <alignment horizontal="left" vertical="top" wrapText="1"/>
    </xf>
    <xf numFmtId="0" fontId="38" fillId="0" borderId="21" xfId="183" applyNumberFormat="1" applyFont="1" applyFill="1" applyBorder="1" applyAlignment="1">
      <alignment horizontal="left" vertical="top" wrapText="1"/>
    </xf>
    <xf numFmtId="4" fontId="40" fillId="0" borderId="21" xfId="183" applyNumberFormat="1" applyFont="1" applyFill="1" applyBorder="1" applyAlignment="1">
      <alignment horizontal="right" vertical="top" wrapText="1"/>
    </xf>
    <xf numFmtId="172" fontId="40" fillId="0" borderId="21" xfId="183" applyNumberFormat="1" applyFont="1" applyFill="1" applyBorder="1" applyAlignment="1">
      <alignment horizontal="right" vertical="top" wrapText="1"/>
    </xf>
    <xf numFmtId="0" fontId="39" fillId="0" borderId="0" xfId="339" applyFont="1" applyAlignment="1">
      <alignment vertical="top"/>
    </xf>
    <xf numFmtId="0" fontId="40" fillId="24" borderId="0" xfId="351" applyNumberFormat="1" applyFont="1" applyFill="1" applyBorder="1" applyAlignment="1" applyProtection="1">
      <alignment horizontal="center" vertical="top" wrapText="1"/>
      <protection locked="0"/>
    </xf>
    <xf numFmtId="0" fontId="40" fillId="24" borderId="0" xfId="372" applyFont="1" applyFill="1" applyBorder="1" applyAlignment="1" applyProtection="1">
      <alignment horizontal="center" vertical="top" wrapText="1"/>
      <protection locked="0"/>
    </xf>
    <xf numFmtId="0" fontId="40" fillId="24" borderId="0" xfId="372" applyFont="1" applyFill="1" applyBorder="1" applyAlignment="1" applyProtection="1">
      <alignment horizontal="center" vertical="top"/>
      <protection locked="0"/>
    </xf>
    <xf numFmtId="4" fontId="40" fillId="24" borderId="0" xfId="372" applyNumberFormat="1" applyFont="1" applyFill="1" applyBorder="1" applyAlignment="1" applyProtection="1">
      <alignment horizontal="center" vertical="top" wrapText="1"/>
      <protection locked="0"/>
    </xf>
    <xf numFmtId="172" fontId="40" fillId="24" borderId="0" xfId="372" applyNumberFormat="1" applyFont="1" applyFill="1" applyBorder="1" applyAlignment="1" applyProtection="1">
      <alignment horizontal="center" vertical="top" wrapText="1"/>
      <protection locked="0"/>
    </xf>
    <xf numFmtId="0" fontId="39" fillId="0" borderId="0" xfId="339" applyFont="1" applyAlignment="1">
      <alignment horizontal="center" vertical="top"/>
    </xf>
    <xf numFmtId="49" fontId="49" fillId="0" borderId="0" xfId="0" applyNumberFormat="1" applyFont="1" applyBorder="1" applyAlignment="1">
      <alignment horizontal="left" vertical="top" wrapText="1"/>
    </xf>
    <xf numFmtId="0" fontId="49" fillId="0" borderId="0" xfId="0" applyNumberFormat="1" applyFont="1" applyBorder="1" applyAlignment="1">
      <alignment vertical="top" wrapText="1"/>
    </xf>
    <xf numFmtId="4" fontId="45" fillId="0" borderId="0" xfId="0" applyNumberFormat="1" applyFont="1" applyBorder="1" applyAlignment="1">
      <alignment horizontal="right" vertical="top" wrapText="1"/>
    </xf>
    <xf numFmtId="4" fontId="39" fillId="0" borderId="0" xfId="0" applyNumberFormat="1" applyFont="1" applyBorder="1" applyAlignment="1">
      <alignment horizontal="right" vertical="top" wrapText="1"/>
    </xf>
    <xf numFmtId="172" fontId="39" fillId="0" borderId="0" xfId="279" applyNumberFormat="1" applyFont="1" applyBorder="1" applyAlignment="1">
      <alignment horizontal="right" vertical="top" shrinkToFit="1"/>
    </xf>
    <xf numFmtId="172" fontId="45" fillId="0" borderId="0" xfId="0" applyNumberFormat="1" applyFont="1" applyBorder="1" applyAlignment="1">
      <alignment horizontal="right" vertical="top" shrinkToFit="1"/>
    </xf>
    <xf numFmtId="4" fontId="50" fillId="26" borderId="19" xfId="0" applyNumberFormat="1" applyFont="1" applyFill="1" applyBorder="1" applyAlignment="1">
      <alignment horizontal="right" vertical="top" wrapText="1"/>
    </xf>
    <xf numFmtId="4" fontId="46" fillId="26" borderId="19" xfId="0" applyNumberFormat="1" applyFont="1" applyFill="1" applyBorder="1" applyAlignment="1">
      <alignment horizontal="right" vertical="top" wrapText="1"/>
    </xf>
    <xf numFmtId="172" fontId="46" fillId="26" borderId="19" xfId="279" applyNumberFormat="1" applyFont="1" applyFill="1" applyBorder="1" applyAlignment="1">
      <alignment horizontal="right" vertical="top" shrinkToFit="1"/>
    </xf>
    <xf numFmtId="172" fontId="50" fillId="26" borderId="43" xfId="0" applyNumberFormat="1" applyFont="1" applyFill="1" applyBorder="1" applyAlignment="1">
      <alignment horizontal="right" vertical="top" shrinkToFit="1"/>
    </xf>
    <xf numFmtId="0" fontId="50" fillId="0" borderId="0" xfId="0" applyFont="1" applyBorder="1" applyAlignment="1">
      <alignment vertical="top"/>
    </xf>
    <xf numFmtId="172" fontId="39" fillId="0" borderId="38" xfId="0" applyNumberFormat="1" applyFont="1" applyBorder="1" applyAlignment="1">
      <alignment horizontal="right" vertical="top" shrinkToFit="1"/>
    </xf>
    <xf numFmtId="0" fontId="45" fillId="0" borderId="14" xfId="0" applyFont="1" applyBorder="1" applyAlignment="1">
      <alignment vertical="top"/>
    </xf>
    <xf numFmtId="172" fontId="38" fillId="0" borderId="18" xfId="279" applyNumberFormat="1" applyFont="1" applyBorder="1" applyAlignment="1">
      <alignment horizontal="right" vertical="top" shrinkToFit="1"/>
    </xf>
    <xf numFmtId="172" fontId="38" fillId="0" borderId="38" xfId="0" applyNumberFormat="1" applyFont="1" applyBorder="1" applyAlignment="1">
      <alignment horizontal="right" vertical="top" shrinkToFit="1"/>
    </xf>
    <xf numFmtId="4" fontId="45" fillId="0" borderId="14" xfId="0" applyNumberFormat="1" applyFont="1" applyBorder="1" applyAlignment="1">
      <alignment horizontal="right" vertical="top" wrapText="1"/>
    </xf>
    <xf numFmtId="4" fontId="39" fillId="0" borderId="14" xfId="0" applyNumberFormat="1" applyFont="1" applyBorder="1" applyAlignment="1">
      <alignment horizontal="right" vertical="top" wrapText="1"/>
    </xf>
    <xf numFmtId="172" fontId="39" fillId="0" borderId="14" xfId="279" applyNumberFormat="1" applyFont="1" applyBorder="1" applyAlignment="1">
      <alignment horizontal="right" vertical="top" wrapText="1"/>
    </xf>
    <xf numFmtId="49" fontId="45" fillId="0" borderId="14" xfId="0" applyNumberFormat="1" applyFont="1" applyBorder="1" applyAlignment="1">
      <alignment vertical="top" wrapText="1"/>
    </xf>
    <xf numFmtId="0" fontId="39" fillId="0" borderId="14" xfId="0" applyNumberFormat="1" applyFont="1" applyBorder="1" applyAlignment="1">
      <alignment vertical="top" wrapText="1"/>
    </xf>
    <xf numFmtId="172" fontId="45" fillId="0" borderId="14" xfId="0" applyNumberFormat="1" applyFont="1" applyBorder="1" applyAlignment="1">
      <alignment horizontal="right" vertical="top"/>
    </xf>
    <xf numFmtId="49" fontId="52" fillId="26" borderId="26" xfId="0" applyNumberFormat="1" applyFont="1" applyFill="1" applyBorder="1" applyAlignment="1">
      <alignment horizontal="left" vertical="top" wrapText="1"/>
    </xf>
    <xf numFmtId="0" fontId="52" fillId="26" borderId="19" xfId="0" applyNumberFormat="1" applyFont="1" applyFill="1" applyBorder="1" applyAlignment="1">
      <alignment vertical="top" wrapText="1"/>
    </xf>
    <xf numFmtId="172" fontId="39" fillId="0" borderId="18" xfId="279" applyNumberFormat="1" applyFont="1" applyBorder="1" applyAlignment="1" applyProtection="1">
      <alignment vertical="top" shrinkToFit="1"/>
      <protection locked="0"/>
    </xf>
    <xf numFmtId="0" fontId="62" fillId="0" borderId="0" xfId="0" applyFont="1" applyProtection="1">
      <protection locked="0"/>
    </xf>
    <xf numFmtId="4" fontId="63" fillId="0" borderId="0" xfId="0" applyNumberFormat="1" applyFont="1" applyProtection="1">
      <protection locked="0"/>
    </xf>
    <xf numFmtId="4" fontId="61" fillId="0" borderId="0" xfId="0" applyNumberFormat="1" applyFont="1" applyProtection="1">
      <protection locked="0"/>
    </xf>
    <xf numFmtId="4" fontId="67" fillId="0" borderId="0" xfId="0" applyNumberFormat="1" applyFont="1" applyAlignment="1" applyProtection="1">
      <alignment horizontal="centerContinuous"/>
      <protection locked="0"/>
    </xf>
    <xf numFmtId="4" fontId="70" fillId="0" borderId="47" xfId="0" applyNumberFormat="1" applyFont="1" applyBorder="1" applyProtection="1">
      <protection locked="0"/>
    </xf>
    <xf numFmtId="4" fontId="71" fillId="0" borderId="47" xfId="0" applyNumberFormat="1" applyFont="1" applyBorder="1" applyProtection="1">
      <protection locked="0"/>
    </xf>
    <xf numFmtId="4" fontId="67" fillId="0" borderId="0" xfId="0" applyNumberFormat="1" applyFont="1" applyAlignment="1" applyProtection="1">
      <alignment horizontal="right"/>
      <protection locked="0"/>
    </xf>
    <xf numFmtId="4" fontId="67" fillId="0" borderId="0" xfId="0" applyNumberFormat="1" applyFont="1" applyProtection="1">
      <protection locked="0"/>
    </xf>
    <xf numFmtId="4" fontId="63" fillId="0" borderId="88" xfId="0" applyNumberFormat="1" applyFont="1" applyBorder="1" applyProtection="1">
      <protection locked="0"/>
    </xf>
    <xf numFmtId="4" fontId="61" fillId="0" borderId="88" xfId="0" applyNumberFormat="1" applyFont="1" applyBorder="1" applyProtection="1">
      <protection locked="0"/>
    </xf>
    <xf numFmtId="4" fontId="64" fillId="0" borderId="0" xfId="0" applyNumberFormat="1" applyFont="1" applyProtection="1">
      <protection locked="0"/>
    </xf>
    <xf numFmtId="4" fontId="67" fillId="0" borderId="0" xfId="0" applyNumberFormat="1" applyFont="1" applyAlignment="1" applyProtection="1">
      <alignment horizontal="center"/>
      <protection locked="0"/>
    </xf>
    <xf numFmtId="4" fontId="61" fillId="0" borderId="0" xfId="0" applyNumberFormat="1" applyFont="1" applyAlignment="1" applyProtection="1">
      <alignment horizontal="center"/>
      <protection locked="0"/>
    </xf>
    <xf numFmtId="4" fontId="72" fillId="0" borderId="0" xfId="0" applyNumberFormat="1" applyFont="1" applyProtection="1">
      <protection locked="0"/>
    </xf>
    <xf numFmtId="4" fontId="62" fillId="0" borderId="0" xfId="0" applyNumberFormat="1" applyFont="1" applyProtection="1">
      <protection locked="0"/>
    </xf>
    <xf numFmtId="4" fontId="64" fillId="0" borderId="0" xfId="0" applyNumberFormat="1" applyFont="1" applyAlignment="1" applyProtection="1">
      <alignment horizontal="center"/>
      <protection locked="0"/>
    </xf>
    <xf numFmtId="49" fontId="42" fillId="0" borderId="89" xfId="0" applyNumberFormat="1" applyFont="1" applyFill="1" applyBorder="1" applyAlignment="1">
      <alignment horizontal="center" wrapText="1"/>
    </xf>
    <xf numFmtId="0" fontId="43" fillId="0" borderId="0" xfId="0" applyNumberFormat="1" applyFont="1" applyFill="1" applyBorder="1" applyAlignment="1">
      <alignment vertical="top" wrapText="1"/>
    </xf>
    <xf numFmtId="172" fontId="44" fillId="0" borderId="0" xfId="0" applyNumberFormat="1" applyFont="1" applyFill="1" applyBorder="1" applyAlignment="1">
      <alignment horizontal="center" vertical="top" wrapText="1"/>
    </xf>
    <xf numFmtId="0" fontId="45" fillId="0" borderId="59" xfId="0" applyFont="1" applyFill="1" applyBorder="1" applyAlignment="1"/>
    <xf numFmtId="0" fontId="43" fillId="0" borderId="23" xfId="0" applyNumberFormat="1" applyFont="1" applyFill="1" applyBorder="1" applyAlignment="1">
      <alignment vertical="top" wrapText="1"/>
    </xf>
    <xf numFmtId="0" fontId="6" fillId="0" borderId="0" xfId="0" applyFont="1" applyFill="1" applyBorder="1"/>
    <xf numFmtId="4" fontId="3" fillId="0" borderId="66" xfId="0" applyNumberFormat="1" applyFont="1" applyBorder="1" applyAlignment="1" applyProtection="1">
      <alignment horizontal="right"/>
      <protection locked="0"/>
    </xf>
    <xf numFmtId="4" fontId="3" fillId="0" borderId="13" xfId="0" applyNumberFormat="1" applyFont="1" applyBorder="1" applyAlignment="1" applyProtection="1">
      <alignment horizontal="right"/>
      <protection locked="0"/>
    </xf>
    <xf numFmtId="4" fontId="3" fillId="0" borderId="93" xfId="0" applyNumberFormat="1" applyFont="1" applyBorder="1" applyAlignment="1" applyProtection="1">
      <alignment horizontal="right"/>
      <protection locked="0"/>
    </xf>
    <xf numFmtId="4" fontId="3" fillId="0" borderId="0" xfId="0" applyNumberFormat="1" applyFont="1" applyAlignment="1" applyProtection="1">
      <alignment horizontal="right"/>
      <protection locked="0"/>
    </xf>
    <xf numFmtId="4" fontId="92" fillId="0" borderId="93" xfId="0" applyNumberFormat="1" applyFont="1" applyBorder="1" applyAlignment="1" applyProtection="1">
      <alignment horizontal="right" vertical="top"/>
      <protection locked="0"/>
    </xf>
    <xf numFmtId="4" fontId="92" fillId="0" borderId="0" xfId="0" applyNumberFormat="1" applyFont="1" applyAlignment="1" applyProtection="1">
      <alignment horizontal="right"/>
      <protection locked="0"/>
    </xf>
    <xf numFmtId="0" fontId="3" fillId="0" borderId="0" xfId="0" applyFont="1" applyAlignment="1" applyProtection="1">
      <alignment horizontal="right"/>
      <protection locked="0"/>
    </xf>
    <xf numFmtId="172" fontId="39" fillId="0" borderId="18" xfId="279" applyNumberFormat="1" applyFont="1" applyFill="1" applyBorder="1" applyAlignment="1" applyProtection="1">
      <alignment vertical="top" shrinkToFit="1"/>
      <protection locked="0"/>
    </xf>
    <xf numFmtId="0" fontId="62" fillId="0" borderId="0" xfId="0" applyFont="1" applyFill="1" applyProtection="1">
      <protection locked="0"/>
    </xf>
    <xf numFmtId="4" fontId="62" fillId="0" borderId="0" xfId="0" applyNumberFormat="1" applyFont="1" applyFill="1" applyProtection="1">
      <protection locked="0"/>
    </xf>
    <xf numFmtId="0" fontId="74" fillId="0" borderId="0" xfId="0" applyFont="1" applyFill="1" applyProtection="1">
      <protection locked="0"/>
    </xf>
    <xf numFmtId="4" fontId="72" fillId="0" borderId="0" xfId="0" applyNumberFormat="1" applyFont="1" applyFill="1" applyProtection="1">
      <protection locked="0"/>
    </xf>
    <xf numFmtId="2" fontId="72" fillId="0" borderId="0" xfId="0" applyNumberFormat="1" applyFont="1" applyFill="1" applyProtection="1">
      <protection locked="0"/>
    </xf>
    <xf numFmtId="4" fontId="63" fillId="0" borderId="0" xfId="0" applyNumberFormat="1" applyFont="1" applyFill="1" applyProtection="1">
      <protection locked="0"/>
    </xf>
    <xf numFmtId="4" fontId="61" fillId="0" borderId="0" xfId="0" applyNumberFormat="1" applyFont="1" applyFill="1" applyProtection="1">
      <protection locked="0"/>
    </xf>
    <xf numFmtId="4" fontId="67" fillId="0" borderId="0" xfId="0" applyNumberFormat="1" applyFont="1" applyFill="1" applyProtection="1">
      <protection locked="0"/>
    </xf>
    <xf numFmtId="4" fontId="64" fillId="0" borderId="0" xfId="0" applyNumberFormat="1" applyFont="1" applyFill="1" applyProtection="1">
      <protection locked="0"/>
    </xf>
    <xf numFmtId="4" fontId="76" fillId="0" borderId="0" xfId="0" applyNumberFormat="1" applyFont="1" applyFill="1" applyProtection="1">
      <protection locked="0"/>
    </xf>
    <xf numFmtId="4" fontId="72" fillId="0" borderId="0" xfId="279" applyNumberFormat="1" applyFont="1" applyFill="1" applyProtection="1">
      <protection locked="0"/>
    </xf>
    <xf numFmtId="4" fontId="62" fillId="0" borderId="0" xfId="279" applyNumberFormat="1" applyFont="1" applyFill="1" applyProtection="1">
      <protection locked="0"/>
    </xf>
    <xf numFmtId="49" fontId="38" fillId="0" borderId="37" xfId="0" applyNumberFormat="1" applyFont="1" applyBorder="1" applyAlignment="1" applyProtection="1">
      <alignment horizontal="left" vertical="top" wrapText="1"/>
    </xf>
    <xf numFmtId="0" fontId="38" fillId="0" borderId="17" xfId="0" applyNumberFormat="1" applyFont="1" applyBorder="1" applyAlignment="1" applyProtection="1">
      <alignment vertical="top" wrapText="1"/>
    </xf>
    <xf numFmtId="4" fontId="38" fillId="0" borderId="18" xfId="0" applyNumberFormat="1" applyFont="1" applyBorder="1" applyAlignment="1" applyProtection="1">
      <alignment horizontal="right" vertical="top" wrapText="1"/>
    </xf>
    <xf numFmtId="4" fontId="38" fillId="0" borderId="17" xfId="0" applyNumberFormat="1" applyFont="1" applyBorder="1" applyAlignment="1" applyProtection="1">
      <alignment horizontal="right" vertical="top" wrapText="1"/>
    </xf>
    <xf numFmtId="49" fontId="39" fillId="0" borderId="37" xfId="0" applyNumberFormat="1" applyFont="1" applyBorder="1" applyAlignment="1" applyProtection="1">
      <alignment horizontal="left" vertical="top" wrapText="1"/>
    </xf>
    <xf numFmtId="0" fontId="39" fillId="0" borderId="17" xfId="0" applyNumberFormat="1" applyFont="1" applyFill="1" applyBorder="1" applyAlignment="1" applyProtection="1">
      <alignment horizontal="left" vertical="top" wrapText="1"/>
    </xf>
    <xf numFmtId="0" fontId="39" fillId="0" borderId="18" xfId="0" applyNumberFormat="1" applyFont="1" applyFill="1" applyBorder="1" applyAlignment="1" applyProtection="1">
      <alignment horizontal="left" vertical="top" wrapText="1"/>
    </xf>
    <xf numFmtId="4" fontId="39" fillId="0" borderId="24" xfId="0" applyNumberFormat="1" applyFont="1" applyFill="1" applyBorder="1" applyAlignment="1" applyProtection="1">
      <alignment vertical="top" wrapText="1"/>
    </xf>
    <xf numFmtId="49" fontId="39" fillId="0" borderId="37" xfId="0" applyNumberFormat="1" applyFont="1" applyFill="1" applyBorder="1" applyAlignment="1" applyProtection="1">
      <alignment horizontal="left" vertical="top" wrapText="1"/>
    </xf>
    <xf numFmtId="0" fontId="39" fillId="0" borderId="24" xfId="0" applyFont="1" applyBorder="1" applyAlignment="1" applyProtection="1">
      <alignment horizontal="left" vertical="top" wrapText="1"/>
    </xf>
    <xf numFmtId="9" fontId="39" fillId="0" borderId="18" xfId="979" applyFont="1" applyFill="1" applyBorder="1" applyAlignment="1" applyProtection="1">
      <alignment horizontal="left" vertical="top" wrapText="1"/>
    </xf>
    <xf numFmtId="49" fontId="45" fillId="0" borderId="14" xfId="0" applyNumberFormat="1" applyFont="1" applyBorder="1" applyAlignment="1" applyProtection="1">
      <alignment vertical="top" wrapText="1"/>
    </xf>
    <xf numFmtId="0" fontId="39" fillId="0" borderId="14" xfId="0" applyNumberFormat="1" applyFont="1" applyBorder="1" applyAlignment="1" applyProtection="1">
      <alignment vertical="top" wrapText="1"/>
    </xf>
    <xf numFmtId="4" fontId="45" fillId="0" borderId="14" xfId="0" applyNumberFormat="1" applyFont="1" applyBorder="1" applyAlignment="1" applyProtection="1">
      <alignment horizontal="right" vertical="top" wrapText="1"/>
    </xf>
    <xf numFmtId="4" fontId="39" fillId="0" borderId="14" xfId="0" applyNumberFormat="1" applyFont="1" applyBorder="1" applyAlignment="1" applyProtection="1">
      <alignment horizontal="right" vertical="top" wrapText="1"/>
    </xf>
    <xf numFmtId="49" fontId="52" fillId="26" borderId="26" xfId="0" applyNumberFormat="1" applyFont="1" applyFill="1" applyBorder="1" applyAlignment="1" applyProtection="1">
      <alignment horizontal="left" vertical="top" wrapText="1"/>
    </xf>
    <xf numFmtId="0" fontId="52" fillId="26" borderId="19" xfId="0" applyNumberFormat="1" applyFont="1" applyFill="1" applyBorder="1" applyAlignment="1" applyProtection="1">
      <alignment vertical="top" wrapText="1"/>
    </xf>
    <xf numFmtId="4" fontId="50" fillId="26" borderId="19" xfId="0" applyNumberFormat="1" applyFont="1" applyFill="1" applyBorder="1" applyAlignment="1" applyProtection="1">
      <alignment horizontal="right" vertical="top" wrapText="1"/>
    </xf>
    <xf numFmtId="4" fontId="46" fillId="26" borderId="19" xfId="0" applyNumberFormat="1" applyFont="1" applyFill="1" applyBorder="1" applyAlignment="1" applyProtection="1">
      <alignment horizontal="right" vertical="top" wrapText="1"/>
    </xf>
    <xf numFmtId="49" fontId="77" fillId="0" borderId="0" xfId="0" applyNumberFormat="1" applyFont="1" applyAlignment="1" applyProtection="1">
      <alignment horizontal="center" vertical="top"/>
      <protection locked="0"/>
    </xf>
    <xf numFmtId="0" fontId="77" fillId="0" borderId="0" xfId="0" applyFont="1" applyAlignment="1" applyProtection="1">
      <alignment horizontal="left"/>
      <protection locked="0"/>
    </xf>
    <xf numFmtId="0" fontId="77" fillId="0" borderId="0" xfId="0" applyFont="1" applyAlignment="1" applyProtection="1">
      <alignment horizontal="center"/>
      <protection locked="0"/>
    </xf>
    <xf numFmtId="0" fontId="77" fillId="0" borderId="0" xfId="0" applyFont="1" applyAlignment="1" applyProtection="1">
      <alignment horizontal="centerContinuous"/>
      <protection locked="0"/>
    </xf>
    <xf numFmtId="4" fontId="77" fillId="0" borderId="0" xfId="0" applyNumberFormat="1" applyFont="1" applyAlignment="1" applyProtection="1">
      <alignment horizontal="centerContinuous"/>
      <protection locked="0"/>
    </xf>
    <xf numFmtId="0" fontId="0" fillId="0" borderId="0" xfId="0" applyProtection="1">
      <protection locked="0"/>
    </xf>
    <xf numFmtId="4" fontId="77" fillId="0" borderId="95" xfId="0" applyNumberFormat="1" applyFont="1" applyBorder="1" applyAlignment="1" applyProtection="1">
      <alignment horizontal="right" vertical="center" textRotation="90" wrapText="1"/>
      <protection locked="0"/>
    </xf>
    <xf numFmtId="4" fontId="83" fillId="0" borderId="93" xfId="0" applyNumberFormat="1" applyFont="1" applyBorder="1" applyAlignment="1" applyProtection="1">
      <alignment horizontal="center"/>
      <protection locked="0"/>
    </xf>
    <xf numFmtId="4" fontId="3" fillId="0" borderId="93" xfId="0" applyNumberFormat="1" applyFont="1" applyBorder="1" applyProtection="1">
      <protection locked="0"/>
    </xf>
    <xf numFmtId="0" fontId="77" fillId="0" borderId="0" xfId="0" applyFont="1" applyAlignment="1" applyProtection="1">
      <alignment horizontal="center" vertical="top"/>
      <protection locked="0"/>
    </xf>
    <xf numFmtId="4" fontId="3" fillId="0" borderId="0" xfId="0" applyNumberFormat="1" applyFont="1" applyProtection="1">
      <protection locked="0"/>
    </xf>
    <xf numFmtId="4" fontId="3" fillId="0" borderId="0" xfId="1003" applyNumberFormat="1" applyFont="1" applyAlignment="1" applyProtection="1">
      <alignment horizontal="right"/>
      <protection locked="0"/>
    </xf>
    <xf numFmtId="4" fontId="3" fillId="0" borderId="93" xfId="1003" applyNumberFormat="1" applyFont="1" applyBorder="1" applyAlignment="1" applyProtection="1">
      <alignment horizontal="right"/>
      <protection locked="0"/>
    </xf>
    <xf numFmtId="4" fontId="3" fillId="0" borderId="13" xfId="0" applyNumberFormat="1" applyFont="1" applyBorder="1" applyProtection="1">
      <protection locked="0"/>
    </xf>
    <xf numFmtId="4" fontId="77" fillId="0" borderId="96" xfId="0" applyNumberFormat="1" applyFont="1" applyBorder="1" applyAlignment="1" applyProtection="1">
      <alignment horizontal="right"/>
      <protection locked="0"/>
    </xf>
    <xf numFmtId="4" fontId="77" fillId="0" borderId="96" xfId="0" applyNumberFormat="1" applyFont="1" applyBorder="1" applyProtection="1">
      <protection locked="0"/>
    </xf>
    <xf numFmtId="4" fontId="83" fillId="0" borderId="0" xfId="0" applyNumberFormat="1" applyFont="1" applyAlignment="1" applyProtection="1">
      <alignment horizontal="center"/>
      <protection locked="0"/>
    </xf>
    <xf numFmtId="49" fontId="77" fillId="0" borderId="95" xfId="0" applyNumberFormat="1" applyFont="1" applyBorder="1" applyAlignment="1" applyProtection="1">
      <alignment horizontal="center" vertical="center" textRotation="90"/>
    </xf>
    <xf numFmtId="0" fontId="77" fillId="0" borderId="95" xfId="0" applyFont="1" applyBorder="1" applyAlignment="1" applyProtection="1">
      <alignment horizontal="center" vertical="center" wrapText="1"/>
    </xf>
    <xf numFmtId="0" fontId="77" fillId="0" borderId="95" xfId="0" applyFont="1" applyBorder="1" applyAlignment="1" applyProtection="1">
      <alignment horizontal="center" vertical="center" textRotation="90"/>
    </xf>
    <xf numFmtId="174" fontId="3" fillId="0" borderId="93" xfId="0" applyNumberFormat="1" applyFont="1" applyBorder="1" applyAlignment="1" applyProtection="1">
      <alignment horizontal="center" vertical="top"/>
    </xf>
    <xf numFmtId="0" fontId="83" fillId="0" borderId="93" xfId="0" applyFont="1" applyBorder="1" applyAlignment="1" applyProtection="1">
      <alignment vertical="top"/>
    </xf>
    <xf numFmtId="0" fontId="83" fillId="0" borderId="93" xfId="0" applyFont="1" applyBorder="1" applyAlignment="1" applyProtection="1">
      <alignment horizontal="center"/>
    </xf>
    <xf numFmtId="0" fontId="83" fillId="0" borderId="93" xfId="0" applyFont="1" applyBorder="1" applyProtection="1"/>
    <xf numFmtId="0" fontId="77" fillId="0" borderId="93" xfId="0" applyFont="1" applyBorder="1" applyAlignment="1" applyProtection="1">
      <alignment horizontal="center" vertical="top"/>
    </xf>
    <xf numFmtId="0" fontId="3" fillId="0" borderId="93" xfId="0" applyFont="1" applyBorder="1" applyAlignment="1" applyProtection="1">
      <alignment vertical="top"/>
    </xf>
    <xf numFmtId="2" fontId="3" fillId="0" borderId="93" xfId="0" applyNumberFormat="1" applyFont="1" applyBorder="1" applyAlignment="1" applyProtection="1">
      <alignment horizontal="center"/>
    </xf>
    <xf numFmtId="0" fontId="3" fillId="0" borderId="93" xfId="0" applyFont="1" applyBorder="1" applyProtection="1"/>
    <xf numFmtId="0" fontId="77" fillId="0" borderId="0" xfId="0" applyFont="1" applyAlignment="1" applyProtection="1">
      <alignment horizontal="center" vertical="top"/>
    </xf>
    <xf numFmtId="0" fontId="77" fillId="0" borderId="0" xfId="0" applyFont="1" applyAlignment="1" applyProtection="1">
      <alignment vertical="top"/>
    </xf>
    <xf numFmtId="2" fontId="3" fillId="0" borderId="0" xfId="0" applyNumberFormat="1" applyFont="1" applyAlignment="1" applyProtection="1">
      <alignment horizontal="center"/>
    </xf>
    <xf numFmtId="0" fontId="3" fillId="0" borderId="0" xfId="0" applyFont="1" applyProtection="1"/>
    <xf numFmtId="0" fontId="3" fillId="0" borderId="0" xfId="1002" applyFont="1" applyAlignment="1" applyProtection="1">
      <alignment vertical="center" wrapText="1"/>
    </xf>
    <xf numFmtId="0" fontId="95" fillId="0" borderId="0" xfId="0" applyFont="1" applyAlignment="1" applyProtection="1">
      <alignment vertical="top"/>
    </xf>
    <xf numFmtId="0" fontId="3" fillId="0" borderId="0" xfId="0" applyFont="1" applyAlignment="1" applyProtection="1">
      <alignment horizontal="justify"/>
    </xf>
    <xf numFmtId="0" fontId="77" fillId="0" borderId="13" xfId="0" applyFont="1" applyBorder="1" applyAlignment="1" applyProtection="1">
      <alignment horizontal="center" vertical="top"/>
    </xf>
    <xf numFmtId="0" fontId="95" fillId="0" borderId="13" xfId="0" applyFont="1" applyBorder="1" applyAlignment="1" applyProtection="1">
      <alignment vertical="top"/>
    </xf>
    <xf numFmtId="2" fontId="3" fillId="0" borderId="13" xfId="0" applyNumberFormat="1" applyFont="1" applyBorder="1" applyAlignment="1" applyProtection="1">
      <alignment horizontal="center"/>
    </xf>
    <xf numFmtId="0" fontId="3" fillId="0" borderId="13" xfId="0" applyFont="1" applyBorder="1" applyAlignment="1" applyProtection="1">
      <alignment horizontal="justify"/>
    </xf>
    <xf numFmtId="0" fontId="95" fillId="0" borderId="93" xfId="0" applyFont="1" applyBorder="1" applyAlignment="1" applyProtection="1">
      <alignment vertical="top"/>
    </xf>
    <xf numFmtId="0" fontId="3" fillId="0" borderId="93" xfId="0" applyFont="1" applyBorder="1" applyAlignment="1" applyProtection="1">
      <alignment horizontal="justify"/>
    </xf>
    <xf numFmtId="0" fontId="77" fillId="0" borderId="0" xfId="0" applyFont="1" applyAlignment="1" applyProtection="1">
      <alignment horizontal="center" vertical="top" wrapText="1"/>
    </xf>
    <xf numFmtId="0" fontId="3" fillId="0" borderId="0" xfId="0" applyFont="1" applyAlignment="1" applyProtection="1">
      <alignment vertical="top" wrapText="1"/>
    </xf>
    <xf numFmtId="0" fontId="3" fillId="0" borderId="13" xfId="0" applyFont="1" applyBorder="1" applyProtection="1"/>
    <xf numFmtId="0" fontId="3" fillId="0" borderId="0" xfId="0" applyFont="1" applyAlignment="1" applyProtection="1">
      <alignment vertical="center" wrapText="1"/>
    </xf>
    <xf numFmtId="0" fontId="3" fillId="0" borderId="0" xfId="0" applyFont="1" applyAlignment="1" applyProtection="1">
      <alignment vertical="top"/>
    </xf>
    <xf numFmtId="0" fontId="3" fillId="0" borderId="13" xfId="0" applyFont="1" applyBorder="1" applyAlignment="1" applyProtection="1">
      <alignment vertical="top"/>
    </xf>
    <xf numFmtId="0" fontId="3" fillId="0" borderId="0" xfId="1003" applyFont="1" applyProtection="1"/>
    <xf numFmtId="0" fontId="3" fillId="0" borderId="93" xfId="1003" applyFont="1" applyBorder="1" applyAlignment="1" applyProtection="1">
      <alignment vertical="top"/>
    </xf>
    <xf numFmtId="0" fontId="3" fillId="0" borderId="93" xfId="1003" applyFont="1" applyBorder="1" applyAlignment="1" applyProtection="1">
      <alignment horizontal="center"/>
    </xf>
    <xf numFmtId="0" fontId="3" fillId="0" borderId="93" xfId="1003" applyFont="1" applyBorder="1" applyProtection="1"/>
    <xf numFmtId="0" fontId="77" fillId="0" borderId="0" xfId="1003" applyFont="1" applyAlignment="1" applyProtection="1">
      <alignment vertical="top"/>
    </xf>
    <xf numFmtId="0" fontId="3" fillId="0" borderId="0" xfId="1003" applyFont="1" applyAlignment="1" applyProtection="1">
      <alignment horizontal="center"/>
    </xf>
    <xf numFmtId="0" fontId="3" fillId="0" borderId="0" xfId="0" applyFont="1" applyAlignment="1" applyProtection="1">
      <alignment horizontal="center"/>
    </xf>
    <xf numFmtId="0" fontId="3" fillId="0" borderId="13" xfId="0" applyFont="1" applyBorder="1" applyAlignment="1" applyProtection="1">
      <alignment horizontal="center"/>
    </xf>
    <xf numFmtId="0" fontId="3" fillId="0" borderId="93" xfId="0" applyFont="1" applyBorder="1" applyAlignment="1" applyProtection="1">
      <alignment horizontal="center"/>
    </xf>
    <xf numFmtId="9" fontId="3" fillId="0" borderId="0" xfId="0" applyNumberFormat="1" applyFont="1" applyProtection="1"/>
    <xf numFmtId="9" fontId="3" fillId="0" borderId="13" xfId="0" applyNumberFormat="1" applyFont="1" applyBorder="1" applyProtection="1"/>
    <xf numFmtId="0" fontId="3" fillId="0" borderId="0" xfId="0" applyFont="1" applyAlignment="1" applyProtection="1">
      <alignment horizontal="left" vertical="center" wrapText="1"/>
    </xf>
    <xf numFmtId="0" fontId="3" fillId="0" borderId="0" xfId="0" applyFont="1" applyAlignment="1" applyProtection="1">
      <alignment horizontal="center" vertical="top"/>
    </xf>
    <xf numFmtId="0" fontId="3" fillId="0" borderId="13" xfId="0" applyFont="1" applyBorder="1" applyAlignment="1" applyProtection="1">
      <alignment horizontal="center" vertical="top"/>
    </xf>
    <xf numFmtId="0" fontId="3" fillId="0" borderId="96" xfId="0" applyFont="1" applyBorder="1" applyAlignment="1" applyProtection="1">
      <alignment horizontal="center" vertical="top"/>
    </xf>
    <xf numFmtId="0" fontId="77" fillId="0" borderId="96" xfId="0" applyFont="1" applyBorder="1" applyAlignment="1" applyProtection="1">
      <alignment vertical="top"/>
    </xf>
    <xf numFmtId="0" fontId="3" fillId="0" borderId="96" xfId="0" applyFont="1" applyBorder="1" applyAlignment="1" applyProtection="1">
      <alignment horizontal="center"/>
    </xf>
    <xf numFmtId="0" fontId="3" fillId="0" borderId="96" xfId="0" applyFont="1" applyBorder="1" applyProtection="1"/>
    <xf numFmtId="0" fontId="0" fillId="0" borderId="0" xfId="0" applyProtection="1"/>
    <xf numFmtId="49" fontId="77" fillId="0" borderId="0" xfId="0" applyNumberFormat="1" applyFont="1" applyAlignment="1" applyProtection="1">
      <alignment horizontal="center" vertical="top"/>
    </xf>
    <xf numFmtId="0" fontId="77" fillId="0" borderId="0" xfId="0" applyFont="1" applyAlignment="1" applyProtection="1">
      <alignment horizontal="left"/>
    </xf>
    <xf numFmtId="0" fontId="77" fillId="0" borderId="0" xfId="0" applyFont="1" applyAlignment="1" applyProtection="1">
      <alignment horizontal="center"/>
    </xf>
    <xf numFmtId="0" fontId="77" fillId="0" borderId="0" xfId="0" applyFont="1" applyAlignment="1" applyProtection="1">
      <alignment horizontal="centerContinuous"/>
    </xf>
    <xf numFmtId="0" fontId="83" fillId="0" borderId="0" xfId="0" applyFont="1" applyAlignment="1" applyProtection="1">
      <alignment horizontal="center"/>
    </xf>
    <xf numFmtId="0" fontId="83" fillId="0" borderId="0" xfId="0" applyFont="1" applyProtection="1"/>
    <xf numFmtId="0" fontId="3" fillId="0" borderId="0" xfId="1002" applyFont="1" applyAlignment="1" applyProtection="1">
      <alignment vertical="top" wrapText="1"/>
    </xf>
    <xf numFmtId="0" fontId="77" fillId="0" borderId="93" xfId="0" applyFont="1" applyBorder="1" applyAlignment="1" applyProtection="1">
      <alignment horizontal="center" vertical="top" wrapText="1"/>
    </xf>
    <xf numFmtId="0" fontId="77" fillId="0" borderId="93" xfId="0" applyFont="1" applyBorder="1" applyAlignment="1" applyProtection="1">
      <alignment vertical="top"/>
    </xf>
    <xf numFmtId="0" fontId="3" fillId="0" borderId="0" xfId="0" applyFont="1" applyAlignment="1" applyProtection="1">
      <alignment horizontal="left" vertical="top" wrapText="1"/>
    </xf>
    <xf numFmtId="49" fontId="77" fillId="0" borderId="0" xfId="0" applyNumberFormat="1" applyFont="1" applyAlignment="1" applyProtection="1">
      <alignment horizontal="center" vertical="center"/>
      <protection locked="0"/>
    </xf>
    <xf numFmtId="0" fontId="77" fillId="0" borderId="0" xfId="0" applyFont="1" applyAlignment="1" applyProtection="1">
      <alignment horizontal="left" vertical="top"/>
      <protection locked="0"/>
    </xf>
    <xf numFmtId="0" fontId="77" fillId="0" borderId="0" xfId="0" applyFont="1" applyAlignment="1" applyProtection="1">
      <alignment horizontal="centerContinuous" vertical="top"/>
      <protection locked="0"/>
    </xf>
    <xf numFmtId="4" fontId="92" fillId="0" borderId="0" xfId="0" applyNumberFormat="1" applyFont="1" applyAlignment="1" applyProtection="1">
      <alignment horizontal="right" vertical="top"/>
      <protection locked="0"/>
    </xf>
    <xf numFmtId="0" fontId="3" fillId="0" borderId="0" xfId="0" applyFont="1" applyAlignment="1" applyProtection="1">
      <alignment horizontal="right" vertical="top"/>
      <protection locked="0"/>
    </xf>
    <xf numFmtId="0" fontId="3" fillId="0" borderId="93" xfId="0" applyFont="1" applyBorder="1" applyAlignment="1" applyProtection="1">
      <alignment horizontal="right" vertical="top"/>
      <protection locked="0"/>
    </xf>
    <xf numFmtId="0" fontId="3" fillId="0" borderId="93" xfId="0" applyFont="1" applyBorder="1" applyAlignment="1" applyProtection="1">
      <alignment horizontal="right"/>
      <protection locked="0"/>
    </xf>
    <xf numFmtId="4" fontId="77" fillId="0" borderId="0" xfId="0" applyNumberFormat="1" applyFont="1" applyBorder="1" applyAlignment="1" applyProtection="1">
      <alignment horizontal="right"/>
      <protection locked="0"/>
    </xf>
    <xf numFmtId="4" fontId="77" fillId="0" borderId="0" xfId="0" applyNumberFormat="1" applyFont="1" applyBorder="1" applyProtection="1">
      <protection locked="0"/>
    </xf>
    <xf numFmtId="0" fontId="77" fillId="0" borderId="95" xfId="0" applyFont="1" applyBorder="1" applyAlignment="1" applyProtection="1">
      <alignment horizontal="center" vertical="top" wrapText="1"/>
    </xf>
    <xf numFmtId="174" fontId="77" fillId="0" borderId="93" xfId="0" applyNumberFormat="1" applyFont="1" applyBorder="1" applyAlignment="1" applyProtection="1">
      <alignment horizontal="center" vertical="center"/>
    </xf>
    <xf numFmtId="0" fontId="3" fillId="0" borderId="93" xfId="0" applyFont="1" applyBorder="1" applyAlignment="1" applyProtection="1">
      <alignment horizontal="left" vertical="top"/>
    </xf>
    <xf numFmtId="0" fontId="3" fillId="0" borderId="93" xfId="0" applyFont="1" applyBorder="1" applyAlignment="1" applyProtection="1">
      <alignment horizontal="center" vertical="top"/>
    </xf>
    <xf numFmtId="0" fontId="77" fillId="0" borderId="0" xfId="0" applyFont="1" applyAlignment="1" applyProtection="1">
      <alignment horizontal="center" vertical="center" wrapText="1"/>
    </xf>
    <xf numFmtId="0" fontId="77" fillId="0" borderId="0" xfId="0" applyFont="1" applyAlignment="1" applyProtection="1">
      <alignment horizontal="left" vertical="top" wrapText="1"/>
    </xf>
    <xf numFmtId="0" fontId="77" fillId="0" borderId="13" xfId="0" applyFont="1" applyBorder="1" applyAlignment="1" applyProtection="1">
      <alignment horizontal="center" vertical="center" wrapText="1"/>
    </xf>
    <xf numFmtId="0" fontId="3" fillId="0" borderId="13" xfId="0" applyFont="1" applyBorder="1" applyAlignment="1" applyProtection="1">
      <alignment horizontal="left" vertical="top" wrapText="1"/>
    </xf>
    <xf numFmtId="0" fontId="77" fillId="0" borderId="93" xfId="0" applyFont="1" applyBorder="1" applyAlignment="1" applyProtection="1">
      <alignment horizontal="center" vertical="center"/>
    </xf>
    <xf numFmtId="0" fontId="77" fillId="0" borderId="0" xfId="0" applyFont="1" applyAlignment="1" applyProtection="1">
      <alignment horizontal="center" vertical="center"/>
    </xf>
    <xf numFmtId="0" fontId="77" fillId="0" borderId="13" xfId="0" applyFont="1" applyBorder="1" applyAlignment="1" applyProtection="1">
      <alignment horizontal="center" vertical="center"/>
    </xf>
    <xf numFmtId="0" fontId="3" fillId="0" borderId="93" xfId="0" applyFont="1" applyBorder="1" applyAlignment="1" applyProtection="1">
      <alignment horizontal="left" vertical="top" wrapText="1"/>
    </xf>
    <xf numFmtId="2" fontId="3" fillId="0" borderId="93" xfId="0" applyNumberFormat="1" applyFont="1" applyBorder="1" applyAlignment="1" applyProtection="1">
      <alignment horizontal="right"/>
    </xf>
    <xf numFmtId="2" fontId="3" fillId="0" borderId="0" xfId="0" applyNumberFormat="1" applyFont="1" applyAlignment="1" applyProtection="1">
      <alignment horizontal="right"/>
    </xf>
    <xf numFmtId="0" fontId="77" fillId="0" borderId="13" xfId="0" applyFont="1" applyBorder="1" applyAlignment="1" applyProtection="1">
      <alignment horizontal="center" vertical="top" wrapText="1"/>
    </xf>
    <xf numFmtId="2" fontId="3" fillId="0" borderId="13" xfId="0" applyNumberFormat="1" applyFont="1" applyBorder="1" applyAlignment="1" applyProtection="1">
      <alignment horizontal="right"/>
    </xf>
    <xf numFmtId="0" fontId="94" fillId="0" borderId="0" xfId="0" applyFont="1" applyAlignment="1" applyProtection="1">
      <alignment horizontal="left" vertical="top" wrapText="1"/>
    </xf>
    <xf numFmtId="0" fontId="92" fillId="0" borderId="0" xfId="0" applyFont="1" applyAlignment="1" applyProtection="1">
      <alignment horizontal="center"/>
    </xf>
    <xf numFmtId="9" fontId="3" fillId="0" borderId="0" xfId="0" applyNumberFormat="1" applyFont="1" applyAlignment="1" applyProtection="1">
      <alignment horizontal="center"/>
    </xf>
    <xf numFmtId="0" fontId="3" fillId="0" borderId="0" xfId="0" applyFont="1" applyBorder="1" applyAlignment="1" applyProtection="1">
      <alignment horizontal="center" vertical="top"/>
    </xf>
    <xf numFmtId="0" fontId="77" fillId="0" borderId="0" xfId="0" applyFont="1" applyBorder="1" applyAlignment="1" applyProtection="1">
      <alignment vertical="top"/>
    </xf>
    <xf numFmtId="0" fontId="3" fillId="0" borderId="0" xfId="0" applyFont="1" applyBorder="1" applyAlignment="1" applyProtection="1">
      <alignment horizontal="center"/>
    </xf>
    <xf numFmtId="0" fontId="3" fillId="0" borderId="0" xfId="0" applyFont="1" applyBorder="1" applyProtection="1"/>
    <xf numFmtId="49" fontId="77" fillId="0" borderId="0" xfId="0" applyNumberFormat="1" applyFont="1" applyAlignment="1" applyProtection="1">
      <alignment horizontal="center" vertical="center"/>
    </xf>
    <xf numFmtId="0" fontId="77" fillId="0" borderId="0" xfId="0" applyFont="1" applyAlignment="1" applyProtection="1">
      <alignment horizontal="centerContinuous" vertical="top"/>
    </xf>
    <xf numFmtId="0" fontId="89" fillId="0" borderId="0" xfId="0" applyFont="1" applyAlignment="1" applyProtection="1">
      <alignment wrapText="1"/>
      <protection locked="0"/>
    </xf>
    <xf numFmtId="0" fontId="90" fillId="33" borderId="66" xfId="0" applyFont="1" applyFill="1" applyBorder="1" applyAlignment="1" applyProtection="1">
      <alignment wrapText="1"/>
      <protection locked="0"/>
    </xf>
    <xf numFmtId="0" fontId="0" fillId="0" borderId="66" xfId="0" applyBorder="1" applyProtection="1">
      <protection locked="0"/>
    </xf>
    <xf numFmtId="44" fontId="0" fillId="0" borderId="66" xfId="978" applyFont="1" applyBorder="1" applyProtection="1">
      <protection locked="0"/>
    </xf>
    <xf numFmtId="44" fontId="90" fillId="0" borderId="94" xfId="0" applyNumberFormat="1" applyFont="1" applyBorder="1" applyAlignment="1" applyProtection="1">
      <alignment wrapText="1"/>
      <protection locked="0"/>
    </xf>
    <xf numFmtId="44" fontId="89" fillId="0" borderId="66" xfId="978" applyFont="1" applyBorder="1" applyProtection="1">
      <protection locked="0"/>
    </xf>
    <xf numFmtId="0" fontId="90" fillId="33" borderId="94" xfId="0" applyFont="1" applyFill="1" applyBorder="1" applyAlignment="1" applyProtection="1">
      <alignment wrapText="1"/>
    </xf>
    <xf numFmtId="0" fontId="90" fillId="0" borderId="94" xfId="0" applyFont="1" applyBorder="1" applyAlignment="1" applyProtection="1">
      <alignment wrapText="1"/>
    </xf>
    <xf numFmtId="44" fontId="90" fillId="0" borderId="94" xfId="0" applyNumberFormat="1" applyFont="1" applyBorder="1" applyAlignment="1" applyProtection="1">
      <alignment wrapText="1"/>
    </xf>
    <xf numFmtId="0" fontId="91" fillId="0" borderId="94" xfId="0" applyFont="1" applyBorder="1" applyAlignment="1" applyProtection="1">
      <alignment wrapText="1"/>
    </xf>
    <xf numFmtId="4" fontId="29" fillId="0" borderId="0" xfId="0" applyNumberFormat="1" applyFont="1" applyAlignment="1" applyProtection="1">
      <alignment horizontal="right"/>
      <protection locked="0"/>
    </xf>
    <xf numFmtId="4" fontId="82" fillId="0" borderId="0" xfId="0" applyNumberFormat="1" applyFont="1" applyAlignment="1" applyProtection="1">
      <alignment horizontal="right"/>
      <protection locked="0"/>
    </xf>
    <xf numFmtId="4" fontId="7" fillId="0" borderId="0" xfId="0" applyNumberFormat="1" applyFont="1" applyAlignment="1" applyProtection="1">
      <alignment horizontal="right"/>
      <protection locked="0"/>
    </xf>
    <xf numFmtId="4" fontId="85" fillId="31" borderId="90" xfId="0" applyNumberFormat="1" applyFont="1" applyFill="1" applyBorder="1" applyAlignment="1" applyProtection="1">
      <alignment horizontal="right" vertical="top" wrapText="1"/>
      <protection locked="0"/>
    </xf>
    <xf numFmtId="4" fontId="85" fillId="31" borderId="90" xfId="0" applyNumberFormat="1" applyFont="1" applyFill="1" applyBorder="1" applyAlignment="1" applyProtection="1">
      <alignment horizontal="right" vertical="top"/>
      <protection locked="0"/>
    </xf>
    <xf numFmtId="4" fontId="7" fillId="0" borderId="66" xfId="0" applyNumberFormat="1" applyFont="1" applyBorder="1" applyAlignment="1" applyProtection="1">
      <alignment horizontal="right"/>
      <protection locked="0"/>
    </xf>
    <xf numFmtId="172" fontId="7" fillId="0" borderId="66" xfId="0" applyNumberFormat="1" applyFont="1" applyBorder="1" applyAlignment="1" applyProtection="1">
      <alignment horizontal="center"/>
      <protection locked="0"/>
    </xf>
    <xf numFmtId="172" fontId="7" fillId="0" borderId="92" xfId="0" applyNumberFormat="1" applyFont="1" applyBorder="1" applyAlignment="1" applyProtection="1">
      <alignment horizontal="center"/>
      <protection locked="0"/>
    </xf>
    <xf numFmtId="172" fontId="0" fillId="0" borderId="0" xfId="0" applyNumberFormat="1" applyAlignment="1" applyProtection="1">
      <alignment horizontal="center"/>
      <protection locked="0"/>
    </xf>
    <xf numFmtId="172" fontId="7" fillId="0" borderId="32" xfId="0" applyNumberFormat="1" applyFont="1" applyBorder="1" applyAlignment="1" applyProtection="1">
      <alignment horizontal="center"/>
      <protection locked="0"/>
    </xf>
    <xf numFmtId="172" fontId="0" fillId="0" borderId="66" xfId="0" applyNumberFormat="1" applyBorder="1" applyAlignment="1" applyProtection="1">
      <alignment horizontal="center"/>
      <protection locked="0"/>
    </xf>
    <xf numFmtId="172" fontId="0" fillId="0" borderId="66" xfId="0" applyNumberFormat="1" applyFill="1" applyBorder="1" applyAlignment="1" applyProtection="1">
      <alignment horizontal="center"/>
      <protection locked="0"/>
    </xf>
    <xf numFmtId="172" fontId="7" fillId="0" borderId="92" xfId="0" applyNumberFormat="1" applyFont="1" applyFill="1" applyBorder="1" applyAlignment="1" applyProtection="1">
      <alignment horizontal="center"/>
      <protection locked="0"/>
    </xf>
    <xf numFmtId="0" fontId="0" fillId="0" borderId="0" xfId="0" applyFill="1" applyProtection="1">
      <protection locked="0"/>
    </xf>
    <xf numFmtId="172" fontId="88" fillId="0" borderId="66" xfId="1000" applyNumberFormat="1" applyFont="1" applyFill="1" applyBorder="1" applyAlignment="1" applyProtection="1">
      <alignment horizontal="center"/>
      <protection locked="0"/>
    </xf>
    <xf numFmtId="4" fontId="88" fillId="0" borderId="0" xfId="978" applyNumberFormat="1" applyFont="1" applyFill="1" applyBorder="1" applyAlignment="1" applyProtection="1">
      <alignment horizontal="center" wrapText="1"/>
      <protection locked="0"/>
    </xf>
    <xf numFmtId="172" fontId="82" fillId="0" borderId="0" xfId="0" applyNumberFormat="1" applyFont="1" applyAlignment="1" applyProtection="1">
      <alignment horizontal="center"/>
      <protection locked="0"/>
    </xf>
    <xf numFmtId="4" fontId="7" fillId="0" borderId="66" xfId="0" applyNumberFormat="1" applyFont="1" applyBorder="1" applyAlignment="1" applyProtection="1">
      <alignment horizontal="center"/>
      <protection locked="0"/>
    </xf>
    <xf numFmtId="4" fontId="7" fillId="0" borderId="32" xfId="0" applyNumberFormat="1" applyFont="1" applyBorder="1" applyAlignment="1" applyProtection="1">
      <alignment horizontal="right"/>
      <protection locked="0"/>
    </xf>
    <xf numFmtId="172" fontId="88" fillId="0" borderId="0" xfId="978" applyNumberFormat="1" applyFont="1" applyFill="1" applyBorder="1" applyAlignment="1" applyProtection="1">
      <alignment horizontal="center" wrapText="1"/>
      <protection locked="0"/>
    </xf>
    <xf numFmtId="172" fontId="88" fillId="0" borderId="66" xfId="978" applyNumberFormat="1" applyFont="1" applyFill="1" applyBorder="1" applyAlignment="1" applyProtection="1">
      <alignment horizontal="center" wrapText="1"/>
      <protection locked="0"/>
    </xf>
    <xf numFmtId="172" fontId="82" fillId="0" borderId="66" xfId="0" applyNumberFormat="1" applyFont="1" applyBorder="1" applyAlignment="1" applyProtection="1">
      <alignment horizontal="center"/>
      <protection locked="0"/>
    </xf>
    <xf numFmtId="172" fontId="7" fillId="0" borderId="66" xfId="1000" applyNumberFormat="1" applyFont="1" applyFill="1" applyBorder="1" applyAlignment="1" applyProtection="1">
      <alignment horizontal="center"/>
      <protection locked="0"/>
    </xf>
    <xf numFmtId="172" fontId="7" fillId="0" borderId="0" xfId="0" applyNumberFormat="1" applyFont="1" applyAlignment="1" applyProtection="1">
      <alignment horizontal="center" vertical="top"/>
      <protection locked="0"/>
    </xf>
    <xf numFmtId="172" fontId="82" fillId="0" borderId="0" xfId="0" applyNumberFormat="1" applyFont="1" applyAlignment="1" applyProtection="1">
      <alignment horizontal="center" vertical="top"/>
      <protection locked="0"/>
    </xf>
    <xf numFmtId="172" fontId="7" fillId="0" borderId="0" xfId="0" applyNumberFormat="1" applyFont="1" applyAlignment="1" applyProtection="1">
      <alignment horizontal="center"/>
      <protection locked="0"/>
    </xf>
    <xf numFmtId="172" fontId="7" fillId="32" borderId="66" xfId="1000" applyNumberFormat="1" applyFont="1" applyFill="1" applyBorder="1" applyAlignment="1" applyProtection="1">
      <alignment horizontal="center"/>
      <protection locked="0"/>
    </xf>
    <xf numFmtId="172" fontId="7" fillId="0" borderId="13" xfId="0" applyNumberFormat="1" applyFont="1" applyBorder="1" applyAlignment="1" applyProtection="1">
      <alignment horizontal="center"/>
      <protection locked="0"/>
    </xf>
    <xf numFmtId="172" fontId="82" fillId="0" borderId="13" xfId="0" applyNumberFormat="1" applyFont="1" applyBorder="1" applyAlignment="1" applyProtection="1">
      <alignment horizontal="center"/>
      <protection locked="0"/>
    </xf>
    <xf numFmtId="0" fontId="80" fillId="0" borderId="0" xfId="0" applyFont="1" applyProtection="1"/>
    <xf numFmtId="0" fontId="0" fillId="0" borderId="0" xfId="0" applyProtection="1"/>
    <xf numFmtId="0" fontId="7" fillId="0" borderId="0" xfId="0" applyFont="1" applyProtection="1"/>
    <xf numFmtId="0" fontId="84" fillId="0" borderId="0" xfId="0" applyFont="1" applyProtection="1"/>
    <xf numFmtId="0" fontId="30" fillId="0" borderId="0" xfId="0" applyFont="1" applyProtection="1"/>
    <xf numFmtId="0" fontId="18" fillId="0" borderId="0" xfId="0" applyFont="1" applyProtection="1"/>
    <xf numFmtId="0" fontId="7" fillId="0" borderId="0" xfId="0" applyFont="1" applyAlignment="1" applyProtection="1">
      <alignment horizontal="right"/>
    </xf>
    <xf numFmtId="0" fontId="7" fillId="0" borderId="0" xfId="0" applyFont="1" applyAlignment="1" applyProtection="1">
      <alignment vertical="top"/>
    </xf>
    <xf numFmtId="0" fontId="85" fillId="31" borderId="90" xfId="0" applyFont="1" applyFill="1" applyBorder="1" applyAlignment="1" applyProtection="1">
      <alignment horizontal="center" vertical="top" wrapText="1"/>
    </xf>
    <xf numFmtId="0" fontId="7" fillId="0" borderId="34" xfId="0" applyFont="1" applyBorder="1" applyProtection="1"/>
    <xf numFmtId="0" fontId="82" fillId="0" borderId="66" xfId="0" applyFont="1" applyBorder="1" applyAlignment="1" applyProtection="1">
      <alignment vertical="top"/>
    </xf>
    <xf numFmtId="0" fontId="7" fillId="0" borderId="66" xfId="0" applyFont="1" applyBorder="1" applyProtection="1"/>
    <xf numFmtId="0" fontId="86" fillId="0" borderId="66" xfId="0" applyFont="1" applyBorder="1" applyAlignment="1" applyProtection="1">
      <alignment horizontal="left" vertical="top"/>
    </xf>
    <xf numFmtId="0" fontId="7" fillId="0" borderId="66" xfId="0" applyFont="1" applyBorder="1" applyAlignment="1" applyProtection="1">
      <alignment vertical="center" wrapText="1"/>
    </xf>
    <xf numFmtId="0" fontId="7" fillId="0" borderId="91" xfId="0" applyFont="1" applyBorder="1" applyProtection="1"/>
    <xf numFmtId="0" fontId="7" fillId="0" borderId="91" xfId="0" applyFont="1" applyBorder="1" applyAlignment="1" applyProtection="1">
      <alignment horizontal="right"/>
    </xf>
    <xf numFmtId="0" fontId="86" fillId="0" borderId="22" xfId="0" applyFont="1" applyBorder="1" applyAlignment="1" applyProtection="1">
      <alignment horizontal="left" vertical="top"/>
    </xf>
    <xf numFmtId="0" fontId="7" fillId="0" borderId="22" xfId="0" applyFont="1" applyBorder="1" applyAlignment="1" applyProtection="1">
      <alignment vertical="top" wrapText="1"/>
    </xf>
    <xf numFmtId="0" fontId="7" fillId="0" borderId="93" xfId="0" applyFont="1" applyBorder="1" applyAlignment="1" applyProtection="1">
      <alignment horizontal="right"/>
    </xf>
    <xf numFmtId="0" fontId="86" fillId="0" borderId="10" xfId="0" applyFont="1" applyBorder="1" applyAlignment="1" applyProtection="1">
      <alignment horizontal="left" vertical="top"/>
    </xf>
    <xf numFmtId="0" fontId="7" fillId="0" borderId="66" xfId="0" applyFont="1" applyBorder="1" applyAlignment="1" applyProtection="1">
      <alignment horizontal="right"/>
    </xf>
    <xf numFmtId="0" fontId="86" fillId="0" borderId="10" xfId="0" applyFont="1" applyFill="1" applyBorder="1" applyAlignment="1" applyProtection="1">
      <alignment horizontal="left" vertical="top"/>
    </xf>
    <xf numFmtId="0" fontId="7" fillId="0" borderId="22" xfId="0" applyFont="1" applyFill="1" applyBorder="1" applyAlignment="1" applyProtection="1">
      <alignment vertical="top" wrapText="1"/>
    </xf>
    <xf numFmtId="0" fontId="7" fillId="0" borderId="66" xfId="0" applyFont="1" applyFill="1" applyBorder="1" applyAlignment="1" applyProtection="1">
      <alignment horizontal="right"/>
    </xf>
    <xf numFmtId="0" fontId="87" fillId="0" borderId="66" xfId="0" applyFont="1" applyBorder="1" applyAlignment="1" applyProtection="1">
      <alignment horizontal="left" vertical="top"/>
    </xf>
    <xf numFmtId="0" fontId="7" fillId="0" borderId="66" xfId="0" applyFont="1" applyBorder="1" applyAlignment="1" applyProtection="1">
      <alignment vertical="top" wrapText="1"/>
    </xf>
    <xf numFmtId="0" fontId="88" fillId="0" borderId="66" xfId="0" applyFont="1" applyBorder="1" applyAlignment="1" applyProtection="1">
      <alignment horizontal="right"/>
    </xf>
    <xf numFmtId="0" fontId="86" fillId="0" borderId="0" xfId="0" applyFont="1" applyAlignment="1" applyProtection="1">
      <alignment horizontal="left" vertical="top"/>
    </xf>
    <xf numFmtId="0" fontId="7" fillId="0" borderId="0" xfId="0" applyFont="1" applyAlignment="1" applyProtection="1">
      <alignment vertical="top" wrapText="1"/>
    </xf>
    <xf numFmtId="0" fontId="82" fillId="0" borderId="66" xfId="0" applyFont="1" applyBorder="1" applyAlignment="1" applyProtection="1">
      <alignment vertical="top" wrapText="1"/>
    </xf>
    <xf numFmtId="0" fontId="7" fillId="32" borderId="66" xfId="0" applyFont="1" applyFill="1" applyBorder="1" applyAlignment="1" applyProtection="1">
      <alignment horizontal="left" vertical="top" wrapText="1"/>
    </xf>
    <xf numFmtId="0" fontId="7" fillId="0" borderId="92" xfId="0" applyFont="1" applyBorder="1" applyAlignment="1" applyProtection="1">
      <alignment horizontal="right"/>
    </xf>
    <xf numFmtId="0" fontId="86" fillId="0" borderId="0" xfId="0" applyFont="1" applyProtection="1"/>
    <xf numFmtId="0" fontId="82" fillId="0" borderId="22" xfId="0" applyFont="1" applyBorder="1" applyAlignment="1" applyProtection="1">
      <alignment vertical="top" wrapText="1"/>
    </xf>
    <xf numFmtId="0" fontId="7" fillId="0" borderId="32" xfId="0" applyFont="1" applyBorder="1" applyAlignment="1" applyProtection="1">
      <alignment horizontal="right"/>
    </xf>
    <xf numFmtId="0" fontId="86" fillId="0" borderId="66" xfId="0" applyFont="1" applyBorder="1" applyAlignment="1" applyProtection="1">
      <alignment horizontal="left"/>
    </xf>
    <xf numFmtId="0" fontId="4" fillId="0" borderId="66" xfId="0" applyFont="1" applyBorder="1" applyAlignment="1" applyProtection="1">
      <alignment vertical="top" wrapText="1"/>
    </xf>
    <xf numFmtId="0" fontId="86" fillId="0" borderId="13" xfId="0" applyFont="1" applyBorder="1" applyAlignment="1" applyProtection="1">
      <alignment horizontal="left" vertical="top"/>
    </xf>
    <xf numFmtId="0" fontId="7" fillId="32" borderId="66" xfId="0" applyFont="1" applyFill="1" applyBorder="1" applyAlignment="1" applyProtection="1">
      <alignment vertical="top" wrapText="1"/>
    </xf>
    <xf numFmtId="0" fontId="7" fillId="32" borderId="66" xfId="0" applyFont="1" applyFill="1" applyBorder="1" applyAlignment="1" applyProtection="1">
      <alignment horizontal="right"/>
    </xf>
    <xf numFmtId="0" fontId="30" fillId="0" borderId="13" xfId="0" applyFont="1" applyBorder="1" applyAlignment="1" applyProtection="1">
      <alignment vertical="top" wrapText="1"/>
    </xf>
    <xf numFmtId="0" fontId="7" fillId="0" borderId="13" xfId="0" applyFont="1" applyBorder="1" applyAlignment="1" applyProtection="1">
      <alignment horizontal="right"/>
    </xf>
    <xf numFmtId="0" fontId="81" fillId="0" borderId="0" xfId="0" applyFont="1" applyProtection="1"/>
    <xf numFmtId="0" fontId="81" fillId="0" borderId="0" xfId="0" applyFont="1" applyAlignment="1" applyProtection="1">
      <alignment vertical="top" wrapText="1"/>
    </xf>
    <xf numFmtId="0" fontId="81" fillId="0" borderId="13" xfId="0" applyFont="1" applyBorder="1" applyAlignment="1" applyProtection="1">
      <alignment vertical="top" wrapText="1"/>
    </xf>
    <xf numFmtId="0" fontId="81" fillId="0" borderId="0" xfId="0" applyFont="1" applyAlignment="1" applyProtection="1">
      <alignment horizontal="right"/>
    </xf>
    <xf numFmtId="0" fontId="38" fillId="0" borderId="26" xfId="351" applyFont="1" applyFill="1" applyBorder="1" applyAlignment="1" applyProtection="1">
      <alignment horizontal="center" vertical="center"/>
    </xf>
    <xf numFmtId="0" fontId="38" fillId="0" borderId="19" xfId="351" applyFont="1" applyFill="1" applyBorder="1" applyAlignment="1" applyProtection="1">
      <alignment horizontal="center" vertical="center"/>
    </xf>
    <xf numFmtId="0" fontId="38" fillId="0" borderId="43" xfId="351" applyFont="1" applyFill="1" applyBorder="1" applyAlignment="1" applyProtection="1">
      <alignment horizontal="center" vertical="center"/>
    </xf>
    <xf numFmtId="0" fontId="51" fillId="0" borderId="26" xfId="340" applyFont="1" applyBorder="1" applyAlignment="1" applyProtection="1">
      <alignment horizontal="center" vertical="center" wrapText="1"/>
    </xf>
    <xf numFmtId="0" fontId="51" fillId="0" borderId="19" xfId="340" applyFont="1" applyBorder="1" applyAlignment="1" applyProtection="1">
      <alignment horizontal="center" vertical="center" wrapText="1"/>
    </xf>
    <xf numFmtId="0" fontId="51" fillId="0" borderId="43" xfId="340" applyFont="1" applyBorder="1" applyAlignment="1" applyProtection="1">
      <alignment horizontal="center" vertical="center" wrapText="1"/>
    </xf>
    <xf numFmtId="0" fontId="38" fillId="0" borderId="26" xfId="351" applyFont="1" applyFill="1" applyBorder="1" applyAlignment="1" applyProtection="1">
      <alignment horizontal="center" vertical="center" wrapText="1"/>
    </xf>
    <xf numFmtId="0" fontId="38" fillId="0" borderId="19" xfId="351" applyFont="1" applyFill="1" applyBorder="1" applyAlignment="1" applyProtection="1">
      <alignment horizontal="center" vertical="center" wrapText="1"/>
    </xf>
    <xf numFmtId="0" fontId="38" fillId="0" borderId="43" xfId="351" applyFont="1" applyFill="1" applyBorder="1" applyAlignment="1" applyProtection="1">
      <alignment horizontal="center" vertical="center" wrapText="1"/>
    </xf>
    <xf numFmtId="0" fontId="42" fillId="0" borderId="66" xfId="279" applyFont="1" applyFill="1" applyBorder="1" applyAlignment="1" applyProtection="1">
      <alignment horizontal="center" vertical="center" wrapText="1"/>
    </xf>
    <xf numFmtId="4" fontId="40" fillId="24" borderId="31" xfId="338" applyNumberFormat="1" applyFont="1" applyFill="1" applyBorder="1" applyAlignment="1" applyProtection="1">
      <alignment horizontal="center" vertical="center"/>
    </xf>
    <xf numFmtId="4" fontId="40" fillId="24" borderId="32" xfId="338" applyNumberFormat="1" applyFont="1" applyFill="1" applyBorder="1" applyAlignment="1" applyProtection="1">
      <alignment horizontal="center" vertical="center"/>
    </xf>
    <xf numFmtId="4" fontId="40" fillId="24" borderId="33" xfId="338" applyNumberFormat="1" applyFont="1" applyFill="1" applyBorder="1" applyAlignment="1" applyProtection="1">
      <alignment horizontal="center" vertical="center"/>
    </xf>
    <xf numFmtId="4" fontId="40" fillId="24" borderId="34" xfId="338" applyNumberFormat="1" applyFont="1" applyFill="1" applyBorder="1" applyAlignment="1" applyProtection="1">
      <alignment horizontal="center" vertical="center"/>
    </xf>
    <xf numFmtId="49" fontId="40" fillId="24" borderId="22" xfId="351" applyNumberFormat="1" applyFont="1" applyFill="1" applyBorder="1" applyAlignment="1" applyProtection="1">
      <alignment horizontal="center" vertical="center" wrapText="1"/>
    </xf>
    <xf numFmtId="49" fontId="40" fillId="24" borderId="30" xfId="351" applyNumberFormat="1" applyFont="1" applyFill="1" applyBorder="1" applyAlignment="1" applyProtection="1">
      <alignment horizontal="center" vertical="center" wrapText="1"/>
    </xf>
    <xf numFmtId="4" fontId="40" fillId="24" borderId="22" xfId="338" applyNumberFormat="1" applyFont="1" applyFill="1" applyBorder="1" applyAlignment="1" applyProtection="1">
      <alignment horizontal="center" vertical="center" wrapText="1"/>
    </xf>
    <xf numFmtId="4" fontId="40" fillId="24" borderId="30" xfId="338" applyNumberFormat="1" applyFont="1" applyFill="1" applyBorder="1" applyAlignment="1" applyProtection="1">
      <alignment horizontal="center" vertical="center" wrapText="1"/>
    </xf>
    <xf numFmtId="0" fontId="38" fillId="0" borderId="49" xfId="351" applyFont="1" applyFill="1" applyBorder="1" applyAlignment="1" applyProtection="1">
      <alignment horizontal="center" vertical="center" wrapText="1"/>
    </xf>
    <xf numFmtId="49" fontId="38" fillId="25" borderId="50" xfId="0" applyNumberFormat="1" applyFont="1" applyFill="1" applyBorder="1" applyAlignment="1">
      <alignment horizontal="left" wrapText="1"/>
    </xf>
    <xf numFmtId="49" fontId="38" fillId="25" borderId="49" xfId="0" applyNumberFormat="1" applyFont="1" applyFill="1" applyBorder="1" applyAlignment="1">
      <alignment horizontal="left" wrapText="1"/>
    </xf>
    <xf numFmtId="0" fontId="38" fillId="0" borderId="49" xfId="351" applyFont="1" applyFill="1" applyBorder="1" applyAlignment="1" applyProtection="1">
      <alignment horizontal="center" vertical="center"/>
    </xf>
    <xf numFmtId="0" fontId="41" fillId="27" borderId="67" xfId="0" applyFont="1" applyFill="1" applyBorder="1" applyAlignment="1">
      <alignment horizontal="center" vertical="center"/>
    </xf>
    <xf numFmtId="0" fontId="41" fillId="27" borderId="68" xfId="0" applyFont="1" applyFill="1" applyBorder="1" applyAlignment="1">
      <alignment horizontal="center" vertical="center"/>
    </xf>
    <xf numFmtId="0" fontId="41" fillId="27" borderId="69" xfId="0" applyFont="1" applyFill="1" applyBorder="1" applyAlignment="1">
      <alignment horizontal="center" vertical="center"/>
    </xf>
    <xf numFmtId="0" fontId="38" fillId="0" borderId="44" xfId="351" applyNumberFormat="1" applyFont="1" applyFill="1" applyBorder="1" applyAlignment="1" applyProtection="1">
      <alignment horizontal="center" vertical="center" wrapText="1"/>
      <protection locked="0"/>
    </xf>
    <xf numFmtId="0" fontId="38" fillId="0" borderId="29" xfId="351" applyNumberFormat="1" applyFont="1" applyFill="1" applyBorder="1" applyAlignment="1" applyProtection="1">
      <alignment horizontal="center" vertical="center" wrapText="1"/>
      <protection locked="0"/>
    </xf>
    <xf numFmtId="0" fontId="38" fillId="0" borderId="45" xfId="351" applyNumberFormat="1" applyFont="1" applyFill="1" applyBorder="1" applyAlignment="1" applyProtection="1">
      <alignment horizontal="center" vertical="center" wrapText="1"/>
      <protection locked="0"/>
    </xf>
    <xf numFmtId="0" fontId="38" fillId="0" borderId="46" xfId="351" applyNumberFormat="1" applyFont="1" applyFill="1" applyBorder="1" applyAlignment="1" applyProtection="1">
      <alignment horizontal="center" vertical="center" wrapText="1"/>
      <protection locked="0"/>
    </xf>
    <xf numFmtId="0" fontId="38" fillId="0" borderId="47" xfId="351" applyNumberFormat="1" applyFont="1" applyFill="1" applyBorder="1" applyAlignment="1" applyProtection="1">
      <alignment horizontal="center" vertical="center" wrapText="1"/>
      <protection locked="0"/>
    </xf>
    <xf numFmtId="0" fontId="38" fillId="0" borderId="48" xfId="351" applyNumberFormat="1" applyFont="1" applyFill="1" applyBorder="1" applyAlignment="1" applyProtection="1">
      <alignment horizontal="center" vertical="center" wrapText="1"/>
      <protection locked="0"/>
    </xf>
    <xf numFmtId="49" fontId="39" fillId="0" borderId="51" xfId="350" applyNumberFormat="1" applyFont="1" applyFill="1" applyBorder="1" applyAlignment="1" applyProtection="1">
      <alignment horizontal="left" vertical="top"/>
    </xf>
    <xf numFmtId="49" fontId="39" fillId="0" borderId="52" xfId="350" applyNumberFormat="1" applyFont="1" applyFill="1" applyBorder="1" applyAlignment="1" applyProtection="1">
      <alignment horizontal="left" vertical="top"/>
    </xf>
    <xf numFmtId="49" fontId="48" fillId="27" borderId="26" xfId="0" applyNumberFormat="1" applyFont="1" applyFill="1" applyBorder="1" applyAlignment="1">
      <alignment horizontal="center" vertical="top" wrapText="1"/>
    </xf>
    <xf numFmtId="0" fontId="48" fillId="27" borderId="19" xfId="0" applyNumberFormat="1" applyFont="1" applyFill="1" applyBorder="1" applyAlignment="1">
      <alignment horizontal="center" vertical="top" wrapText="1"/>
    </xf>
    <xf numFmtId="0" fontId="48" fillId="27" borderId="43" xfId="0" applyNumberFormat="1" applyFont="1" applyFill="1" applyBorder="1" applyAlignment="1">
      <alignment horizontal="center" vertical="top" wrapText="1"/>
    </xf>
    <xf numFmtId="0" fontId="81" fillId="0" borderId="0" xfId="0" applyFont="1" applyAlignment="1" applyProtection="1">
      <alignment vertical="top" wrapText="1"/>
    </xf>
    <xf numFmtId="0" fontId="0" fillId="0" borderId="0" xfId="0" applyProtection="1"/>
    <xf numFmtId="0" fontId="89" fillId="0" borderId="0" xfId="0" applyFont="1" applyAlignment="1" applyProtection="1">
      <alignment wrapText="1"/>
      <protection locked="0"/>
    </xf>
    <xf numFmtId="0" fontId="0" fillId="0" borderId="0" xfId="0" applyAlignment="1" applyProtection="1">
      <alignment wrapText="1"/>
      <protection locked="0"/>
    </xf>
    <xf numFmtId="2" fontId="3" fillId="0" borderId="0" xfId="0" applyNumberFormat="1" applyFont="1" applyAlignment="1" applyProtection="1">
      <alignment horizontal="right"/>
      <protection locked="0"/>
    </xf>
    <xf numFmtId="2" fontId="78" fillId="0" borderId="0" xfId="0" applyNumberFormat="1" applyFont="1" applyAlignment="1" applyProtection="1">
      <alignment horizontal="right"/>
      <protection locked="0"/>
    </xf>
    <xf numFmtId="2" fontId="78" fillId="0" borderId="0" xfId="0" applyNumberFormat="1" applyFont="1" applyAlignment="1" applyProtection="1">
      <alignment horizontal="center"/>
      <protection locked="0"/>
    </xf>
    <xf numFmtId="4" fontId="3" fillId="0" borderId="0" xfId="0" applyNumberFormat="1" applyFont="1" applyFill="1" applyAlignment="1" applyProtection="1">
      <alignment horizontal="right"/>
      <protection locked="0"/>
    </xf>
    <xf numFmtId="4" fontId="3" fillId="0" borderId="0" xfId="0" applyNumberFormat="1" applyFont="1" applyFill="1" applyProtection="1">
      <protection locked="0"/>
    </xf>
    <xf numFmtId="2" fontId="3" fillId="0" borderId="0" xfId="0" applyNumberFormat="1" applyFont="1" applyFill="1" applyAlignment="1" applyProtection="1">
      <alignment horizontal="right"/>
      <protection locked="0"/>
    </xf>
    <xf numFmtId="173" fontId="3" fillId="0" borderId="0" xfId="0" applyNumberFormat="1" applyFont="1" applyFill="1" applyProtection="1">
      <protection locked="0"/>
    </xf>
    <xf numFmtId="4" fontId="3" fillId="0" borderId="47" xfId="0" applyNumberFormat="1" applyFont="1" applyFill="1" applyBorder="1" applyProtection="1">
      <protection locked="0"/>
    </xf>
    <xf numFmtId="2" fontId="77" fillId="0" borderId="0" xfId="0" applyNumberFormat="1" applyFont="1" applyAlignment="1" applyProtection="1">
      <alignment horizontal="right"/>
      <protection locked="0"/>
    </xf>
    <xf numFmtId="4" fontId="77" fillId="0" borderId="0" xfId="0" applyNumberFormat="1" applyFont="1" applyProtection="1">
      <protection locked="0"/>
    </xf>
    <xf numFmtId="1" fontId="3" fillId="0" borderId="0" xfId="0" applyNumberFormat="1" applyFont="1" applyAlignment="1" applyProtection="1">
      <alignment horizontal="center" vertical="top"/>
    </xf>
    <xf numFmtId="1" fontId="77" fillId="0" borderId="0" xfId="0" applyNumberFormat="1" applyFont="1" applyAlignment="1" applyProtection="1">
      <alignment wrapText="1"/>
    </xf>
    <xf numFmtId="1" fontId="3" fillId="0" borderId="0" xfId="0" applyNumberFormat="1" applyFont="1" applyAlignment="1" applyProtection="1">
      <alignment horizontal="center"/>
    </xf>
    <xf numFmtId="1" fontId="78" fillId="0" borderId="0" xfId="0" applyNumberFormat="1" applyFont="1" applyAlignment="1" applyProtection="1">
      <alignment horizontal="center" vertical="top"/>
    </xf>
    <xf numFmtId="1" fontId="78" fillId="0" borderId="0" xfId="0" applyNumberFormat="1" applyFont="1" applyAlignment="1" applyProtection="1">
      <alignment vertical="top" wrapText="1"/>
    </xf>
    <xf numFmtId="2" fontId="78" fillId="0" borderId="0" xfId="0" applyNumberFormat="1" applyFont="1" applyAlignment="1" applyProtection="1">
      <alignment horizontal="right"/>
    </xf>
    <xf numFmtId="1" fontId="78" fillId="0" borderId="0" xfId="0" applyNumberFormat="1" applyFont="1" applyAlignment="1" applyProtection="1">
      <alignment horizontal="center"/>
    </xf>
    <xf numFmtId="4" fontId="3" fillId="0" borderId="0" xfId="0" applyNumberFormat="1" applyFont="1" applyAlignment="1" applyProtection="1">
      <alignment horizontal="right"/>
    </xf>
    <xf numFmtId="4" fontId="3" fillId="0" borderId="0" xfId="0" applyNumberFormat="1" applyFont="1" applyAlignment="1" applyProtection="1">
      <alignment horizontal="center"/>
    </xf>
    <xf numFmtId="1" fontId="3" fillId="0" borderId="0" xfId="0" applyNumberFormat="1" applyFont="1" applyAlignment="1" applyProtection="1">
      <alignment wrapText="1"/>
    </xf>
    <xf numFmtId="4" fontId="3" fillId="0" borderId="0" xfId="0" applyNumberFormat="1" applyFont="1" applyProtection="1"/>
    <xf numFmtId="0" fontId="3" fillId="0" borderId="0" xfId="1001" applyFont="1" applyAlignment="1" applyProtection="1">
      <alignment vertical="top" wrapText="1"/>
    </xf>
    <xf numFmtId="173" fontId="3" fillId="0" borderId="0" xfId="0" applyNumberFormat="1" applyFont="1" applyAlignment="1" applyProtection="1">
      <alignment horizontal="right"/>
    </xf>
    <xf numFmtId="1" fontId="3" fillId="0" borderId="0" xfId="0" applyNumberFormat="1" applyFont="1" applyFill="1" applyAlignment="1" applyProtection="1">
      <alignment horizontal="center" vertical="top"/>
    </xf>
    <xf numFmtId="0" fontId="3" fillId="0" borderId="0" xfId="1001" applyFont="1" applyFill="1" applyAlignment="1" applyProtection="1">
      <alignment vertical="top" wrapText="1"/>
    </xf>
    <xf numFmtId="4" fontId="3" fillId="0" borderId="0" xfId="0" applyNumberFormat="1" applyFont="1" applyFill="1" applyAlignment="1" applyProtection="1">
      <alignment horizontal="center"/>
    </xf>
    <xf numFmtId="4" fontId="3" fillId="0" borderId="0" xfId="0" applyNumberFormat="1" applyFont="1" applyFill="1" applyAlignment="1" applyProtection="1">
      <alignment horizontal="right"/>
    </xf>
    <xf numFmtId="173" fontId="3" fillId="0" borderId="0" xfId="0" applyNumberFormat="1" applyFont="1" applyFill="1" applyAlignment="1" applyProtection="1">
      <alignment horizontal="right"/>
    </xf>
    <xf numFmtId="1" fontId="3" fillId="0" borderId="0" xfId="0" applyNumberFormat="1" applyFont="1" applyFill="1" applyAlignment="1" applyProtection="1">
      <alignment wrapText="1"/>
    </xf>
    <xf numFmtId="1" fontId="3" fillId="0" borderId="0" xfId="0" applyNumberFormat="1" applyFont="1" applyFill="1" applyAlignment="1" applyProtection="1">
      <alignment horizontal="center"/>
    </xf>
    <xf numFmtId="4" fontId="3" fillId="0" borderId="0" xfId="0" applyNumberFormat="1" applyFont="1" applyFill="1" applyAlignment="1" applyProtection="1">
      <alignment vertical="top" wrapText="1"/>
    </xf>
    <xf numFmtId="1" fontId="3" fillId="0" borderId="0" xfId="0" applyNumberFormat="1" applyFont="1" applyFill="1" applyAlignment="1" applyProtection="1">
      <alignment vertical="center" wrapText="1"/>
    </xf>
    <xf numFmtId="0" fontId="3" fillId="0" borderId="0" xfId="0" applyFont="1" applyFill="1" applyAlignment="1" applyProtection="1">
      <alignment vertical="top" wrapText="1"/>
    </xf>
    <xf numFmtId="1" fontId="3" fillId="0" borderId="0" xfId="0" applyNumberFormat="1" applyFont="1" applyFill="1" applyAlignment="1" applyProtection="1">
      <alignment vertical="top" wrapText="1"/>
    </xf>
    <xf numFmtId="2" fontId="3" fillId="0" borderId="0" xfId="0" applyNumberFormat="1" applyFont="1" applyFill="1" applyAlignment="1" applyProtection="1">
      <alignment horizontal="right"/>
    </xf>
    <xf numFmtId="1" fontId="3" fillId="0" borderId="47" xfId="0" applyNumberFormat="1" applyFont="1" applyFill="1" applyBorder="1" applyAlignment="1" applyProtection="1">
      <alignment vertical="top" wrapText="1"/>
    </xf>
    <xf numFmtId="4" fontId="3" fillId="0" borderId="47" xfId="0" applyNumberFormat="1" applyFont="1" applyFill="1" applyBorder="1" applyAlignment="1" applyProtection="1">
      <alignment horizontal="right"/>
    </xf>
    <xf numFmtId="4" fontId="3" fillId="0" borderId="47" xfId="0" applyNumberFormat="1" applyFont="1" applyFill="1" applyBorder="1" applyAlignment="1" applyProtection="1">
      <alignment horizontal="center"/>
    </xf>
    <xf numFmtId="2" fontId="77" fillId="0" borderId="0" xfId="0" applyNumberFormat="1" applyFont="1" applyAlignment="1" applyProtection="1">
      <alignment horizontal="center"/>
    </xf>
    <xf numFmtId="1" fontId="77" fillId="0" borderId="0" xfId="0" applyNumberFormat="1" applyFont="1" applyAlignment="1" applyProtection="1">
      <alignment horizontal="center"/>
    </xf>
    <xf numFmtId="4" fontId="63" fillId="0" borderId="47" xfId="0" applyNumberFormat="1" applyFont="1" applyBorder="1" applyProtection="1">
      <protection locked="0"/>
    </xf>
    <xf numFmtId="4" fontId="61" fillId="0" borderId="47" xfId="0" applyNumberFormat="1" applyFont="1" applyBorder="1" applyProtection="1">
      <protection locked="0"/>
    </xf>
    <xf numFmtId="2" fontId="74" fillId="0" borderId="0" xfId="0" applyNumberFormat="1" applyFont="1" applyFill="1" applyProtection="1">
      <protection locked="0"/>
    </xf>
    <xf numFmtId="2" fontId="72" fillId="0" borderId="0" xfId="279" applyNumberFormat="1" applyFont="1" applyFill="1" applyProtection="1">
      <protection locked="0"/>
    </xf>
    <xf numFmtId="49" fontId="61" fillId="0" borderId="0" xfId="0" applyNumberFormat="1" applyFont="1" applyAlignment="1" applyProtection="1">
      <alignment vertical="top"/>
    </xf>
    <xf numFmtId="2" fontId="61" fillId="0" borderId="0" xfId="0" applyNumberFormat="1" applyFont="1" applyAlignment="1" applyProtection="1">
      <alignment horizontal="left" vertical="top"/>
    </xf>
    <xf numFmtId="0" fontId="61" fillId="0" borderId="0" xfId="0" applyFont="1" applyAlignment="1" applyProtection="1">
      <alignment vertical="top" wrapText="1"/>
    </xf>
    <xf numFmtId="0" fontId="61" fillId="0" borderId="0" xfId="0" applyFont="1" applyAlignment="1" applyProtection="1">
      <alignment horizontal="left"/>
    </xf>
    <xf numFmtId="0" fontId="62" fillId="0" borderId="0" xfId="0" applyFont="1" applyProtection="1"/>
    <xf numFmtId="49" fontId="64" fillId="0" borderId="0" xfId="0" applyNumberFormat="1" applyFont="1" applyAlignment="1" applyProtection="1">
      <alignment vertical="top"/>
    </xf>
    <xf numFmtId="0" fontId="65" fillId="0" borderId="0" xfId="0" applyFont="1" applyAlignment="1" applyProtection="1">
      <alignment horizontal="centerContinuous" vertical="top" wrapText="1"/>
    </xf>
    <xf numFmtId="0" fontId="64" fillId="0" borderId="0" xfId="0" applyFont="1" applyAlignment="1" applyProtection="1">
      <alignment horizontal="centerContinuous"/>
    </xf>
    <xf numFmtId="0" fontId="66" fillId="0" borderId="0" xfId="0" applyFont="1" applyAlignment="1" applyProtection="1">
      <alignment horizontal="centerContinuous"/>
    </xf>
    <xf numFmtId="0" fontId="61" fillId="0" borderId="0" xfId="0" applyFont="1" applyAlignment="1" applyProtection="1">
      <alignment horizontal="centerContinuous" vertical="top" wrapText="1"/>
    </xf>
    <xf numFmtId="0" fontId="62" fillId="0" borderId="0" xfId="0" applyFont="1" applyAlignment="1" applyProtection="1">
      <alignment horizontal="centerContinuous"/>
    </xf>
    <xf numFmtId="0" fontId="61" fillId="0" borderId="0" xfId="0" applyFont="1" applyAlignment="1" applyProtection="1">
      <alignment wrapText="1"/>
    </xf>
    <xf numFmtId="0" fontId="61" fillId="0" borderId="0" xfId="0" applyFont="1" applyAlignment="1" applyProtection="1">
      <alignment horizontal="left" vertical="top" wrapText="1"/>
    </xf>
    <xf numFmtId="49" fontId="61" fillId="0" borderId="0" xfId="0" applyNumberFormat="1" applyFont="1" applyAlignment="1" applyProtection="1">
      <alignment horizontal="left" vertical="top" wrapText="1"/>
    </xf>
    <xf numFmtId="49" fontId="61" fillId="0" borderId="0" xfId="0" applyNumberFormat="1" applyFont="1" applyAlignment="1" applyProtection="1">
      <alignment vertical="top" wrapText="1"/>
    </xf>
    <xf numFmtId="49" fontId="61" fillId="0" borderId="47" xfId="0" applyNumberFormat="1" applyFont="1" applyBorder="1" applyAlignment="1" applyProtection="1">
      <alignment vertical="top"/>
    </xf>
    <xf numFmtId="2" fontId="68" fillId="0" borderId="47" xfId="0" applyNumberFormat="1" applyFont="1" applyBorder="1" applyAlignment="1" applyProtection="1">
      <alignment horizontal="left" vertical="top"/>
    </xf>
    <xf numFmtId="0" fontId="68" fillId="0" borderId="47" xfId="0" applyFont="1" applyBorder="1" applyAlignment="1" applyProtection="1">
      <alignment vertical="top" wrapText="1"/>
    </xf>
    <xf numFmtId="0" fontId="68" fillId="0" borderId="47" xfId="0" applyFont="1" applyBorder="1" applyAlignment="1" applyProtection="1">
      <alignment horizontal="left"/>
    </xf>
    <xf numFmtId="0" fontId="69" fillId="0" borderId="47" xfId="0" applyFont="1" applyBorder="1" applyProtection="1"/>
    <xf numFmtId="2" fontId="64" fillId="0" borderId="0" xfId="0" applyNumberFormat="1" applyFont="1" applyAlignment="1" applyProtection="1">
      <alignment horizontal="left" vertical="top"/>
    </xf>
    <xf numFmtId="0" fontId="64" fillId="0" borderId="0" xfId="0" applyFont="1" applyAlignment="1" applyProtection="1">
      <alignment horizontal="left"/>
    </xf>
    <xf numFmtId="0" fontId="66" fillId="0" borderId="0" xfId="0" applyFont="1" applyProtection="1"/>
    <xf numFmtId="0" fontId="64" fillId="0" borderId="0" xfId="0" applyFont="1" applyProtection="1"/>
    <xf numFmtId="49" fontId="61" fillId="0" borderId="88" xfId="0" applyNumberFormat="1" applyFont="1" applyBorder="1" applyAlignment="1" applyProtection="1">
      <alignment vertical="top"/>
    </xf>
    <xf numFmtId="2" fontId="64" fillId="0" borderId="88" xfId="0" applyNumberFormat="1" applyFont="1" applyBorder="1" applyAlignment="1" applyProtection="1">
      <alignment horizontal="left" vertical="top"/>
    </xf>
    <xf numFmtId="0" fontId="61" fillId="0" borderId="88" xfId="0" applyFont="1" applyBorder="1" applyAlignment="1" applyProtection="1">
      <alignment vertical="top" wrapText="1"/>
    </xf>
    <xf numFmtId="0" fontId="61" fillId="0" borderId="88" xfId="0" applyFont="1" applyBorder="1" applyAlignment="1" applyProtection="1">
      <alignment horizontal="left"/>
    </xf>
    <xf numFmtId="0" fontId="62" fillId="0" borderId="88" xfId="0" applyFont="1" applyBorder="1" applyProtection="1"/>
    <xf numFmtId="0" fontId="64" fillId="0" borderId="0" xfId="0" applyFont="1" applyAlignment="1" applyProtection="1">
      <alignment vertical="top" wrapText="1"/>
    </xf>
    <xf numFmtId="0" fontId="61" fillId="0" borderId="47" xfId="0" applyFont="1" applyBorder="1" applyProtection="1"/>
    <xf numFmtId="2" fontId="61" fillId="0" borderId="47" xfId="0" applyNumberFormat="1" applyFont="1" applyBorder="1" applyAlignment="1" applyProtection="1">
      <alignment horizontal="left" vertical="top"/>
    </xf>
    <xf numFmtId="0" fontId="62" fillId="0" borderId="47" xfId="0" applyFont="1" applyBorder="1" applyProtection="1"/>
    <xf numFmtId="0" fontId="61" fillId="0" borderId="0" xfId="0" applyFont="1" applyProtection="1"/>
    <xf numFmtId="49" fontId="64" fillId="0" borderId="0" xfId="0" applyNumberFormat="1" applyFont="1" applyAlignment="1" applyProtection="1">
      <alignment horizontal="left" vertical="top"/>
    </xf>
    <xf numFmtId="0" fontId="66" fillId="0" borderId="0" xfId="0" applyFont="1" applyAlignment="1" applyProtection="1">
      <alignment horizontal="center"/>
    </xf>
    <xf numFmtId="49" fontId="62" fillId="0" borderId="0" xfId="0" applyNumberFormat="1" applyFont="1" applyAlignment="1" applyProtection="1">
      <alignment vertical="top"/>
    </xf>
    <xf numFmtId="2" fontId="62" fillId="0" borderId="0" xfId="0" applyNumberFormat="1" applyFont="1" applyAlignment="1" applyProtection="1">
      <alignment horizontal="left" vertical="top"/>
    </xf>
    <xf numFmtId="0" fontId="62" fillId="0" borderId="0" xfId="0" applyFont="1" applyAlignment="1" applyProtection="1">
      <alignment vertical="top" wrapText="1"/>
    </xf>
    <xf numFmtId="0" fontId="62" fillId="0" borderId="0" xfId="0" applyFont="1" applyAlignment="1" applyProtection="1">
      <alignment horizontal="left"/>
    </xf>
    <xf numFmtId="49" fontId="62" fillId="0" borderId="0" xfId="0" applyNumberFormat="1" applyFont="1" applyAlignment="1" applyProtection="1">
      <alignment horizontal="left" vertical="top" wrapText="1"/>
    </xf>
    <xf numFmtId="0" fontId="62" fillId="0" borderId="0" xfId="0" applyFont="1" applyAlignment="1" applyProtection="1">
      <alignment horizontal="left" vertical="top"/>
    </xf>
    <xf numFmtId="2" fontId="62" fillId="0" borderId="0" xfId="0" applyNumberFormat="1" applyFont="1" applyFill="1" applyAlignment="1" applyProtection="1">
      <alignment horizontal="left" vertical="top"/>
    </xf>
    <xf numFmtId="0" fontId="62" fillId="0" borderId="0" xfId="0" applyFont="1" applyFill="1" applyAlignment="1" applyProtection="1">
      <alignment vertical="top" wrapText="1"/>
    </xf>
    <xf numFmtId="0" fontId="62" fillId="0" borderId="0" xfId="0" applyFont="1" applyFill="1" applyAlignment="1" applyProtection="1">
      <alignment horizontal="left"/>
    </xf>
    <xf numFmtId="49" fontId="62" fillId="0" borderId="0" xfId="0" applyNumberFormat="1" applyFont="1" applyFill="1" applyAlignment="1" applyProtection="1">
      <alignment vertical="top"/>
    </xf>
    <xf numFmtId="0" fontId="62" fillId="0" borderId="0" xfId="0" applyFont="1" applyFill="1" applyAlignment="1" applyProtection="1">
      <alignment horizontal="left" vertical="top"/>
    </xf>
    <xf numFmtId="0" fontId="62" fillId="0" borderId="0" xfId="0" applyFont="1" applyFill="1" applyProtection="1"/>
    <xf numFmtId="0" fontId="74" fillId="0" borderId="0" xfId="0" applyFont="1" applyFill="1" applyAlignment="1" applyProtection="1">
      <alignment horizontal="left" vertical="top" wrapText="1"/>
    </xf>
    <xf numFmtId="0" fontId="74" fillId="0" borderId="0" xfId="0" applyFont="1" applyFill="1" applyAlignment="1" applyProtection="1">
      <alignment horizontal="left"/>
    </xf>
    <xf numFmtId="0" fontId="75" fillId="0" borderId="0" xfId="0" applyFont="1" applyFill="1" applyAlignment="1" applyProtection="1">
      <alignment vertical="center" wrapText="1"/>
    </xf>
    <xf numFmtId="0" fontId="72" fillId="0" borderId="0" xfId="0" applyFont="1" applyFill="1" applyProtection="1"/>
    <xf numFmtId="4" fontId="62" fillId="0" borderId="0" xfId="0" applyNumberFormat="1" applyFont="1" applyFill="1" applyProtection="1"/>
    <xf numFmtId="49" fontId="61" fillId="0" borderId="0" xfId="0" applyNumberFormat="1" applyFont="1" applyFill="1" applyAlignment="1" applyProtection="1">
      <alignment vertical="top"/>
    </xf>
    <xf numFmtId="2" fontId="61" fillId="0" borderId="0" xfId="0" applyNumberFormat="1" applyFont="1" applyFill="1" applyAlignment="1" applyProtection="1">
      <alignment horizontal="left" vertical="top"/>
    </xf>
    <xf numFmtId="0" fontId="61" fillId="0" borderId="0" xfId="0" applyFont="1" applyFill="1" applyAlignment="1" applyProtection="1">
      <alignment vertical="top" wrapText="1"/>
    </xf>
    <xf numFmtId="0" fontId="61" fillId="0" borderId="0" xfId="0" applyFont="1" applyFill="1" applyAlignment="1" applyProtection="1">
      <alignment horizontal="left"/>
    </xf>
    <xf numFmtId="49" fontId="64" fillId="0" borderId="0" xfId="0" applyNumberFormat="1" applyFont="1" applyFill="1" applyAlignment="1" applyProtection="1">
      <alignment vertical="top"/>
    </xf>
    <xf numFmtId="2" fontId="64" fillId="0" borderId="0" xfId="0" applyNumberFormat="1" applyFont="1" applyFill="1" applyAlignment="1" applyProtection="1">
      <alignment horizontal="left" vertical="top"/>
    </xf>
    <xf numFmtId="0" fontId="64" fillId="0" borderId="0" xfId="0" applyFont="1" applyFill="1" applyAlignment="1" applyProtection="1">
      <alignment vertical="top" wrapText="1"/>
    </xf>
    <xf numFmtId="0" fontId="64" fillId="0" borderId="0" xfId="0" applyFont="1" applyFill="1" applyAlignment="1" applyProtection="1">
      <alignment horizontal="left"/>
    </xf>
    <xf numFmtId="0" fontId="66" fillId="0" borderId="0" xfId="0" applyFont="1" applyFill="1" applyProtection="1"/>
    <xf numFmtId="0" fontId="61" fillId="0" borderId="0" xfId="0" applyFont="1" applyFill="1" applyAlignment="1" applyProtection="1">
      <alignment horizontal="left" vertical="top" wrapText="1"/>
    </xf>
    <xf numFmtId="0" fontId="64" fillId="0" borderId="0" xfId="0" applyFont="1" applyFill="1" applyProtection="1"/>
    <xf numFmtId="0" fontId="62" fillId="0" borderId="0" xfId="0" applyFont="1" applyFill="1" applyAlignment="1" applyProtection="1">
      <alignment horizontal="left" vertical="top" wrapText="1"/>
    </xf>
    <xf numFmtId="0" fontId="66" fillId="0" borderId="0" xfId="0" applyFont="1" applyFill="1" applyAlignment="1" applyProtection="1">
      <alignment vertical="top" wrapText="1"/>
    </xf>
    <xf numFmtId="0" fontId="66" fillId="0" borderId="0" xfId="0" applyFont="1" applyFill="1" applyAlignment="1" applyProtection="1">
      <alignment horizontal="left"/>
    </xf>
    <xf numFmtId="49" fontId="62" fillId="0" borderId="0" xfId="279" applyNumberFormat="1" applyFont="1" applyFill="1" applyAlignment="1" applyProtection="1">
      <alignment vertical="top"/>
    </xf>
    <xf numFmtId="2" fontId="62" fillId="0" borderId="0" xfId="279" applyNumberFormat="1" applyFont="1" applyFill="1" applyAlignment="1" applyProtection="1">
      <alignment horizontal="left" vertical="top"/>
    </xf>
    <xf numFmtId="0" fontId="62" fillId="0" borderId="0" xfId="279" applyFont="1" applyFill="1" applyAlignment="1" applyProtection="1">
      <alignment vertical="top" wrapText="1"/>
    </xf>
    <xf numFmtId="0" fontId="62" fillId="0" borderId="0" xfId="279" applyFont="1" applyFill="1" applyAlignment="1" applyProtection="1">
      <alignment horizontal="left"/>
    </xf>
    <xf numFmtId="0" fontId="62" fillId="0" borderId="0" xfId="279" applyFont="1" applyFill="1" applyProtection="1"/>
    <xf numFmtId="2" fontId="62" fillId="0" borderId="0" xfId="0" applyNumberFormat="1" applyFont="1" applyFill="1" applyAlignment="1" applyProtection="1">
      <alignment horizontal="left" vertical="top" wrapText="1"/>
    </xf>
    <xf numFmtId="0" fontId="62" fillId="0" borderId="0" xfId="0" applyFont="1" applyFill="1" applyAlignment="1" applyProtection="1">
      <alignment wrapText="1"/>
    </xf>
    <xf numFmtId="0" fontId="62" fillId="0" borderId="0" xfId="0" applyFont="1" applyFill="1" applyAlignment="1" applyProtection="1">
      <alignment horizontal="right"/>
    </xf>
    <xf numFmtId="49" fontId="66" fillId="0" borderId="0" xfId="0" applyNumberFormat="1" applyFont="1" applyFill="1" applyAlignment="1" applyProtection="1">
      <alignment horizontal="left" vertical="top"/>
    </xf>
    <xf numFmtId="49" fontId="66" fillId="0" borderId="0" xfId="0" applyNumberFormat="1" applyFont="1" applyFill="1" applyAlignment="1" applyProtection="1">
      <alignment vertical="top"/>
    </xf>
    <xf numFmtId="0" fontId="45" fillId="0" borderId="0" xfId="0" applyFont="1" applyBorder="1" applyAlignment="1" applyProtection="1">
      <alignment vertical="top"/>
      <protection locked="0"/>
    </xf>
    <xf numFmtId="49" fontId="39" fillId="0" borderId="51" xfId="350" applyNumberFormat="1" applyFont="1" applyFill="1" applyBorder="1" applyAlignment="1" applyProtection="1">
      <alignment horizontal="left" vertical="top"/>
      <protection locked="0"/>
    </xf>
    <xf numFmtId="49" fontId="39" fillId="0" borderId="52" xfId="350" applyNumberFormat="1" applyFont="1" applyFill="1" applyBorder="1" applyAlignment="1" applyProtection="1">
      <alignment horizontal="left" vertical="top"/>
      <protection locked="0"/>
    </xf>
    <xf numFmtId="49" fontId="39" fillId="0" borderId="15" xfId="350" applyNumberFormat="1" applyFont="1" applyFill="1" applyBorder="1" applyAlignment="1" applyProtection="1">
      <alignment horizontal="left" vertical="top"/>
      <protection locked="0"/>
    </xf>
    <xf numFmtId="4" fontId="38" fillId="0" borderId="15" xfId="279" applyNumberFormat="1" applyFont="1" applyFill="1" applyBorder="1" applyAlignment="1" applyProtection="1">
      <alignment vertical="top"/>
      <protection locked="0"/>
    </xf>
    <xf numFmtId="172" fontId="38" fillId="0" borderId="15" xfId="279" applyNumberFormat="1" applyFont="1" applyFill="1" applyBorder="1" applyAlignment="1" applyProtection="1">
      <alignment vertical="top"/>
      <protection locked="0"/>
    </xf>
    <xf numFmtId="172" fontId="39" fillId="0" borderId="15" xfId="0" applyNumberFormat="1" applyFont="1" applyBorder="1" applyAlignment="1" applyProtection="1">
      <alignment vertical="top"/>
      <protection locked="0"/>
    </xf>
    <xf numFmtId="49" fontId="48" fillId="27" borderId="26" xfId="0" applyNumberFormat="1" applyFont="1" applyFill="1" applyBorder="1" applyAlignment="1" applyProtection="1">
      <alignment horizontal="center" vertical="top" wrapText="1"/>
      <protection locked="0"/>
    </xf>
    <xf numFmtId="0" fontId="48" fillId="27" borderId="19" xfId="0" applyNumberFormat="1" applyFont="1" applyFill="1" applyBorder="1" applyAlignment="1" applyProtection="1">
      <alignment horizontal="center" vertical="top" wrapText="1"/>
      <protection locked="0"/>
    </xf>
    <xf numFmtId="0" fontId="48" fillId="27" borderId="43" xfId="0" applyNumberFormat="1" applyFont="1" applyFill="1" applyBorder="1" applyAlignment="1" applyProtection="1">
      <alignment horizontal="center" vertical="top" wrapText="1"/>
      <protection locked="0"/>
    </xf>
    <xf numFmtId="0" fontId="39" fillId="0" borderId="0" xfId="339" applyFont="1" applyFill="1" applyAlignment="1" applyProtection="1">
      <alignment horizontal="center" vertical="top"/>
      <protection locked="0"/>
    </xf>
    <xf numFmtId="49" fontId="40" fillId="0" borderId="21" xfId="0" applyNumberFormat="1" applyFont="1" applyFill="1" applyBorder="1" applyAlignment="1" applyProtection="1">
      <alignment horizontal="left" vertical="top" wrapText="1"/>
      <protection locked="0"/>
    </xf>
    <xf numFmtId="0" fontId="38" fillId="0" borderId="21" xfId="183" applyNumberFormat="1" applyFont="1" applyFill="1" applyBorder="1" applyAlignment="1" applyProtection="1">
      <alignment horizontal="left" vertical="top" wrapText="1"/>
      <protection locked="0"/>
    </xf>
    <xf numFmtId="4" fontId="40" fillId="0" borderId="21" xfId="183" applyNumberFormat="1" applyFont="1" applyFill="1" applyBorder="1" applyAlignment="1" applyProtection="1">
      <alignment horizontal="right" vertical="top" wrapText="1"/>
      <protection locked="0"/>
    </xf>
    <xf numFmtId="172" fontId="40" fillId="0" borderId="21" xfId="183" applyNumberFormat="1" applyFont="1" applyFill="1" applyBorder="1" applyAlignment="1" applyProtection="1">
      <alignment horizontal="right" vertical="top" wrapText="1"/>
      <protection locked="0"/>
    </xf>
    <xf numFmtId="0" fontId="39" fillId="0" borderId="0" xfId="339" applyFont="1" applyAlignment="1" applyProtection="1">
      <alignment vertical="top"/>
      <protection locked="0"/>
    </xf>
    <xf numFmtId="0" fontId="39" fillId="0" borderId="0" xfId="339" applyFont="1" applyAlignment="1" applyProtection="1">
      <alignment horizontal="center" vertical="top"/>
      <protection locked="0"/>
    </xf>
    <xf numFmtId="49" fontId="49" fillId="0" borderId="0" xfId="0" applyNumberFormat="1" applyFont="1" applyBorder="1" applyAlignment="1" applyProtection="1">
      <alignment horizontal="left" vertical="top" wrapText="1"/>
      <protection locked="0"/>
    </xf>
    <xf numFmtId="0" fontId="49" fillId="0" borderId="0" xfId="0" applyNumberFormat="1" applyFont="1" applyBorder="1" applyAlignment="1" applyProtection="1">
      <alignment vertical="top" wrapText="1"/>
      <protection locked="0"/>
    </xf>
    <xf numFmtId="4" fontId="45" fillId="0" borderId="0" xfId="0" applyNumberFormat="1" applyFont="1" applyBorder="1" applyAlignment="1" applyProtection="1">
      <alignment horizontal="right" vertical="top" wrapText="1"/>
      <protection locked="0"/>
    </xf>
    <xf numFmtId="4" fontId="39" fillId="0" borderId="0" xfId="0" applyNumberFormat="1" applyFont="1" applyBorder="1" applyAlignment="1" applyProtection="1">
      <alignment horizontal="right" vertical="top" wrapText="1"/>
      <protection locked="0"/>
    </xf>
    <xf numFmtId="172" fontId="39" fillId="0" borderId="0" xfId="279" applyNumberFormat="1" applyFont="1" applyBorder="1" applyAlignment="1" applyProtection="1">
      <alignment horizontal="right" vertical="top" shrinkToFit="1"/>
      <protection locked="0"/>
    </xf>
    <xf numFmtId="172" fontId="45" fillId="0" borderId="0" xfId="0" applyNumberFormat="1" applyFont="1" applyBorder="1" applyAlignment="1" applyProtection="1">
      <alignment horizontal="right" vertical="top" shrinkToFit="1"/>
      <protection locked="0"/>
    </xf>
    <xf numFmtId="49" fontId="52" fillId="26" borderId="26" xfId="0" applyNumberFormat="1" applyFont="1" applyFill="1" applyBorder="1" applyAlignment="1" applyProtection="1">
      <alignment horizontal="left" vertical="top" wrapText="1"/>
      <protection locked="0"/>
    </xf>
    <xf numFmtId="0" fontId="52" fillId="26" borderId="19" xfId="0" applyNumberFormat="1" applyFont="1" applyFill="1" applyBorder="1" applyAlignment="1" applyProtection="1">
      <alignment vertical="top" wrapText="1"/>
      <protection locked="0"/>
    </xf>
    <xf numFmtId="4" fontId="50" fillId="26" borderId="19" xfId="0" applyNumberFormat="1" applyFont="1" applyFill="1" applyBorder="1" applyAlignment="1" applyProtection="1">
      <alignment horizontal="right" vertical="top" wrapText="1"/>
      <protection locked="0"/>
    </xf>
    <xf numFmtId="4" fontId="46" fillId="26" borderId="19" xfId="0" applyNumberFormat="1" applyFont="1" applyFill="1" applyBorder="1" applyAlignment="1" applyProtection="1">
      <alignment horizontal="right" vertical="top" wrapText="1"/>
      <protection locked="0"/>
    </xf>
    <xf numFmtId="172" fontId="46" fillId="26" borderId="19" xfId="279" applyNumberFormat="1" applyFont="1" applyFill="1" applyBorder="1" applyAlignment="1" applyProtection="1">
      <alignment horizontal="right" vertical="top" shrinkToFit="1"/>
      <protection locked="0"/>
    </xf>
    <xf numFmtId="172" fontId="50" fillId="26" borderId="43" xfId="0" applyNumberFormat="1" applyFont="1" applyFill="1" applyBorder="1" applyAlignment="1" applyProtection="1">
      <alignment horizontal="right" vertical="top" shrinkToFit="1"/>
      <protection locked="0"/>
    </xf>
    <xf numFmtId="0" fontId="50" fillId="0" borderId="0" xfId="0" applyFont="1" applyBorder="1" applyAlignment="1" applyProtection="1">
      <alignment vertical="top"/>
      <protection locked="0"/>
    </xf>
    <xf numFmtId="172" fontId="38" fillId="0" borderId="18" xfId="279" applyNumberFormat="1" applyFont="1" applyBorder="1" applyAlignment="1" applyProtection="1">
      <alignment horizontal="right" vertical="top" shrinkToFit="1"/>
      <protection locked="0"/>
    </xf>
    <xf numFmtId="172" fontId="38" fillId="0" borderId="38" xfId="0" applyNumberFormat="1" applyFont="1" applyBorder="1" applyAlignment="1" applyProtection="1">
      <alignment horizontal="right" vertical="top" shrinkToFit="1"/>
      <protection locked="0"/>
    </xf>
    <xf numFmtId="0" fontId="45" fillId="0" borderId="14" xfId="0" applyFont="1" applyBorder="1" applyAlignment="1" applyProtection="1">
      <alignment vertical="top"/>
      <protection locked="0"/>
    </xf>
    <xf numFmtId="0" fontId="39" fillId="0" borderId="17" xfId="0" applyNumberFormat="1" applyFont="1" applyFill="1" applyBorder="1" applyAlignment="1" applyProtection="1">
      <alignment horizontal="left" vertical="top" wrapText="1"/>
      <protection locked="0"/>
    </xf>
    <xf numFmtId="172" fontId="39" fillId="0" borderId="38" xfId="0" applyNumberFormat="1" applyFont="1" applyBorder="1" applyAlignment="1" applyProtection="1">
      <alignment horizontal="right" vertical="top" shrinkToFit="1"/>
      <protection locked="0"/>
    </xf>
    <xf numFmtId="172" fontId="39" fillId="0" borderId="38" xfId="0" applyNumberFormat="1" applyFont="1" applyFill="1" applyBorder="1" applyAlignment="1" applyProtection="1">
      <alignment horizontal="right" vertical="top" shrinkToFit="1"/>
      <protection locked="0"/>
    </xf>
    <xf numFmtId="0" fontId="39" fillId="0" borderId="0" xfId="339" applyFont="1" applyFill="1" applyAlignment="1" applyProtection="1">
      <alignment vertical="top"/>
      <protection locked="0"/>
    </xf>
    <xf numFmtId="49" fontId="45" fillId="0" borderId="14" xfId="0" applyNumberFormat="1" applyFont="1" applyFill="1" applyBorder="1" applyAlignment="1" applyProtection="1">
      <alignment vertical="top" wrapText="1"/>
      <protection locked="0"/>
    </xf>
    <xf numFmtId="172" fontId="39" fillId="0" borderId="14" xfId="279" applyNumberFormat="1" applyFont="1" applyFill="1" applyBorder="1" applyAlignment="1" applyProtection="1">
      <alignment horizontal="right" vertical="top" wrapText="1"/>
      <protection locked="0"/>
    </xf>
    <xf numFmtId="172" fontId="45" fillId="0" borderId="14" xfId="0" applyNumberFormat="1" applyFont="1" applyFill="1" applyBorder="1" applyAlignment="1" applyProtection="1">
      <alignment horizontal="right" vertical="top"/>
      <protection locked="0"/>
    </xf>
    <xf numFmtId="172" fontId="46" fillId="0" borderId="19" xfId="279" applyNumberFormat="1" applyFont="1" applyFill="1" applyBorder="1" applyAlignment="1" applyProtection="1">
      <alignment horizontal="right" vertical="top" shrinkToFit="1"/>
      <protection locked="0"/>
    </xf>
    <xf numFmtId="172" fontId="52" fillId="0" borderId="19" xfId="978" applyNumberFormat="1" applyFont="1" applyFill="1" applyBorder="1" applyAlignment="1" applyProtection="1">
      <alignment vertical="top" wrapText="1"/>
      <protection locked="0"/>
    </xf>
    <xf numFmtId="49" fontId="45" fillId="0" borderId="14" xfId="0" applyNumberFormat="1" applyFont="1" applyBorder="1" applyAlignment="1" applyProtection="1">
      <alignment vertical="top" wrapText="1"/>
      <protection locked="0"/>
    </xf>
    <xf numFmtId="0" fontId="39" fillId="0" borderId="14" xfId="0" applyNumberFormat="1" applyFont="1" applyBorder="1" applyAlignment="1" applyProtection="1">
      <alignment vertical="top" wrapText="1"/>
      <protection locked="0"/>
    </xf>
    <xf numFmtId="4" fontId="45" fillId="0" borderId="14" xfId="0" applyNumberFormat="1" applyFont="1" applyBorder="1" applyAlignment="1" applyProtection="1">
      <alignment horizontal="right" vertical="top" wrapText="1"/>
      <protection locked="0"/>
    </xf>
    <xf numFmtId="4" fontId="39" fillId="0" borderId="14" xfId="0" applyNumberFormat="1" applyFont="1" applyBorder="1" applyAlignment="1" applyProtection="1">
      <alignment horizontal="right" vertical="top" wrapText="1"/>
      <protection locked="0"/>
    </xf>
    <xf numFmtId="172" fontId="39" fillId="0" borderId="14" xfId="279" applyNumberFormat="1" applyFont="1" applyBorder="1" applyAlignment="1" applyProtection="1">
      <alignment horizontal="right" vertical="top" wrapText="1"/>
      <protection locked="0"/>
    </xf>
    <xf numFmtId="172" fontId="45" fillId="0" borderId="14" xfId="0" applyNumberFormat="1" applyFont="1" applyBorder="1" applyAlignment="1" applyProtection="1">
      <alignment horizontal="right" vertical="top"/>
      <protection locked="0"/>
    </xf>
    <xf numFmtId="0" fontId="0" fillId="0" borderId="24" xfId="0" applyFill="1" applyBorder="1" applyProtection="1"/>
    <xf numFmtId="0" fontId="0" fillId="0" borderId="6" xfId="0" applyFill="1" applyBorder="1" applyProtection="1"/>
    <xf numFmtId="49" fontId="45" fillId="0" borderId="14" xfId="0" applyNumberFormat="1" applyFont="1" applyFill="1" applyBorder="1" applyAlignment="1" applyProtection="1">
      <alignment vertical="top" wrapText="1"/>
    </xf>
    <xf numFmtId="0" fontId="39" fillId="0" borderId="14" xfId="0" applyNumberFormat="1" applyFont="1" applyFill="1" applyBorder="1" applyAlignment="1" applyProtection="1">
      <alignment vertical="top" wrapText="1"/>
    </xf>
    <xf numFmtId="4" fontId="45" fillId="0" borderId="14" xfId="0" applyNumberFormat="1" applyFont="1" applyFill="1" applyBorder="1" applyAlignment="1" applyProtection="1">
      <alignment horizontal="right" vertical="top" wrapText="1"/>
    </xf>
    <xf numFmtId="4" fontId="39" fillId="0" borderId="14" xfId="0" applyNumberFormat="1" applyFont="1" applyFill="1" applyBorder="1" applyAlignment="1" applyProtection="1">
      <alignment horizontal="right" vertical="top" wrapText="1"/>
    </xf>
    <xf numFmtId="49" fontId="52" fillId="0" borderId="26" xfId="0" applyNumberFormat="1" applyFont="1" applyFill="1" applyBorder="1" applyAlignment="1" applyProtection="1">
      <alignment horizontal="left" vertical="top" wrapText="1"/>
    </xf>
    <xf numFmtId="0" fontId="52" fillId="0" borderId="19" xfId="0" applyNumberFormat="1" applyFont="1" applyFill="1" applyBorder="1" applyAlignment="1" applyProtection="1">
      <alignment vertical="top" wrapText="1"/>
    </xf>
    <xf numFmtId="4" fontId="50" fillId="0" borderId="19" xfId="0" applyNumberFormat="1" applyFont="1" applyFill="1" applyBorder="1" applyAlignment="1" applyProtection="1">
      <alignment horizontal="right" vertical="top" wrapText="1"/>
    </xf>
    <xf numFmtId="4" fontId="46" fillId="0" borderId="19" xfId="0" applyNumberFormat="1" applyFont="1" applyFill="1" applyBorder="1" applyAlignment="1" applyProtection="1">
      <alignment horizontal="right" vertical="top" wrapText="1"/>
    </xf>
    <xf numFmtId="172" fontId="52" fillId="26" borderId="19" xfId="978" applyNumberFormat="1" applyFont="1" applyFill="1" applyBorder="1" applyAlignment="1" applyProtection="1">
      <alignment vertical="top" wrapText="1"/>
      <protection locked="0"/>
    </xf>
    <xf numFmtId="172" fontId="45" fillId="0" borderId="36" xfId="0" applyNumberFormat="1" applyFont="1" applyBorder="1" applyAlignment="1" applyProtection="1">
      <alignment horizontal="right" vertical="top" shrinkToFit="1"/>
      <protection locked="0"/>
    </xf>
    <xf numFmtId="0" fontId="45" fillId="0" borderId="15" xfId="0" applyFont="1" applyBorder="1" applyAlignment="1" applyProtection="1">
      <alignment vertical="top"/>
      <protection locked="0"/>
    </xf>
    <xf numFmtId="172" fontId="39" fillId="0" borderId="72" xfId="0" applyNumberFormat="1" applyFont="1" applyFill="1" applyBorder="1" applyAlignment="1" applyProtection="1">
      <alignment horizontal="right" vertical="top" shrinkToFit="1"/>
      <protection locked="0"/>
    </xf>
    <xf numFmtId="172" fontId="39" fillId="0" borderId="73" xfId="0" applyNumberFormat="1" applyFont="1" applyBorder="1" applyAlignment="1" applyProtection="1">
      <alignment horizontal="right" vertical="top" shrinkToFit="1"/>
      <protection locked="0"/>
    </xf>
    <xf numFmtId="172" fontId="39" fillId="0" borderId="78" xfId="279" applyNumberFormat="1" applyFont="1" applyBorder="1" applyAlignment="1" applyProtection="1">
      <alignment vertical="top" shrinkToFit="1"/>
      <protection locked="0"/>
    </xf>
    <xf numFmtId="172" fontId="38" fillId="0" borderId="79" xfId="0" applyNumberFormat="1" applyFont="1" applyBorder="1" applyAlignment="1" applyProtection="1">
      <alignment horizontal="right" vertical="top" shrinkToFit="1"/>
      <protection locked="0"/>
    </xf>
    <xf numFmtId="0" fontId="39" fillId="0" borderId="0" xfId="0" applyNumberFormat="1" applyFont="1" applyFill="1" applyBorder="1" applyAlignment="1" applyProtection="1">
      <alignment horizontal="left" vertical="top" wrapText="1"/>
      <protection locked="0"/>
    </xf>
    <xf numFmtId="172" fontId="39" fillId="0" borderId="0" xfId="279" applyNumberFormat="1" applyFont="1" applyBorder="1" applyAlignment="1" applyProtection="1">
      <alignment vertical="top" shrinkToFit="1"/>
      <protection locked="0"/>
    </xf>
    <xf numFmtId="172" fontId="39" fillId="0" borderId="76" xfId="0" applyNumberFormat="1" applyFont="1" applyBorder="1" applyAlignment="1" applyProtection="1">
      <alignment horizontal="right" vertical="top" shrinkToFit="1"/>
      <protection locked="0"/>
    </xf>
    <xf numFmtId="172" fontId="39" fillId="0" borderId="23" xfId="0" applyNumberFormat="1" applyFont="1" applyFill="1" applyBorder="1" applyAlignment="1" applyProtection="1">
      <alignment horizontal="right" vertical="top" shrinkToFit="1"/>
      <protection locked="0"/>
    </xf>
    <xf numFmtId="172" fontId="39" fillId="0" borderId="41" xfId="0" applyNumberFormat="1" applyFont="1" applyBorder="1" applyAlignment="1" applyProtection="1">
      <alignment horizontal="right" vertical="top" shrinkToFit="1"/>
      <protection locked="0"/>
    </xf>
    <xf numFmtId="172" fontId="39" fillId="0" borderId="25" xfId="279" applyNumberFormat="1" applyFont="1" applyBorder="1" applyAlignment="1" applyProtection="1">
      <alignment vertical="top" shrinkToFit="1"/>
      <protection locked="0"/>
    </xf>
    <xf numFmtId="172" fontId="39" fillId="0" borderId="39" xfId="0" applyNumberFormat="1" applyFont="1" applyBorder="1" applyAlignment="1" applyProtection="1">
      <alignment horizontal="right" vertical="top" shrinkToFit="1"/>
      <protection locked="0"/>
    </xf>
    <xf numFmtId="0" fontId="39" fillId="0" borderId="0" xfId="339" applyFont="1" applyBorder="1" applyAlignment="1" applyProtection="1">
      <alignment vertical="top"/>
      <protection locked="0"/>
    </xf>
    <xf numFmtId="0" fontId="39" fillId="0" borderId="76" xfId="339" applyFont="1" applyBorder="1" applyAlignment="1" applyProtection="1">
      <alignment vertical="top"/>
      <protection locked="0"/>
    </xf>
    <xf numFmtId="172" fontId="52" fillId="26" borderId="43" xfId="978" applyNumberFormat="1" applyFont="1" applyFill="1" applyBorder="1" applyAlignment="1" applyProtection="1">
      <alignment vertical="top" wrapText="1"/>
      <protection locked="0"/>
    </xf>
    <xf numFmtId="4" fontId="39" fillId="0" borderId="0" xfId="339" applyNumberFormat="1" applyFont="1" applyFill="1" applyAlignment="1" applyProtection="1">
      <alignment horizontal="center" vertical="top"/>
      <protection locked="0"/>
    </xf>
    <xf numFmtId="172" fontId="39" fillId="0" borderId="78" xfId="279" applyNumberFormat="1" applyFont="1" applyFill="1" applyBorder="1" applyAlignment="1" applyProtection="1">
      <alignment vertical="top" shrinkToFit="1"/>
      <protection locked="0"/>
    </xf>
    <xf numFmtId="172" fontId="38" fillId="0" borderId="79" xfId="0" applyNumberFormat="1" applyFont="1" applyFill="1" applyBorder="1" applyAlignment="1" applyProtection="1">
      <alignment horizontal="right" vertical="top" shrinkToFit="1"/>
      <protection locked="0"/>
    </xf>
    <xf numFmtId="172" fontId="39" fillId="0" borderId="73" xfId="0" applyNumberFormat="1" applyFont="1" applyFill="1" applyBorder="1" applyAlignment="1" applyProtection="1">
      <alignment horizontal="right" vertical="top" shrinkToFit="1"/>
      <protection locked="0"/>
    </xf>
    <xf numFmtId="0" fontId="39" fillId="0" borderId="0" xfId="339" applyFont="1" applyFill="1" applyBorder="1" applyAlignment="1" applyProtection="1">
      <alignment horizontal="center" vertical="top"/>
      <protection locked="0"/>
    </xf>
    <xf numFmtId="164" fontId="39" fillId="0" borderId="0" xfId="1000" applyFont="1" applyFill="1" applyAlignment="1" applyProtection="1">
      <alignment horizontal="center" vertical="top"/>
      <protection locked="0"/>
    </xf>
    <xf numFmtId="172" fontId="39" fillId="0" borderId="0" xfId="279" applyNumberFormat="1" applyFont="1" applyFill="1" applyBorder="1" applyAlignment="1" applyProtection="1">
      <alignment vertical="top" shrinkToFit="1"/>
      <protection locked="0"/>
    </xf>
    <xf numFmtId="172" fontId="38" fillId="0" borderId="36" xfId="0" applyNumberFormat="1" applyFont="1" applyFill="1" applyBorder="1" applyAlignment="1" applyProtection="1">
      <alignment horizontal="right" vertical="top" shrinkToFit="1"/>
      <protection locked="0"/>
    </xf>
    <xf numFmtId="172" fontId="52" fillId="0" borderId="43" xfId="978" applyNumberFormat="1" applyFont="1" applyFill="1" applyBorder="1" applyAlignment="1" applyProtection="1">
      <alignment vertical="top" wrapText="1"/>
      <protection locked="0"/>
    </xf>
    <xf numFmtId="172" fontId="50" fillId="0" borderId="43" xfId="0" applyNumberFormat="1" applyFont="1" applyFill="1" applyBorder="1" applyAlignment="1" applyProtection="1">
      <alignment horizontal="right" vertical="top" shrinkToFit="1"/>
      <protection locked="0"/>
    </xf>
    <xf numFmtId="172" fontId="45" fillId="0" borderId="81" xfId="0" applyNumberFormat="1" applyFont="1" applyFill="1" applyBorder="1" applyAlignment="1" applyProtection="1">
      <alignment horizontal="right" vertical="top"/>
      <protection locked="0"/>
    </xf>
    <xf numFmtId="172" fontId="39" fillId="0" borderId="25" xfId="279" applyNumberFormat="1" applyFont="1" applyFill="1" applyBorder="1" applyAlignment="1" applyProtection="1">
      <alignment vertical="top" shrinkToFit="1"/>
      <protection locked="0"/>
    </xf>
    <xf numFmtId="172" fontId="38" fillId="0" borderId="39" xfId="0" applyNumberFormat="1" applyFont="1" applyFill="1" applyBorder="1" applyAlignment="1" applyProtection="1">
      <alignment horizontal="right" vertical="top" shrinkToFit="1"/>
      <protection locked="0"/>
    </xf>
    <xf numFmtId="172" fontId="46" fillId="0" borderId="0" xfId="279" applyNumberFormat="1" applyFont="1" applyFill="1" applyBorder="1" applyAlignment="1" applyProtection="1">
      <alignment horizontal="right" vertical="top" shrinkToFit="1"/>
      <protection locked="0"/>
    </xf>
    <xf numFmtId="172" fontId="52" fillId="0" borderId="0" xfId="978" applyNumberFormat="1" applyFont="1" applyFill="1" applyBorder="1" applyAlignment="1" applyProtection="1">
      <alignment vertical="top" wrapText="1"/>
      <protection locked="0"/>
    </xf>
    <xf numFmtId="0" fontId="39" fillId="0" borderId="38" xfId="0" applyNumberFormat="1" applyFont="1" applyFill="1" applyBorder="1" applyAlignment="1" applyProtection="1">
      <alignment horizontal="left" vertical="top" wrapText="1"/>
      <protection locked="0"/>
    </xf>
    <xf numFmtId="49" fontId="49" fillId="0" borderId="35" xfId="0" applyNumberFormat="1" applyFont="1" applyBorder="1" applyAlignment="1" applyProtection="1">
      <alignment horizontal="left" vertical="top" wrapText="1"/>
    </xf>
    <xf numFmtId="0" fontId="49" fillId="0" borderId="6" xfId="0" applyNumberFormat="1" applyFont="1" applyBorder="1" applyAlignment="1" applyProtection="1">
      <alignment vertical="top" wrapText="1"/>
    </xf>
    <xf numFmtId="4" fontId="45" fillId="0" borderId="0" xfId="0" applyNumberFormat="1" applyFont="1" applyBorder="1" applyAlignment="1" applyProtection="1">
      <alignment horizontal="right" vertical="top" wrapText="1"/>
    </xf>
    <xf numFmtId="4" fontId="39" fillId="0" borderId="6" xfId="0" applyNumberFormat="1" applyFont="1" applyBorder="1" applyAlignment="1" applyProtection="1">
      <alignment horizontal="right" vertical="top" wrapText="1"/>
    </xf>
    <xf numFmtId="49" fontId="38" fillId="0" borderId="70" xfId="0" applyNumberFormat="1" applyFont="1" applyBorder="1" applyAlignment="1" applyProtection="1">
      <alignment horizontal="left" vertical="top" wrapText="1"/>
    </xf>
    <xf numFmtId="0" fontId="38" fillId="0" borderId="71" xfId="0" applyNumberFormat="1" applyFont="1" applyBorder="1" applyAlignment="1" applyProtection="1">
      <alignment vertical="top" wrapText="1"/>
    </xf>
    <xf numFmtId="0" fontId="39" fillId="0" borderId="72" xfId="0" applyFont="1" applyFill="1" applyBorder="1" applyAlignment="1" applyProtection="1">
      <alignment horizontal="right" vertical="top"/>
    </xf>
    <xf numFmtId="4" fontId="39" fillId="0" borderId="71" xfId="0" applyNumberFormat="1" applyFont="1" applyFill="1" applyBorder="1" applyAlignment="1" applyProtection="1">
      <alignment horizontal="right" vertical="top"/>
    </xf>
    <xf numFmtId="49" fontId="38" fillId="0" borderId="37" xfId="0" applyNumberFormat="1" applyFont="1" applyFill="1" applyBorder="1" applyAlignment="1" applyProtection="1">
      <alignment horizontal="left" vertical="top" wrapText="1"/>
    </xf>
    <xf numFmtId="9" fontId="39" fillId="0" borderId="18" xfId="0" applyNumberFormat="1" applyFont="1" applyFill="1" applyBorder="1" applyAlignment="1" applyProtection="1">
      <alignment horizontal="left" vertical="top" wrapText="1"/>
    </xf>
    <xf numFmtId="49" fontId="38" fillId="0" borderId="77" xfId="0" applyNumberFormat="1" applyFont="1" applyFill="1" applyBorder="1" applyAlignment="1" applyProtection="1">
      <alignment horizontal="left" vertical="top" wrapText="1"/>
    </xf>
    <xf numFmtId="0" fontId="38" fillId="0" borderId="62" xfId="0" applyNumberFormat="1" applyFont="1" applyBorder="1" applyAlignment="1" applyProtection="1">
      <alignment vertical="top" wrapText="1"/>
    </xf>
    <xf numFmtId="0" fontId="39" fillId="0" borderId="78" xfId="0" applyNumberFormat="1" applyFont="1" applyFill="1" applyBorder="1" applyAlignment="1" applyProtection="1">
      <alignment horizontal="left" vertical="top" wrapText="1"/>
    </xf>
    <xf numFmtId="4" fontId="39" fillId="0" borderId="62" xfId="0" applyNumberFormat="1" applyFont="1" applyFill="1" applyBorder="1" applyAlignment="1" applyProtection="1">
      <alignment vertical="top" wrapText="1"/>
    </xf>
    <xf numFmtId="49" fontId="39" fillId="0" borderId="87" xfId="0" applyNumberFormat="1" applyFont="1" applyFill="1" applyBorder="1" applyAlignment="1" applyProtection="1">
      <alignment horizontal="left" vertical="top" wrapText="1"/>
    </xf>
    <xf numFmtId="0" fontId="39" fillId="0" borderId="0" xfId="0" applyNumberFormat="1" applyFont="1" applyFill="1" applyBorder="1" applyAlignment="1" applyProtection="1">
      <alignment horizontal="left" vertical="top" wrapText="1"/>
    </xf>
    <xf numFmtId="9" fontId="39" fillId="0" borderId="0" xfId="0" applyNumberFormat="1" applyFont="1" applyFill="1" applyBorder="1" applyAlignment="1" applyProtection="1">
      <alignment horizontal="left" vertical="top" wrapText="1"/>
    </xf>
    <xf numFmtId="4" fontId="39" fillId="0" borderId="0" xfId="0" applyNumberFormat="1" applyFont="1" applyFill="1" applyBorder="1" applyAlignment="1" applyProtection="1">
      <alignment vertical="top" wrapText="1"/>
    </xf>
    <xf numFmtId="49" fontId="38" fillId="0" borderId="70" xfId="0" applyNumberFormat="1" applyFont="1" applyFill="1" applyBorder="1" applyAlignment="1" applyProtection="1">
      <alignment horizontal="left" vertical="top" wrapText="1"/>
    </xf>
    <xf numFmtId="49" fontId="38" fillId="0" borderId="40" xfId="0" applyNumberFormat="1" applyFont="1" applyFill="1" applyBorder="1" applyAlignment="1" applyProtection="1">
      <alignment horizontal="left" vertical="top" wrapText="1"/>
    </xf>
    <xf numFmtId="0" fontId="38" fillId="0" borderId="20" xfId="0" applyNumberFormat="1" applyFont="1" applyBorder="1" applyAlignment="1" applyProtection="1">
      <alignment vertical="top" wrapText="1"/>
    </xf>
    <xf numFmtId="0" fontId="39" fillId="0" borderId="23" xfId="0" applyFont="1" applyFill="1" applyBorder="1" applyAlignment="1" applyProtection="1">
      <alignment horizontal="right" vertical="top"/>
    </xf>
    <xf numFmtId="4" fontId="39" fillId="0" borderId="6" xfId="0" applyNumberFormat="1" applyFont="1" applyFill="1" applyBorder="1" applyAlignment="1" applyProtection="1">
      <alignment horizontal="right" vertical="top"/>
    </xf>
    <xf numFmtId="49" fontId="39" fillId="0" borderId="42" xfId="0" applyNumberFormat="1" applyFont="1" applyFill="1" applyBorder="1" applyAlignment="1" applyProtection="1">
      <alignment horizontal="left" vertical="top" wrapText="1"/>
    </xf>
    <xf numFmtId="0" fontId="39" fillId="0" borderId="24" xfId="0" applyNumberFormat="1" applyFont="1" applyFill="1" applyBorder="1" applyAlignment="1" applyProtection="1">
      <alignment horizontal="left" vertical="top" wrapText="1"/>
    </xf>
    <xf numFmtId="9" fontId="39" fillId="0" borderId="25" xfId="979" applyFont="1" applyFill="1" applyBorder="1" applyAlignment="1" applyProtection="1">
      <alignment horizontal="left" vertical="top" wrapText="1"/>
    </xf>
    <xf numFmtId="49" fontId="45" fillId="0" borderId="80" xfId="0" applyNumberFormat="1" applyFont="1" applyFill="1" applyBorder="1" applyAlignment="1" applyProtection="1">
      <alignment vertical="top" wrapText="1"/>
    </xf>
    <xf numFmtId="0" fontId="39" fillId="0" borderId="0" xfId="339" applyFont="1" applyBorder="1" applyAlignment="1" applyProtection="1">
      <alignment vertical="top"/>
    </xf>
    <xf numFmtId="0" fontId="38" fillId="0" borderId="62" xfId="0" applyNumberFormat="1" applyFont="1" applyFill="1" applyBorder="1" applyAlignment="1" applyProtection="1">
      <alignment vertical="top" wrapText="1"/>
    </xf>
    <xf numFmtId="0" fontId="38" fillId="0" borderId="71" xfId="0" applyNumberFormat="1" applyFont="1" applyFill="1" applyBorder="1" applyAlignment="1" applyProtection="1">
      <alignment vertical="top" wrapText="1"/>
    </xf>
    <xf numFmtId="0" fontId="39" fillId="0" borderId="0" xfId="339" applyFont="1" applyFill="1" applyAlignment="1" applyProtection="1">
      <alignment vertical="top"/>
    </xf>
    <xf numFmtId="49" fontId="38" fillId="0" borderId="35" xfId="0" applyNumberFormat="1" applyFont="1" applyFill="1" applyBorder="1" applyAlignment="1" applyProtection="1">
      <alignment horizontal="left" vertical="top" wrapText="1"/>
    </xf>
    <xf numFmtId="0" fontId="38" fillId="0" borderId="6" xfId="0" applyNumberFormat="1" applyFont="1" applyFill="1" applyBorder="1" applyAlignment="1" applyProtection="1">
      <alignment vertical="top" wrapText="1"/>
    </xf>
    <xf numFmtId="4" fontId="39" fillId="0" borderId="6" xfId="0" applyNumberFormat="1" applyFont="1" applyFill="1" applyBorder="1" applyAlignment="1" applyProtection="1">
      <alignment vertical="top" wrapText="1"/>
    </xf>
    <xf numFmtId="0" fontId="39" fillId="0" borderId="15" xfId="0" applyNumberFormat="1" applyFont="1" applyFill="1" applyBorder="1" applyAlignment="1" applyProtection="1">
      <alignment vertical="top" wrapText="1"/>
    </xf>
    <xf numFmtId="49" fontId="38" fillId="0" borderId="42" xfId="0" applyNumberFormat="1" applyFont="1" applyFill="1" applyBorder="1" applyAlignment="1" applyProtection="1">
      <alignment horizontal="left" vertical="top" wrapText="1"/>
    </xf>
    <xf numFmtId="0" fontId="38" fillId="0" borderId="24" xfId="0" applyNumberFormat="1" applyFont="1" applyFill="1" applyBorder="1" applyAlignment="1" applyProtection="1">
      <alignment vertical="top" wrapText="1"/>
    </xf>
    <xf numFmtId="0" fontId="39" fillId="0" borderId="25" xfId="0" applyNumberFormat="1" applyFont="1" applyFill="1" applyBorder="1" applyAlignment="1" applyProtection="1">
      <alignment horizontal="left" vertical="top" wrapText="1"/>
    </xf>
    <xf numFmtId="49" fontId="52" fillId="0" borderId="0" xfId="0" applyNumberFormat="1" applyFont="1" applyFill="1" applyBorder="1" applyAlignment="1" applyProtection="1">
      <alignment horizontal="left" vertical="top" wrapText="1"/>
    </xf>
    <xf numFmtId="0" fontId="52" fillId="0" borderId="0" xfId="0" applyNumberFormat="1" applyFont="1" applyFill="1" applyBorder="1" applyAlignment="1" applyProtection="1">
      <alignment vertical="top" wrapText="1"/>
    </xf>
    <xf numFmtId="4" fontId="50" fillId="0" borderId="0" xfId="0" applyNumberFormat="1" applyFont="1" applyFill="1" applyBorder="1" applyAlignment="1" applyProtection="1">
      <alignment horizontal="right" vertical="top" wrapText="1"/>
    </xf>
    <xf numFmtId="4" fontId="46" fillId="0" borderId="0" xfId="0" applyNumberFormat="1" applyFont="1" applyFill="1" applyBorder="1" applyAlignment="1" applyProtection="1">
      <alignment horizontal="right" vertical="top" wrapText="1"/>
    </xf>
    <xf numFmtId="49" fontId="49" fillId="0" borderId="0" xfId="0" applyNumberFormat="1" applyFont="1" applyBorder="1" applyAlignment="1" applyProtection="1">
      <alignment horizontal="left" vertical="top" wrapText="1"/>
    </xf>
    <xf numFmtId="0" fontId="49" fillId="0" borderId="0" xfId="0" applyNumberFormat="1" applyFont="1" applyBorder="1" applyAlignment="1" applyProtection="1">
      <alignment vertical="top" wrapText="1"/>
    </xf>
    <xf numFmtId="4" fontId="39" fillId="0" borderId="0" xfId="0" applyNumberFormat="1" applyFont="1" applyBorder="1" applyAlignment="1" applyProtection="1">
      <alignment horizontal="right" vertical="top" wrapText="1"/>
    </xf>
  </cellXfs>
  <cellStyles count="1004">
    <cellStyle name="20 % – Poudarek1 2" xfId="1" xr:uid="{00000000-0005-0000-0000-000000000000}"/>
    <cellStyle name="20 % – Poudarek1 2 2" xfId="809" xr:uid="{00000000-0005-0000-0000-000001000000}"/>
    <cellStyle name="20 % – Poudarek2 2" xfId="2" xr:uid="{00000000-0005-0000-0000-000002000000}"/>
    <cellStyle name="20 % – Poudarek2 2 2" xfId="810" xr:uid="{00000000-0005-0000-0000-000003000000}"/>
    <cellStyle name="20 % – Poudarek3 2" xfId="3" xr:uid="{00000000-0005-0000-0000-000004000000}"/>
    <cellStyle name="20 % – Poudarek3 2 2" xfId="811" xr:uid="{00000000-0005-0000-0000-000005000000}"/>
    <cellStyle name="20 % – Poudarek4 2" xfId="4" xr:uid="{00000000-0005-0000-0000-000006000000}"/>
    <cellStyle name="20 % – Poudarek4 2 2" xfId="812" xr:uid="{00000000-0005-0000-0000-000007000000}"/>
    <cellStyle name="20 % – Poudarek5 2" xfId="5" xr:uid="{00000000-0005-0000-0000-000008000000}"/>
    <cellStyle name="20 % – Poudarek5 2 2" xfId="813" xr:uid="{00000000-0005-0000-0000-000009000000}"/>
    <cellStyle name="20 % – Poudarek6 2" xfId="6" xr:uid="{00000000-0005-0000-0000-00000A000000}"/>
    <cellStyle name="20 % – Poudarek6 2 2" xfId="814" xr:uid="{00000000-0005-0000-0000-00000B000000}"/>
    <cellStyle name="20% - Accent1" xfId="7" xr:uid="{00000000-0005-0000-0000-00000C000000}"/>
    <cellStyle name="20% - Accent1 10" xfId="8" xr:uid="{00000000-0005-0000-0000-00000D000000}"/>
    <cellStyle name="20% - Accent1 10 2" xfId="816" xr:uid="{00000000-0005-0000-0000-00000E000000}"/>
    <cellStyle name="20% - Accent1 11" xfId="9" xr:uid="{00000000-0005-0000-0000-00000F000000}"/>
    <cellStyle name="20% - Accent1 11 2" xfId="817" xr:uid="{00000000-0005-0000-0000-000010000000}"/>
    <cellStyle name="20% - Accent1 12" xfId="815" xr:uid="{00000000-0005-0000-0000-000011000000}"/>
    <cellStyle name="20% - Accent1 2" xfId="10" xr:uid="{00000000-0005-0000-0000-000012000000}"/>
    <cellStyle name="20% - Accent1 2 2" xfId="818" xr:uid="{00000000-0005-0000-0000-000013000000}"/>
    <cellStyle name="20% - Accent1 3" xfId="11" xr:uid="{00000000-0005-0000-0000-000014000000}"/>
    <cellStyle name="20% - Accent1 3 2" xfId="819" xr:uid="{00000000-0005-0000-0000-000015000000}"/>
    <cellStyle name="20% - Accent1 4" xfId="12" xr:uid="{00000000-0005-0000-0000-000016000000}"/>
    <cellStyle name="20% - Accent1 4 2" xfId="820" xr:uid="{00000000-0005-0000-0000-000017000000}"/>
    <cellStyle name="20% - Accent1 5" xfId="13" xr:uid="{00000000-0005-0000-0000-000018000000}"/>
    <cellStyle name="20% - Accent1 5 2" xfId="821" xr:uid="{00000000-0005-0000-0000-000019000000}"/>
    <cellStyle name="20% - Accent1 6" xfId="14" xr:uid="{00000000-0005-0000-0000-00001A000000}"/>
    <cellStyle name="20% - Accent1 6 2" xfId="822" xr:uid="{00000000-0005-0000-0000-00001B000000}"/>
    <cellStyle name="20% - Accent1 7" xfId="15" xr:uid="{00000000-0005-0000-0000-00001C000000}"/>
    <cellStyle name="20% - Accent1 7 2" xfId="823" xr:uid="{00000000-0005-0000-0000-00001D000000}"/>
    <cellStyle name="20% - Accent1 8" xfId="16" xr:uid="{00000000-0005-0000-0000-00001E000000}"/>
    <cellStyle name="20% - Accent1 8 2" xfId="824" xr:uid="{00000000-0005-0000-0000-00001F000000}"/>
    <cellStyle name="20% - Accent1 9" xfId="17" xr:uid="{00000000-0005-0000-0000-000020000000}"/>
    <cellStyle name="20% - Accent1 9 2" xfId="825" xr:uid="{00000000-0005-0000-0000-000021000000}"/>
    <cellStyle name="20% - Accent2" xfId="18" xr:uid="{00000000-0005-0000-0000-000022000000}"/>
    <cellStyle name="20% - Accent2 10" xfId="19" xr:uid="{00000000-0005-0000-0000-000023000000}"/>
    <cellStyle name="20% - Accent2 10 2" xfId="827" xr:uid="{00000000-0005-0000-0000-000024000000}"/>
    <cellStyle name="20% - Accent2 11" xfId="20" xr:uid="{00000000-0005-0000-0000-000025000000}"/>
    <cellStyle name="20% - Accent2 11 2" xfId="828" xr:uid="{00000000-0005-0000-0000-000026000000}"/>
    <cellStyle name="20% - Accent2 12" xfId="826" xr:uid="{00000000-0005-0000-0000-000027000000}"/>
    <cellStyle name="20% - Accent2 2" xfId="21" xr:uid="{00000000-0005-0000-0000-000028000000}"/>
    <cellStyle name="20% - Accent2 2 2" xfId="829" xr:uid="{00000000-0005-0000-0000-000029000000}"/>
    <cellStyle name="20% - Accent2 3" xfId="22" xr:uid="{00000000-0005-0000-0000-00002A000000}"/>
    <cellStyle name="20% - Accent2 3 2" xfId="830" xr:uid="{00000000-0005-0000-0000-00002B000000}"/>
    <cellStyle name="20% - Accent2 4" xfId="23" xr:uid="{00000000-0005-0000-0000-00002C000000}"/>
    <cellStyle name="20% - Accent2 4 2" xfId="831" xr:uid="{00000000-0005-0000-0000-00002D000000}"/>
    <cellStyle name="20% - Accent2 5" xfId="24" xr:uid="{00000000-0005-0000-0000-00002E000000}"/>
    <cellStyle name="20% - Accent2 5 2" xfId="832" xr:uid="{00000000-0005-0000-0000-00002F000000}"/>
    <cellStyle name="20% - Accent2 6" xfId="25" xr:uid="{00000000-0005-0000-0000-000030000000}"/>
    <cellStyle name="20% - Accent2 6 2" xfId="833" xr:uid="{00000000-0005-0000-0000-000031000000}"/>
    <cellStyle name="20% - Accent2 7" xfId="26" xr:uid="{00000000-0005-0000-0000-000032000000}"/>
    <cellStyle name="20% - Accent2 7 2" xfId="834" xr:uid="{00000000-0005-0000-0000-000033000000}"/>
    <cellStyle name="20% - Accent2 8" xfId="27" xr:uid="{00000000-0005-0000-0000-000034000000}"/>
    <cellStyle name="20% - Accent2 8 2" xfId="835" xr:uid="{00000000-0005-0000-0000-000035000000}"/>
    <cellStyle name="20% - Accent2 9" xfId="28" xr:uid="{00000000-0005-0000-0000-000036000000}"/>
    <cellStyle name="20% - Accent2 9 2" xfId="836" xr:uid="{00000000-0005-0000-0000-000037000000}"/>
    <cellStyle name="20% - Accent3" xfId="29" xr:uid="{00000000-0005-0000-0000-000038000000}"/>
    <cellStyle name="20% - Accent3 10" xfId="30" xr:uid="{00000000-0005-0000-0000-000039000000}"/>
    <cellStyle name="20% - Accent3 10 2" xfId="838" xr:uid="{00000000-0005-0000-0000-00003A000000}"/>
    <cellStyle name="20% - Accent3 11" xfId="31" xr:uid="{00000000-0005-0000-0000-00003B000000}"/>
    <cellStyle name="20% - Accent3 11 2" xfId="839" xr:uid="{00000000-0005-0000-0000-00003C000000}"/>
    <cellStyle name="20% - Accent3 12" xfId="837" xr:uid="{00000000-0005-0000-0000-00003D000000}"/>
    <cellStyle name="20% - Accent3 2" xfId="32" xr:uid="{00000000-0005-0000-0000-00003E000000}"/>
    <cellStyle name="20% - Accent3 2 2" xfId="840" xr:uid="{00000000-0005-0000-0000-00003F000000}"/>
    <cellStyle name="20% - Accent3 3" xfId="33" xr:uid="{00000000-0005-0000-0000-000040000000}"/>
    <cellStyle name="20% - Accent3 3 2" xfId="841" xr:uid="{00000000-0005-0000-0000-000041000000}"/>
    <cellStyle name="20% - Accent3 4" xfId="34" xr:uid="{00000000-0005-0000-0000-000042000000}"/>
    <cellStyle name="20% - Accent3 4 2" xfId="842" xr:uid="{00000000-0005-0000-0000-000043000000}"/>
    <cellStyle name="20% - Accent3 5" xfId="35" xr:uid="{00000000-0005-0000-0000-000044000000}"/>
    <cellStyle name="20% - Accent3 5 2" xfId="843" xr:uid="{00000000-0005-0000-0000-000045000000}"/>
    <cellStyle name="20% - Accent3 6" xfId="36" xr:uid="{00000000-0005-0000-0000-000046000000}"/>
    <cellStyle name="20% - Accent3 6 2" xfId="844" xr:uid="{00000000-0005-0000-0000-000047000000}"/>
    <cellStyle name="20% - Accent3 7" xfId="37" xr:uid="{00000000-0005-0000-0000-000048000000}"/>
    <cellStyle name="20% - Accent3 7 2" xfId="845" xr:uid="{00000000-0005-0000-0000-000049000000}"/>
    <cellStyle name="20% - Accent3 8" xfId="38" xr:uid="{00000000-0005-0000-0000-00004A000000}"/>
    <cellStyle name="20% - Accent3 8 2" xfId="846" xr:uid="{00000000-0005-0000-0000-00004B000000}"/>
    <cellStyle name="20% - Accent3 9" xfId="39" xr:uid="{00000000-0005-0000-0000-00004C000000}"/>
    <cellStyle name="20% - Accent3 9 2" xfId="847" xr:uid="{00000000-0005-0000-0000-00004D000000}"/>
    <cellStyle name="20% - Accent4" xfId="40" xr:uid="{00000000-0005-0000-0000-00004E000000}"/>
    <cellStyle name="20% - Accent4 10" xfId="41" xr:uid="{00000000-0005-0000-0000-00004F000000}"/>
    <cellStyle name="20% - Accent4 10 2" xfId="849" xr:uid="{00000000-0005-0000-0000-000050000000}"/>
    <cellStyle name="20% - Accent4 11" xfId="42" xr:uid="{00000000-0005-0000-0000-000051000000}"/>
    <cellStyle name="20% - Accent4 11 2" xfId="850" xr:uid="{00000000-0005-0000-0000-000052000000}"/>
    <cellStyle name="20% - Accent4 12" xfId="848" xr:uid="{00000000-0005-0000-0000-000053000000}"/>
    <cellStyle name="20% - Accent4 2" xfId="43" xr:uid="{00000000-0005-0000-0000-000054000000}"/>
    <cellStyle name="20% - Accent4 2 2" xfId="851" xr:uid="{00000000-0005-0000-0000-000055000000}"/>
    <cellStyle name="20% - Accent4 3" xfId="44" xr:uid="{00000000-0005-0000-0000-000056000000}"/>
    <cellStyle name="20% - Accent4 3 2" xfId="852" xr:uid="{00000000-0005-0000-0000-000057000000}"/>
    <cellStyle name="20% - Accent4 4" xfId="45" xr:uid="{00000000-0005-0000-0000-000058000000}"/>
    <cellStyle name="20% - Accent4 4 2" xfId="853" xr:uid="{00000000-0005-0000-0000-000059000000}"/>
    <cellStyle name="20% - Accent4 5" xfId="46" xr:uid="{00000000-0005-0000-0000-00005A000000}"/>
    <cellStyle name="20% - Accent4 5 2" xfId="854" xr:uid="{00000000-0005-0000-0000-00005B000000}"/>
    <cellStyle name="20% - Accent4 6" xfId="47" xr:uid="{00000000-0005-0000-0000-00005C000000}"/>
    <cellStyle name="20% - Accent4 6 2" xfId="855" xr:uid="{00000000-0005-0000-0000-00005D000000}"/>
    <cellStyle name="20% - Accent4 7" xfId="48" xr:uid="{00000000-0005-0000-0000-00005E000000}"/>
    <cellStyle name="20% - Accent4 7 2" xfId="856" xr:uid="{00000000-0005-0000-0000-00005F000000}"/>
    <cellStyle name="20% - Accent4 8" xfId="49" xr:uid="{00000000-0005-0000-0000-000060000000}"/>
    <cellStyle name="20% - Accent4 8 2" xfId="857" xr:uid="{00000000-0005-0000-0000-000061000000}"/>
    <cellStyle name="20% - Accent4 9" xfId="50" xr:uid="{00000000-0005-0000-0000-000062000000}"/>
    <cellStyle name="20% - Accent4 9 2" xfId="858" xr:uid="{00000000-0005-0000-0000-000063000000}"/>
    <cellStyle name="20% - Accent5" xfId="51" xr:uid="{00000000-0005-0000-0000-000064000000}"/>
    <cellStyle name="20% - Accent5 10" xfId="52" xr:uid="{00000000-0005-0000-0000-000065000000}"/>
    <cellStyle name="20% - Accent5 10 2" xfId="860" xr:uid="{00000000-0005-0000-0000-000066000000}"/>
    <cellStyle name="20% - Accent5 11" xfId="53" xr:uid="{00000000-0005-0000-0000-000067000000}"/>
    <cellStyle name="20% - Accent5 11 2" xfId="861" xr:uid="{00000000-0005-0000-0000-000068000000}"/>
    <cellStyle name="20% - Accent5 12" xfId="859" xr:uid="{00000000-0005-0000-0000-000069000000}"/>
    <cellStyle name="20% - Accent5 2" xfId="54" xr:uid="{00000000-0005-0000-0000-00006A000000}"/>
    <cellStyle name="20% - Accent5 2 2" xfId="862" xr:uid="{00000000-0005-0000-0000-00006B000000}"/>
    <cellStyle name="20% - Accent5 3" xfId="55" xr:uid="{00000000-0005-0000-0000-00006C000000}"/>
    <cellStyle name="20% - Accent5 3 2" xfId="863" xr:uid="{00000000-0005-0000-0000-00006D000000}"/>
    <cellStyle name="20% - Accent5 4" xfId="56" xr:uid="{00000000-0005-0000-0000-00006E000000}"/>
    <cellStyle name="20% - Accent5 4 2" xfId="864" xr:uid="{00000000-0005-0000-0000-00006F000000}"/>
    <cellStyle name="20% - Accent5 5" xfId="57" xr:uid="{00000000-0005-0000-0000-000070000000}"/>
    <cellStyle name="20% - Accent5 5 2" xfId="865" xr:uid="{00000000-0005-0000-0000-000071000000}"/>
    <cellStyle name="20% - Accent5 6" xfId="58" xr:uid="{00000000-0005-0000-0000-000072000000}"/>
    <cellStyle name="20% - Accent5 6 2" xfId="866" xr:uid="{00000000-0005-0000-0000-000073000000}"/>
    <cellStyle name="20% - Accent5 7" xfId="59" xr:uid="{00000000-0005-0000-0000-000074000000}"/>
    <cellStyle name="20% - Accent5 7 2" xfId="867" xr:uid="{00000000-0005-0000-0000-000075000000}"/>
    <cellStyle name="20% - Accent5 8" xfId="60" xr:uid="{00000000-0005-0000-0000-000076000000}"/>
    <cellStyle name="20% - Accent5 8 2" xfId="868" xr:uid="{00000000-0005-0000-0000-000077000000}"/>
    <cellStyle name="20% - Accent5 9" xfId="61" xr:uid="{00000000-0005-0000-0000-000078000000}"/>
    <cellStyle name="20% - Accent5 9 2" xfId="869" xr:uid="{00000000-0005-0000-0000-000079000000}"/>
    <cellStyle name="20% - Accent6" xfId="62" xr:uid="{00000000-0005-0000-0000-00007A000000}"/>
    <cellStyle name="20% - Accent6 10" xfId="63" xr:uid="{00000000-0005-0000-0000-00007B000000}"/>
    <cellStyle name="20% - Accent6 10 2" xfId="871" xr:uid="{00000000-0005-0000-0000-00007C000000}"/>
    <cellStyle name="20% - Accent6 11" xfId="64" xr:uid="{00000000-0005-0000-0000-00007D000000}"/>
    <cellStyle name="20% - Accent6 11 2" xfId="872" xr:uid="{00000000-0005-0000-0000-00007E000000}"/>
    <cellStyle name="20% - Accent6 12" xfId="870" xr:uid="{00000000-0005-0000-0000-00007F000000}"/>
    <cellStyle name="20% - Accent6 2" xfId="65" xr:uid="{00000000-0005-0000-0000-000080000000}"/>
    <cellStyle name="20% - Accent6 2 2" xfId="873" xr:uid="{00000000-0005-0000-0000-000081000000}"/>
    <cellStyle name="20% - Accent6 3" xfId="66" xr:uid="{00000000-0005-0000-0000-000082000000}"/>
    <cellStyle name="20% - Accent6 3 2" xfId="874" xr:uid="{00000000-0005-0000-0000-000083000000}"/>
    <cellStyle name="20% - Accent6 4" xfId="67" xr:uid="{00000000-0005-0000-0000-000084000000}"/>
    <cellStyle name="20% - Accent6 4 2" xfId="875" xr:uid="{00000000-0005-0000-0000-000085000000}"/>
    <cellStyle name="20% - Accent6 5" xfId="68" xr:uid="{00000000-0005-0000-0000-000086000000}"/>
    <cellStyle name="20% - Accent6 5 2" xfId="876" xr:uid="{00000000-0005-0000-0000-000087000000}"/>
    <cellStyle name="20% - Accent6 6" xfId="69" xr:uid="{00000000-0005-0000-0000-000088000000}"/>
    <cellStyle name="20% - Accent6 6 2" xfId="877" xr:uid="{00000000-0005-0000-0000-000089000000}"/>
    <cellStyle name="20% - Accent6 7" xfId="70" xr:uid="{00000000-0005-0000-0000-00008A000000}"/>
    <cellStyle name="20% - Accent6 7 2" xfId="878" xr:uid="{00000000-0005-0000-0000-00008B000000}"/>
    <cellStyle name="20% - Accent6 8" xfId="71" xr:uid="{00000000-0005-0000-0000-00008C000000}"/>
    <cellStyle name="20% - Accent6 8 2" xfId="879" xr:uid="{00000000-0005-0000-0000-00008D000000}"/>
    <cellStyle name="20% - Accent6 9" xfId="72" xr:uid="{00000000-0005-0000-0000-00008E000000}"/>
    <cellStyle name="20% - Accent6 9 2" xfId="880" xr:uid="{00000000-0005-0000-0000-00008F000000}"/>
    <cellStyle name="40 % – Poudarek1 2" xfId="73" xr:uid="{00000000-0005-0000-0000-000090000000}"/>
    <cellStyle name="40 % – Poudarek1 2 2" xfId="881" xr:uid="{00000000-0005-0000-0000-000091000000}"/>
    <cellStyle name="40 % – Poudarek2 2" xfId="74" xr:uid="{00000000-0005-0000-0000-000092000000}"/>
    <cellStyle name="40 % – Poudarek2 2 2" xfId="882" xr:uid="{00000000-0005-0000-0000-000093000000}"/>
    <cellStyle name="40 % – Poudarek3 2" xfId="75" xr:uid="{00000000-0005-0000-0000-000094000000}"/>
    <cellStyle name="40 % – Poudarek3 2 2" xfId="883" xr:uid="{00000000-0005-0000-0000-000095000000}"/>
    <cellStyle name="40 % – Poudarek4 2" xfId="76" xr:uid="{00000000-0005-0000-0000-000096000000}"/>
    <cellStyle name="40 % – Poudarek4 2 2" xfId="884" xr:uid="{00000000-0005-0000-0000-000097000000}"/>
    <cellStyle name="40 % – Poudarek5 2" xfId="77" xr:uid="{00000000-0005-0000-0000-000098000000}"/>
    <cellStyle name="40 % – Poudarek5 2 2" xfId="885" xr:uid="{00000000-0005-0000-0000-000099000000}"/>
    <cellStyle name="40 % – Poudarek6 2" xfId="78" xr:uid="{00000000-0005-0000-0000-00009A000000}"/>
    <cellStyle name="40 % – Poudarek6 2 2" xfId="886" xr:uid="{00000000-0005-0000-0000-00009B000000}"/>
    <cellStyle name="40% - Accent1" xfId="79" xr:uid="{00000000-0005-0000-0000-00009C000000}"/>
    <cellStyle name="40% - Accent1 10" xfId="80" xr:uid="{00000000-0005-0000-0000-00009D000000}"/>
    <cellStyle name="40% - Accent1 10 2" xfId="888" xr:uid="{00000000-0005-0000-0000-00009E000000}"/>
    <cellStyle name="40% - Accent1 11" xfId="81" xr:uid="{00000000-0005-0000-0000-00009F000000}"/>
    <cellStyle name="40% - Accent1 11 2" xfId="889" xr:uid="{00000000-0005-0000-0000-0000A0000000}"/>
    <cellStyle name="40% - Accent1 12" xfId="887" xr:uid="{00000000-0005-0000-0000-0000A1000000}"/>
    <cellStyle name="40% - Accent1 2" xfId="82" xr:uid="{00000000-0005-0000-0000-0000A2000000}"/>
    <cellStyle name="40% - Accent1 2 2" xfId="890" xr:uid="{00000000-0005-0000-0000-0000A3000000}"/>
    <cellStyle name="40% - Accent1 3" xfId="83" xr:uid="{00000000-0005-0000-0000-0000A4000000}"/>
    <cellStyle name="40% - Accent1 3 2" xfId="891" xr:uid="{00000000-0005-0000-0000-0000A5000000}"/>
    <cellStyle name="40% - Accent1 4" xfId="84" xr:uid="{00000000-0005-0000-0000-0000A6000000}"/>
    <cellStyle name="40% - Accent1 4 2" xfId="892" xr:uid="{00000000-0005-0000-0000-0000A7000000}"/>
    <cellStyle name="40% - Accent1 5" xfId="85" xr:uid="{00000000-0005-0000-0000-0000A8000000}"/>
    <cellStyle name="40% - Accent1 5 2" xfId="893" xr:uid="{00000000-0005-0000-0000-0000A9000000}"/>
    <cellStyle name="40% - Accent1 6" xfId="86" xr:uid="{00000000-0005-0000-0000-0000AA000000}"/>
    <cellStyle name="40% - Accent1 6 2" xfId="894" xr:uid="{00000000-0005-0000-0000-0000AB000000}"/>
    <cellStyle name="40% - Accent1 7" xfId="87" xr:uid="{00000000-0005-0000-0000-0000AC000000}"/>
    <cellStyle name="40% - Accent1 7 2" xfId="895" xr:uid="{00000000-0005-0000-0000-0000AD000000}"/>
    <cellStyle name="40% - Accent1 8" xfId="88" xr:uid="{00000000-0005-0000-0000-0000AE000000}"/>
    <cellStyle name="40% - Accent1 8 2" xfId="896" xr:uid="{00000000-0005-0000-0000-0000AF000000}"/>
    <cellStyle name="40% - Accent1 9" xfId="89" xr:uid="{00000000-0005-0000-0000-0000B0000000}"/>
    <cellStyle name="40% - Accent1 9 2" xfId="897" xr:uid="{00000000-0005-0000-0000-0000B1000000}"/>
    <cellStyle name="40% - Accent2" xfId="90" xr:uid="{00000000-0005-0000-0000-0000B2000000}"/>
    <cellStyle name="40% - Accent2 10" xfId="91" xr:uid="{00000000-0005-0000-0000-0000B3000000}"/>
    <cellStyle name="40% - Accent2 10 2" xfId="899" xr:uid="{00000000-0005-0000-0000-0000B4000000}"/>
    <cellStyle name="40% - Accent2 11" xfId="92" xr:uid="{00000000-0005-0000-0000-0000B5000000}"/>
    <cellStyle name="40% - Accent2 11 2" xfId="900" xr:uid="{00000000-0005-0000-0000-0000B6000000}"/>
    <cellStyle name="40% - Accent2 12" xfId="898" xr:uid="{00000000-0005-0000-0000-0000B7000000}"/>
    <cellStyle name="40% - Accent2 2" xfId="93" xr:uid="{00000000-0005-0000-0000-0000B8000000}"/>
    <cellStyle name="40% - Accent2 2 2" xfId="901" xr:uid="{00000000-0005-0000-0000-0000B9000000}"/>
    <cellStyle name="40% - Accent2 3" xfId="94" xr:uid="{00000000-0005-0000-0000-0000BA000000}"/>
    <cellStyle name="40% - Accent2 3 2" xfId="902" xr:uid="{00000000-0005-0000-0000-0000BB000000}"/>
    <cellStyle name="40% - Accent2 4" xfId="95" xr:uid="{00000000-0005-0000-0000-0000BC000000}"/>
    <cellStyle name="40% - Accent2 4 2" xfId="903" xr:uid="{00000000-0005-0000-0000-0000BD000000}"/>
    <cellStyle name="40% - Accent2 5" xfId="96" xr:uid="{00000000-0005-0000-0000-0000BE000000}"/>
    <cellStyle name="40% - Accent2 5 2" xfId="904" xr:uid="{00000000-0005-0000-0000-0000BF000000}"/>
    <cellStyle name="40% - Accent2 6" xfId="97" xr:uid="{00000000-0005-0000-0000-0000C0000000}"/>
    <cellStyle name="40% - Accent2 6 2" xfId="905" xr:uid="{00000000-0005-0000-0000-0000C1000000}"/>
    <cellStyle name="40% - Accent2 7" xfId="98" xr:uid="{00000000-0005-0000-0000-0000C2000000}"/>
    <cellStyle name="40% - Accent2 7 2" xfId="906" xr:uid="{00000000-0005-0000-0000-0000C3000000}"/>
    <cellStyle name="40% - Accent2 8" xfId="99" xr:uid="{00000000-0005-0000-0000-0000C4000000}"/>
    <cellStyle name="40% - Accent2 8 2" xfId="907" xr:uid="{00000000-0005-0000-0000-0000C5000000}"/>
    <cellStyle name="40% - Accent2 9" xfId="100" xr:uid="{00000000-0005-0000-0000-0000C6000000}"/>
    <cellStyle name="40% - Accent2 9 2" xfId="908" xr:uid="{00000000-0005-0000-0000-0000C7000000}"/>
    <cellStyle name="40% - Accent3" xfId="101" xr:uid="{00000000-0005-0000-0000-0000C8000000}"/>
    <cellStyle name="40% - Accent3 10" xfId="102" xr:uid="{00000000-0005-0000-0000-0000C9000000}"/>
    <cellStyle name="40% - Accent3 10 2" xfId="910" xr:uid="{00000000-0005-0000-0000-0000CA000000}"/>
    <cellStyle name="40% - Accent3 11" xfId="103" xr:uid="{00000000-0005-0000-0000-0000CB000000}"/>
    <cellStyle name="40% - Accent3 11 2" xfId="911" xr:uid="{00000000-0005-0000-0000-0000CC000000}"/>
    <cellStyle name="40% - Accent3 12" xfId="909" xr:uid="{00000000-0005-0000-0000-0000CD000000}"/>
    <cellStyle name="40% - Accent3 2" xfId="104" xr:uid="{00000000-0005-0000-0000-0000CE000000}"/>
    <cellStyle name="40% - Accent3 2 2" xfId="912" xr:uid="{00000000-0005-0000-0000-0000CF000000}"/>
    <cellStyle name="40% - Accent3 3" xfId="105" xr:uid="{00000000-0005-0000-0000-0000D0000000}"/>
    <cellStyle name="40% - Accent3 3 2" xfId="913" xr:uid="{00000000-0005-0000-0000-0000D1000000}"/>
    <cellStyle name="40% - Accent3 4" xfId="106" xr:uid="{00000000-0005-0000-0000-0000D2000000}"/>
    <cellStyle name="40% - Accent3 4 2" xfId="914" xr:uid="{00000000-0005-0000-0000-0000D3000000}"/>
    <cellStyle name="40% - Accent3 5" xfId="107" xr:uid="{00000000-0005-0000-0000-0000D4000000}"/>
    <cellStyle name="40% - Accent3 5 2" xfId="915" xr:uid="{00000000-0005-0000-0000-0000D5000000}"/>
    <cellStyle name="40% - Accent3 6" xfId="108" xr:uid="{00000000-0005-0000-0000-0000D6000000}"/>
    <cellStyle name="40% - Accent3 6 2" xfId="916" xr:uid="{00000000-0005-0000-0000-0000D7000000}"/>
    <cellStyle name="40% - Accent3 7" xfId="109" xr:uid="{00000000-0005-0000-0000-0000D8000000}"/>
    <cellStyle name="40% - Accent3 7 2" xfId="917" xr:uid="{00000000-0005-0000-0000-0000D9000000}"/>
    <cellStyle name="40% - Accent3 8" xfId="110" xr:uid="{00000000-0005-0000-0000-0000DA000000}"/>
    <cellStyle name="40% - Accent3 8 2" xfId="918" xr:uid="{00000000-0005-0000-0000-0000DB000000}"/>
    <cellStyle name="40% - Accent3 9" xfId="111" xr:uid="{00000000-0005-0000-0000-0000DC000000}"/>
    <cellStyle name="40% - Accent3 9 2" xfId="919" xr:uid="{00000000-0005-0000-0000-0000DD000000}"/>
    <cellStyle name="40% - Accent4" xfId="112" xr:uid="{00000000-0005-0000-0000-0000DE000000}"/>
    <cellStyle name="40% - Accent4 10" xfId="113" xr:uid="{00000000-0005-0000-0000-0000DF000000}"/>
    <cellStyle name="40% - Accent4 10 2" xfId="921" xr:uid="{00000000-0005-0000-0000-0000E0000000}"/>
    <cellStyle name="40% - Accent4 11" xfId="114" xr:uid="{00000000-0005-0000-0000-0000E1000000}"/>
    <cellStyle name="40% - Accent4 11 2" xfId="922" xr:uid="{00000000-0005-0000-0000-0000E2000000}"/>
    <cellStyle name="40% - Accent4 12" xfId="920" xr:uid="{00000000-0005-0000-0000-0000E3000000}"/>
    <cellStyle name="40% - Accent4 2" xfId="115" xr:uid="{00000000-0005-0000-0000-0000E4000000}"/>
    <cellStyle name="40% - Accent4 2 2" xfId="923" xr:uid="{00000000-0005-0000-0000-0000E5000000}"/>
    <cellStyle name="40% - Accent4 3" xfId="116" xr:uid="{00000000-0005-0000-0000-0000E6000000}"/>
    <cellStyle name="40% - Accent4 3 2" xfId="924" xr:uid="{00000000-0005-0000-0000-0000E7000000}"/>
    <cellStyle name="40% - Accent4 4" xfId="117" xr:uid="{00000000-0005-0000-0000-0000E8000000}"/>
    <cellStyle name="40% - Accent4 4 2" xfId="925" xr:uid="{00000000-0005-0000-0000-0000E9000000}"/>
    <cellStyle name="40% - Accent4 5" xfId="118" xr:uid="{00000000-0005-0000-0000-0000EA000000}"/>
    <cellStyle name="40% - Accent4 5 2" xfId="926" xr:uid="{00000000-0005-0000-0000-0000EB000000}"/>
    <cellStyle name="40% - Accent4 6" xfId="119" xr:uid="{00000000-0005-0000-0000-0000EC000000}"/>
    <cellStyle name="40% - Accent4 6 2" xfId="927" xr:uid="{00000000-0005-0000-0000-0000ED000000}"/>
    <cellStyle name="40% - Accent4 7" xfId="120" xr:uid="{00000000-0005-0000-0000-0000EE000000}"/>
    <cellStyle name="40% - Accent4 7 2" xfId="928" xr:uid="{00000000-0005-0000-0000-0000EF000000}"/>
    <cellStyle name="40% - Accent4 8" xfId="121" xr:uid="{00000000-0005-0000-0000-0000F0000000}"/>
    <cellStyle name="40% - Accent4 8 2" xfId="929" xr:uid="{00000000-0005-0000-0000-0000F1000000}"/>
    <cellStyle name="40% - Accent4 9" xfId="122" xr:uid="{00000000-0005-0000-0000-0000F2000000}"/>
    <cellStyle name="40% - Accent4 9 2" xfId="930" xr:uid="{00000000-0005-0000-0000-0000F3000000}"/>
    <cellStyle name="40% - Accent5" xfId="123" xr:uid="{00000000-0005-0000-0000-0000F4000000}"/>
    <cellStyle name="40% - Accent5 10" xfId="124" xr:uid="{00000000-0005-0000-0000-0000F5000000}"/>
    <cellStyle name="40% - Accent5 10 2" xfId="932" xr:uid="{00000000-0005-0000-0000-0000F6000000}"/>
    <cellStyle name="40% - Accent5 11" xfId="125" xr:uid="{00000000-0005-0000-0000-0000F7000000}"/>
    <cellStyle name="40% - Accent5 11 2" xfId="933" xr:uid="{00000000-0005-0000-0000-0000F8000000}"/>
    <cellStyle name="40% - Accent5 12" xfId="931" xr:uid="{00000000-0005-0000-0000-0000F9000000}"/>
    <cellStyle name="40% - Accent5 2" xfId="126" xr:uid="{00000000-0005-0000-0000-0000FA000000}"/>
    <cellStyle name="40% - Accent5 2 2" xfId="934" xr:uid="{00000000-0005-0000-0000-0000FB000000}"/>
    <cellStyle name="40% - Accent5 3" xfId="127" xr:uid="{00000000-0005-0000-0000-0000FC000000}"/>
    <cellStyle name="40% - Accent5 3 2" xfId="935" xr:uid="{00000000-0005-0000-0000-0000FD000000}"/>
    <cellStyle name="40% - Accent5 4" xfId="128" xr:uid="{00000000-0005-0000-0000-0000FE000000}"/>
    <cellStyle name="40% - Accent5 4 2" xfId="936" xr:uid="{00000000-0005-0000-0000-0000FF000000}"/>
    <cellStyle name="40% - Accent5 5" xfId="129" xr:uid="{00000000-0005-0000-0000-000000010000}"/>
    <cellStyle name="40% - Accent5 5 2" xfId="937" xr:uid="{00000000-0005-0000-0000-000001010000}"/>
    <cellStyle name="40% - Accent5 6" xfId="130" xr:uid="{00000000-0005-0000-0000-000002010000}"/>
    <cellStyle name="40% - Accent5 6 2" xfId="938" xr:uid="{00000000-0005-0000-0000-000003010000}"/>
    <cellStyle name="40% - Accent5 7" xfId="131" xr:uid="{00000000-0005-0000-0000-000004010000}"/>
    <cellStyle name="40% - Accent5 7 2" xfId="939" xr:uid="{00000000-0005-0000-0000-000005010000}"/>
    <cellStyle name="40% - Accent5 8" xfId="132" xr:uid="{00000000-0005-0000-0000-000006010000}"/>
    <cellStyle name="40% - Accent5 8 2" xfId="940" xr:uid="{00000000-0005-0000-0000-000007010000}"/>
    <cellStyle name="40% - Accent5 9" xfId="133" xr:uid="{00000000-0005-0000-0000-000008010000}"/>
    <cellStyle name="40% - Accent5 9 2" xfId="941" xr:uid="{00000000-0005-0000-0000-000009010000}"/>
    <cellStyle name="40% - Accent6" xfId="134" xr:uid="{00000000-0005-0000-0000-00000A010000}"/>
    <cellStyle name="40% - Accent6 10" xfId="135" xr:uid="{00000000-0005-0000-0000-00000B010000}"/>
    <cellStyle name="40% - Accent6 10 2" xfId="943" xr:uid="{00000000-0005-0000-0000-00000C010000}"/>
    <cellStyle name="40% - Accent6 11" xfId="136" xr:uid="{00000000-0005-0000-0000-00000D010000}"/>
    <cellStyle name="40% - Accent6 11 2" xfId="944" xr:uid="{00000000-0005-0000-0000-00000E010000}"/>
    <cellStyle name="40% - Accent6 12" xfId="942" xr:uid="{00000000-0005-0000-0000-00000F010000}"/>
    <cellStyle name="40% - Accent6 2" xfId="137" xr:uid="{00000000-0005-0000-0000-000010010000}"/>
    <cellStyle name="40% - Accent6 2 2" xfId="945" xr:uid="{00000000-0005-0000-0000-000011010000}"/>
    <cellStyle name="40% - Accent6 3" xfId="138" xr:uid="{00000000-0005-0000-0000-000012010000}"/>
    <cellStyle name="40% - Accent6 3 2" xfId="946" xr:uid="{00000000-0005-0000-0000-000013010000}"/>
    <cellStyle name="40% - Accent6 4" xfId="139" xr:uid="{00000000-0005-0000-0000-000014010000}"/>
    <cellStyle name="40% - Accent6 4 2" xfId="947" xr:uid="{00000000-0005-0000-0000-000015010000}"/>
    <cellStyle name="40% - Accent6 5" xfId="140" xr:uid="{00000000-0005-0000-0000-000016010000}"/>
    <cellStyle name="40% - Accent6 5 2" xfId="948" xr:uid="{00000000-0005-0000-0000-000017010000}"/>
    <cellStyle name="40% - Accent6 6" xfId="141" xr:uid="{00000000-0005-0000-0000-000018010000}"/>
    <cellStyle name="40% - Accent6 6 2" xfId="949" xr:uid="{00000000-0005-0000-0000-000019010000}"/>
    <cellStyle name="40% - Accent6 7" xfId="142" xr:uid="{00000000-0005-0000-0000-00001A010000}"/>
    <cellStyle name="40% - Accent6 7 2" xfId="950" xr:uid="{00000000-0005-0000-0000-00001B010000}"/>
    <cellStyle name="40% - Accent6 8" xfId="143" xr:uid="{00000000-0005-0000-0000-00001C010000}"/>
    <cellStyle name="40% - Accent6 8 2" xfId="951" xr:uid="{00000000-0005-0000-0000-00001D010000}"/>
    <cellStyle name="40% - Accent6 9" xfId="144" xr:uid="{00000000-0005-0000-0000-00001E010000}"/>
    <cellStyle name="40% - Accent6 9 2" xfId="952" xr:uid="{00000000-0005-0000-0000-00001F010000}"/>
    <cellStyle name="60 % – Poudarek1 2" xfId="145" xr:uid="{00000000-0005-0000-0000-000020010000}"/>
    <cellStyle name="60 % – Poudarek2 2" xfId="146" xr:uid="{00000000-0005-0000-0000-000021010000}"/>
    <cellStyle name="60 % – Poudarek3 2" xfId="147" xr:uid="{00000000-0005-0000-0000-000022010000}"/>
    <cellStyle name="60 % – Poudarek4 2" xfId="148" xr:uid="{00000000-0005-0000-0000-000023010000}"/>
    <cellStyle name="60 % – Poudarek5 2" xfId="149" xr:uid="{00000000-0005-0000-0000-000024010000}"/>
    <cellStyle name="60 % – Poudarek6 2" xfId="150" xr:uid="{00000000-0005-0000-0000-000025010000}"/>
    <cellStyle name="60% - Accent1" xfId="151" xr:uid="{00000000-0005-0000-0000-000026010000}"/>
    <cellStyle name="60% - Accent2" xfId="152" xr:uid="{00000000-0005-0000-0000-000027010000}"/>
    <cellStyle name="60% - Accent3" xfId="153" xr:uid="{00000000-0005-0000-0000-000028010000}"/>
    <cellStyle name="60% - Accent4" xfId="154" xr:uid="{00000000-0005-0000-0000-000029010000}"/>
    <cellStyle name="60% - Accent5" xfId="155" xr:uid="{00000000-0005-0000-0000-00002A010000}"/>
    <cellStyle name="60% - Accent6" xfId="156" xr:uid="{00000000-0005-0000-0000-00002B010000}"/>
    <cellStyle name="Accent1" xfId="157" xr:uid="{00000000-0005-0000-0000-00002C010000}"/>
    <cellStyle name="Accent1 2" xfId="980" xr:uid="{00000000-0005-0000-0000-00002D010000}"/>
    <cellStyle name="Accent2" xfId="158" xr:uid="{00000000-0005-0000-0000-00002E010000}"/>
    <cellStyle name="Accent2 2" xfId="981" xr:uid="{00000000-0005-0000-0000-00002F010000}"/>
    <cellStyle name="Accent3" xfId="159" xr:uid="{00000000-0005-0000-0000-000030010000}"/>
    <cellStyle name="Accent3 2" xfId="982" xr:uid="{00000000-0005-0000-0000-000031010000}"/>
    <cellStyle name="Accent4" xfId="160" xr:uid="{00000000-0005-0000-0000-000032010000}"/>
    <cellStyle name="Accent4 2" xfId="983" xr:uid="{00000000-0005-0000-0000-000033010000}"/>
    <cellStyle name="Accent5" xfId="161" xr:uid="{00000000-0005-0000-0000-000034010000}"/>
    <cellStyle name="Accent6" xfId="162" xr:uid="{00000000-0005-0000-0000-000035010000}"/>
    <cellStyle name="Accent6 2" xfId="984" xr:uid="{00000000-0005-0000-0000-000036010000}"/>
    <cellStyle name="Bad" xfId="163" xr:uid="{00000000-0005-0000-0000-000037010000}"/>
    <cellStyle name="Bad 2" xfId="985" xr:uid="{00000000-0005-0000-0000-000038010000}"/>
    <cellStyle name="Calculation" xfId="164" xr:uid="{00000000-0005-0000-0000-000039010000}"/>
    <cellStyle name="Calculation 2" xfId="986" xr:uid="{00000000-0005-0000-0000-00003A010000}"/>
    <cellStyle name="Check Cell" xfId="165" xr:uid="{00000000-0005-0000-0000-00003B010000}"/>
    <cellStyle name="Comma 2" xfId="166" xr:uid="{00000000-0005-0000-0000-00003C010000}"/>
    <cellStyle name="Comma0" xfId="167" xr:uid="{00000000-0005-0000-0000-00003D010000}"/>
    <cellStyle name="Currency 2" xfId="997" xr:uid="{CDFFADD0-006E-4A23-A4FF-F43253F4F4FD}"/>
    <cellStyle name="Currency0" xfId="168" xr:uid="{00000000-0005-0000-0000-00003F010000}"/>
    <cellStyle name="Date" xfId="169" xr:uid="{00000000-0005-0000-0000-000040010000}"/>
    <cellStyle name="Dobro 2" xfId="170" xr:uid="{00000000-0005-0000-0000-000041010000}"/>
    <cellStyle name="Excel Built-in Normal" xfId="171" xr:uid="{00000000-0005-0000-0000-000042010000}"/>
    <cellStyle name="Explanatory Text" xfId="172" xr:uid="{00000000-0005-0000-0000-000043010000}"/>
    <cellStyle name="Fixed" xfId="173" xr:uid="{00000000-0005-0000-0000-000044010000}"/>
    <cellStyle name="Good" xfId="174" xr:uid="{00000000-0005-0000-0000-000045010000}"/>
    <cellStyle name="Heading 1" xfId="175" xr:uid="{00000000-0005-0000-0000-000046010000}"/>
    <cellStyle name="Heading 1 2" xfId="987" xr:uid="{00000000-0005-0000-0000-000047010000}"/>
    <cellStyle name="Heading 2" xfId="176" xr:uid="{00000000-0005-0000-0000-000048010000}"/>
    <cellStyle name="Heading 2 2" xfId="988" xr:uid="{00000000-0005-0000-0000-000049010000}"/>
    <cellStyle name="Heading 3" xfId="177" xr:uid="{00000000-0005-0000-0000-00004A010000}"/>
    <cellStyle name="Heading 3 2" xfId="989" xr:uid="{00000000-0005-0000-0000-00004B010000}"/>
    <cellStyle name="Heading 4" xfId="178" xr:uid="{00000000-0005-0000-0000-00004C010000}"/>
    <cellStyle name="Heading 4 2" xfId="990" xr:uid="{00000000-0005-0000-0000-00004D010000}"/>
    <cellStyle name="Heading1" xfId="179" xr:uid="{00000000-0005-0000-0000-00004E010000}"/>
    <cellStyle name="Heading2" xfId="180" xr:uid="{00000000-0005-0000-0000-00004F010000}"/>
    <cellStyle name="Input" xfId="181" xr:uid="{00000000-0005-0000-0000-000050010000}"/>
    <cellStyle name="Input 2" xfId="991" xr:uid="{00000000-0005-0000-0000-000051010000}"/>
    <cellStyle name="Izhod 2" xfId="182" xr:uid="{00000000-0005-0000-0000-000052010000}"/>
    <cellStyle name="Keš" xfId="183" xr:uid="{00000000-0005-0000-0000-000053010000}"/>
    <cellStyle name="Linked Cell" xfId="184" xr:uid="{00000000-0005-0000-0000-000054010000}"/>
    <cellStyle name="Linked Cell 2" xfId="992" xr:uid="{00000000-0005-0000-0000-000055010000}"/>
    <cellStyle name="Naslov 1 2" xfId="185" xr:uid="{00000000-0005-0000-0000-000056010000}"/>
    <cellStyle name="Naslov 2 2" xfId="186" xr:uid="{00000000-0005-0000-0000-000057010000}"/>
    <cellStyle name="Naslov 3 2" xfId="187" xr:uid="{00000000-0005-0000-0000-000058010000}"/>
    <cellStyle name="Naslov 4 2" xfId="188" xr:uid="{00000000-0005-0000-0000-000059010000}"/>
    <cellStyle name="Naslov 5" xfId="189" xr:uid="{00000000-0005-0000-0000-00005A010000}"/>
    <cellStyle name="Navadno" xfId="0" builtinId="0"/>
    <cellStyle name="Navadno 11 10" xfId="190" xr:uid="{00000000-0005-0000-0000-00005B010000}"/>
    <cellStyle name="Navadno 11 11" xfId="191" xr:uid="{00000000-0005-0000-0000-00005C010000}"/>
    <cellStyle name="Navadno 11 12" xfId="192" xr:uid="{00000000-0005-0000-0000-00005D010000}"/>
    <cellStyle name="Navadno 11 13" xfId="193" xr:uid="{00000000-0005-0000-0000-00005E010000}"/>
    <cellStyle name="Navadno 11 14" xfId="194" xr:uid="{00000000-0005-0000-0000-00005F010000}"/>
    <cellStyle name="Navadno 11 15" xfId="195" xr:uid="{00000000-0005-0000-0000-000060010000}"/>
    <cellStyle name="Navadno 11 16" xfId="196" xr:uid="{00000000-0005-0000-0000-000061010000}"/>
    <cellStyle name="Navadno 11 17" xfId="197" xr:uid="{00000000-0005-0000-0000-000062010000}"/>
    <cellStyle name="Navadno 11 18" xfId="198" xr:uid="{00000000-0005-0000-0000-000063010000}"/>
    <cellStyle name="Navadno 11 19" xfId="199" xr:uid="{00000000-0005-0000-0000-000064010000}"/>
    <cellStyle name="Navadno 11 2" xfId="200" xr:uid="{00000000-0005-0000-0000-000065010000}"/>
    <cellStyle name="Navadno 11 20" xfId="201" xr:uid="{00000000-0005-0000-0000-000066010000}"/>
    <cellStyle name="Navadno 11 21" xfId="202" xr:uid="{00000000-0005-0000-0000-000067010000}"/>
    <cellStyle name="Navadno 11 22" xfId="203" xr:uid="{00000000-0005-0000-0000-000068010000}"/>
    <cellStyle name="Navadno 11 23" xfId="204" xr:uid="{00000000-0005-0000-0000-000069010000}"/>
    <cellStyle name="Navadno 11 24" xfId="205" xr:uid="{00000000-0005-0000-0000-00006A010000}"/>
    <cellStyle name="Navadno 11 25" xfId="206" xr:uid="{00000000-0005-0000-0000-00006B010000}"/>
    <cellStyle name="Navadno 11 26" xfId="207" xr:uid="{00000000-0005-0000-0000-00006C010000}"/>
    <cellStyle name="Navadno 11 27" xfId="208" xr:uid="{00000000-0005-0000-0000-00006D010000}"/>
    <cellStyle name="Navadno 11 28" xfId="209" xr:uid="{00000000-0005-0000-0000-00006E010000}"/>
    <cellStyle name="Navadno 11 29" xfId="210" xr:uid="{00000000-0005-0000-0000-00006F010000}"/>
    <cellStyle name="Navadno 11 3" xfId="211" xr:uid="{00000000-0005-0000-0000-000070010000}"/>
    <cellStyle name="Navadno 11 30" xfId="212" xr:uid="{00000000-0005-0000-0000-000071010000}"/>
    <cellStyle name="Navadno 11 31" xfId="213" xr:uid="{00000000-0005-0000-0000-000072010000}"/>
    <cellStyle name="Navadno 11 32" xfId="214" xr:uid="{00000000-0005-0000-0000-000073010000}"/>
    <cellStyle name="Navadno 11 33" xfId="215" xr:uid="{00000000-0005-0000-0000-000074010000}"/>
    <cellStyle name="Navadno 11 34" xfId="216" xr:uid="{00000000-0005-0000-0000-000075010000}"/>
    <cellStyle name="Navadno 11 35" xfId="217" xr:uid="{00000000-0005-0000-0000-000076010000}"/>
    <cellStyle name="Navadno 11 36" xfId="218" xr:uid="{00000000-0005-0000-0000-000077010000}"/>
    <cellStyle name="Navadno 11 37" xfId="219" xr:uid="{00000000-0005-0000-0000-000078010000}"/>
    <cellStyle name="Navadno 11 38" xfId="220" xr:uid="{00000000-0005-0000-0000-000079010000}"/>
    <cellStyle name="Navadno 11 39" xfId="221" xr:uid="{00000000-0005-0000-0000-00007A010000}"/>
    <cellStyle name="Navadno 11 4" xfId="222" xr:uid="{00000000-0005-0000-0000-00007B010000}"/>
    <cellStyle name="Navadno 11 40" xfId="223" xr:uid="{00000000-0005-0000-0000-00007C010000}"/>
    <cellStyle name="Navadno 11 41" xfId="224" xr:uid="{00000000-0005-0000-0000-00007D010000}"/>
    <cellStyle name="Navadno 11 42" xfId="225" xr:uid="{00000000-0005-0000-0000-00007E010000}"/>
    <cellStyle name="Navadno 11 43" xfId="226" xr:uid="{00000000-0005-0000-0000-00007F010000}"/>
    <cellStyle name="Navadno 11 44" xfId="227" xr:uid="{00000000-0005-0000-0000-000080010000}"/>
    <cellStyle name="Navadno 11 45" xfId="228" xr:uid="{00000000-0005-0000-0000-000081010000}"/>
    <cellStyle name="Navadno 11 46" xfId="229" xr:uid="{00000000-0005-0000-0000-000082010000}"/>
    <cellStyle name="Navadno 11 47" xfId="230" xr:uid="{00000000-0005-0000-0000-000083010000}"/>
    <cellStyle name="Navadno 11 48" xfId="231" xr:uid="{00000000-0005-0000-0000-000084010000}"/>
    <cellStyle name="Navadno 11 49" xfId="232" xr:uid="{00000000-0005-0000-0000-000085010000}"/>
    <cellStyle name="Navadno 11 5" xfId="233" xr:uid="{00000000-0005-0000-0000-000086010000}"/>
    <cellStyle name="Navadno 11 50" xfId="234" xr:uid="{00000000-0005-0000-0000-000087010000}"/>
    <cellStyle name="Navadno 11 51" xfId="235" xr:uid="{00000000-0005-0000-0000-000088010000}"/>
    <cellStyle name="Navadno 11 52" xfId="236" xr:uid="{00000000-0005-0000-0000-000089010000}"/>
    <cellStyle name="Navadno 11 53" xfId="237" xr:uid="{00000000-0005-0000-0000-00008A010000}"/>
    <cellStyle name="Navadno 11 54" xfId="238" xr:uid="{00000000-0005-0000-0000-00008B010000}"/>
    <cellStyle name="Navadno 11 55" xfId="239" xr:uid="{00000000-0005-0000-0000-00008C010000}"/>
    <cellStyle name="Navadno 11 56" xfId="240" xr:uid="{00000000-0005-0000-0000-00008D010000}"/>
    <cellStyle name="Navadno 11 57" xfId="241" xr:uid="{00000000-0005-0000-0000-00008E010000}"/>
    <cellStyle name="Navadno 11 58" xfId="242" xr:uid="{00000000-0005-0000-0000-00008F010000}"/>
    <cellStyle name="Navadno 11 59" xfId="243" xr:uid="{00000000-0005-0000-0000-000090010000}"/>
    <cellStyle name="Navadno 11 6" xfId="244" xr:uid="{00000000-0005-0000-0000-000091010000}"/>
    <cellStyle name="Navadno 11 60" xfId="245" xr:uid="{00000000-0005-0000-0000-000092010000}"/>
    <cellStyle name="Navadno 11 61" xfId="246" xr:uid="{00000000-0005-0000-0000-000093010000}"/>
    <cellStyle name="Navadno 11 62" xfId="247" xr:uid="{00000000-0005-0000-0000-000094010000}"/>
    <cellStyle name="Navadno 11 63" xfId="248" xr:uid="{00000000-0005-0000-0000-000095010000}"/>
    <cellStyle name="Navadno 11 64" xfId="249" xr:uid="{00000000-0005-0000-0000-000096010000}"/>
    <cellStyle name="Navadno 11 65" xfId="250" xr:uid="{00000000-0005-0000-0000-000097010000}"/>
    <cellStyle name="Navadno 11 66" xfId="251" xr:uid="{00000000-0005-0000-0000-000098010000}"/>
    <cellStyle name="Navadno 11 67" xfId="252" xr:uid="{00000000-0005-0000-0000-000099010000}"/>
    <cellStyle name="Navadno 11 68" xfId="253" xr:uid="{00000000-0005-0000-0000-00009A010000}"/>
    <cellStyle name="Navadno 11 69" xfId="254" xr:uid="{00000000-0005-0000-0000-00009B010000}"/>
    <cellStyle name="Navadno 11 7" xfId="255" xr:uid="{00000000-0005-0000-0000-00009C010000}"/>
    <cellStyle name="Navadno 11 70" xfId="256" xr:uid="{00000000-0005-0000-0000-00009D010000}"/>
    <cellStyle name="Navadno 11 71" xfId="257" xr:uid="{00000000-0005-0000-0000-00009E010000}"/>
    <cellStyle name="Navadno 11 72" xfId="258" xr:uid="{00000000-0005-0000-0000-00009F010000}"/>
    <cellStyle name="Navadno 11 73" xfId="259" xr:uid="{00000000-0005-0000-0000-0000A0010000}"/>
    <cellStyle name="Navadno 11 74" xfId="260" xr:uid="{00000000-0005-0000-0000-0000A1010000}"/>
    <cellStyle name="Navadno 11 75" xfId="261" xr:uid="{00000000-0005-0000-0000-0000A2010000}"/>
    <cellStyle name="Navadno 11 76" xfId="262" xr:uid="{00000000-0005-0000-0000-0000A3010000}"/>
    <cellStyle name="Navadno 11 77" xfId="263" xr:uid="{00000000-0005-0000-0000-0000A4010000}"/>
    <cellStyle name="Navadno 11 78" xfId="264" xr:uid="{00000000-0005-0000-0000-0000A5010000}"/>
    <cellStyle name="Navadno 11 79" xfId="265" xr:uid="{00000000-0005-0000-0000-0000A6010000}"/>
    <cellStyle name="Navadno 11 8" xfId="266" xr:uid="{00000000-0005-0000-0000-0000A7010000}"/>
    <cellStyle name="Navadno 11 80" xfId="267" xr:uid="{00000000-0005-0000-0000-0000A8010000}"/>
    <cellStyle name="Navadno 11 81" xfId="268" xr:uid="{00000000-0005-0000-0000-0000A9010000}"/>
    <cellStyle name="Navadno 11 82" xfId="269" xr:uid="{00000000-0005-0000-0000-0000AA010000}"/>
    <cellStyle name="Navadno 11 83" xfId="270" xr:uid="{00000000-0005-0000-0000-0000AB010000}"/>
    <cellStyle name="Navadno 11 84" xfId="271" xr:uid="{00000000-0005-0000-0000-0000AC010000}"/>
    <cellStyle name="Navadno 11 85" xfId="272" xr:uid="{00000000-0005-0000-0000-0000AD010000}"/>
    <cellStyle name="Navadno 11 9" xfId="273" xr:uid="{00000000-0005-0000-0000-0000AE010000}"/>
    <cellStyle name="Navadno 15" xfId="274" xr:uid="{00000000-0005-0000-0000-0000AF010000}"/>
    <cellStyle name="Navadno 17 2" xfId="275" xr:uid="{00000000-0005-0000-0000-0000B0010000}"/>
    <cellStyle name="Navadno 17 2 2" xfId="276" xr:uid="{00000000-0005-0000-0000-0000B1010000}"/>
    <cellStyle name="Navadno 17 2 2 2" xfId="953" xr:uid="{00000000-0005-0000-0000-0000B2010000}"/>
    <cellStyle name="Navadno 19 2" xfId="277" xr:uid="{00000000-0005-0000-0000-0000B3010000}"/>
    <cellStyle name="Navadno 19 2 2" xfId="278" xr:uid="{00000000-0005-0000-0000-0000B4010000}"/>
    <cellStyle name="Navadno 19 2 2 2" xfId="954" xr:uid="{00000000-0005-0000-0000-0000B5010000}"/>
    <cellStyle name="Navadno 2" xfId="279" xr:uid="{00000000-0005-0000-0000-0000B6010000}"/>
    <cellStyle name="Navadno 2 2" xfId="280" xr:uid="{00000000-0005-0000-0000-0000B7010000}"/>
    <cellStyle name="Navadno 2 2 2 2" xfId="281" xr:uid="{00000000-0005-0000-0000-0000B8010000}"/>
    <cellStyle name="Navadno 2 3" xfId="282" xr:uid="{00000000-0005-0000-0000-0000B9010000}"/>
    <cellStyle name="Navadno 2 4" xfId="283" xr:uid="{00000000-0005-0000-0000-0000BA010000}"/>
    <cellStyle name="Navadno 20 2" xfId="284" xr:uid="{00000000-0005-0000-0000-0000BB010000}"/>
    <cellStyle name="Navadno 20 2 2" xfId="285" xr:uid="{00000000-0005-0000-0000-0000BC010000}"/>
    <cellStyle name="Navadno 20 2 2 2" xfId="955" xr:uid="{00000000-0005-0000-0000-0000BD010000}"/>
    <cellStyle name="Navadno 21 2" xfId="286" xr:uid="{00000000-0005-0000-0000-0000BE010000}"/>
    <cellStyle name="Navadno 21 2 2" xfId="287" xr:uid="{00000000-0005-0000-0000-0000BF010000}"/>
    <cellStyle name="Navadno 21 2 2 2" xfId="956" xr:uid="{00000000-0005-0000-0000-0000C0010000}"/>
    <cellStyle name="Navadno 22 2" xfId="288" xr:uid="{00000000-0005-0000-0000-0000C1010000}"/>
    <cellStyle name="Navadno 22 2 2" xfId="289" xr:uid="{00000000-0005-0000-0000-0000C2010000}"/>
    <cellStyle name="Navadno 22 2 2 2" xfId="957" xr:uid="{00000000-0005-0000-0000-0000C3010000}"/>
    <cellStyle name="Navadno 23 2" xfId="290" xr:uid="{00000000-0005-0000-0000-0000C4010000}"/>
    <cellStyle name="Navadno 23 2 2" xfId="291" xr:uid="{00000000-0005-0000-0000-0000C5010000}"/>
    <cellStyle name="Navadno 23 2 2 2" xfId="958" xr:uid="{00000000-0005-0000-0000-0000C6010000}"/>
    <cellStyle name="Navadno 24 2" xfId="292" xr:uid="{00000000-0005-0000-0000-0000C7010000}"/>
    <cellStyle name="Navadno 24 2 2" xfId="293" xr:uid="{00000000-0005-0000-0000-0000C8010000}"/>
    <cellStyle name="Navadno 24 2 2 2" xfId="959" xr:uid="{00000000-0005-0000-0000-0000C9010000}"/>
    <cellStyle name="Navadno 25 2" xfId="294" xr:uid="{00000000-0005-0000-0000-0000CA010000}"/>
    <cellStyle name="Navadno 25 2 2" xfId="295" xr:uid="{00000000-0005-0000-0000-0000CB010000}"/>
    <cellStyle name="Navadno 25 2 2 2" xfId="960" xr:uid="{00000000-0005-0000-0000-0000CC010000}"/>
    <cellStyle name="Navadno 26 2" xfId="296" xr:uid="{00000000-0005-0000-0000-0000CD010000}"/>
    <cellStyle name="Navadno 26 2 2" xfId="297" xr:uid="{00000000-0005-0000-0000-0000CE010000}"/>
    <cellStyle name="Navadno 26 2 2 2" xfId="961" xr:uid="{00000000-0005-0000-0000-0000CF010000}"/>
    <cellStyle name="Navadno 27 2" xfId="298" xr:uid="{00000000-0005-0000-0000-0000D0010000}"/>
    <cellStyle name="Navadno 27 2 2" xfId="299" xr:uid="{00000000-0005-0000-0000-0000D1010000}"/>
    <cellStyle name="Navadno 27 2 2 2" xfId="962" xr:uid="{00000000-0005-0000-0000-0000D2010000}"/>
    <cellStyle name="Navadno 28 2" xfId="300" xr:uid="{00000000-0005-0000-0000-0000D3010000}"/>
    <cellStyle name="Navadno 28 2 2" xfId="301" xr:uid="{00000000-0005-0000-0000-0000D4010000}"/>
    <cellStyle name="Navadno 28 2 2 2" xfId="963" xr:uid="{00000000-0005-0000-0000-0000D5010000}"/>
    <cellStyle name="Navadno 29 2" xfId="302" xr:uid="{00000000-0005-0000-0000-0000D6010000}"/>
    <cellStyle name="Navadno 29 2 2" xfId="303" xr:uid="{00000000-0005-0000-0000-0000D7010000}"/>
    <cellStyle name="Navadno 29 2 2 2" xfId="964" xr:uid="{00000000-0005-0000-0000-0000D8010000}"/>
    <cellStyle name="Navadno 3" xfId="304" xr:uid="{00000000-0005-0000-0000-0000D9010000}"/>
    <cellStyle name="Navadno 3 2" xfId="808" xr:uid="{00000000-0005-0000-0000-0000DA010000}"/>
    <cellStyle name="Navadno 3 32" xfId="305" xr:uid="{00000000-0005-0000-0000-0000DB010000}"/>
    <cellStyle name="Navadno 30 2" xfId="306" xr:uid="{00000000-0005-0000-0000-0000DC010000}"/>
    <cellStyle name="Navadno 31 2" xfId="307" xr:uid="{00000000-0005-0000-0000-0000DD010000}"/>
    <cellStyle name="Navadno 32 2" xfId="308" xr:uid="{00000000-0005-0000-0000-0000DE010000}"/>
    <cellStyle name="Navadno 33 2" xfId="309" xr:uid="{00000000-0005-0000-0000-0000DF010000}"/>
    <cellStyle name="Navadno 34 2" xfId="310" xr:uid="{00000000-0005-0000-0000-0000E0010000}"/>
    <cellStyle name="Navadno 34 2 2" xfId="311" xr:uid="{00000000-0005-0000-0000-0000E1010000}"/>
    <cellStyle name="Navadno 34 2 2 2" xfId="965" xr:uid="{00000000-0005-0000-0000-0000E2010000}"/>
    <cellStyle name="Navadno 35 2" xfId="312" xr:uid="{00000000-0005-0000-0000-0000E3010000}"/>
    <cellStyle name="Navadno 35 2 2" xfId="313" xr:uid="{00000000-0005-0000-0000-0000E4010000}"/>
    <cellStyle name="Navadno 35 2 2 2" xfId="966" xr:uid="{00000000-0005-0000-0000-0000E5010000}"/>
    <cellStyle name="Navadno 36 2" xfId="314" xr:uid="{00000000-0005-0000-0000-0000E6010000}"/>
    <cellStyle name="Navadno 37 2" xfId="315" xr:uid="{00000000-0005-0000-0000-0000E7010000}"/>
    <cellStyle name="Navadno 37 2 2" xfId="316" xr:uid="{00000000-0005-0000-0000-0000E8010000}"/>
    <cellStyle name="Navadno 37 2 2 2" xfId="967" xr:uid="{00000000-0005-0000-0000-0000E9010000}"/>
    <cellStyle name="Navadno 38 2" xfId="317" xr:uid="{00000000-0005-0000-0000-0000EA010000}"/>
    <cellStyle name="Navadno 38 2 2" xfId="318" xr:uid="{00000000-0005-0000-0000-0000EB010000}"/>
    <cellStyle name="Navadno 38 2 2 2" xfId="968" xr:uid="{00000000-0005-0000-0000-0000EC010000}"/>
    <cellStyle name="Navadno 39 2" xfId="319" xr:uid="{00000000-0005-0000-0000-0000ED010000}"/>
    <cellStyle name="Navadno 39 2 2" xfId="320" xr:uid="{00000000-0005-0000-0000-0000EE010000}"/>
    <cellStyle name="Navadno 39 2 2 2" xfId="969" xr:uid="{00000000-0005-0000-0000-0000EF010000}"/>
    <cellStyle name="Navadno 4" xfId="321" xr:uid="{00000000-0005-0000-0000-0000F0010000}"/>
    <cellStyle name="Navadno 40 2" xfId="322" xr:uid="{00000000-0005-0000-0000-0000F1010000}"/>
    <cellStyle name="Navadno 40 2 2" xfId="323" xr:uid="{00000000-0005-0000-0000-0000F2010000}"/>
    <cellStyle name="Navadno 40 2 2 2" xfId="970" xr:uid="{00000000-0005-0000-0000-0000F3010000}"/>
    <cellStyle name="Navadno 41 2" xfId="324" xr:uid="{00000000-0005-0000-0000-0000F4010000}"/>
    <cellStyle name="Navadno 41 2 2" xfId="325" xr:uid="{00000000-0005-0000-0000-0000F5010000}"/>
    <cellStyle name="Navadno 41 2 2 2" xfId="971" xr:uid="{00000000-0005-0000-0000-0000F6010000}"/>
    <cellStyle name="Navadno 42 2" xfId="326" xr:uid="{00000000-0005-0000-0000-0000F7010000}"/>
    <cellStyle name="Navadno 42 3" xfId="327" xr:uid="{00000000-0005-0000-0000-0000F8010000}"/>
    <cellStyle name="Navadno 42 3 2" xfId="328" xr:uid="{00000000-0005-0000-0000-0000F9010000}"/>
    <cellStyle name="Navadno 42 3 2 2" xfId="972" xr:uid="{00000000-0005-0000-0000-0000FA010000}"/>
    <cellStyle name="Navadno 43 2" xfId="329" xr:uid="{00000000-0005-0000-0000-0000FB010000}"/>
    <cellStyle name="Navadno 43 2 2" xfId="330" xr:uid="{00000000-0005-0000-0000-0000FC010000}"/>
    <cellStyle name="Navadno 43 2 2 2" xfId="973" xr:uid="{00000000-0005-0000-0000-0000FD010000}"/>
    <cellStyle name="Navadno 45 2" xfId="331" xr:uid="{00000000-0005-0000-0000-0000FE010000}"/>
    <cellStyle name="Navadno 45 2 2" xfId="332" xr:uid="{00000000-0005-0000-0000-0000FF010000}"/>
    <cellStyle name="Navadno 45 2 2 2" xfId="974" xr:uid="{00000000-0005-0000-0000-000000020000}"/>
    <cellStyle name="Navadno 5" xfId="333" xr:uid="{00000000-0005-0000-0000-000001020000}"/>
    <cellStyle name="Navadno 52" xfId="999" xr:uid="{DEC47D19-B7F8-4D3C-BC2A-CA801DF8EC75}"/>
    <cellStyle name="Navadno 6" xfId="334" xr:uid="{00000000-0005-0000-0000-000002020000}"/>
    <cellStyle name="Navadno 6 2" xfId="335" xr:uid="{00000000-0005-0000-0000-000003020000}"/>
    <cellStyle name="Navadno 8" xfId="336" xr:uid="{00000000-0005-0000-0000-000004020000}"/>
    <cellStyle name="Navadno 9" xfId="337" xr:uid="{00000000-0005-0000-0000-000005020000}"/>
    <cellStyle name="Navadno_BoQ-SE" xfId="338" xr:uid="{00000000-0005-0000-0000-000006020000}"/>
    <cellStyle name="Navadno_Predračun 2.del II.faze barvano" xfId="339" xr:uid="{00000000-0005-0000-0000-000007020000}"/>
    <cellStyle name="Navadno_Volume 4 - BoQ - cene" xfId="340" xr:uid="{00000000-0005-0000-0000-000008020000}"/>
    <cellStyle name="Neutral" xfId="341" xr:uid="{00000000-0005-0000-0000-000009020000}"/>
    <cellStyle name="Neutral 2" xfId="993" xr:uid="{00000000-0005-0000-0000-00000A020000}"/>
    <cellStyle name="Nevtralno 2" xfId="342" xr:uid="{00000000-0005-0000-0000-00000B020000}"/>
    <cellStyle name="Nivo_2_Podnaslov" xfId="343" xr:uid="{00000000-0005-0000-0000-00000C020000}"/>
    <cellStyle name="Normal 2" xfId="344" xr:uid="{00000000-0005-0000-0000-00000E020000}"/>
    <cellStyle name="normal 2 2" xfId="345" xr:uid="{00000000-0005-0000-0000-00000F020000}"/>
    <cellStyle name="normal 2 3" xfId="346" xr:uid="{00000000-0005-0000-0000-000010020000}"/>
    <cellStyle name="Normal 2 4" xfId="347" xr:uid="{00000000-0005-0000-0000-000011020000}"/>
    <cellStyle name="Normal 3" xfId="348" xr:uid="{00000000-0005-0000-0000-000012020000}"/>
    <cellStyle name="normal 4" xfId="349" xr:uid="{00000000-0005-0000-0000-000013020000}"/>
    <cellStyle name="Normal 5" xfId="806" xr:uid="{00000000-0005-0000-0000-000014020000}"/>
    <cellStyle name="Normal 6" xfId="807" xr:uid="{00000000-0005-0000-0000-000015020000}"/>
    <cellStyle name="Normal 7" xfId="998" xr:uid="{455719E8-9CCC-4A15-9B5E-3B6114E42033}"/>
    <cellStyle name="Normal_BoQ - cene sit_eur" xfId="350" xr:uid="{00000000-0005-0000-0000-000016020000}"/>
    <cellStyle name="Normal_BoQ - cene sit_eur 2 2" xfId="351" xr:uid="{00000000-0005-0000-0000-000017020000}"/>
    <cellStyle name="Normal_N36023 (2)" xfId="1003" xr:uid="{0A2CA317-4B0D-44CA-9344-BEC080F89774}"/>
    <cellStyle name="Normal_PL_SD" xfId="1002" xr:uid="{74E958B6-A19B-46CE-85E3-580AF31ADDBA}"/>
    <cellStyle name="Normal_Sheet1" xfId="1001" xr:uid="{D564C786-D536-400D-8112-C6DC4FCB892D}"/>
    <cellStyle name="Note" xfId="352" xr:uid="{00000000-0005-0000-0000-000019020000}"/>
    <cellStyle name="Note 2" xfId="994" xr:uid="{00000000-0005-0000-0000-00001A020000}"/>
    <cellStyle name="Odstotek" xfId="979" builtinId="5"/>
    <cellStyle name="Odstotek 2" xfId="353" xr:uid="{00000000-0005-0000-0000-00001B020000}"/>
    <cellStyle name="Odstotek 2 2" xfId="354" xr:uid="{00000000-0005-0000-0000-00001C020000}"/>
    <cellStyle name="Opomba 2" xfId="355" xr:uid="{00000000-0005-0000-0000-00001D020000}"/>
    <cellStyle name="Opomba 2 2" xfId="975" xr:uid="{00000000-0005-0000-0000-00001E020000}"/>
    <cellStyle name="Opozorilo 2" xfId="356" xr:uid="{00000000-0005-0000-0000-00001F020000}"/>
    <cellStyle name="Output" xfId="357" xr:uid="{00000000-0005-0000-0000-000020020000}"/>
    <cellStyle name="Pojasnjevalno besedilo 2" xfId="358" xr:uid="{00000000-0005-0000-0000-000022020000}"/>
    <cellStyle name="popis" xfId="805" xr:uid="{00000000-0005-0000-0000-000023020000}"/>
    <cellStyle name="Poudarek1 2" xfId="359" xr:uid="{00000000-0005-0000-0000-000024020000}"/>
    <cellStyle name="Poudarek2 2" xfId="360" xr:uid="{00000000-0005-0000-0000-000025020000}"/>
    <cellStyle name="Poudarek3 2" xfId="361" xr:uid="{00000000-0005-0000-0000-000026020000}"/>
    <cellStyle name="Poudarek4 2" xfId="362" xr:uid="{00000000-0005-0000-0000-000027020000}"/>
    <cellStyle name="Poudarek5 2" xfId="363" xr:uid="{00000000-0005-0000-0000-000028020000}"/>
    <cellStyle name="Poudarek6 2" xfId="364" xr:uid="{00000000-0005-0000-0000-000029020000}"/>
    <cellStyle name="Povezana celica 2" xfId="365" xr:uid="{00000000-0005-0000-0000-00002A020000}"/>
    <cellStyle name="Preveri celico 2" xfId="366" xr:uid="{00000000-0005-0000-0000-00002B020000}"/>
    <cellStyle name="Računanje 2" xfId="367" xr:uid="{00000000-0005-0000-0000-00002C020000}"/>
    <cellStyle name="Slabo 2" xfId="368" xr:uid="{00000000-0005-0000-0000-00002D020000}"/>
    <cellStyle name="Slog 1" xfId="369" xr:uid="{00000000-0005-0000-0000-00002E020000}"/>
    <cellStyle name="Style 1" xfId="370" xr:uid="{00000000-0005-0000-0000-00002F020000}"/>
    <cellStyle name="tekst-levo" xfId="371" xr:uid="{00000000-0005-0000-0000-000030020000}"/>
    <cellStyle name="tekst-levo 2" xfId="372" xr:uid="{00000000-0005-0000-0000-000031020000}"/>
    <cellStyle name="Title" xfId="373" xr:uid="{00000000-0005-0000-0000-000032020000}"/>
    <cellStyle name="Total" xfId="374" xr:uid="{00000000-0005-0000-0000-000033020000}"/>
    <cellStyle name="Total 1_Predracun kanal" xfId="375" xr:uid="{00000000-0005-0000-0000-000034020000}"/>
    <cellStyle name="Total 2" xfId="995" xr:uid="{00000000-0005-0000-0000-000035020000}"/>
    <cellStyle name="Valuta" xfId="978" builtinId="4"/>
    <cellStyle name="Valuta 2 2" xfId="376" xr:uid="{00000000-0005-0000-0000-000036020000}"/>
    <cellStyle name="Vejica" xfId="1000" builtinId="3"/>
    <cellStyle name="Vejica 2" xfId="377" xr:uid="{00000000-0005-0000-0000-000037020000}"/>
    <cellStyle name="Vejica 2 2" xfId="378" xr:uid="{00000000-0005-0000-0000-000038020000}"/>
    <cellStyle name="Vejica 2 2 2" xfId="379" xr:uid="{00000000-0005-0000-0000-000039020000}"/>
    <cellStyle name="Vejica 2 2 2 2" xfId="977" xr:uid="{00000000-0005-0000-0000-00003A020000}"/>
    <cellStyle name="Vejica 2 2 3" xfId="976" xr:uid="{00000000-0005-0000-0000-00003B020000}"/>
    <cellStyle name="Vejica 2 3" xfId="996" xr:uid="{00000000-0005-0000-0000-00003C020000}"/>
    <cellStyle name="Vejica 31" xfId="380" xr:uid="{00000000-0005-0000-0000-00003D020000}"/>
    <cellStyle name="Vejica 5 10" xfId="381" xr:uid="{00000000-0005-0000-0000-00003E020000}"/>
    <cellStyle name="Vejica 5 10 2" xfId="382" xr:uid="{00000000-0005-0000-0000-00003F020000}"/>
    <cellStyle name="Vejica 5 10 3" xfId="383" xr:uid="{00000000-0005-0000-0000-000040020000}"/>
    <cellStyle name="Vejica 5 10 4" xfId="384" xr:uid="{00000000-0005-0000-0000-000041020000}"/>
    <cellStyle name="Vejica 5 10 5" xfId="385" xr:uid="{00000000-0005-0000-0000-000042020000}"/>
    <cellStyle name="Vejica 5 11" xfId="386" xr:uid="{00000000-0005-0000-0000-000043020000}"/>
    <cellStyle name="Vejica 5 11 2" xfId="387" xr:uid="{00000000-0005-0000-0000-000044020000}"/>
    <cellStyle name="Vejica 5 11 3" xfId="388" xr:uid="{00000000-0005-0000-0000-000045020000}"/>
    <cellStyle name="Vejica 5 11 4" xfId="389" xr:uid="{00000000-0005-0000-0000-000046020000}"/>
    <cellStyle name="Vejica 5 11 5" xfId="390" xr:uid="{00000000-0005-0000-0000-000047020000}"/>
    <cellStyle name="Vejica 5 12" xfId="391" xr:uid="{00000000-0005-0000-0000-000048020000}"/>
    <cellStyle name="Vejica 5 12 2" xfId="392" xr:uid="{00000000-0005-0000-0000-000049020000}"/>
    <cellStyle name="Vejica 5 12 3" xfId="393" xr:uid="{00000000-0005-0000-0000-00004A020000}"/>
    <cellStyle name="Vejica 5 12 4" xfId="394" xr:uid="{00000000-0005-0000-0000-00004B020000}"/>
    <cellStyle name="Vejica 5 12 5" xfId="395" xr:uid="{00000000-0005-0000-0000-00004C020000}"/>
    <cellStyle name="Vejica 5 13" xfId="396" xr:uid="{00000000-0005-0000-0000-00004D020000}"/>
    <cellStyle name="Vejica 5 13 2" xfId="397" xr:uid="{00000000-0005-0000-0000-00004E020000}"/>
    <cellStyle name="Vejica 5 13 3" xfId="398" xr:uid="{00000000-0005-0000-0000-00004F020000}"/>
    <cellStyle name="Vejica 5 13 4" xfId="399" xr:uid="{00000000-0005-0000-0000-000050020000}"/>
    <cellStyle name="Vejica 5 13 5" xfId="400" xr:uid="{00000000-0005-0000-0000-000051020000}"/>
    <cellStyle name="Vejica 5 14" xfId="401" xr:uid="{00000000-0005-0000-0000-000052020000}"/>
    <cellStyle name="Vejica 5 14 2" xfId="402" xr:uid="{00000000-0005-0000-0000-000053020000}"/>
    <cellStyle name="Vejica 5 14 3" xfId="403" xr:uid="{00000000-0005-0000-0000-000054020000}"/>
    <cellStyle name="Vejica 5 14 4" xfId="404" xr:uid="{00000000-0005-0000-0000-000055020000}"/>
    <cellStyle name="Vejica 5 14 5" xfId="405" xr:uid="{00000000-0005-0000-0000-000056020000}"/>
    <cellStyle name="Vejica 5 15" xfId="406" xr:uid="{00000000-0005-0000-0000-000057020000}"/>
    <cellStyle name="Vejica 5 15 2" xfId="407" xr:uid="{00000000-0005-0000-0000-000058020000}"/>
    <cellStyle name="Vejica 5 15 3" xfId="408" xr:uid="{00000000-0005-0000-0000-000059020000}"/>
    <cellStyle name="Vejica 5 15 4" xfId="409" xr:uid="{00000000-0005-0000-0000-00005A020000}"/>
    <cellStyle name="Vejica 5 15 5" xfId="410" xr:uid="{00000000-0005-0000-0000-00005B020000}"/>
    <cellStyle name="Vejica 5 16" xfId="411" xr:uid="{00000000-0005-0000-0000-00005C020000}"/>
    <cellStyle name="Vejica 5 16 2" xfId="412" xr:uid="{00000000-0005-0000-0000-00005D020000}"/>
    <cellStyle name="Vejica 5 16 3" xfId="413" xr:uid="{00000000-0005-0000-0000-00005E020000}"/>
    <cellStyle name="Vejica 5 16 4" xfId="414" xr:uid="{00000000-0005-0000-0000-00005F020000}"/>
    <cellStyle name="Vejica 5 16 5" xfId="415" xr:uid="{00000000-0005-0000-0000-000060020000}"/>
    <cellStyle name="Vejica 5 17" xfId="416" xr:uid="{00000000-0005-0000-0000-000061020000}"/>
    <cellStyle name="Vejica 5 17 2" xfId="417" xr:uid="{00000000-0005-0000-0000-000062020000}"/>
    <cellStyle name="Vejica 5 17 3" xfId="418" xr:uid="{00000000-0005-0000-0000-000063020000}"/>
    <cellStyle name="Vejica 5 17 4" xfId="419" xr:uid="{00000000-0005-0000-0000-000064020000}"/>
    <cellStyle name="Vejica 5 17 5" xfId="420" xr:uid="{00000000-0005-0000-0000-000065020000}"/>
    <cellStyle name="Vejica 5 18" xfId="421" xr:uid="{00000000-0005-0000-0000-000066020000}"/>
    <cellStyle name="Vejica 5 18 2" xfId="422" xr:uid="{00000000-0005-0000-0000-000067020000}"/>
    <cellStyle name="Vejica 5 18 3" xfId="423" xr:uid="{00000000-0005-0000-0000-000068020000}"/>
    <cellStyle name="Vejica 5 18 4" xfId="424" xr:uid="{00000000-0005-0000-0000-000069020000}"/>
    <cellStyle name="Vejica 5 18 5" xfId="425" xr:uid="{00000000-0005-0000-0000-00006A020000}"/>
    <cellStyle name="Vejica 5 19" xfId="426" xr:uid="{00000000-0005-0000-0000-00006B020000}"/>
    <cellStyle name="Vejica 5 19 2" xfId="427" xr:uid="{00000000-0005-0000-0000-00006C020000}"/>
    <cellStyle name="Vejica 5 19 3" xfId="428" xr:uid="{00000000-0005-0000-0000-00006D020000}"/>
    <cellStyle name="Vejica 5 19 4" xfId="429" xr:uid="{00000000-0005-0000-0000-00006E020000}"/>
    <cellStyle name="Vejica 5 19 5" xfId="430" xr:uid="{00000000-0005-0000-0000-00006F020000}"/>
    <cellStyle name="Vejica 5 2" xfId="431" xr:uid="{00000000-0005-0000-0000-000070020000}"/>
    <cellStyle name="Vejica 5 2 2" xfId="432" xr:uid="{00000000-0005-0000-0000-000071020000}"/>
    <cellStyle name="Vejica 5 2 3" xfId="433" xr:uid="{00000000-0005-0000-0000-000072020000}"/>
    <cellStyle name="Vejica 5 2 4" xfId="434" xr:uid="{00000000-0005-0000-0000-000073020000}"/>
    <cellStyle name="Vejica 5 2 5" xfId="435" xr:uid="{00000000-0005-0000-0000-000074020000}"/>
    <cellStyle name="Vejica 5 20" xfId="436" xr:uid="{00000000-0005-0000-0000-000075020000}"/>
    <cellStyle name="Vejica 5 20 2" xfId="437" xr:uid="{00000000-0005-0000-0000-000076020000}"/>
    <cellStyle name="Vejica 5 20 3" xfId="438" xr:uid="{00000000-0005-0000-0000-000077020000}"/>
    <cellStyle name="Vejica 5 20 4" xfId="439" xr:uid="{00000000-0005-0000-0000-000078020000}"/>
    <cellStyle name="Vejica 5 20 5" xfId="440" xr:uid="{00000000-0005-0000-0000-000079020000}"/>
    <cellStyle name="Vejica 5 21" xfId="441" xr:uid="{00000000-0005-0000-0000-00007A020000}"/>
    <cellStyle name="Vejica 5 21 2" xfId="442" xr:uid="{00000000-0005-0000-0000-00007B020000}"/>
    <cellStyle name="Vejica 5 21 3" xfId="443" xr:uid="{00000000-0005-0000-0000-00007C020000}"/>
    <cellStyle name="Vejica 5 21 4" xfId="444" xr:uid="{00000000-0005-0000-0000-00007D020000}"/>
    <cellStyle name="Vejica 5 21 5" xfId="445" xr:uid="{00000000-0005-0000-0000-00007E020000}"/>
    <cellStyle name="Vejica 5 22" xfId="446" xr:uid="{00000000-0005-0000-0000-00007F020000}"/>
    <cellStyle name="Vejica 5 22 2" xfId="447" xr:uid="{00000000-0005-0000-0000-000080020000}"/>
    <cellStyle name="Vejica 5 22 3" xfId="448" xr:uid="{00000000-0005-0000-0000-000081020000}"/>
    <cellStyle name="Vejica 5 22 4" xfId="449" xr:uid="{00000000-0005-0000-0000-000082020000}"/>
    <cellStyle name="Vejica 5 22 5" xfId="450" xr:uid="{00000000-0005-0000-0000-000083020000}"/>
    <cellStyle name="Vejica 5 23" xfId="451" xr:uid="{00000000-0005-0000-0000-000084020000}"/>
    <cellStyle name="Vejica 5 23 2" xfId="452" xr:uid="{00000000-0005-0000-0000-000085020000}"/>
    <cellStyle name="Vejica 5 23 3" xfId="453" xr:uid="{00000000-0005-0000-0000-000086020000}"/>
    <cellStyle name="Vejica 5 23 4" xfId="454" xr:uid="{00000000-0005-0000-0000-000087020000}"/>
    <cellStyle name="Vejica 5 23 5" xfId="455" xr:uid="{00000000-0005-0000-0000-000088020000}"/>
    <cellStyle name="Vejica 5 24" xfId="456" xr:uid="{00000000-0005-0000-0000-000089020000}"/>
    <cellStyle name="Vejica 5 24 2" xfId="457" xr:uid="{00000000-0005-0000-0000-00008A020000}"/>
    <cellStyle name="Vejica 5 24 3" xfId="458" xr:uid="{00000000-0005-0000-0000-00008B020000}"/>
    <cellStyle name="Vejica 5 24 4" xfId="459" xr:uid="{00000000-0005-0000-0000-00008C020000}"/>
    <cellStyle name="Vejica 5 24 5" xfId="460" xr:uid="{00000000-0005-0000-0000-00008D020000}"/>
    <cellStyle name="Vejica 5 25" xfId="461" xr:uid="{00000000-0005-0000-0000-00008E020000}"/>
    <cellStyle name="Vejica 5 25 2" xfId="462" xr:uid="{00000000-0005-0000-0000-00008F020000}"/>
    <cellStyle name="Vejica 5 25 3" xfId="463" xr:uid="{00000000-0005-0000-0000-000090020000}"/>
    <cellStyle name="Vejica 5 25 4" xfId="464" xr:uid="{00000000-0005-0000-0000-000091020000}"/>
    <cellStyle name="Vejica 5 25 5" xfId="465" xr:uid="{00000000-0005-0000-0000-000092020000}"/>
    <cellStyle name="Vejica 5 26" xfId="466" xr:uid="{00000000-0005-0000-0000-000093020000}"/>
    <cellStyle name="Vejica 5 26 2" xfId="467" xr:uid="{00000000-0005-0000-0000-000094020000}"/>
    <cellStyle name="Vejica 5 26 3" xfId="468" xr:uid="{00000000-0005-0000-0000-000095020000}"/>
    <cellStyle name="Vejica 5 26 4" xfId="469" xr:uid="{00000000-0005-0000-0000-000096020000}"/>
    <cellStyle name="Vejica 5 26 5" xfId="470" xr:uid="{00000000-0005-0000-0000-000097020000}"/>
    <cellStyle name="Vejica 5 27" xfId="471" xr:uid="{00000000-0005-0000-0000-000098020000}"/>
    <cellStyle name="Vejica 5 27 2" xfId="472" xr:uid="{00000000-0005-0000-0000-000099020000}"/>
    <cellStyle name="Vejica 5 27 3" xfId="473" xr:uid="{00000000-0005-0000-0000-00009A020000}"/>
    <cellStyle name="Vejica 5 27 4" xfId="474" xr:uid="{00000000-0005-0000-0000-00009B020000}"/>
    <cellStyle name="Vejica 5 27 5" xfId="475" xr:uid="{00000000-0005-0000-0000-00009C020000}"/>
    <cellStyle name="Vejica 5 28" xfId="476" xr:uid="{00000000-0005-0000-0000-00009D020000}"/>
    <cellStyle name="Vejica 5 28 2" xfId="477" xr:uid="{00000000-0005-0000-0000-00009E020000}"/>
    <cellStyle name="Vejica 5 28 3" xfId="478" xr:uid="{00000000-0005-0000-0000-00009F020000}"/>
    <cellStyle name="Vejica 5 28 4" xfId="479" xr:uid="{00000000-0005-0000-0000-0000A0020000}"/>
    <cellStyle name="Vejica 5 28 5" xfId="480" xr:uid="{00000000-0005-0000-0000-0000A1020000}"/>
    <cellStyle name="Vejica 5 29" xfId="481" xr:uid="{00000000-0005-0000-0000-0000A2020000}"/>
    <cellStyle name="Vejica 5 29 2" xfId="482" xr:uid="{00000000-0005-0000-0000-0000A3020000}"/>
    <cellStyle name="Vejica 5 29 3" xfId="483" xr:uid="{00000000-0005-0000-0000-0000A4020000}"/>
    <cellStyle name="Vejica 5 29 4" xfId="484" xr:uid="{00000000-0005-0000-0000-0000A5020000}"/>
    <cellStyle name="Vejica 5 29 5" xfId="485" xr:uid="{00000000-0005-0000-0000-0000A6020000}"/>
    <cellStyle name="Vejica 5 3" xfId="486" xr:uid="{00000000-0005-0000-0000-0000A7020000}"/>
    <cellStyle name="Vejica 5 3 2" xfId="487" xr:uid="{00000000-0005-0000-0000-0000A8020000}"/>
    <cellStyle name="Vejica 5 3 3" xfId="488" xr:uid="{00000000-0005-0000-0000-0000A9020000}"/>
    <cellStyle name="Vejica 5 3 4" xfId="489" xr:uid="{00000000-0005-0000-0000-0000AA020000}"/>
    <cellStyle name="Vejica 5 3 5" xfId="490" xr:uid="{00000000-0005-0000-0000-0000AB020000}"/>
    <cellStyle name="Vejica 5 30" xfId="491" xr:uid="{00000000-0005-0000-0000-0000AC020000}"/>
    <cellStyle name="Vejica 5 30 2" xfId="492" xr:uid="{00000000-0005-0000-0000-0000AD020000}"/>
    <cellStyle name="Vejica 5 30 3" xfId="493" xr:uid="{00000000-0005-0000-0000-0000AE020000}"/>
    <cellStyle name="Vejica 5 30 4" xfId="494" xr:uid="{00000000-0005-0000-0000-0000AF020000}"/>
    <cellStyle name="Vejica 5 30 5" xfId="495" xr:uid="{00000000-0005-0000-0000-0000B0020000}"/>
    <cellStyle name="Vejica 5 31" xfId="496" xr:uid="{00000000-0005-0000-0000-0000B1020000}"/>
    <cellStyle name="Vejica 5 31 2" xfId="497" xr:uid="{00000000-0005-0000-0000-0000B2020000}"/>
    <cellStyle name="Vejica 5 31 3" xfId="498" xr:uid="{00000000-0005-0000-0000-0000B3020000}"/>
    <cellStyle name="Vejica 5 31 4" xfId="499" xr:uid="{00000000-0005-0000-0000-0000B4020000}"/>
    <cellStyle name="Vejica 5 31 5" xfId="500" xr:uid="{00000000-0005-0000-0000-0000B5020000}"/>
    <cellStyle name="Vejica 5 32" xfId="501" xr:uid="{00000000-0005-0000-0000-0000B6020000}"/>
    <cellStyle name="Vejica 5 32 2" xfId="502" xr:uid="{00000000-0005-0000-0000-0000B7020000}"/>
    <cellStyle name="Vejica 5 32 3" xfId="503" xr:uid="{00000000-0005-0000-0000-0000B8020000}"/>
    <cellStyle name="Vejica 5 32 4" xfId="504" xr:uid="{00000000-0005-0000-0000-0000B9020000}"/>
    <cellStyle name="Vejica 5 32 5" xfId="505" xr:uid="{00000000-0005-0000-0000-0000BA020000}"/>
    <cellStyle name="Vejica 5 33" xfId="506" xr:uid="{00000000-0005-0000-0000-0000BB020000}"/>
    <cellStyle name="Vejica 5 33 2" xfId="507" xr:uid="{00000000-0005-0000-0000-0000BC020000}"/>
    <cellStyle name="Vejica 5 33 3" xfId="508" xr:uid="{00000000-0005-0000-0000-0000BD020000}"/>
    <cellStyle name="Vejica 5 33 4" xfId="509" xr:uid="{00000000-0005-0000-0000-0000BE020000}"/>
    <cellStyle name="Vejica 5 33 5" xfId="510" xr:uid="{00000000-0005-0000-0000-0000BF020000}"/>
    <cellStyle name="Vejica 5 34" xfId="511" xr:uid="{00000000-0005-0000-0000-0000C0020000}"/>
    <cellStyle name="Vejica 5 34 2" xfId="512" xr:uid="{00000000-0005-0000-0000-0000C1020000}"/>
    <cellStyle name="Vejica 5 34 3" xfId="513" xr:uid="{00000000-0005-0000-0000-0000C2020000}"/>
    <cellStyle name="Vejica 5 34 4" xfId="514" xr:uid="{00000000-0005-0000-0000-0000C3020000}"/>
    <cellStyle name="Vejica 5 34 5" xfId="515" xr:uid="{00000000-0005-0000-0000-0000C4020000}"/>
    <cellStyle name="Vejica 5 35" xfId="516" xr:uid="{00000000-0005-0000-0000-0000C5020000}"/>
    <cellStyle name="Vejica 5 35 2" xfId="517" xr:uid="{00000000-0005-0000-0000-0000C6020000}"/>
    <cellStyle name="Vejica 5 35 3" xfId="518" xr:uid="{00000000-0005-0000-0000-0000C7020000}"/>
    <cellStyle name="Vejica 5 35 4" xfId="519" xr:uid="{00000000-0005-0000-0000-0000C8020000}"/>
    <cellStyle name="Vejica 5 35 5" xfId="520" xr:uid="{00000000-0005-0000-0000-0000C9020000}"/>
    <cellStyle name="Vejica 5 36" xfId="521" xr:uid="{00000000-0005-0000-0000-0000CA020000}"/>
    <cellStyle name="Vejica 5 36 2" xfId="522" xr:uid="{00000000-0005-0000-0000-0000CB020000}"/>
    <cellStyle name="Vejica 5 36 3" xfId="523" xr:uid="{00000000-0005-0000-0000-0000CC020000}"/>
    <cellStyle name="Vejica 5 36 4" xfId="524" xr:uid="{00000000-0005-0000-0000-0000CD020000}"/>
    <cellStyle name="Vejica 5 36 5" xfId="525" xr:uid="{00000000-0005-0000-0000-0000CE020000}"/>
    <cellStyle name="Vejica 5 37" xfId="526" xr:uid="{00000000-0005-0000-0000-0000CF020000}"/>
    <cellStyle name="Vejica 5 37 2" xfId="527" xr:uid="{00000000-0005-0000-0000-0000D0020000}"/>
    <cellStyle name="Vejica 5 37 3" xfId="528" xr:uid="{00000000-0005-0000-0000-0000D1020000}"/>
    <cellStyle name="Vejica 5 37 4" xfId="529" xr:uid="{00000000-0005-0000-0000-0000D2020000}"/>
    <cellStyle name="Vejica 5 37 5" xfId="530" xr:uid="{00000000-0005-0000-0000-0000D3020000}"/>
    <cellStyle name="Vejica 5 38" xfId="531" xr:uid="{00000000-0005-0000-0000-0000D4020000}"/>
    <cellStyle name="Vejica 5 38 2" xfId="532" xr:uid="{00000000-0005-0000-0000-0000D5020000}"/>
    <cellStyle name="Vejica 5 38 3" xfId="533" xr:uid="{00000000-0005-0000-0000-0000D6020000}"/>
    <cellStyle name="Vejica 5 38 4" xfId="534" xr:uid="{00000000-0005-0000-0000-0000D7020000}"/>
    <cellStyle name="Vejica 5 38 5" xfId="535" xr:uid="{00000000-0005-0000-0000-0000D8020000}"/>
    <cellStyle name="Vejica 5 39" xfId="536" xr:uid="{00000000-0005-0000-0000-0000D9020000}"/>
    <cellStyle name="Vejica 5 39 2" xfId="537" xr:uid="{00000000-0005-0000-0000-0000DA020000}"/>
    <cellStyle name="Vejica 5 39 3" xfId="538" xr:uid="{00000000-0005-0000-0000-0000DB020000}"/>
    <cellStyle name="Vejica 5 39 4" xfId="539" xr:uid="{00000000-0005-0000-0000-0000DC020000}"/>
    <cellStyle name="Vejica 5 39 5" xfId="540" xr:uid="{00000000-0005-0000-0000-0000DD020000}"/>
    <cellStyle name="Vejica 5 4" xfId="541" xr:uid="{00000000-0005-0000-0000-0000DE020000}"/>
    <cellStyle name="Vejica 5 4 2" xfId="542" xr:uid="{00000000-0005-0000-0000-0000DF020000}"/>
    <cellStyle name="Vejica 5 4 3" xfId="543" xr:uid="{00000000-0005-0000-0000-0000E0020000}"/>
    <cellStyle name="Vejica 5 4 4" xfId="544" xr:uid="{00000000-0005-0000-0000-0000E1020000}"/>
    <cellStyle name="Vejica 5 4 5" xfId="545" xr:uid="{00000000-0005-0000-0000-0000E2020000}"/>
    <cellStyle name="Vejica 5 40" xfId="546" xr:uid="{00000000-0005-0000-0000-0000E3020000}"/>
    <cellStyle name="Vejica 5 40 2" xfId="547" xr:uid="{00000000-0005-0000-0000-0000E4020000}"/>
    <cellStyle name="Vejica 5 40 3" xfId="548" xr:uid="{00000000-0005-0000-0000-0000E5020000}"/>
    <cellStyle name="Vejica 5 40 4" xfId="549" xr:uid="{00000000-0005-0000-0000-0000E6020000}"/>
    <cellStyle name="Vejica 5 40 5" xfId="550" xr:uid="{00000000-0005-0000-0000-0000E7020000}"/>
    <cellStyle name="Vejica 5 41" xfId="551" xr:uid="{00000000-0005-0000-0000-0000E8020000}"/>
    <cellStyle name="Vejica 5 41 2" xfId="552" xr:uid="{00000000-0005-0000-0000-0000E9020000}"/>
    <cellStyle name="Vejica 5 41 3" xfId="553" xr:uid="{00000000-0005-0000-0000-0000EA020000}"/>
    <cellStyle name="Vejica 5 41 4" xfId="554" xr:uid="{00000000-0005-0000-0000-0000EB020000}"/>
    <cellStyle name="Vejica 5 41 5" xfId="555" xr:uid="{00000000-0005-0000-0000-0000EC020000}"/>
    <cellStyle name="Vejica 5 42" xfId="556" xr:uid="{00000000-0005-0000-0000-0000ED020000}"/>
    <cellStyle name="Vejica 5 42 2" xfId="557" xr:uid="{00000000-0005-0000-0000-0000EE020000}"/>
    <cellStyle name="Vejica 5 42 3" xfId="558" xr:uid="{00000000-0005-0000-0000-0000EF020000}"/>
    <cellStyle name="Vejica 5 42 4" xfId="559" xr:uid="{00000000-0005-0000-0000-0000F0020000}"/>
    <cellStyle name="Vejica 5 42 5" xfId="560" xr:uid="{00000000-0005-0000-0000-0000F1020000}"/>
    <cellStyle name="Vejica 5 43" xfId="561" xr:uid="{00000000-0005-0000-0000-0000F2020000}"/>
    <cellStyle name="Vejica 5 43 2" xfId="562" xr:uid="{00000000-0005-0000-0000-0000F3020000}"/>
    <cellStyle name="Vejica 5 43 3" xfId="563" xr:uid="{00000000-0005-0000-0000-0000F4020000}"/>
    <cellStyle name="Vejica 5 43 4" xfId="564" xr:uid="{00000000-0005-0000-0000-0000F5020000}"/>
    <cellStyle name="Vejica 5 43 5" xfId="565" xr:uid="{00000000-0005-0000-0000-0000F6020000}"/>
    <cellStyle name="Vejica 5 44" xfId="566" xr:uid="{00000000-0005-0000-0000-0000F7020000}"/>
    <cellStyle name="Vejica 5 44 2" xfId="567" xr:uid="{00000000-0005-0000-0000-0000F8020000}"/>
    <cellStyle name="Vejica 5 44 3" xfId="568" xr:uid="{00000000-0005-0000-0000-0000F9020000}"/>
    <cellStyle name="Vejica 5 44 4" xfId="569" xr:uid="{00000000-0005-0000-0000-0000FA020000}"/>
    <cellStyle name="Vejica 5 44 5" xfId="570" xr:uid="{00000000-0005-0000-0000-0000FB020000}"/>
    <cellStyle name="Vejica 5 45" xfId="571" xr:uid="{00000000-0005-0000-0000-0000FC020000}"/>
    <cellStyle name="Vejica 5 45 2" xfId="572" xr:uid="{00000000-0005-0000-0000-0000FD020000}"/>
    <cellStyle name="Vejica 5 45 3" xfId="573" xr:uid="{00000000-0005-0000-0000-0000FE020000}"/>
    <cellStyle name="Vejica 5 45 4" xfId="574" xr:uid="{00000000-0005-0000-0000-0000FF020000}"/>
    <cellStyle name="Vejica 5 45 5" xfId="575" xr:uid="{00000000-0005-0000-0000-000000030000}"/>
    <cellStyle name="Vejica 5 46" xfId="576" xr:uid="{00000000-0005-0000-0000-000001030000}"/>
    <cellStyle name="Vejica 5 46 2" xfId="577" xr:uid="{00000000-0005-0000-0000-000002030000}"/>
    <cellStyle name="Vejica 5 46 3" xfId="578" xr:uid="{00000000-0005-0000-0000-000003030000}"/>
    <cellStyle name="Vejica 5 46 4" xfId="579" xr:uid="{00000000-0005-0000-0000-000004030000}"/>
    <cellStyle name="Vejica 5 46 5" xfId="580" xr:uid="{00000000-0005-0000-0000-000005030000}"/>
    <cellStyle name="Vejica 5 47" xfId="581" xr:uid="{00000000-0005-0000-0000-000006030000}"/>
    <cellStyle name="Vejica 5 47 2" xfId="582" xr:uid="{00000000-0005-0000-0000-000007030000}"/>
    <cellStyle name="Vejica 5 47 3" xfId="583" xr:uid="{00000000-0005-0000-0000-000008030000}"/>
    <cellStyle name="Vejica 5 47 4" xfId="584" xr:uid="{00000000-0005-0000-0000-000009030000}"/>
    <cellStyle name="Vejica 5 47 5" xfId="585" xr:uid="{00000000-0005-0000-0000-00000A030000}"/>
    <cellStyle name="Vejica 5 48" xfId="586" xr:uid="{00000000-0005-0000-0000-00000B030000}"/>
    <cellStyle name="Vejica 5 48 2" xfId="587" xr:uid="{00000000-0005-0000-0000-00000C030000}"/>
    <cellStyle name="Vejica 5 48 3" xfId="588" xr:uid="{00000000-0005-0000-0000-00000D030000}"/>
    <cellStyle name="Vejica 5 48 4" xfId="589" xr:uid="{00000000-0005-0000-0000-00000E030000}"/>
    <cellStyle name="Vejica 5 48 5" xfId="590" xr:uid="{00000000-0005-0000-0000-00000F030000}"/>
    <cellStyle name="Vejica 5 49" xfId="591" xr:uid="{00000000-0005-0000-0000-000010030000}"/>
    <cellStyle name="Vejica 5 49 2" xfId="592" xr:uid="{00000000-0005-0000-0000-000011030000}"/>
    <cellStyle name="Vejica 5 49 3" xfId="593" xr:uid="{00000000-0005-0000-0000-000012030000}"/>
    <cellStyle name="Vejica 5 49 4" xfId="594" xr:uid="{00000000-0005-0000-0000-000013030000}"/>
    <cellStyle name="Vejica 5 49 5" xfId="595" xr:uid="{00000000-0005-0000-0000-000014030000}"/>
    <cellStyle name="Vejica 5 5" xfId="596" xr:uid="{00000000-0005-0000-0000-000015030000}"/>
    <cellStyle name="Vejica 5 5 2" xfId="597" xr:uid="{00000000-0005-0000-0000-000016030000}"/>
    <cellStyle name="Vejica 5 5 3" xfId="598" xr:uid="{00000000-0005-0000-0000-000017030000}"/>
    <cellStyle name="Vejica 5 5 4" xfId="599" xr:uid="{00000000-0005-0000-0000-000018030000}"/>
    <cellStyle name="Vejica 5 5 5" xfId="600" xr:uid="{00000000-0005-0000-0000-000019030000}"/>
    <cellStyle name="Vejica 5 50" xfId="601" xr:uid="{00000000-0005-0000-0000-00001A030000}"/>
    <cellStyle name="Vejica 5 50 2" xfId="602" xr:uid="{00000000-0005-0000-0000-00001B030000}"/>
    <cellStyle name="Vejica 5 50 3" xfId="603" xr:uid="{00000000-0005-0000-0000-00001C030000}"/>
    <cellStyle name="Vejica 5 50 4" xfId="604" xr:uid="{00000000-0005-0000-0000-00001D030000}"/>
    <cellStyle name="Vejica 5 50 5" xfId="605" xr:uid="{00000000-0005-0000-0000-00001E030000}"/>
    <cellStyle name="Vejica 5 51" xfId="606" xr:uid="{00000000-0005-0000-0000-00001F030000}"/>
    <cellStyle name="Vejica 5 51 2" xfId="607" xr:uid="{00000000-0005-0000-0000-000020030000}"/>
    <cellStyle name="Vejica 5 51 3" xfId="608" xr:uid="{00000000-0005-0000-0000-000021030000}"/>
    <cellStyle name="Vejica 5 51 4" xfId="609" xr:uid="{00000000-0005-0000-0000-000022030000}"/>
    <cellStyle name="Vejica 5 51 5" xfId="610" xr:uid="{00000000-0005-0000-0000-000023030000}"/>
    <cellStyle name="Vejica 5 52" xfId="611" xr:uid="{00000000-0005-0000-0000-000024030000}"/>
    <cellStyle name="Vejica 5 52 2" xfId="612" xr:uid="{00000000-0005-0000-0000-000025030000}"/>
    <cellStyle name="Vejica 5 52 3" xfId="613" xr:uid="{00000000-0005-0000-0000-000026030000}"/>
    <cellStyle name="Vejica 5 52 4" xfId="614" xr:uid="{00000000-0005-0000-0000-000027030000}"/>
    <cellStyle name="Vejica 5 52 5" xfId="615" xr:uid="{00000000-0005-0000-0000-000028030000}"/>
    <cellStyle name="Vejica 5 53" xfId="616" xr:uid="{00000000-0005-0000-0000-000029030000}"/>
    <cellStyle name="Vejica 5 53 2" xfId="617" xr:uid="{00000000-0005-0000-0000-00002A030000}"/>
    <cellStyle name="Vejica 5 53 3" xfId="618" xr:uid="{00000000-0005-0000-0000-00002B030000}"/>
    <cellStyle name="Vejica 5 53 4" xfId="619" xr:uid="{00000000-0005-0000-0000-00002C030000}"/>
    <cellStyle name="Vejica 5 53 5" xfId="620" xr:uid="{00000000-0005-0000-0000-00002D030000}"/>
    <cellStyle name="Vejica 5 54" xfId="621" xr:uid="{00000000-0005-0000-0000-00002E030000}"/>
    <cellStyle name="Vejica 5 54 2" xfId="622" xr:uid="{00000000-0005-0000-0000-00002F030000}"/>
    <cellStyle name="Vejica 5 54 3" xfId="623" xr:uid="{00000000-0005-0000-0000-000030030000}"/>
    <cellStyle name="Vejica 5 54 4" xfId="624" xr:uid="{00000000-0005-0000-0000-000031030000}"/>
    <cellStyle name="Vejica 5 54 5" xfId="625" xr:uid="{00000000-0005-0000-0000-000032030000}"/>
    <cellStyle name="Vejica 5 55" xfId="626" xr:uid="{00000000-0005-0000-0000-000033030000}"/>
    <cellStyle name="Vejica 5 55 2" xfId="627" xr:uid="{00000000-0005-0000-0000-000034030000}"/>
    <cellStyle name="Vejica 5 55 3" xfId="628" xr:uid="{00000000-0005-0000-0000-000035030000}"/>
    <cellStyle name="Vejica 5 55 4" xfId="629" xr:uid="{00000000-0005-0000-0000-000036030000}"/>
    <cellStyle name="Vejica 5 55 5" xfId="630" xr:uid="{00000000-0005-0000-0000-000037030000}"/>
    <cellStyle name="Vejica 5 56" xfId="631" xr:uid="{00000000-0005-0000-0000-000038030000}"/>
    <cellStyle name="Vejica 5 56 2" xfId="632" xr:uid="{00000000-0005-0000-0000-000039030000}"/>
    <cellStyle name="Vejica 5 56 3" xfId="633" xr:uid="{00000000-0005-0000-0000-00003A030000}"/>
    <cellStyle name="Vejica 5 56 4" xfId="634" xr:uid="{00000000-0005-0000-0000-00003B030000}"/>
    <cellStyle name="Vejica 5 56 5" xfId="635" xr:uid="{00000000-0005-0000-0000-00003C030000}"/>
    <cellStyle name="Vejica 5 57" xfId="636" xr:uid="{00000000-0005-0000-0000-00003D030000}"/>
    <cellStyle name="Vejica 5 57 2" xfId="637" xr:uid="{00000000-0005-0000-0000-00003E030000}"/>
    <cellStyle name="Vejica 5 57 3" xfId="638" xr:uid="{00000000-0005-0000-0000-00003F030000}"/>
    <cellStyle name="Vejica 5 57 4" xfId="639" xr:uid="{00000000-0005-0000-0000-000040030000}"/>
    <cellStyle name="Vejica 5 57 5" xfId="640" xr:uid="{00000000-0005-0000-0000-000041030000}"/>
    <cellStyle name="Vejica 5 58" xfId="641" xr:uid="{00000000-0005-0000-0000-000042030000}"/>
    <cellStyle name="Vejica 5 58 2" xfId="642" xr:uid="{00000000-0005-0000-0000-000043030000}"/>
    <cellStyle name="Vejica 5 58 3" xfId="643" xr:uid="{00000000-0005-0000-0000-000044030000}"/>
    <cellStyle name="Vejica 5 58 4" xfId="644" xr:uid="{00000000-0005-0000-0000-000045030000}"/>
    <cellStyle name="Vejica 5 58 5" xfId="645" xr:uid="{00000000-0005-0000-0000-000046030000}"/>
    <cellStyle name="Vejica 5 59" xfId="646" xr:uid="{00000000-0005-0000-0000-000047030000}"/>
    <cellStyle name="Vejica 5 59 2" xfId="647" xr:uid="{00000000-0005-0000-0000-000048030000}"/>
    <cellStyle name="Vejica 5 59 3" xfId="648" xr:uid="{00000000-0005-0000-0000-000049030000}"/>
    <cellStyle name="Vejica 5 59 4" xfId="649" xr:uid="{00000000-0005-0000-0000-00004A030000}"/>
    <cellStyle name="Vejica 5 59 5" xfId="650" xr:uid="{00000000-0005-0000-0000-00004B030000}"/>
    <cellStyle name="Vejica 5 6" xfId="651" xr:uid="{00000000-0005-0000-0000-00004C030000}"/>
    <cellStyle name="Vejica 5 6 2" xfId="652" xr:uid="{00000000-0005-0000-0000-00004D030000}"/>
    <cellStyle name="Vejica 5 6 3" xfId="653" xr:uid="{00000000-0005-0000-0000-00004E030000}"/>
    <cellStyle name="Vejica 5 6 4" xfId="654" xr:uid="{00000000-0005-0000-0000-00004F030000}"/>
    <cellStyle name="Vejica 5 6 5" xfId="655" xr:uid="{00000000-0005-0000-0000-000050030000}"/>
    <cellStyle name="Vejica 5 60" xfId="656" xr:uid="{00000000-0005-0000-0000-000051030000}"/>
    <cellStyle name="Vejica 5 60 2" xfId="657" xr:uid="{00000000-0005-0000-0000-000052030000}"/>
    <cellStyle name="Vejica 5 60 3" xfId="658" xr:uid="{00000000-0005-0000-0000-000053030000}"/>
    <cellStyle name="Vejica 5 60 4" xfId="659" xr:uid="{00000000-0005-0000-0000-000054030000}"/>
    <cellStyle name="Vejica 5 60 5" xfId="660" xr:uid="{00000000-0005-0000-0000-000055030000}"/>
    <cellStyle name="Vejica 5 61" xfId="661" xr:uid="{00000000-0005-0000-0000-000056030000}"/>
    <cellStyle name="Vejica 5 61 2" xfId="662" xr:uid="{00000000-0005-0000-0000-000057030000}"/>
    <cellStyle name="Vejica 5 61 3" xfId="663" xr:uid="{00000000-0005-0000-0000-000058030000}"/>
    <cellStyle name="Vejica 5 61 4" xfId="664" xr:uid="{00000000-0005-0000-0000-000059030000}"/>
    <cellStyle name="Vejica 5 61 5" xfId="665" xr:uid="{00000000-0005-0000-0000-00005A030000}"/>
    <cellStyle name="Vejica 5 62" xfId="666" xr:uid="{00000000-0005-0000-0000-00005B030000}"/>
    <cellStyle name="Vejica 5 62 2" xfId="667" xr:uid="{00000000-0005-0000-0000-00005C030000}"/>
    <cellStyle name="Vejica 5 62 3" xfId="668" xr:uid="{00000000-0005-0000-0000-00005D030000}"/>
    <cellStyle name="Vejica 5 62 4" xfId="669" xr:uid="{00000000-0005-0000-0000-00005E030000}"/>
    <cellStyle name="Vejica 5 62 5" xfId="670" xr:uid="{00000000-0005-0000-0000-00005F030000}"/>
    <cellStyle name="Vejica 5 63" xfId="671" xr:uid="{00000000-0005-0000-0000-000060030000}"/>
    <cellStyle name="Vejica 5 63 2" xfId="672" xr:uid="{00000000-0005-0000-0000-000061030000}"/>
    <cellStyle name="Vejica 5 63 3" xfId="673" xr:uid="{00000000-0005-0000-0000-000062030000}"/>
    <cellStyle name="Vejica 5 63 4" xfId="674" xr:uid="{00000000-0005-0000-0000-000063030000}"/>
    <cellStyle name="Vejica 5 63 5" xfId="675" xr:uid="{00000000-0005-0000-0000-000064030000}"/>
    <cellStyle name="Vejica 5 64" xfId="676" xr:uid="{00000000-0005-0000-0000-000065030000}"/>
    <cellStyle name="Vejica 5 64 2" xfId="677" xr:uid="{00000000-0005-0000-0000-000066030000}"/>
    <cellStyle name="Vejica 5 64 3" xfId="678" xr:uid="{00000000-0005-0000-0000-000067030000}"/>
    <cellStyle name="Vejica 5 64 4" xfId="679" xr:uid="{00000000-0005-0000-0000-000068030000}"/>
    <cellStyle name="Vejica 5 64 5" xfId="680" xr:uid="{00000000-0005-0000-0000-000069030000}"/>
    <cellStyle name="Vejica 5 65" xfId="681" xr:uid="{00000000-0005-0000-0000-00006A030000}"/>
    <cellStyle name="Vejica 5 65 2" xfId="682" xr:uid="{00000000-0005-0000-0000-00006B030000}"/>
    <cellStyle name="Vejica 5 65 3" xfId="683" xr:uid="{00000000-0005-0000-0000-00006C030000}"/>
    <cellStyle name="Vejica 5 65 4" xfId="684" xr:uid="{00000000-0005-0000-0000-00006D030000}"/>
    <cellStyle name="Vejica 5 65 5" xfId="685" xr:uid="{00000000-0005-0000-0000-00006E030000}"/>
    <cellStyle name="Vejica 5 66" xfId="686" xr:uid="{00000000-0005-0000-0000-00006F030000}"/>
    <cellStyle name="Vejica 5 66 2" xfId="687" xr:uid="{00000000-0005-0000-0000-000070030000}"/>
    <cellStyle name="Vejica 5 66 3" xfId="688" xr:uid="{00000000-0005-0000-0000-000071030000}"/>
    <cellStyle name="Vejica 5 66 4" xfId="689" xr:uid="{00000000-0005-0000-0000-000072030000}"/>
    <cellStyle name="Vejica 5 66 5" xfId="690" xr:uid="{00000000-0005-0000-0000-000073030000}"/>
    <cellStyle name="Vejica 5 67" xfId="691" xr:uid="{00000000-0005-0000-0000-000074030000}"/>
    <cellStyle name="Vejica 5 67 2" xfId="692" xr:uid="{00000000-0005-0000-0000-000075030000}"/>
    <cellStyle name="Vejica 5 67 3" xfId="693" xr:uid="{00000000-0005-0000-0000-000076030000}"/>
    <cellStyle name="Vejica 5 67 4" xfId="694" xr:uid="{00000000-0005-0000-0000-000077030000}"/>
    <cellStyle name="Vejica 5 67 5" xfId="695" xr:uid="{00000000-0005-0000-0000-000078030000}"/>
    <cellStyle name="Vejica 5 68" xfId="696" xr:uid="{00000000-0005-0000-0000-000079030000}"/>
    <cellStyle name="Vejica 5 68 2" xfId="697" xr:uid="{00000000-0005-0000-0000-00007A030000}"/>
    <cellStyle name="Vejica 5 68 3" xfId="698" xr:uid="{00000000-0005-0000-0000-00007B030000}"/>
    <cellStyle name="Vejica 5 68 4" xfId="699" xr:uid="{00000000-0005-0000-0000-00007C030000}"/>
    <cellStyle name="Vejica 5 68 5" xfId="700" xr:uid="{00000000-0005-0000-0000-00007D030000}"/>
    <cellStyle name="Vejica 5 69" xfId="701" xr:uid="{00000000-0005-0000-0000-00007E030000}"/>
    <cellStyle name="Vejica 5 69 2" xfId="702" xr:uid="{00000000-0005-0000-0000-00007F030000}"/>
    <cellStyle name="Vejica 5 69 3" xfId="703" xr:uid="{00000000-0005-0000-0000-000080030000}"/>
    <cellStyle name="Vejica 5 69 4" xfId="704" xr:uid="{00000000-0005-0000-0000-000081030000}"/>
    <cellStyle name="Vejica 5 69 5" xfId="705" xr:uid="{00000000-0005-0000-0000-000082030000}"/>
    <cellStyle name="Vejica 5 7" xfId="706" xr:uid="{00000000-0005-0000-0000-000083030000}"/>
    <cellStyle name="Vejica 5 7 2" xfId="707" xr:uid="{00000000-0005-0000-0000-000084030000}"/>
    <cellStyle name="Vejica 5 7 3" xfId="708" xr:uid="{00000000-0005-0000-0000-000085030000}"/>
    <cellStyle name="Vejica 5 7 4" xfId="709" xr:uid="{00000000-0005-0000-0000-000086030000}"/>
    <cellStyle name="Vejica 5 7 5" xfId="710" xr:uid="{00000000-0005-0000-0000-000087030000}"/>
    <cellStyle name="Vejica 5 70" xfId="711" xr:uid="{00000000-0005-0000-0000-000088030000}"/>
    <cellStyle name="Vejica 5 70 2" xfId="712" xr:uid="{00000000-0005-0000-0000-000089030000}"/>
    <cellStyle name="Vejica 5 70 3" xfId="713" xr:uid="{00000000-0005-0000-0000-00008A030000}"/>
    <cellStyle name="Vejica 5 70 4" xfId="714" xr:uid="{00000000-0005-0000-0000-00008B030000}"/>
    <cellStyle name="Vejica 5 70 5" xfId="715" xr:uid="{00000000-0005-0000-0000-00008C030000}"/>
    <cellStyle name="Vejica 5 71" xfId="716" xr:uid="{00000000-0005-0000-0000-00008D030000}"/>
    <cellStyle name="Vejica 5 71 2" xfId="717" xr:uid="{00000000-0005-0000-0000-00008E030000}"/>
    <cellStyle name="Vejica 5 71 3" xfId="718" xr:uid="{00000000-0005-0000-0000-00008F030000}"/>
    <cellStyle name="Vejica 5 71 4" xfId="719" xr:uid="{00000000-0005-0000-0000-000090030000}"/>
    <cellStyle name="Vejica 5 71 5" xfId="720" xr:uid="{00000000-0005-0000-0000-000091030000}"/>
    <cellStyle name="Vejica 5 72" xfId="721" xr:uid="{00000000-0005-0000-0000-000092030000}"/>
    <cellStyle name="Vejica 5 72 2" xfId="722" xr:uid="{00000000-0005-0000-0000-000093030000}"/>
    <cellStyle name="Vejica 5 72 3" xfId="723" xr:uid="{00000000-0005-0000-0000-000094030000}"/>
    <cellStyle name="Vejica 5 72 4" xfId="724" xr:uid="{00000000-0005-0000-0000-000095030000}"/>
    <cellStyle name="Vejica 5 72 5" xfId="725" xr:uid="{00000000-0005-0000-0000-000096030000}"/>
    <cellStyle name="Vejica 5 73" xfId="726" xr:uid="{00000000-0005-0000-0000-000097030000}"/>
    <cellStyle name="Vejica 5 73 2" xfId="727" xr:uid="{00000000-0005-0000-0000-000098030000}"/>
    <cellStyle name="Vejica 5 73 3" xfId="728" xr:uid="{00000000-0005-0000-0000-000099030000}"/>
    <cellStyle name="Vejica 5 73 4" xfId="729" xr:uid="{00000000-0005-0000-0000-00009A030000}"/>
    <cellStyle name="Vejica 5 73 5" xfId="730" xr:uid="{00000000-0005-0000-0000-00009B030000}"/>
    <cellStyle name="Vejica 5 74" xfId="731" xr:uid="{00000000-0005-0000-0000-00009C030000}"/>
    <cellStyle name="Vejica 5 74 2" xfId="732" xr:uid="{00000000-0005-0000-0000-00009D030000}"/>
    <cellStyle name="Vejica 5 74 3" xfId="733" xr:uid="{00000000-0005-0000-0000-00009E030000}"/>
    <cellStyle name="Vejica 5 74 4" xfId="734" xr:uid="{00000000-0005-0000-0000-00009F030000}"/>
    <cellStyle name="Vejica 5 74 5" xfId="735" xr:uid="{00000000-0005-0000-0000-0000A0030000}"/>
    <cellStyle name="Vejica 5 75" xfId="736" xr:uid="{00000000-0005-0000-0000-0000A1030000}"/>
    <cellStyle name="Vejica 5 75 2" xfId="737" xr:uid="{00000000-0005-0000-0000-0000A2030000}"/>
    <cellStyle name="Vejica 5 75 3" xfId="738" xr:uid="{00000000-0005-0000-0000-0000A3030000}"/>
    <cellStyle name="Vejica 5 75 4" xfId="739" xr:uid="{00000000-0005-0000-0000-0000A4030000}"/>
    <cellStyle name="Vejica 5 75 5" xfId="740" xr:uid="{00000000-0005-0000-0000-0000A5030000}"/>
    <cellStyle name="Vejica 5 76" xfId="741" xr:uid="{00000000-0005-0000-0000-0000A6030000}"/>
    <cellStyle name="Vejica 5 76 2" xfId="742" xr:uid="{00000000-0005-0000-0000-0000A7030000}"/>
    <cellStyle name="Vejica 5 76 3" xfId="743" xr:uid="{00000000-0005-0000-0000-0000A8030000}"/>
    <cellStyle name="Vejica 5 76 4" xfId="744" xr:uid="{00000000-0005-0000-0000-0000A9030000}"/>
    <cellStyle name="Vejica 5 76 5" xfId="745" xr:uid="{00000000-0005-0000-0000-0000AA030000}"/>
    <cellStyle name="Vejica 5 77" xfId="746" xr:uid="{00000000-0005-0000-0000-0000AB030000}"/>
    <cellStyle name="Vejica 5 77 2" xfId="747" xr:uid="{00000000-0005-0000-0000-0000AC030000}"/>
    <cellStyle name="Vejica 5 77 3" xfId="748" xr:uid="{00000000-0005-0000-0000-0000AD030000}"/>
    <cellStyle name="Vejica 5 77 4" xfId="749" xr:uid="{00000000-0005-0000-0000-0000AE030000}"/>
    <cellStyle name="Vejica 5 77 5" xfId="750" xr:uid="{00000000-0005-0000-0000-0000AF030000}"/>
    <cellStyle name="Vejica 5 78" xfId="751" xr:uid="{00000000-0005-0000-0000-0000B0030000}"/>
    <cellStyle name="Vejica 5 78 2" xfId="752" xr:uid="{00000000-0005-0000-0000-0000B1030000}"/>
    <cellStyle name="Vejica 5 78 3" xfId="753" xr:uid="{00000000-0005-0000-0000-0000B2030000}"/>
    <cellStyle name="Vejica 5 78 4" xfId="754" xr:uid="{00000000-0005-0000-0000-0000B3030000}"/>
    <cellStyle name="Vejica 5 78 5" xfId="755" xr:uid="{00000000-0005-0000-0000-0000B4030000}"/>
    <cellStyle name="Vejica 5 79" xfId="756" xr:uid="{00000000-0005-0000-0000-0000B5030000}"/>
    <cellStyle name="Vejica 5 79 2" xfId="757" xr:uid="{00000000-0005-0000-0000-0000B6030000}"/>
    <cellStyle name="Vejica 5 79 3" xfId="758" xr:uid="{00000000-0005-0000-0000-0000B7030000}"/>
    <cellStyle name="Vejica 5 79 4" xfId="759" xr:uid="{00000000-0005-0000-0000-0000B8030000}"/>
    <cellStyle name="Vejica 5 79 5" xfId="760" xr:uid="{00000000-0005-0000-0000-0000B9030000}"/>
    <cellStyle name="Vejica 5 8" xfId="761" xr:uid="{00000000-0005-0000-0000-0000BA030000}"/>
    <cellStyle name="Vejica 5 8 2" xfId="762" xr:uid="{00000000-0005-0000-0000-0000BB030000}"/>
    <cellStyle name="Vejica 5 8 3" xfId="763" xr:uid="{00000000-0005-0000-0000-0000BC030000}"/>
    <cellStyle name="Vejica 5 8 4" xfId="764" xr:uid="{00000000-0005-0000-0000-0000BD030000}"/>
    <cellStyle name="Vejica 5 8 5" xfId="765" xr:uid="{00000000-0005-0000-0000-0000BE030000}"/>
    <cellStyle name="Vejica 5 80" xfId="766" xr:uid="{00000000-0005-0000-0000-0000BF030000}"/>
    <cellStyle name="Vejica 5 80 2" xfId="767" xr:uid="{00000000-0005-0000-0000-0000C0030000}"/>
    <cellStyle name="Vejica 5 80 3" xfId="768" xr:uid="{00000000-0005-0000-0000-0000C1030000}"/>
    <cellStyle name="Vejica 5 80 4" xfId="769" xr:uid="{00000000-0005-0000-0000-0000C2030000}"/>
    <cellStyle name="Vejica 5 80 5" xfId="770" xr:uid="{00000000-0005-0000-0000-0000C3030000}"/>
    <cellStyle name="Vejica 5 81" xfId="771" xr:uid="{00000000-0005-0000-0000-0000C4030000}"/>
    <cellStyle name="Vejica 5 81 2" xfId="772" xr:uid="{00000000-0005-0000-0000-0000C5030000}"/>
    <cellStyle name="Vejica 5 81 3" xfId="773" xr:uid="{00000000-0005-0000-0000-0000C6030000}"/>
    <cellStyle name="Vejica 5 81 4" xfId="774" xr:uid="{00000000-0005-0000-0000-0000C7030000}"/>
    <cellStyle name="Vejica 5 81 5" xfId="775" xr:uid="{00000000-0005-0000-0000-0000C8030000}"/>
    <cellStyle name="Vejica 5 82" xfId="776" xr:uid="{00000000-0005-0000-0000-0000C9030000}"/>
    <cellStyle name="Vejica 5 82 2" xfId="777" xr:uid="{00000000-0005-0000-0000-0000CA030000}"/>
    <cellStyle name="Vejica 5 82 3" xfId="778" xr:uid="{00000000-0005-0000-0000-0000CB030000}"/>
    <cellStyle name="Vejica 5 82 4" xfId="779" xr:uid="{00000000-0005-0000-0000-0000CC030000}"/>
    <cellStyle name="Vejica 5 82 5" xfId="780" xr:uid="{00000000-0005-0000-0000-0000CD030000}"/>
    <cellStyle name="Vejica 5 83" xfId="781" xr:uid="{00000000-0005-0000-0000-0000CE030000}"/>
    <cellStyle name="Vejica 5 83 2" xfId="782" xr:uid="{00000000-0005-0000-0000-0000CF030000}"/>
    <cellStyle name="Vejica 5 83 3" xfId="783" xr:uid="{00000000-0005-0000-0000-0000D0030000}"/>
    <cellStyle name="Vejica 5 83 4" xfId="784" xr:uid="{00000000-0005-0000-0000-0000D1030000}"/>
    <cellStyle name="Vejica 5 83 5" xfId="785" xr:uid="{00000000-0005-0000-0000-0000D2030000}"/>
    <cellStyle name="Vejica 5 84" xfId="786" xr:uid="{00000000-0005-0000-0000-0000D3030000}"/>
    <cellStyle name="Vejica 5 84 2" xfId="787" xr:uid="{00000000-0005-0000-0000-0000D4030000}"/>
    <cellStyle name="Vejica 5 84 3" xfId="788" xr:uid="{00000000-0005-0000-0000-0000D5030000}"/>
    <cellStyle name="Vejica 5 84 4" xfId="789" xr:uid="{00000000-0005-0000-0000-0000D6030000}"/>
    <cellStyle name="Vejica 5 84 5" xfId="790" xr:uid="{00000000-0005-0000-0000-0000D7030000}"/>
    <cellStyle name="Vejica 5 85" xfId="791" xr:uid="{00000000-0005-0000-0000-0000D8030000}"/>
    <cellStyle name="Vejica 5 85 2" xfId="792" xr:uid="{00000000-0005-0000-0000-0000D9030000}"/>
    <cellStyle name="Vejica 5 85 3" xfId="793" xr:uid="{00000000-0005-0000-0000-0000DA030000}"/>
    <cellStyle name="Vejica 5 85 4" xfId="794" xr:uid="{00000000-0005-0000-0000-0000DB030000}"/>
    <cellStyle name="Vejica 5 85 5" xfId="795" xr:uid="{00000000-0005-0000-0000-0000DC030000}"/>
    <cellStyle name="Vejica 5 9" xfId="796" xr:uid="{00000000-0005-0000-0000-0000DD030000}"/>
    <cellStyle name="Vejica 5 9 2" xfId="797" xr:uid="{00000000-0005-0000-0000-0000DE030000}"/>
    <cellStyle name="Vejica 5 9 3" xfId="798" xr:uid="{00000000-0005-0000-0000-0000DF030000}"/>
    <cellStyle name="Vejica 5 9 4" xfId="799" xr:uid="{00000000-0005-0000-0000-0000E0030000}"/>
    <cellStyle name="Vejica 5 9 5" xfId="800" xr:uid="{00000000-0005-0000-0000-0000E1030000}"/>
    <cellStyle name="Vnos 2" xfId="801" xr:uid="{00000000-0005-0000-0000-0000E2030000}"/>
    <cellStyle name="Vsota 2" xfId="802" xr:uid="{00000000-0005-0000-0000-0000E3030000}"/>
    <cellStyle name="Warning Text" xfId="803" xr:uid="{00000000-0005-0000-0000-0000E4030000}"/>
    <cellStyle name="Zuza" xfId="804" xr:uid="{00000000-0005-0000-0000-0000E5030000}"/>
  </cellStyles>
  <dxfs count="0"/>
  <tableStyles count="0" defaultTableStyle="TableStyleMedium2" defaultPivotStyle="PivotStyleLight16"/>
  <colors>
    <mruColors>
      <color rgb="FF43B033"/>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15"/>
  <sheetViews>
    <sheetView tabSelected="1" workbookViewId="0"/>
  </sheetViews>
  <sheetFormatPr defaultRowHeight="14.4"/>
  <cols>
    <col min="2" max="2" width="71.33203125" customWidth="1"/>
  </cols>
  <sheetData>
    <row r="2" spans="2:2" ht="15">
      <c r="B2" s="45" t="s">
        <v>68</v>
      </c>
    </row>
    <row r="3" spans="2:2" ht="15">
      <c r="B3" s="46"/>
    </row>
    <row r="4" spans="2:2" ht="60">
      <c r="B4" s="47" t="s">
        <v>69</v>
      </c>
    </row>
    <row r="5" spans="2:2" ht="30">
      <c r="B5" s="47" t="s">
        <v>70</v>
      </c>
    </row>
    <row r="6" spans="2:2" ht="15">
      <c r="B6" s="47" t="s">
        <v>71</v>
      </c>
    </row>
    <row r="7" spans="2:2" ht="15">
      <c r="B7" s="47" t="s">
        <v>72</v>
      </c>
    </row>
    <row r="8" spans="2:2" ht="45">
      <c r="B8" s="47" t="s">
        <v>73</v>
      </c>
    </row>
    <row r="9" spans="2:2" ht="15">
      <c r="B9" s="47" t="s">
        <v>74</v>
      </c>
    </row>
    <row r="10" spans="2:2" ht="15">
      <c r="B10" s="47" t="s">
        <v>75</v>
      </c>
    </row>
    <row r="11" spans="2:2" ht="15">
      <c r="B11" s="47" t="s">
        <v>76</v>
      </c>
    </row>
    <row r="12" spans="2:2" ht="15">
      <c r="B12" s="47" t="s">
        <v>77</v>
      </c>
    </row>
    <row r="13" spans="2:2" ht="30">
      <c r="B13" s="47" t="s">
        <v>78</v>
      </c>
    </row>
    <row r="14" spans="2:2" ht="45">
      <c r="B14" s="47" t="s">
        <v>79</v>
      </c>
    </row>
    <row r="15" spans="2:2" ht="30">
      <c r="B15" s="47" t="s">
        <v>80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55"/>
  <sheetViews>
    <sheetView showWhiteSpace="0" zoomScale="115" zoomScaleNormal="115" zoomScaleSheetLayoutView="100" workbookViewId="0">
      <selection sqref="A1:D1"/>
    </sheetView>
  </sheetViews>
  <sheetFormatPr defaultColWidth="5.6640625" defaultRowHeight="13.8"/>
  <cols>
    <col min="1" max="1" width="8.6640625" style="1" customWidth="1"/>
    <col min="2" max="2" width="63.33203125" style="3" customWidth="1"/>
    <col min="3" max="3" width="13.33203125" style="3" customWidth="1"/>
    <col min="4" max="4" width="19.5546875" style="2" customWidth="1"/>
    <col min="5" max="5" width="9.109375" style="5" hidden="1" customWidth="1"/>
    <col min="6" max="254" width="9.109375" style="5" customWidth="1"/>
    <col min="255" max="255" width="5.6640625" style="5" customWidth="1"/>
    <col min="256" max="256" width="40.6640625" style="5" customWidth="1"/>
    <col min="257" max="16384" width="5.6640625" style="5"/>
  </cols>
  <sheetData>
    <row r="1" spans="1:9" s="6" customFormat="1" ht="15.6" thickBot="1">
      <c r="A1" s="347"/>
      <c r="B1" s="348"/>
      <c r="C1" s="348"/>
      <c r="D1" s="349"/>
    </row>
    <row r="2" spans="1:9" s="6" customFormat="1" ht="15.6" thickBot="1">
      <c r="A2" s="353" t="s">
        <v>708</v>
      </c>
      <c r="B2" s="354"/>
      <c r="C2" s="354"/>
      <c r="D2" s="355"/>
    </row>
    <row r="3" spans="1:9" s="7" customFormat="1" ht="21" thickBot="1">
      <c r="A3" s="350" t="s">
        <v>12</v>
      </c>
      <c r="B3" s="351"/>
      <c r="C3" s="351"/>
      <c r="D3" s="352"/>
    </row>
    <row r="4" spans="1:9" s="6" customFormat="1" ht="15">
      <c r="A4" s="15"/>
      <c r="B4" s="16"/>
      <c r="C4" s="16"/>
      <c r="D4" s="17"/>
    </row>
    <row r="5" spans="1:9" s="6" customFormat="1">
      <c r="A5" s="361" t="s">
        <v>0</v>
      </c>
      <c r="B5" s="357" t="s">
        <v>1</v>
      </c>
      <c r="C5" s="358"/>
      <c r="D5" s="363" t="s">
        <v>2</v>
      </c>
    </row>
    <row r="6" spans="1:9" s="6" customFormat="1">
      <c r="A6" s="362"/>
      <c r="B6" s="359"/>
      <c r="C6" s="360"/>
      <c r="D6" s="364"/>
    </row>
    <row r="7" spans="1:9" s="6" customFormat="1" ht="15.6" thickBot="1">
      <c r="A7" s="18"/>
      <c r="B7" s="19"/>
      <c r="C7" s="19"/>
      <c r="D7" s="20"/>
    </row>
    <row r="8" spans="1:9" ht="20.399999999999999" thickTop="1" thickBot="1">
      <c r="A8" s="369" t="s">
        <v>244</v>
      </c>
      <c r="B8" s="370"/>
      <c r="C8" s="370" t="s">
        <v>245</v>
      </c>
      <c r="D8" s="371"/>
      <c r="E8" s="8"/>
      <c r="I8" s="9"/>
    </row>
    <row r="9" spans="1:9" ht="15.6" thickBot="1">
      <c r="A9" s="29"/>
      <c r="B9" s="30"/>
      <c r="C9" s="30"/>
      <c r="D9" s="31"/>
      <c r="E9" s="8"/>
    </row>
    <row r="10" spans="1:9" ht="15.6" thickBot="1">
      <c r="A10" s="21" t="s">
        <v>82</v>
      </c>
      <c r="B10" s="366" t="s">
        <v>26</v>
      </c>
      <c r="C10" s="367"/>
      <c r="D10" s="22">
        <f>SUM(C11:C15)</f>
        <v>0</v>
      </c>
      <c r="E10" s="8"/>
      <c r="I10" s="10"/>
    </row>
    <row r="11" spans="1:9" ht="15">
      <c r="A11" s="32" t="s">
        <v>85</v>
      </c>
      <c r="B11" s="33" t="s">
        <v>6</v>
      </c>
      <c r="C11" s="24">
        <f>'1-Cesta'!F28</f>
        <v>0</v>
      </c>
      <c r="D11" s="34"/>
      <c r="E11" s="8"/>
      <c r="G11" s="44"/>
      <c r="I11" s="10"/>
    </row>
    <row r="12" spans="1:9" ht="15">
      <c r="A12" s="35" t="s">
        <v>86</v>
      </c>
      <c r="B12" s="23" t="s">
        <v>37</v>
      </c>
      <c r="C12" s="24">
        <f>'1-Cesta'!F98</f>
        <v>0</v>
      </c>
      <c r="D12" s="25"/>
    </row>
    <row r="13" spans="1:9" ht="15">
      <c r="A13" s="32" t="s">
        <v>87</v>
      </c>
      <c r="B13" s="23" t="s">
        <v>40</v>
      </c>
      <c r="C13" s="24">
        <f>'1-Cesta'!F154</f>
        <v>0</v>
      </c>
      <c r="D13" s="25"/>
    </row>
    <row r="14" spans="1:9" s="11" customFormat="1" ht="15">
      <c r="A14" s="35" t="s">
        <v>88</v>
      </c>
      <c r="B14" s="23" t="s">
        <v>53</v>
      </c>
      <c r="C14" s="24">
        <f>'1-Cesta'!F170</f>
        <v>0</v>
      </c>
      <c r="D14" s="25"/>
    </row>
    <row r="15" spans="1:9" s="11" customFormat="1" ht="15.6" thickBot="1">
      <c r="A15" s="35" t="s">
        <v>89</v>
      </c>
      <c r="B15" s="26" t="s">
        <v>59</v>
      </c>
      <c r="C15" s="27">
        <f>'1-Cesta'!F192</f>
        <v>0</v>
      </c>
      <c r="D15" s="28"/>
    </row>
    <row r="16" spans="1:9" ht="15.6" thickBot="1">
      <c r="A16" s="29"/>
      <c r="B16" s="30"/>
      <c r="C16" s="30"/>
      <c r="D16" s="31"/>
    </row>
    <row r="17" spans="1:9" ht="15.6" thickBot="1">
      <c r="A17" s="40" t="s">
        <v>83</v>
      </c>
      <c r="B17" s="366" t="s">
        <v>27</v>
      </c>
      <c r="C17" s="367"/>
      <c r="D17" s="41">
        <f>SUM(C18:C18)</f>
        <v>0</v>
      </c>
      <c r="E17" s="8"/>
    </row>
    <row r="18" spans="1:9" ht="15">
      <c r="A18" s="42" t="s">
        <v>20</v>
      </c>
      <c r="B18" s="33" t="s">
        <v>242</v>
      </c>
      <c r="C18" s="24">
        <f>'2-MK'!F57</f>
        <v>0</v>
      </c>
      <c r="D18" s="43"/>
      <c r="E18" s="8"/>
    </row>
    <row r="19" spans="1:9" ht="15.6" thickBot="1">
      <c r="A19" s="29"/>
      <c r="B19" s="30"/>
      <c r="C19" s="30"/>
      <c r="D19" s="31"/>
      <c r="E19" s="8"/>
    </row>
    <row r="20" spans="1:9" ht="15.6" thickBot="1">
      <c r="A20" s="21" t="s">
        <v>84</v>
      </c>
      <c r="B20" s="366" t="s">
        <v>206</v>
      </c>
      <c r="C20" s="367"/>
      <c r="D20" s="22">
        <f>SUM(C21:C21)</f>
        <v>0</v>
      </c>
      <c r="E20" s="4"/>
      <c r="F20" s="4"/>
      <c r="G20" s="8"/>
      <c r="I20" s="10"/>
    </row>
    <row r="21" spans="1:9" ht="15.6" thickBot="1">
      <c r="A21" s="36" t="s">
        <v>13</v>
      </c>
      <c r="B21" s="26" t="s">
        <v>243</v>
      </c>
      <c r="C21" s="27">
        <f>'3-FK'!F63</f>
        <v>0</v>
      </c>
      <c r="D21" s="28"/>
      <c r="E21" s="4"/>
      <c r="F21" s="4"/>
      <c r="G21" s="8"/>
      <c r="I21" s="10"/>
    </row>
    <row r="22" spans="1:9" s="4" customFormat="1" ht="15.6" thickBot="1">
      <c r="A22" s="107"/>
      <c r="B22" s="108"/>
      <c r="C22" s="109"/>
      <c r="D22" s="110"/>
      <c r="I22" s="49"/>
    </row>
    <row r="23" spans="1:9" s="4" customFormat="1" ht="15.6" thickBot="1">
      <c r="A23" s="21" t="s">
        <v>246</v>
      </c>
      <c r="B23" s="366" t="s">
        <v>412</v>
      </c>
      <c r="C23" s="367"/>
      <c r="D23" s="22">
        <f>SUM(C24:C27)</f>
        <v>0</v>
      </c>
      <c r="I23" s="49"/>
    </row>
    <row r="24" spans="1:9" s="4" customFormat="1" ht="15">
      <c r="A24" s="35" t="s">
        <v>270</v>
      </c>
      <c r="B24" s="23" t="s">
        <v>302</v>
      </c>
      <c r="C24" s="24">
        <f>'4-Voda'!G30</f>
        <v>0</v>
      </c>
      <c r="D24" s="25"/>
      <c r="I24" s="49"/>
    </row>
    <row r="25" spans="1:9" s="4" customFormat="1" ht="15">
      <c r="A25" s="35" t="s">
        <v>274</v>
      </c>
      <c r="B25" s="23" t="s">
        <v>304</v>
      </c>
      <c r="C25" s="24">
        <f>'4-Voda'!G33</f>
        <v>0</v>
      </c>
      <c r="D25" s="25"/>
      <c r="I25" s="49"/>
    </row>
    <row r="26" spans="1:9" s="4" customFormat="1" ht="15">
      <c r="A26" s="35" t="s">
        <v>279</v>
      </c>
      <c r="B26" s="23" t="s">
        <v>305</v>
      </c>
      <c r="C26" s="24">
        <f>'4-Voda'!G36</f>
        <v>0</v>
      </c>
      <c r="D26" s="25"/>
      <c r="I26" s="49"/>
    </row>
    <row r="27" spans="1:9" s="4" customFormat="1" ht="15">
      <c r="A27" s="35" t="s">
        <v>280</v>
      </c>
      <c r="B27" s="23" t="s">
        <v>306</v>
      </c>
      <c r="C27" s="24">
        <f>'4-Voda'!G39</f>
        <v>0</v>
      </c>
      <c r="D27" s="25"/>
      <c r="I27" s="49"/>
    </row>
    <row r="28" spans="1:9" s="4" customFormat="1" ht="15.6" thickBot="1">
      <c r="A28" s="107"/>
      <c r="B28" s="108"/>
      <c r="C28" s="109"/>
      <c r="D28" s="110"/>
      <c r="I28" s="49"/>
    </row>
    <row r="29" spans="1:9" s="4" customFormat="1" ht="15.6" thickBot="1">
      <c r="A29" s="21" t="s">
        <v>413</v>
      </c>
      <c r="B29" s="366" t="s">
        <v>468</v>
      </c>
      <c r="C29" s="367"/>
      <c r="D29" s="22">
        <f>SUM(C30)</f>
        <v>0</v>
      </c>
      <c r="I29" s="49"/>
    </row>
    <row r="30" spans="1:9" s="4" customFormat="1" ht="15.6" thickBot="1">
      <c r="A30" s="36" t="s">
        <v>470</v>
      </c>
      <c r="B30" s="26" t="s">
        <v>469</v>
      </c>
      <c r="C30" s="27">
        <f>'5-EKK'!F95</f>
        <v>0</v>
      </c>
      <c r="D30" s="28"/>
      <c r="I30" s="49"/>
    </row>
    <row r="31" spans="1:9" s="4" customFormat="1" ht="15.6" thickBot="1">
      <c r="A31" s="107"/>
      <c r="B31" s="108"/>
      <c r="C31" s="109"/>
      <c r="D31" s="110"/>
      <c r="I31" s="49"/>
    </row>
    <row r="32" spans="1:9" s="4" customFormat="1" ht="15.6" thickBot="1">
      <c r="A32" s="21" t="s">
        <v>471</v>
      </c>
      <c r="B32" s="366" t="s">
        <v>472</v>
      </c>
      <c r="C32" s="367"/>
      <c r="D32" s="22">
        <f>SUM(C33:C39)</f>
        <v>0</v>
      </c>
      <c r="I32" s="49"/>
    </row>
    <row r="33" spans="1:9" s="4" customFormat="1" ht="15">
      <c r="A33" s="35" t="s">
        <v>528</v>
      </c>
      <c r="B33" s="23" t="s">
        <v>520</v>
      </c>
      <c r="C33" s="24">
        <f>'6-CR'!F61</f>
        <v>0</v>
      </c>
      <c r="D33" s="25"/>
      <c r="I33" s="49"/>
    </row>
    <row r="34" spans="1:9" s="4" customFormat="1" ht="15">
      <c r="A34" s="35" t="s">
        <v>529</v>
      </c>
      <c r="B34" s="23" t="s">
        <v>521</v>
      </c>
      <c r="C34" s="24">
        <f>'6-CR'!F62</f>
        <v>0</v>
      </c>
      <c r="D34" s="25"/>
      <c r="I34" s="49"/>
    </row>
    <row r="35" spans="1:9" s="4" customFormat="1" ht="15">
      <c r="A35" s="35" t="s">
        <v>530</v>
      </c>
      <c r="B35" s="23" t="s">
        <v>522</v>
      </c>
      <c r="C35" s="24">
        <f>'6-CR'!F63</f>
        <v>0</v>
      </c>
      <c r="D35" s="25"/>
      <c r="I35" s="49"/>
    </row>
    <row r="36" spans="1:9" s="4" customFormat="1" ht="15">
      <c r="A36" s="35" t="s">
        <v>531</v>
      </c>
      <c r="B36" s="23" t="s">
        <v>523</v>
      </c>
      <c r="C36" s="24">
        <f>'6-CR'!F64</f>
        <v>0</v>
      </c>
      <c r="D36" s="25"/>
      <c r="I36" s="49"/>
    </row>
    <row r="37" spans="1:9" s="4" customFormat="1" ht="15">
      <c r="A37" s="35" t="s">
        <v>532</v>
      </c>
      <c r="B37" s="23" t="s">
        <v>524</v>
      </c>
      <c r="C37" s="24">
        <f>'6-CR'!F65</f>
        <v>0</v>
      </c>
      <c r="D37" s="25"/>
      <c r="I37" s="49"/>
    </row>
    <row r="38" spans="1:9" s="4" customFormat="1" ht="15">
      <c r="A38" s="35" t="s">
        <v>533</v>
      </c>
      <c r="B38" s="23" t="s">
        <v>525</v>
      </c>
      <c r="C38" s="24">
        <f>'6-CR'!F66</f>
        <v>0</v>
      </c>
      <c r="D38" s="25"/>
      <c r="I38" s="49"/>
    </row>
    <row r="39" spans="1:9" s="4" customFormat="1" ht="15">
      <c r="A39" s="35" t="s">
        <v>534</v>
      </c>
      <c r="B39" s="23" t="s">
        <v>526</v>
      </c>
      <c r="C39" s="24">
        <f>'6-CR'!F67</f>
        <v>0</v>
      </c>
      <c r="D39" s="25"/>
      <c r="I39" s="49"/>
    </row>
    <row r="40" spans="1:9" s="112" customFormat="1" ht="15.6" thickBot="1">
      <c r="A40" s="107"/>
      <c r="B40" s="111"/>
      <c r="C40" s="109"/>
      <c r="D40" s="110"/>
      <c r="I40" s="49"/>
    </row>
    <row r="41" spans="1:9" s="112" customFormat="1" ht="15.6" thickBot="1">
      <c r="A41" s="21" t="s">
        <v>535</v>
      </c>
      <c r="B41" s="366" t="s">
        <v>536</v>
      </c>
      <c r="C41" s="367"/>
      <c r="D41" s="22">
        <f>SUM(C42)</f>
        <v>0</v>
      </c>
      <c r="I41" s="49"/>
    </row>
    <row r="42" spans="1:9" s="112" customFormat="1" ht="15">
      <c r="A42" s="35" t="s">
        <v>538</v>
      </c>
      <c r="B42" s="23" t="s">
        <v>537</v>
      </c>
      <c r="C42" s="24">
        <f>'7-TK'!G33</f>
        <v>0</v>
      </c>
      <c r="D42" s="25"/>
      <c r="I42" s="49"/>
    </row>
    <row r="43" spans="1:9" s="112" customFormat="1" ht="15.6" thickBot="1">
      <c r="A43" s="107"/>
      <c r="B43" s="111"/>
      <c r="C43" s="109"/>
      <c r="D43" s="110"/>
      <c r="I43" s="49"/>
    </row>
    <row r="44" spans="1:9" s="112" customFormat="1" ht="15.6" thickBot="1">
      <c r="A44" s="21" t="s">
        <v>608</v>
      </c>
      <c r="B44" s="366" t="s">
        <v>609</v>
      </c>
      <c r="C44" s="367"/>
      <c r="D44" s="22">
        <f>SUM(C45:C46)</f>
        <v>0</v>
      </c>
      <c r="I44" s="49"/>
    </row>
    <row r="45" spans="1:9" s="112" customFormat="1" ht="15">
      <c r="A45" s="35" t="s">
        <v>652</v>
      </c>
      <c r="B45" s="23" t="s">
        <v>520</v>
      </c>
      <c r="C45" s="24">
        <f>'8-plin, GD'!F72+'8-plin, GD'!F143</f>
        <v>0</v>
      </c>
      <c r="D45" s="25"/>
      <c r="I45" s="49"/>
    </row>
    <row r="46" spans="1:9" s="112" customFormat="1" ht="15">
      <c r="A46" s="35" t="s">
        <v>653</v>
      </c>
      <c r="B46" s="23" t="s">
        <v>697</v>
      </c>
      <c r="C46" s="24">
        <f>'8-plin_SD'!F90+'8-plin_SD'!F173</f>
        <v>0</v>
      </c>
      <c r="D46" s="25"/>
      <c r="I46" s="49"/>
    </row>
    <row r="47" spans="1:9" s="4" customFormat="1" ht="15.6" thickBot="1">
      <c r="A47" s="29"/>
      <c r="B47" s="30"/>
      <c r="C47" s="30"/>
      <c r="D47" s="31"/>
      <c r="I47" s="49"/>
    </row>
    <row r="48" spans="1:9" s="4" customFormat="1" ht="15.6" thickBot="1">
      <c r="A48" s="21" t="s">
        <v>246</v>
      </c>
      <c r="B48" s="366" t="s">
        <v>247</v>
      </c>
      <c r="C48" s="367"/>
      <c r="D48" s="22">
        <f>'9-tuje_storitve'!F25</f>
        <v>0</v>
      </c>
      <c r="I48" s="49"/>
    </row>
    <row r="49" spans="1:5" customFormat="1" ht="15" customHeight="1" thickBot="1">
      <c r="A49" s="37"/>
      <c r="B49" s="37"/>
      <c r="C49" s="37"/>
      <c r="D49" s="37"/>
    </row>
    <row r="50" spans="1:5" s="6" customFormat="1" ht="19.8" thickBot="1">
      <c r="A50" s="347" t="s">
        <v>18</v>
      </c>
      <c r="B50" s="348"/>
      <c r="C50" s="368"/>
      <c r="D50" s="38">
        <f>SUM(D9:E48)</f>
        <v>0</v>
      </c>
    </row>
    <row r="51" spans="1:5" s="6" customFormat="1" ht="16.5" customHeight="1" thickBot="1">
      <c r="A51" s="353" t="s">
        <v>15</v>
      </c>
      <c r="B51" s="354"/>
      <c r="C51" s="365"/>
      <c r="D51" s="38">
        <f>D50*0.22</f>
        <v>0</v>
      </c>
    </row>
    <row r="52" spans="1:5" s="6" customFormat="1" ht="16.5" customHeight="1" thickBot="1">
      <c r="A52" s="353" t="s">
        <v>19</v>
      </c>
      <c r="B52" s="354"/>
      <c r="C52" s="365"/>
      <c r="D52" s="39">
        <f>D50+D51</f>
        <v>0</v>
      </c>
    </row>
    <row r="53" spans="1:5" customFormat="1" ht="15" customHeight="1">
      <c r="A53" s="37"/>
      <c r="B53" s="37"/>
      <c r="C53" s="37"/>
      <c r="D53" s="37"/>
    </row>
    <row r="54" spans="1:5" ht="54.75" customHeight="1">
      <c r="A54" s="356" t="s">
        <v>14</v>
      </c>
      <c r="B54" s="356"/>
      <c r="C54" s="356"/>
      <c r="D54" s="356"/>
      <c r="E54" s="8"/>
    </row>
    <row r="55" spans="1:5">
      <c r="A55" s="14"/>
      <c r="B55" s="12"/>
      <c r="C55" s="12"/>
      <c r="D55" s="13"/>
    </row>
  </sheetData>
  <mergeCells count="21">
    <mergeCell ref="B23:C23"/>
    <mergeCell ref="B29:C29"/>
    <mergeCell ref="B32:C32"/>
    <mergeCell ref="B41:C41"/>
    <mergeCell ref="B44:C44"/>
    <mergeCell ref="A1:D1"/>
    <mergeCell ref="A3:D3"/>
    <mergeCell ref="A2:D2"/>
    <mergeCell ref="A54:D54"/>
    <mergeCell ref="B5:C6"/>
    <mergeCell ref="A5:A6"/>
    <mergeCell ref="D5:D6"/>
    <mergeCell ref="A51:C51"/>
    <mergeCell ref="A52:C52"/>
    <mergeCell ref="B10:C10"/>
    <mergeCell ref="A50:C50"/>
    <mergeCell ref="B17:C17"/>
    <mergeCell ref="A8:B8"/>
    <mergeCell ref="C8:D8"/>
    <mergeCell ref="B20:C20"/>
    <mergeCell ref="B48:C48"/>
  </mergeCells>
  <phoneticPr fontId="35" type="noConversion"/>
  <pageMargins left="0.7" right="0.7" top="0.75" bottom="0.75" header="0.3" footer="0.3"/>
  <pageSetup paperSize="9" scale="82" orientation="portrait" useFirstPageNumber="1"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AQ196"/>
  <sheetViews>
    <sheetView view="pageBreakPreview" zoomScale="70" zoomScaleNormal="110" zoomScaleSheetLayoutView="70" workbookViewId="0">
      <selection sqref="A1:F2"/>
    </sheetView>
  </sheetViews>
  <sheetFormatPr defaultColWidth="10.33203125" defaultRowHeight="15"/>
  <cols>
    <col min="1" max="1" width="10.44140625" style="550" bestFit="1" customWidth="1"/>
    <col min="2" max="2" width="75.5546875" style="551" customWidth="1"/>
    <col min="3" max="3" width="6.44140625" style="552" bestFit="1" customWidth="1"/>
    <col min="4" max="4" width="9.44140625" style="553" bestFit="1" customWidth="1"/>
    <col min="5" max="5" width="11" style="554" bestFit="1" customWidth="1"/>
    <col min="6" max="6" width="16.5546875" style="555" bestFit="1" customWidth="1"/>
    <col min="7" max="7" width="10.33203125" style="523"/>
    <col min="8" max="8" width="11.33203125" style="523" bestFit="1" customWidth="1"/>
    <col min="9" max="16384" width="10.33203125" style="523"/>
  </cols>
  <sheetData>
    <row r="1" spans="1:43" s="508" customFormat="1">
      <c r="A1" s="372" t="s">
        <v>241</v>
      </c>
      <c r="B1" s="373"/>
      <c r="C1" s="373"/>
      <c r="D1" s="373"/>
      <c r="E1" s="373"/>
      <c r="F1" s="374"/>
    </row>
    <row r="2" spans="1:43" s="508" customFormat="1" ht="15.6" thickBot="1">
      <c r="A2" s="375"/>
      <c r="B2" s="376"/>
      <c r="C2" s="376"/>
      <c r="D2" s="376"/>
      <c r="E2" s="376"/>
      <c r="F2" s="377"/>
    </row>
    <row r="3" spans="1:43" s="508" customFormat="1" ht="15.6" thickBot="1">
      <c r="A3" s="509"/>
      <c r="B3" s="510"/>
      <c r="C3" s="511"/>
      <c r="D3" s="512"/>
      <c r="E3" s="513"/>
      <c r="F3" s="514"/>
    </row>
    <row r="4" spans="1:43" s="518" customFormat="1" ht="19.8" thickBot="1">
      <c r="A4" s="515" t="str">
        <f>Rekapitulacija!B10</f>
        <v>PROMETNE POVRŠINE</v>
      </c>
      <c r="B4" s="516"/>
      <c r="C4" s="516"/>
      <c r="D4" s="516"/>
      <c r="E4" s="516"/>
      <c r="F4" s="517"/>
    </row>
    <row r="5" spans="1:43">
      <c r="A5" s="519"/>
      <c r="B5" s="520"/>
      <c r="C5" s="521"/>
      <c r="D5" s="521"/>
      <c r="E5" s="522"/>
      <c r="F5" s="522"/>
    </row>
    <row r="6" spans="1:43" s="524" customFormat="1" ht="30">
      <c r="A6" s="61" t="s">
        <v>0</v>
      </c>
      <c r="B6" s="62" t="s">
        <v>1</v>
      </c>
      <c r="C6" s="63" t="s">
        <v>3</v>
      </c>
      <c r="D6" s="64" t="s">
        <v>7</v>
      </c>
      <c r="E6" s="65" t="s">
        <v>4</v>
      </c>
      <c r="F6" s="65" t="s">
        <v>5</v>
      </c>
    </row>
    <row r="7" spans="1:43" s="508" customFormat="1" ht="15.6" thickBot="1">
      <c r="A7" s="641"/>
      <c r="B7" s="642"/>
      <c r="C7" s="601"/>
      <c r="D7" s="643"/>
      <c r="E7" s="529"/>
      <c r="F7" s="530"/>
      <c r="G7" s="518"/>
      <c r="H7" s="518"/>
      <c r="I7" s="518"/>
      <c r="J7" s="518"/>
      <c r="K7" s="518"/>
      <c r="L7" s="518"/>
      <c r="M7" s="518"/>
      <c r="N7" s="518"/>
      <c r="O7" s="518"/>
      <c r="P7" s="518"/>
      <c r="Q7" s="518"/>
      <c r="R7" s="518"/>
      <c r="S7" s="518"/>
      <c r="T7" s="518"/>
      <c r="U7" s="518"/>
      <c r="V7" s="518"/>
      <c r="W7" s="518"/>
      <c r="X7" s="518"/>
      <c r="Y7" s="518"/>
      <c r="Z7" s="518"/>
      <c r="AA7" s="518"/>
      <c r="AB7" s="518"/>
      <c r="AC7" s="518"/>
      <c r="AD7" s="518"/>
      <c r="AE7" s="518"/>
      <c r="AF7" s="518"/>
      <c r="AG7" s="518"/>
      <c r="AH7" s="518"/>
      <c r="AI7" s="518"/>
      <c r="AJ7" s="518"/>
      <c r="AK7" s="518"/>
      <c r="AL7" s="518"/>
      <c r="AM7" s="518"/>
      <c r="AN7" s="518"/>
      <c r="AO7" s="518"/>
      <c r="AP7" s="518"/>
      <c r="AQ7" s="518"/>
    </row>
    <row r="8" spans="1:43" s="537" customFormat="1" ht="19.8" thickBot="1">
      <c r="A8" s="148" t="s">
        <v>85</v>
      </c>
      <c r="B8" s="149" t="s">
        <v>6</v>
      </c>
      <c r="C8" s="150"/>
      <c r="D8" s="151"/>
      <c r="E8" s="535"/>
      <c r="F8" s="536"/>
      <c r="G8" s="518"/>
      <c r="H8" s="518"/>
      <c r="I8" s="518"/>
      <c r="J8" s="518"/>
      <c r="K8" s="518"/>
      <c r="L8" s="518"/>
      <c r="M8" s="518"/>
      <c r="N8" s="518"/>
      <c r="O8" s="518"/>
      <c r="P8" s="518"/>
      <c r="Q8" s="518"/>
      <c r="R8" s="518"/>
      <c r="S8" s="518"/>
      <c r="T8" s="518"/>
      <c r="U8" s="518"/>
      <c r="V8" s="518"/>
      <c r="W8" s="518"/>
      <c r="X8" s="518"/>
      <c r="Y8" s="518"/>
      <c r="Z8" s="518"/>
      <c r="AA8" s="518"/>
      <c r="AB8" s="518"/>
      <c r="AC8" s="518"/>
      <c r="AD8" s="518"/>
      <c r="AE8" s="518"/>
      <c r="AF8" s="518"/>
      <c r="AG8" s="518"/>
      <c r="AH8" s="518"/>
      <c r="AI8" s="518"/>
      <c r="AJ8" s="518"/>
      <c r="AK8" s="518"/>
      <c r="AL8" s="518"/>
      <c r="AM8" s="518"/>
      <c r="AN8" s="518"/>
      <c r="AO8" s="518"/>
      <c r="AP8" s="518"/>
      <c r="AQ8" s="518"/>
    </row>
    <row r="9" spans="1:43" s="568" customFormat="1" ht="15.6" thickBot="1">
      <c r="A9" s="599"/>
      <c r="B9" s="600"/>
      <c r="C9" s="601"/>
      <c r="D9" s="602"/>
      <c r="E9" s="529"/>
      <c r="F9" s="567"/>
      <c r="G9" s="518"/>
      <c r="H9" s="518"/>
      <c r="I9" s="518"/>
      <c r="J9" s="518"/>
      <c r="K9" s="518"/>
      <c r="L9" s="518"/>
      <c r="M9" s="518"/>
      <c r="N9" s="518"/>
      <c r="O9" s="518"/>
      <c r="P9" s="518"/>
      <c r="Q9" s="518"/>
      <c r="R9" s="518"/>
      <c r="S9" s="518"/>
      <c r="T9" s="518"/>
      <c r="U9" s="518"/>
      <c r="V9" s="518"/>
      <c r="W9" s="518"/>
      <c r="X9" s="518"/>
      <c r="Y9" s="518"/>
      <c r="Z9" s="518"/>
      <c r="AA9" s="518"/>
      <c r="AB9" s="518"/>
      <c r="AC9" s="518"/>
      <c r="AD9" s="518"/>
      <c r="AE9" s="518"/>
      <c r="AF9" s="518"/>
      <c r="AG9" s="518"/>
      <c r="AH9" s="518"/>
      <c r="AI9" s="518"/>
      <c r="AJ9" s="518"/>
      <c r="AK9" s="518"/>
      <c r="AL9" s="518"/>
      <c r="AM9" s="518"/>
      <c r="AN9" s="518"/>
      <c r="AO9" s="518"/>
      <c r="AP9" s="518"/>
      <c r="AQ9" s="518"/>
    </row>
    <row r="10" spans="1:43" s="540" customFormat="1">
      <c r="A10" s="603" t="s">
        <v>110</v>
      </c>
      <c r="B10" s="604" t="s">
        <v>16</v>
      </c>
      <c r="C10" s="605"/>
      <c r="D10" s="606"/>
      <c r="E10" s="569"/>
      <c r="F10" s="570"/>
      <c r="G10" s="518"/>
      <c r="H10" s="518"/>
      <c r="I10" s="518"/>
      <c r="J10" s="518"/>
      <c r="K10" s="518"/>
      <c r="L10" s="518"/>
      <c r="M10" s="518"/>
      <c r="N10" s="518"/>
      <c r="O10" s="518"/>
      <c r="P10" s="518"/>
      <c r="Q10" s="518"/>
      <c r="R10" s="518"/>
      <c r="S10" s="518"/>
      <c r="T10" s="518"/>
      <c r="U10" s="518"/>
      <c r="V10" s="518"/>
      <c r="W10" s="518"/>
      <c r="X10" s="518"/>
      <c r="Y10" s="518"/>
      <c r="Z10" s="518"/>
      <c r="AA10" s="518"/>
      <c r="AB10" s="518"/>
      <c r="AC10" s="518"/>
      <c r="AD10" s="518"/>
      <c r="AE10" s="518"/>
      <c r="AF10" s="518"/>
      <c r="AG10" s="518"/>
      <c r="AH10" s="518"/>
      <c r="AI10" s="518"/>
      <c r="AJ10" s="518"/>
      <c r="AK10" s="518"/>
      <c r="AL10" s="518"/>
      <c r="AM10" s="518"/>
      <c r="AN10" s="518"/>
      <c r="AO10" s="518"/>
      <c r="AP10" s="518"/>
      <c r="AQ10" s="518"/>
    </row>
    <row r="11" spans="1:43" s="540" customFormat="1">
      <c r="A11" s="133"/>
      <c r="B11" s="134"/>
      <c r="C11" s="135"/>
      <c r="D11" s="136"/>
      <c r="E11" s="538"/>
      <c r="F11" s="539"/>
      <c r="G11" s="518"/>
      <c r="H11" s="518"/>
      <c r="I11" s="518"/>
      <c r="J11" s="518"/>
      <c r="K11" s="518"/>
      <c r="L11" s="518"/>
      <c r="M11" s="518"/>
      <c r="N11" s="518"/>
      <c r="O11" s="518"/>
      <c r="P11" s="518"/>
      <c r="Q11" s="518"/>
      <c r="R11" s="518"/>
      <c r="S11" s="518"/>
      <c r="T11" s="518"/>
      <c r="U11" s="518"/>
      <c r="V11" s="518"/>
      <c r="W11" s="518"/>
      <c r="X11" s="518"/>
      <c r="Y11" s="518"/>
      <c r="Z11" s="518"/>
      <c r="AA11" s="518"/>
      <c r="AB11" s="518"/>
      <c r="AC11" s="518"/>
      <c r="AD11" s="518"/>
      <c r="AE11" s="518"/>
      <c r="AF11" s="518"/>
      <c r="AG11" s="518"/>
      <c r="AH11" s="518"/>
      <c r="AI11" s="518"/>
      <c r="AJ11" s="518"/>
      <c r="AK11" s="518"/>
      <c r="AL11" s="518"/>
      <c r="AM11" s="518"/>
      <c r="AN11" s="518"/>
      <c r="AO11" s="518"/>
      <c r="AP11" s="518"/>
      <c r="AQ11" s="518"/>
    </row>
    <row r="12" spans="1:43" ht="30">
      <c r="A12" s="141" t="s">
        <v>111</v>
      </c>
      <c r="B12" s="138" t="s">
        <v>144</v>
      </c>
      <c r="C12" s="139" t="s">
        <v>11</v>
      </c>
      <c r="D12" s="140">
        <v>180.5</v>
      </c>
      <c r="E12" s="120">
        <v>0</v>
      </c>
      <c r="F12" s="543">
        <f>E12*D12</f>
        <v>0</v>
      </c>
      <c r="G12" s="518"/>
      <c r="H12" s="518"/>
      <c r="I12" s="518"/>
      <c r="J12" s="518"/>
      <c r="K12" s="518"/>
      <c r="L12" s="518"/>
      <c r="M12" s="518"/>
      <c r="N12" s="518"/>
      <c r="O12" s="518"/>
      <c r="P12" s="518"/>
      <c r="Q12" s="518"/>
      <c r="R12" s="518"/>
      <c r="S12" s="518"/>
      <c r="T12" s="518"/>
      <c r="U12" s="518"/>
      <c r="V12" s="518"/>
      <c r="W12" s="518"/>
      <c r="X12" s="518"/>
      <c r="Y12" s="518"/>
      <c r="Z12" s="518"/>
      <c r="AA12" s="518"/>
      <c r="AB12" s="518"/>
      <c r="AC12" s="518"/>
      <c r="AD12" s="518"/>
      <c r="AE12" s="518"/>
      <c r="AF12" s="518"/>
      <c r="AG12" s="518"/>
      <c r="AH12" s="518"/>
      <c r="AI12" s="518"/>
      <c r="AJ12" s="518"/>
      <c r="AK12" s="518"/>
      <c r="AL12" s="518"/>
      <c r="AM12" s="518"/>
      <c r="AN12" s="518"/>
      <c r="AO12" s="518"/>
      <c r="AP12" s="518"/>
      <c r="AQ12" s="518"/>
    </row>
    <row r="13" spans="1:43">
      <c r="A13" s="607"/>
      <c r="B13" s="138"/>
      <c r="C13" s="139"/>
      <c r="D13" s="140"/>
      <c r="E13" s="120"/>
      <c r="F13" s="543"/>
      <c r="G13" s="518"/>
      <c r="H13" s="518"/>
      <c r="I13" s="518"/>
      <c r="J13" s="518"/>
      <c r="K13" s="518"/>
      <c r="L13" s="518"/>
      <c r="M13" s="518"/>
      <c r="N13" s="518"/>
      <c r="O13" s="518"/>
      <c r="P13" s="518"/>
      <c r="Q13" s="518"/>
      <c r="R13" s="518"/>
      <c r="S13" s="518"/>
      <c r="T13" s="518"/>
      <c r="U13" s="518"/>
      <c r="V13" s="518"/>
      <c r="W13" s="518"/>
      <c r="X13" s="518"/>
      <c r="Y13" s="518"/>
      <c r="Z13" s="518"/>
      <c r="AA13" s="518"/>
      <c r="AB13" s="518"/>
      <c r="AC13" s="518"/>
      <c r="AD13" s="518"/>
      <c r="AE13" s="518"/>
      <c r="AF13" s="518"/>
      <c r="AG13" s="518"/>
      <c r="AH13" s="518"/>
      <c r="AI13" s="518"/>
      <c r="AJ13" s="518"/>
      <c r="AK13" s="518"/>
      <c r="AL13" s="518"/>
      <c r="AM13" s="518"/>
      <c r="AN13" s="518"/>
      <c r="AO13" s="518"/>
      <c r="AP13" s="518"/>
      <c r="AQ13" s="518"/>
    </row>
    <row r="14" spans="1:43" ht="30">
      <c r="A14" s="141" t="s">
        <v>112</v>
      </c>
      <c r="B14" s="138" t="s">
        <v>143</v>
      </c>
      <c r="C14" s="139" t="s">
        <v>8</v>
      </c>
      <c r="D14" s="140">
        <v>10</v>
      </c>
      <c r="E14" s="120">
        <v>0</v>
      </c>
      <c r="F14" s="543">
        <f t="shared" ref="F14" si="0">E14*D14</f>
        <v>0</v>
      </c>
      <c r="G14" s="518"/>
      <c r="H14" s="518"/>
      <c r="I14" s="518"/>
      <c r="J14" s="518"/>
      <c r="K14" s="518"/>
      <c r="L14" s="518"/>
      <c r="M14" s="518"/>
      <c r="N14" s="518"/>
      <c r="O14" s="518"/>
      <c r="P14" s="518"/>
      <c r="Q14" s="518"/>
      <c r="R14" s="518"/>
      <c r="S14" s="518"/>
      <c r="T14" s="518"/>
      <c r="U14" s="518"/>
      <c r="V14" s="518"/>
      <c r="W14" s="518"/>
      <c r="X14" s="518"/>
      <c r="Y14" s="518"/>
      <c r="Z14" s="518"/>
      <c r="AA14" s="518"/>
      <c r="AB14" s="518"/>
      <c r="AC14" s="518"/>
      <c r="AD14" s="518"/>
      <c r="AE14" s="518"/>
      <c r="AF14" s="518"/>
      <c r="AG14" s="518"/>
      <c r="AH14" s="518"/>
      <c r="AI14" s="518"/>
      <c r="AJ14" s="518"/>
      <c r="AK14" s="518"/>
      <c r="AL14" s="518"/>
      <c r="AM14" s="518"/>
      <c r="AN14" s="518"/>
      <c r="AO14" s="518"/>
      <c r="AP14" s="518"/>
      <c r="AQ14" s="518"/>
    </row>
    <row r="15" spans="1:43">
      <c r="A15" s="607"/>
      <c r="B15" s="138"/>
      <c r="C15" s="139"/>
      <c r="D15" s="140"/>
      <c r="E15" s="120"/>
      <c r="F15" s="543"/>
      <c r="G15" s="518"/>
      <c r="H15" s="518"/>
      <c r="I15" s="518"/>
      <c r="J15" s="518"/>
      <c r="K15" s="518"/>
      <c r="L15" s="518"/>
      <c r="M15" s="518"/>
      <c r="N15" s="518"/>
      <c r="O15" s="518"/>
      <c r="P15" s="518"/>
      <c r="Q15" s="518"/>
      <c r="R15" s="518"/>
      <c r="S15" s="518"/>
      <c r="T15" s="518"/>
      <c r="U15" s="518"/>
      <c r="V15" s="518"/>
      <c r="W15" s="518"/>
      <c r="X15" s="518"/>
      <c r="Y15" s="518"/>
      <c r="Z15" s="518"/>
      <c r="AA15" s="518"/>
      <c r="AB15" s="518"/>
      <c r="AC15" s="518"/>
      <c r="AD15" s="518"/>
      <c r="AE15" s="518"/>
      <c r="AF15" s="518"/>
      <c r="AG15" s="518"/>
      <c r="AH15" s="518"/>
      <c r="AI15" s="518"/>
      <c r="AJ15" s="518"/>
      <c r="AK15" s="518"/>
      <c r="AL15" s="518"/>
      <c r="AM15" s="518"/>
      <c r="AN15" s="518"/>
      <c r="AO15" s="518"/>
      <c r="AP15" s="518"/>
      <c r="AQ15" s="518"/>
    </row>
    <row r="16" spans="1:43" ht="30">
      <c r="A16" s="141" t="s">
        <v>113</v>
      </c>
      <c r="B16" s="138" t="s">
        <v>34</v>
      </c>
      <c r="C16" s="608">
        <v>0.05</v>
      </c>
      <c r="D16" s="140"/>
      <c r="E16" s="120"/>
      <c r="F16" s="543">
        <f>SUM(F12:F15)*C16</f>
        <v>0</v>
      </c>
      <c r="G16" s="518"/>
      <c r="H16" s="518"/>
      <c r="I16" s="518"/>
      <c r="J16" s="518"/>
      <c r="K16" s="518"/>
      <c r="L16" s="518"/>
      <c r="M16" s="518"/>
      <c r="N16" s="518"/>
      <c r="O16" s="518"/>
      <c r="P16" s="518"/>
      <c r="Q16" s="518"/>
      <c r="R16" s="518"/>
      <c r="S16" s="518"/>
      <c r="T16" s="518"/>
      <c r="U16" s="518"/>
      <c r="V16" s="518"/>
      <c r="W16" s="518"/>
      <c r="X16" s="518"/>
      <c r="Y16" s="518"/>
      <c r="Z16" s="518"/>
      <c r="AA16" s="518"/>
      <c r="AB16" s="518"/>
      <c r="AC16" s="518"/>
      <c r="AD16" s="518"/>
      <c r="AE16" s="518"/>
      <c r="AF16" s="518"/>
      <c r="AG16" s="518"/>
      <c r="AH16" s="518"/>
      <c r="AI16" s="518"/>
      <c r="AJ16" s="518"/>
      <c r="AK16" s="518"/>
      <c r="AL16" s="518"/>
      <c r="AM16" s="518"/>
      <c r="AN16" s="518"/>
      <c r="AO16" s="518"/>
      <c r="AP16" s="518"/>
      <c r="AQ16" s="518"/>
    </row>
    <row r="17" spans="1:43">
      <c r="A17" s="141"/>
      <c r="B17" s="138"/>
      <c r="C17" s="608"/>
      <c r="D17" s="140"/>
      <c r="E17" s="90"/>
      <c r="F17" s="542"/>
      <c r="G17" s="518"/>
      <c r="H17" s="518"/>
      <c r="I17" s="518"/>
      <c r="J17" s="518"/>
      <c r="K17" s="518"/>
      <c r="L17" s="518"/>
      <c r="M17" s="518"/>
      <c r="N17" s="518"/>
      <c r="O17" s="518"/>
      <c r="P17" s="518"/>
      <c r="Q17" s="518"/>
      <c r="R17" s="518"/>
      <c r="S17" s="518"/>
      <c r="T17" s="518"/>
      <c r="U17" s="518"/>
      <c r="V17" s="518"/>
      <c r="W17" s="518"/>
      <c r="X17" s="518"/>
      <c r="Y17" s="518"/>
      <c r="Z17" s="518"/>
      <c r="AA17" s="518"/>
      <c r="AB17" s="518"/>
      <c r="AC17" s="518"/>
      <c r="AD17" s="518"/>
      <c r="AE17" s="518"/>
      <c r="AF17" s="518"/>
      <c r="AG17" s="518"/>
      <c r="AH17" s="518"/>
      <c r="AI17" s="518"/>
      <c r="AJ17" s="518"/>
      <c r="AK17" s="518"/>
      <c r="AL17" s="518"/>
      <c r="AM17" s="518"/>
      <c r="AN17" s="518"/>
      <c r="AO17" s="518"/>
      <c r="AP17" s="518"/>
      <c r="AQ17" s="518"/>
    </row>
    <row r="18" spans="1:43" ht="15.6" thickBot="1">
      <c r="A18" s="609" t="s">
        <v>114</v>
      </c>
      <c r="B18" s="610" t="s">
        <v>16</v>
      </c>
      <c r="C18" s="611"/>
      <c r="D18" s="612"/>
      <c r="E18" s="571"/>
      <c r="F18" s="572">
        <f>SUM(F12:F16)</f>
        <v>0</v>
      </c>
      <c r="G18" s="518"/>
      <c r="H18" s="518"/>
      <c r="I18" s="518"/>
      <c r="J18" s="518"/>
      <c r="K18" s="518"/>
      <c r="L18" s="518"/>
      <c r="M18" s="518"/>
      <c r="N18" s="518"/>
      <c r="O18" s="518"/>
      <c r="P18" s="518"/>
      <c r="Q18" s="518"/>
      <c r="R18" s="518"/>
      <c r="S18" s="518"/>
      <c r="T18" s="518"/>
      <c r="U18" s="518"/>
      <c r="V18" s="518"/>
      <c r="W18" s="518"/>
      <c r="X18" s="518"/>
      <c r="Y18" s="518"/>
      <c r="Z18" s="518"/>
      <c r="AA18" s="518"/>
      <c r="AB18" s="518"/>
      <c r="AC18" s="518"/>
      <c r="AD18" s="518"/>
      <c r="AE18" s="518"/>
      <c r="AF18" s="518"/>
      <c r="AG18" s="518"/>
      <c r="AH18" s="518"/>
      <c r="AI18" s="518"/>
      <c r="AJ18" s="518"/>
      <c r="AK18" s="518"/>
      <c r="AL18" s="518"/>
      <c r="AM18" s="518"/>
      <c r="AN18" s="518"/>
      <c r="AO18" s="518"/>
      <c r="AP18" s="518"/>
      <c r="AQ18" s="518"/>
    </row>
    <row r="19" spans="1:43" ht="15.6" thickBot="1">
      <c r="A19" s="613"/>
      <c r="B19" s="614"/>
      <c r="C19" s="615"/>
      <c r="D19" s="616"/>
      <c r="E19" s="574"/>
      <c r="F19" s="575"/>
      <c r="G19" s="518"/>
      <c r="H19" s="518"/>
      <c r="I19" s="518"/>
      <c r="J19" s="518"/>
      <c r="K19" s="518"/>
      <c r="L19" s="518"/>
      <c r="M19" s="518"/>
      <c r="N19" s="518"/>
      <c r="O19" s="518"/>
      <c r="P19" s="518"/>
      <c r="Q19" s="518"/>
      <c r="R19" s="518"/>
      <c r="S19" s="518"/>
      <c r="T19" s="518"/>
      <c r="U19" s="518"/>
      <c r="V19" s="518"/>
      <c r="W19" s="518"/>
      <c r="X19" s="518"/>
      <c r="Y19" s="518"/>
      <c r="Z19" s="518"/>
      <c r="AA19" s="518"/>
      <c r="AB19" s="518"/>
      <c r="AC19" s="518"/>
      <c r="AD19" s="518"/>
      <c r="AE19" s="518"/>
      <c r="AF19" s="518"/>
      <c r="AG19" s="518"/>
      <c r="AH19" s="518"/>
      <c r="AI19" s="518"/>
      <c r="AJ19" s="518"/>
      <c r="AK19" s="518"/>
      <c r="AL19" s="518"/>
      <c r="AM19" s="518"/>
      <c r="AN19" s="518"/>
      <c r="AO19" s="518"/>
      <c r="AP19" s="518"/>
      <c r="AQ19" s="518"/>
    </row>
    <row r="20" spans="1:43">
      <c r="A20" s="617" t="s">
        <v>118</v>
      </c>
      <c r="B20" s="604" t="s">
        <v>36</v>
      </c>
      <c r="C20" s="605"/>
      <c r="D20" s="606"/>
      <c r="E20" s="569"/>
      <c r="F20" s="570"/>
      <c r="G20" s="518"/>
      <c r="H20" s="518"/>
      <c r="I20" s="518"/>
      <c r="J20" s="518"/>
      <c r="K20" s="518"/>
      <c r="L20" s="518"/>
      <c r="M20" s="518"/>
      <c r="N20" s="518"/>
      <c r="O20" s="518"/>
      <c r="P20" s="518"/>
      <c r="Q20" s="518"/>
      <c r="R20" s="518"/>
      <c r="S20" s="518"/>
      <c r="T20" s="518"/>
      <c r="U20" s="518"/>
      <c r="V20" s="518"/>
      <c r="W20" s="518"/>
      <c r="X20" s="518"/>
      <c r="Y20" s="518"/>
      <c r="Z20" s="518"/>
      <c r="AA20" s="518"/>
      <c r="AB20" s="518"/>
      <c r="AC20" s="518"/>
      <c r="AD20" s="518"/>
      <c r="AE20" s="518"/>
      <c r="AF20" s="518"/>
      <c r="AG20" s="518"/>
      <c r="AH20" s="518"/>
      <c r="AI20" s="518"/>
      <c r="AJ20" s="518"/>
      <c r="AK20" s="518"/>
      <c r="AL20" s="518"/>
      <c r="AM20" s="518"/>
      <c r="AN20" s="518"/>
      <c r="AO20" s="518"/>
      <c r="AP20" s="518"/>
      <c r="AQ20" s="518"/>
    </row>
    <row r="21" spans="1:43">
      <c r="A21" s="618"/>
      <c r="B21" s="619"/>
      <c r="C21" s="620"/>
      <c r="D21" s="621"/>
      <c r="E21" s="576"/>
      <c r="F21" s="577"/>
      <c r="G21" s="518"/>
      <c r="H21" s="518"/>
      <c r="I21" s="518"/>
      <c r="J21" s="518"/>
      <c r="K21" s="518"/>
      <c r="L21" s="518"/>
      <c r="M21" s="518"/>
      <c r="N21" s="518"/>
      <c r="O21" s="518"/>
      <c r="P21" s="518"/>
      <c r="Q21" s="518"/>
      <c r="R21" s="518"/>
      <c r="S21" s="518"/>
      <c r="T21" s="518"/>
      <c r="U21" s="518"/>
      <c r="V21" s="518"/>
      <c r="W21" s="518"/>
      <c r="X21" s="518"/>
      <c r="Y21" s="518"/>
      <c r="Z21" s="518"/>
      <c r="AA21" s="518"/>
      <c r="AB21" s="518"/>
      <c r="AC21" s="518"/>
      <c r="AD21" s="518"/>
      <c r="AE21" s="518"/>
      <c r="AF21" s="518"/>
      <c r="AG21" s="518"/>
      <c r="AH21" s="518"/>
      <c r="AI21" s="518"/>
      <c r="AJ21" s="518"/>
      <c r="AK21" s="518"/>
      <c r="AL21" s="518"/>
      <c r="AM21" s="518"/>
      <c r="AN21" s="518"/>
      <c r="AO21" s="518"/>
      <c r="AP21" s="518"/>
      <c r="AQ21" s="518"/>
    </row>
    <row r="22" spans="1:43" ht="30">
      <c r="A22" s="141" t="s">
        <v>119</v>
      </c>
      <c r="B22" s="138" t="s">
        <v>248</v>
      </c>
      <c r="C22" s="139" t="s">
        <v>31</v>
      </c>
      <c r="D22" s="140">
        <v>10</v>
      </c>
      <c r="E22" s="90">
        <v>0</v>
      </c>
      <c r="F22" s="542">
        <f>E22*D22</f>
        <v>0</v>
      </c>
      <c r="G22" s="518"/>
      <c r="H22" s="518"/>
      <c r="I22" s="518"/>
      <c r="J22" s="518"/>
      <c r="K22" s="518"/>
      <c r="L22" s="518"/>
      <c r="M22" s="518"/>
      <c r="N22" s="518"/>
      <c r="O22" s="518"/>
      <c r="P22" s="518"/>
      <c r="Q22" s="518"/>
      <c r="R22" s="518"/>
      <c r="S22" s="518"/>
      <c r="T22" s="518"/>
      <c r="U22" s="518"/>
      <c r="V22" s="518"/>
      <c r="W22" s="518"/>
      <c r="X22" s="518"/>
      <c r="Y22" s="518"/>
      <c r="Z22" s="518"/>
      <c r="AA22" s="518"/>
      <c r="AB22" s="518"/>
      <c r="AC22" s="518"/>
      <c r="AD22" s="518"/>
      <c r="AE22" s="518"/>
      <c r="AF22" s="518"/>
      <c r="AG22" s="518"/>
      <c r="AH22" s="518"/>
      <c r="AI22" s="518"/>
      <c r="AJ22" s="518"/>
      <c r="AK22" s="518"/>
      <c r="AL22" s="518"/>
      <c r="AM22" s="518"/>
      <c r="AN22" s="518"/>
      <c r="AO22" s="518"/>
      <c r="AP22" s="518"/>
      <c r="AQ22" s="518"/>
    </row>
    <row r="23" spans="1:43">
      <c r="A23" s="618"/>
      <c r="B23" s="138"/>
      <c r="C23" s="139"/>
      <c r="D23" s="140"/>
      <c r="E23" s="90"/>
      <c r="F23" s="542"/>
      <c r="G23" s="518"/>
      <c r="H23" s="518"/>
      <c r="I23" s="518"/>
      <c r="J23" s="518"/>
      <c r="K23" s="518"/>
      <c r="L23" s="518"/>
      <c r="M23" s="518"/>
      <c r="N23" s="518"/>
      <c r="O23" s="518"/>
      <c r="P23" s="518"/>
      <c r="Q23" s="518"/>
      <c r="R23" s="518"/>
      <c r="S23" s="518"/>
      <c r="T23" s="518"/>
      <c r="U23" s="518"/>
      <c r="V23" s="518"/>
      <c r="W23" s="518"/>
      <c r="X23" s="518"/>
      <c r="Y23" s="518"/>
      <c r="Z23" s="518"/>
      <c r="AA23" s="518"/>
      <c r="AB23" s="518"/>
      <c r="AC23" s="518"/>
      <c r="AD23" s="518"/>
      <c r="AE23" s="518"/>
      <c r="AF23" s="518"/>
      <c r="AG23" s="518"/>
      <c r="AH23" s="518"/>
      <c r="AI23" s="518"/>
      <c r="AJ23" s="518"/>
      <c r="AK23" s="518"/>
      <c r="AL23" s="518"/>
      <c r="AM23" s="518"/>
      <c r="AN23" s="518"/>
      <c r="AO23" s="518"/>
      <c r="AP23" s="518"/>
      <c r="AQ23" s="518"/>
    </row>
    <row r="24" spans="1:43" ht="30">
      <c r="A24" s="141" t="s">
        <v>120</v>
      </c>
      <c r="B24" s="138" t="s">
        <v>34</v>
      </c>
      <c r="C24" s="143">
        <v>0.05</v>
      </c>
      <c r="D24" s="140"/>
      <c r="E24" s="90"/>
      <c r="F24" s="542">
        <f>SUM(F22:F22)*C24</f>
        <v>0</v>
      </c>
      <c r="G24" s="518"/>
      <c r="H24" s="518"/>
      <c r="I24" s="518"/>
      <c r="J24" s="518"/>
      <c r="K24" s="518"/>
      <c r="L24" s="518"/>
      <c r="M24" s="518"/>
      <c r="N24" s="518"/>
      <c r="O24" s="518"/>
      <c r="P24" s="518"/>
      <c r="Q24" s="518"/>
      <c r="R24" s="518"/>
      <c r="S24" s="518"/>
      <c r="T24" s="518"/>
      <c r="U24" s="518"/>
      <c r="V24" s="518"/>
      <c r="W24" s="518"/>
      <c r="X24" s="518"/>
      <c r="Y24" s="518"/>
      <c r="Z24" s="518"/>
      <c r="AA24" s="518"/>
      <c r="AB24" s="518"/>
      <c r="AC24" s="518"/>
      <c r="AD24" s="518"/>
      <c r="AE24" s="518"/>
      <c r="AF24" s="518"/>
      <c r="AG24" s="518"/>
      <c r="AH24" s="518"/>
      <c r="AI24" s="518"/>
      <c r="AJ24" s="518"/>
      <c r="AK24" s="518"/>
      <c r="AL24" s="518"/>
      <c r="AM24" s="518"/>
      <c r="AN24" s="518"/>
      <c r="AO24" s="518"/>
      <c r="AP24" s="518"/>
      <c r="AQ24" s="518"/>
    </row>
    <row r="25" spans="1:43">
      <c r="A25" s="622"/>
      <c r="B25" s="623"/>
      <c r="C25" s="624"/>
      <c r="D25" s="140"/>
      <c r="E25" s="578"/>
      <c r="F25" s="579"/>
      <c r="G25" s="518"/>
      <c r="H25" s="518"/>
      <c r="I25" s="518"/>
      <c r="J25" s="518"/>
      <c r="K25" s="518"/>
      <c r="L25" s="518"/>
      <c r="M25" s="518"/>
      <c r="N25" s="518"/>
      <c r="O25" s="518"/>
      <c r="P25" s="518"/>
      <c r="Q25" s="518"/>
      <c r="R25" s="518"/>
      <c r="S25" s="518"/>
      <c r="T25" s="518"/>
      <c r="U25" s="518"/>
      <c r="V25" s="518"/>
      <c r="W25" s="518"/>
      <c r="X25" s="518"/>
      <c r="Y25" s="518"/>
      <c r="Z25" s="518"/>
      <c r="AA25" s="518"/>
      <c r="AB25" s="518"/>
      <c r="AC25" s="518"/>
      <c r="AD25" s="518"/>
      <c r="AE25" s="518"/>
      <c r="AF25" s="518"/>
      <c r="AG25" s="518"/>
      <c r="AH25" s="518"/>
      <c r="AI25" s="518"/>
      <c r="AJ25" s="518"/>
      <c r="AK25" s="518"/>
      <c r="AL25" s="518"/>
      <c r="AM25" s="518"/>
      <c r="AN25" s="518"/>
      <c r="AO25" s="518"/>
      <c r="AP25" s="518"/>
      <c r="AQ25" s="518"/>
    </row>
    <row r="26" spans="1:43" ht="15.6" thickBot="1">
      <c r="A26" s="609" t="s">
        <v>118</v>
      </c>
      <c r="B26" s="610" t="s">
        <v>36</v>
      </c>
      <c r="C26" s="611"/>
      <c r="D26" s="612"/>
      <c r="E26" s="571"/>
      <c r="F26" s="572">
        <f>SUM(F22:F24)</f>
        <v>0</v>
      </c>
      <c r="G26" s="518"/>
      <c r="H26" s="518"/>
      <c r="I26" s="518"/>
      <c r="J26" s="518"/>
      <c r="K26" s="518"/>
      <c r="L26" s="518"/>
      <c r="M26" s="518"/>
      <c r="N26" s="518"/>
      <c r="O26" s="518"/>
      <c r="P26" s="518"/>
      <c r="Q26" s="518"/>
      <c r="R26" s="518"/>
      <c r="S26" s="518"/>
      <c r="T26" s="518"/>
      <c r="U26" s="518"/>
      <c r="V26" s="518"/>
      <c r="W26" s="518"/>
      <c r="X26" s="518"/>
      <c r="Y26" s="518"/>
      <c r="Z26" s="518"/>
      <c r="AA26" s="518"/>
      <c r="AB26" s="518"/>
      <c r="AC26" s="518"/>
      <c r="AD26" s="518"/>
      <c r="AE26" s="518"/>
      <c r="AF26" s="518"/>
      <c r="AG26" s="518"/>
      <c r="AH26" s="518"/>
      <c r="AI26" s="518"/>
      <c r="AJ26" s="518"/>
      <c r="AK26" s="518"/>
      <c r="AL26" s="518"/>
      <c r="AM26" s="518"/>
      <c r="AN26" s="518"/>
      <c r="AO26" s="518"/>
      <c r="AP26" s="518"/>
      <c r="AQ26" s="518"/>
    </row>
    <row r="27" spans="1:43" ht="15.6" thickBot="1">
      <c r="A27" s="625"/>
      <c r="B27" s="626"/>
      <c r="C27" s="626"/>
      <c r="D27" s="626"/>
      <c r="E27" s="580"/>
      <c r="F27" s="581"/>
      <c r="G27" s="518"/>
      <c r="H27" s="518"/>
      <c r="I27" s="518"/>
      <c r="J27" s="518"/>
      <c r="K27" s="518"/>
      <c r="L27" s="518"/>
      <c r="M27" s="518"/>
      <c r="N27" s="518"/>
      <c r="O27" s="518"/>
      <c r="P27" s="518"/>
      <c r="Q27" s="518"/>
      <c r="R27" s="518"/>
      <c r="S27" s="518"/>
      <c r="T27" s="518"/>
      <c r="U27" s="518"/>
      <c r="V27" s="518"/>
      <c r="W27" s="518"/>
      <c r="X27" s="518"/>
      <c r="Y27" s="518"/>
      <c r="Z27" s="518"/>
      <c r="AA27" s="518"/>
      <c r="AB27" s="518"/>
      <c r="AC27" s="518"/>
      <c r="AD27" s="518"/>
      <c r="AE27" s="518"/>
      <c r="AF27" s="518"/>
      <c r="AG27" s="518"/>
      <c r="AH27" s="518"/>
      <c r="AI27" s="518"/>
      <c r="AJ27" s="518"/>
      <c r="AK27" s="518"/>
      <c r="AL27" s="518"/>
      <c r="AM27" s="518"/>
      <c r="AN27" s="518"/>
      <c r="AO27" s="518"/>
      <c r="AP27" s="518"/>
      <c r="AQ27" s="518"/>
    </row>
    <row r="28" spans="1:43" ht="19.8" thickBot="1">
      <c r="A28" s="562" t="s">
        <v>85</v>
      </c>
      <c r="B28" s="149" t="s">
        <v>6</v>
      </c>
      <c r="C28" s="150"/>
      <c r="D28" s="151"/>
      <c r="E28" s="535"/>
      <c r="F28" s="582">
        <f>F26+F18</f>
        <v>0</v>
      </c>
      <c r="G28" s="518"/>
      <c r="H28" s="518"/>
      <c r="I28" s="518"/>
      <c r="J28" s="518"/>
      <c r="K28" s="518"/>
      <c r="L28" s="518"/>
      <c r="M28" s="518"/>
      <c r="N28" s="518"/>
      <c r="O28" s="518"/>
      <c r="P28" s="518"/>
      <c r="Q28" s="518"/>
      <c r="R28" s="518"/>
      <c r="S28" s="518"/>
      <c r="T28" s="518"/>
      <c r="U28" s="518"/>
      <c r="V28" s="518"/>
      <c r="W28" s="518"/>
      <c r="X28" s="518"/>
      <c r="Y28" s="518"/>
      <c r="Z28" s="518"/>
      <c r="AA28" s="518"/>
      <c r="AB28" s="518"/>
      <c r="AC28" s="518"/>
      <c r="AD28" s="518"/>
      <c r="AE28" s="518"/>
      <c r="AF28" s="518"/>
      <c r="AG28" s="518"/>
      <c r="AH28" s="518"/>
      <c r="AI28" s="518"/>
      <c r="AJ28" s="518"/>
      <c r="AK28" s="518"/>
      <c r="AL28" s="518"/>
      <c r="AM28" s="518"/>
      <c r="AN28" s="518"/>
      <c r="AO28" s="518"/>
      <c r="AP28" s="518"/>
      <c r="AQ28" s="518"/>
    </row>
    <row r="29" spans="1:43" ht="15.6" thickBot="1">
      <c r="A29" s="558"/>
      <c r="B29" s="145"/>
      <c r="C29" s="146"/>
      <c r="D29" s="147"/>
      <c r="G29" s="518"/>
      <c r="H29" s="518"/>
      <c r="I29" s="518"/>
      <c r="J29" s="518"/>
      <c r="K29" s="518"/>
      <c r="L29" s="518"/>
      <c r="M29" s="518"/>
      <c r="N29" s="518"/>
      <c r="O29" s="518"/>
      <c r="P29" s="518"/>
      <c r="Q29" s="518"/>
      <c r="R29" s="518"/>
      <c r="S29" s="518"/>
      <c r="T29" s="518"/>
      <c r="U29" s="518"/>
      <c r="V29" s="518"/>
      <c r="W29" s="518"/>
      <c r="X29" s="518"/>
      <c r="Y29" s="518"/>
      <c r="Z29" s="518"/>
      <c r="AA29" s="518"/>
      <c r="AB29" s="518"/>
      <c r="AC29" s="518"/>
      <c r="AD29" s="518"/>
      <c r="AE29" s="518"/>
      <c r="AF29" s="518"/>
      <c r="AG29" s="518"/>
      <c r="AH29" s="518"/>
      <c r="AI29" s="518"/>
      <c r="AJ29" s="518"/>
      <c r="AK29" s="518"/>
      <c r="AL29" s="518"/>
      <c r="AM29" s="518"/>
      <c r="AN29" s="518"/>
      <c r="AO29" s="518"/>
      <c r="AP29" s="518"/>
      <c r="AQ29" s="518"/>
    </row>
    <row r="30" spans="1:43" ht="19.8" thickBot="1">
      <c r="A30" s="562" t="s">
        <v>86</v>
      </c>
      <c r="B30" s="149" t="s">
        <v>37</v>
      </c>
      <c r="C30" s="150"/>
      <c r="D30" s="151"/>
      <c r="E30" s="535"/>
      <c r="F30" s="536"/>
      <c r="G30" s="518"/>
      <c r="H30" s="518"/>
      <c r="I30" s="518"/>
      <c r="J30" s="518"/>
      <c r="K30" s="518"/>
      <c r="L30" s="518"/>
      <c r="M30" s="518"/>
      <c r="N30" s="518"/>
      <c r="O30" s="518"/>
      <c r="P30" s="518"/>
      <c r="Q30" s="518"/>
      <c r="R30" s="518"/>
      <c r="S30" s="518"/>
      <c r="T30" s="518"/>
      <c r="U30" s="518"/>
      <c r="V30" s="518"/>
      <c r="W30" s="518"/>
      <c r="X30" s="518"/>
      <c r="Y30" s="518"/>
      <c r="Z30" s="518"/>
      <c r="AA30" s="518"/>
      <c r="AB30" s="518"/>
      <c r="AC30" s="518"/>
      <c r="AD30" s="518"/>
      <c r="AE30" s="518"/>
      <c r="AF30" s="518"/>
      <c r="AG30" s="518"/>
      <c r="AH30" s="518"/>
      <c r="AI30" s="518"/>
      <c r="AJ30" s="518"/>
      <c r="AK30" s="518"/>
      <c r="AL30" s="518"/>
      <c r="AM30" s="518"/>
      <c r="AN30" s="518"/>
      <c r="AO30" s="518"/>
      <c r="AP30" s="518"/>
      <c r="AQ30" s="518"/>
    </row>
    <row r="31" spans="1:43" ht="15.6" thickBot="1">
      <c r="A31" s="558"/>
      <c r="B31" s="145"/>
      <c r="C31" s="146"/>
      <c r="D31" s="147"/>
      <c r="G31" s="518"/>
      <c r="H31" s="518"/>
      <c r="I31" s="518"/>
      <c r="J31" s="518"/>
      <c r="K31" s="518"/>
      <c r="L31" s="518"/>
      <c r="M31" s="518"/>
      <c r="N31" s="518"/>
      <c r="O31" s="518"/>
      <c r="P31" s="518"/>
      <c r="Q31" s="518"/>
      <c r="R31" s="518"/>
      <c r="S31" s="518"/>
      <c r="T31" s="518"/>
      <c r="U31" s="518"/>
      <c r="V31" s="518"/>
      <c r="W31" s="518"/>
      <c r="X31" s="518"/>
      <c r="Y31" s="518"/>
      <c r="Z31" s="518"/>
      <c r="AA31" s="518"/>
      <c r="AB31" s="518"/>
      <c r="AC31" s="518"/>
      <c r="AD31" s="518"/>
      <c r="AE31" s="518"/>
      <c r="AF31" s="518"/>
      <c r="AG31" s="518"/>
      <c r="AH31" s="518"/>
      <c r="AI31" s="518"/>
      <c r="AJ31" s="518"/>
      <c r="AK31" s="518"/>
      <c r="AL31" s="518"/>
      <c r="AM31" s="518"/>
      <c r="AN31" s="518"/>
      <c r="AO31" s="518"/>
      <c r="AP31" s="518"/>
      <c r="AQ31" s="518"/>
    </row>
    <row r="32" spans="1:43">
      <c r="A32" s="617" t="s">
        <v>115</v>
      </c>
      <c r="B32" s="604" t="s">
        <v>17</v>
      </c>
      <c r="C32" s="605"/>
      <c r="D32" s="606"/>
      <c r="E32" s="569"/>
      <c r="F32" s="570"/>
      <c r="G32" s="518"/>
      <c r="H32" s="518"/>
      <c r="I32" s="518"/>
      <c r="J32" s="518"/>
      <c r="K32" s="518"/>
      <c r="L32" s="518"/>
      <c r="M32" s="518"/>
      <c r="N32" s="518"/>
      <c r="O32" s="518"/>
      <c r="P32" s="518"/>
      <c r="Q32" s="518"/>
      <c r="R32" s="518"/>
      <c r="S32" s="518"/>
      <c r="T32" s="518"/>
      <c r="U32" s="518"/>
      <c r="V32" s="518"/>
      <c r="W32" s="518"/>
      <c r="X32" s="518"/>
      <c r="Y32" s="518"/>
      <c r="Z32" s="518"/>
      <c r="AA32" s="518"/>
      <c r="AB32" s="518"/>
      <c r="AC32" s="518"/>
      <c r="AD32" s="518"/>
      <c r="AE32" s="518"/>
      <c r="AF32" s="518"/>
      <c r="AG32" s="518"/>
      <c r="AH32" s="518"/>
      <c r="AI32" s="518"/>
      <c r="AJ32" s="518"/>
      <c r="AK32" s="518"/>
      <c r="AL32" s="518"/>
      <c r="AM32" s="518"/>
      <c r="AN32" s="518"/>
      <c r="AO32" s="518"/>
      <c r="AP32" s="518"/>
      <c r="AQ32" s="518"/>
    </row>
    <row r="33" spans="1:43">
      <c r="A33" s="141"/>
      <c r="B33" s="138"/>
      <c r="C33" s="143"/>
      <c r="D33" s="140"/>
      <c r="E33" s="90"/>
      <c r="F33" s="542"/>
      <c r="G33" s="518"/>
      <c r="H33" s="518"/>
      <c r="I33" s="518"/>
      <c r="J33" s="518"/>
      <c r="K33" s="518"/>
      <c r="L33" s="518"/>
      <c r="M33" s="518"/>
      <c r="N33" s="518"/>
      <c r="O33" s="518"/>
      <c r="P33" s="518"/>
      <c r="Q33" s="518"/>
      <c r="R33" s="518"/>
      <c r="S33" s="518"/>
      <c r="T33" s="518"/>
      <c r="U33" s="518"/>
      <c r="V33" s="518"/>
      <c r="W33" s="518"/>
      <c r="X33" s="518"/>
      <c r="Y33" s="518"/>
      <c r="Z33" s="518"/>
      <c r="AA33" s="518"/>
      <c r="AB33" s="518"/>
      <c r="AC33" s="518"/>
      <c r="AD33" s="518"/>
      <c r="AE33" s="518"/>
      <c r="AF33" s="518"/>
      <c r="AG33" s="518"/>
      <c r="AH33" s="518"/>
      <c r="AI33" s="518"/>
      <c r="AJ33" s="518"/>
      <c r="AK33" s="518"/>
      <c r="AL33" s="518"/>
      <c r="AM33" s="518"/>
      <c r="AN33" s="518"/>
      <c r="AO33" s="518"/>
      <c r="AP33" s="518"/>
      <c r="AQ33" s="518"/>
    </row>
    <row r="34" spans="1:43" ht="35.1" customHeight="1">
      <c r="A34" s="141" t="s">
        <v>121</v>
      </c>
      <c r="B34" s="138" t="s">
        <v>142</v>
      </c>
      <c r="C34" s="143" t="s">
        <v>10</v>
      </c>
      <c r="D34" s="140">
        <v>1164.4000000000001</v>
      </c>
      <c r="E34" s="90">
        <v>0</v>
      </c>
      <c r="F34" s="542">
        <f>E34*D34</f>
        <v>0</v>
      </c>
      <c r="G34" s="518"/>
      <c r="H34" s="583"/>
      <c r="I34" s="518"/>
      <c r="J34" s="518"/>
      <c r="K34" s="518"/>
      <c r="L34" s="518"/>
      <c r="M34" s="518"/>
      <c r="N34" s="518"/>
      <c r="O34" s="518"/>
      <c r="P34" s="518"/>
      <c r="Q34" s="518"/>
      <c r="R34" s="518"/>
      <c r="S34" s="518"/>
      <c r="T34" s="518"/>
      <c r="U34" s="518"/>
      <c r="V34" s="518"/>
      <c r="W34" s="518"/>
      <c r="X34" s="518"/>
      <c r="Y34" s="518"/>
      <c r="Z34" s="518"/>
      <c r="AA34" s="518"/>
      <c r="AB34" s="518"/>
      <c r="AC34" s="518"/>
      <c r="AD34" s="518"/>
      <c r="AE34" s="518"/>
      <c r="AF34" s="518"/>
      <c r="AG34" s="518"/>
      <c r="AH34" s="518"/>
      <c r="AI34" s="518"/>
      <c r="AJ34" s="518"/>
      <c r="AK34" s="518"/>
      <c r="AL34" s="518"/>
      <c r="AM34" s="518"/>
      <c r="AN34" s="518"/>
      <c r="AO34" s="518"/>
      <c r="AP34" s="518"/>
      <c r="AQ34" s="518"/>
    </row>
    <row r="35" spans="1:43">
      <c r="A35" s="141"/>
      <c r="B35" s="138"/>
      <c r="C35" s="143"/>
      <c r="D35" s="140"/>
      <c r="E35" s="90"/>
      <c r="F35" s="542"/>
      <c r="G35" s="518"/>
      <c r="H35" s="518"/>
      <c r="I35" s="518"/>
      <c r="J35" s="518"/>
      <c r="K35" s="518"/>
      <c r="L35" s="518"/>
      <c r="M35" s="518"/>
      <c r="N35" s="518"/>
      <c r="O35" s="518"/>
      <c r="P35" s="518"/>
      <c r="Q35" s="518"/>
      <c r="R35" s="518"/>
      <c r="S35" s="518"/>
      <c r="T35" s="518"/>
      <c r="U35" s="518"/>
      <c r="V35" s="518"/>
      <c r="W35" s="518"/>
      <c r="X35" s="518"/>
      <c r="Y35" s="518"/>
      <c r="Z35" s="518"/>
      <c r="AA35" s="518"/>
      <c r="AB35" s="518"/>
      <c r="AC35" s="518"/>
      <c r="AD35" s="518"/>
      <c r="AE35" s="518"/>
      <c r="AF35" s="518"/>
      <c r="AG35" s="518"/>
      <c r="AH35" s="518"/>
      <c r="AI35" s="518"/>
      <c r="AJ35" s="518"/>
      <c r="AK35" s="518"/>
      <c r="AL35" s="518"/>
      <c r="AM35" s="518"/>
      <c r="AN35" s="518"/>
      <c r="AO35" s="518"/>
      <c r="AP35" s="518"/>
      <c r="AQ35" s="518"/>
    </row>
    <row r="36" spans="1:43" s="544" customFormat="1">
      <c r="A36" s="141" t="s">
        <v>122</v>
      </c>
      <c r="B36" s="138" t="s">
        <v>250</v>
      </c>
      <c r="C36" s="143" t="s">
        <v>10</v>
      </c>
      <c r="D36" s="140">
        <v>153.9</v>
      </c>
      <c r="E36" s="120">
        <v>0</v>
      </c>
      <c r="F36" s="543">
        <f t="shared" ref="F36:F38" si="1">E36*D36</f>
        <v>0</v>
      </c>
      <c r="G36" s="518"/>
      <c r="H36" s="518"/>
      <c r="I36" s="518"/>
      <c r="J36" s="518"/>
      <c r="K36" s="518"/>
      <c r="L36" s="518"/>
      <c r="M36" s="518"/>
      <c r="N36" s="518"/>
      <c r="O36" s="518"/>
      <c r="P36" s="518"/>
      <c r="Q36" s="518"/>
      <c r="R36" s="518"/>
      <c r="S36" s="518"/>
      <c r="T36" s="518"/>
      <c r="U36" s="518"/>
      <c r="V36" s="518"/>
      <c r="W36" s="518"/>
      <c r="X36" s="518"/>
      <c r="Y36" s="518"/>
      <c r="Z36" s="518"/>
      <c r="AA36" s="518"/>
      <c r="AB36" s="518"/>
      <c r="AC36" s="518"/>
      <c r="AD36" s="518"/>
      <c r="AE36" s="518"/>
      <c r="AF36" s="518"/>
      <c r="AG36" s="518"/>
      <c r="AH36" s="518"/>
      <c r="AI36" s="518"/>
      <c r="AJ36" s="518"/>
      <c r="AK36" s="518"/>
      <c r="AL36" s="518"/>
      <c r="AM36" s="518"/>
      <c r="AN36" s="518"/>
      <c r="AO36" s="518"/>
      <c r="AP36" s="518"/>
      <c r="AQ36" s="518"/>
    </row>
    <row r="37" spans="1:43" s="544" customFormat="1">
      <c r="A37" s="141"/>
      <c r="B37" s="138"/>
      <c r="C37" s="143"/>
      <c r="D37" s="140"/>
      <c r="E37" s="120"/>
      <c r="F37" s="543"/>
      <c r="G37" s="518"/>
      <c r="H37" s="518"/>
      <c r="I37" s="518"/>
      <c r="J37" s="518"/>
      <c r="K37" s="518"/>
      <c r="L37" s="518"/>
      <c r="M37" s="518"/>
      <c r="N37" s="518"/>
      <c r="O37" s="518"/>
      <c r="P37" s="518"/>
      <c r="Q37" s="518"/>
      <c r="R37" s="518"/>
      <c r="S37" s="518"/>
      <c r="T37" s="518"/>
      <c r="U37" s="518"/>
      <c r="V37" s="518"/>
      <c r="W37" s="518"/>
      <c r="X37" s="518"/>
      <c r="Y37" s="518"/>
      <c r="Z37" s="518"/>
      <c r="AA37" s="518"/>
      <c r="AB37" s="518"/>
      <c r="AC37" s="518"/>
      <c r="AD37" s="518"/>
      <c r="AE37" s="518"/>
      <c r="AF37" s="518"/>
      <c r="AG37" s="518"/>
      <c r="AH37" s="518"/>
      <c r="AI37" s="518"/>
      <c r="AJ37" s="518"/>
      <c r="AK37" s="518"/>
      <c r="AL37" s="518"/>
      <c r="AM37" s="518"/>
      <c r="AN37" s="518"/>
      <c r="AO37" s="518"/>
      <c r="AP37" s="518"/>
      <c r="AQ37" s="518"/>
    </row>
    <row r="38" spans="1:43" s="544" customFormat="1" ht="35.1" customHeight="1">
      <c r="A38" s="141" t="s">
        <v>123</v>
      </c>
      <c r="B38" s="138" t="s">
        <v>145</v>
      </c>
      <c r="C38" s="143" t="s">
        <v>10</v>
      </c>
      <c r="D38" s="140">
        <v>2973</v>
      </c>
      <c r="E38" s="120">
        <v>0</v>
      </c>
      <c r="F38" s="543">
        <f t="shared" si="1"/>
        <v>0</v>
      </c>
      <c r="G38" s="518"/>
      <c r="H38" s="518"/>
      <c r="I38" s="518"/>
      <c r="J38" s="518"/>
      <c r="K38" s="518"/>
      <c r="L38" s="518"/>
      <c r="M38" s="518"/>
      <c r="N38" s="518"/>
      <c r="O38" s="518"/>
      <c r="P38" s="518"/>
      <c r="Q38" s="518"/>
      <c r="R38" s="518"/>
      <c r="S38" s="518"/>
      <c r="T38" s="518"/>
      <c r="U38" s="518"/>
      <c r="V38" s="518"/>
      <c r="W38" s="518"/>
      <c r="X38" s="518"/>
      <c r="Y38" s="518"/>
      <c r="Z38" s="518"/>
      <c r="AA38" s="518"/>
      <c r="AB38" s="518"/>
      <c r="AC38" s="518"/>
      <c r="AD38" s="518"/>
      <c r="AE38" s="518"/>
      <c r="AF38" s="518"/>
      <c r="AG38" s="518"/>
      <c r="AH38" s="518"/>
      <c r="AI38" s="518"/>
      <c r="AJ38" s="518"/>
      <c r="AK38" s="518"/>
      <c r="AL38" s="518"/>
      <c r="AM38" s="518"/>
      <c r="AN38" s="518"/>
      <c r="AO38" s="518"/>
      <c r="AP38" s="518"/>
      <c r="AQ38" s="518"/>
    </row>
    <row r="39" spans="1:43" s="544" customFormat="1">
      <c r="A39" s="141"/>
      <c r="B39" s="138"/>
      <c r="C39" s="143"/>
      <c r="D39" s="140"/>
      <c r="E39" s="120"/>
      <c r="F39" s="543"/>
      <c r="G39" s="518"/>
      <c r="H39" s="518"/>
      <c r="I39" s="518"/>
      <c r="J39" s="518"/>
      <c r="K39" s="518"/>
      <c r="L39" s="518"/>
      <c r="M39" s="518"/>
      <c r="N39" s="518"/>
      <c r="O39" s="518"/>
      <c r="P39" s="518"/>
      <c r="Q39" s="518"/>
      <c r="R39" s="518"/>
      <c r="S39" s="518"/>
      <c r="T39" s="518"/>
      <c r="U39" s="518"/>
      <c r="V39" s="518"/>
      <c r="W39" s="518"/>
      <c r="X39" s="518"/>
      <c r="Y39" s="518"/>
      <c r="Z39" s="518"/>
      <c r="AA39" s="518"/>
      <c r="AB39" s="518"/>
      <c r="AC39" s="518"/>
      <c r="AD39" s="518"/>
      <c r="AE39" s="518"/>
      <c r="AF39" s="518"/>
      <c r="AG39" s="518"/>
      <c r="AH39" s="518"/>
      <c r="AI39" s="518"/>
      <c r="AJ39" s="518"/>
      <c r="AK39" s="518"/>
      <c r="AL39" s="518"/>
      <c r="AM39" s="518"/>
      <c r="AN39" s="518"/>
      <c r="AO39" s="518"/>
      <c r="AP39" s="518"/>
      <c r="AQ39" s="518"/>
    </row>
    <row r="40" spans="1:43" s="544" customFormat="1" ht="30">
      <c r="A40" s="141" t="s">
        <v>249</v>
      </c>
      <c r="B40" s="138" t="s">
        <v>709</v>
      </c>
      <c r="C40" s="143" t="s">
        <v>10</v>
      </c>
      <c r="D40" s="140">
        <v>550</v>
      </c>
      <c r="E40" s="120">
        <v>0</v>
      </c>
      <c r="F40" s="543">
        <f>+D40*E40</f>
        <v>0</v>
      </c>
      <c r="G40" s="518"/>
      <c r="H40" s="518"/>
      <c r="I40" s="518"/>
      <c r="J40" s="518"/>
      <c r="K40" s="518"/>
      <c r="L40" s="518"/>
      <c r="M40" s="518"/>
      <c r="N40" s="518"/>
      <c r="O40" s="518"/>
      <c r="P40" s="518"/>
      <c r="Q40" s="518"/>
      <c r="R40" s="518"/>
      <c r="S40" s="518"/>
      <c r="T40" s="518"/>
      <c r="U40" s="518"/>
      <c r="V40" s="518"/>
      <c r="W40" s="518"/>
      <c r="X40" s="518"/>
      <c r="Y40" s="518"/>
      <c r="Z40" s="518"/>
      <c r="AA40" s="518"/>
      <c r="AB40" s="518"/>
      <c r="AC40" s="518"/>
      <c r="AD40" s="518"/>
      <c r="AE40" s="518"/>
      <c r="AF40" s="518"/>
      <c r="AG40" s="518"/>
      <c r="AH40" s="518"/>
      <c r="AI40" s="518"/>
      <c r="AJ40" s="518"/>
      <c r="AK40" s="518"/>
      <c r="AL40" s="518"/>
      <c r="AM40" s="518"/>
      <c r="AN40" s="518"/>
      <c r="AO40" s="518"/>
      <c r="AP40" s="518"/>
      <c r="AQ40" s="518"/>
    </row>
    <row r="41" spans="1:43" s="544" customFormat="1">
      <c r="A41" s="141"/>
      <c r="B41" s="138"/>
      <c r="C41" s="143"/>
      <c r="D41" s="140"/>
      <c r="E41" s="120"/>
      <c r="F41" s="543"/>
      <c r="G41" s="518"/>
      <c r="H41" s="518"/>
      <c r="I41" s="518"/>
      <c r="J41" s="518"/>
      <c r="K41" s="518"/>
      <c r="L41" s="518"/>
      <c r="M41" s="518"/>
      <c r="N41" s="518"/>
      <c r="O41" s="518"/>
      <c r="P41" s="518"/>
      <c r="Q41" s="518"/>
      <c r="R41" s="518"/>
      <c r="S41" s="518"/>
      <c r="T41" s="518"/>
      <c r="U41" s="518"/>
      <c r="V41" s="518"/>
      <c r="W41" s="518"/>
      <c r="X41" s="518"/>
      <c r="Y41" s="518"/>
      <c r="Z41" s="518"/>
      <c r="AA41" s="518"/>
      <c r="AB41" s="518"/>
      <c r="AC41" s="518"/>
      <c r="AD41" s="518"/>
      <c r="AE41" s="518"/>
      <c r="AF41" s="518"/>
      <c r="AG41" s="518"/>
      <c r="AH41" s="518"/>
      <c r="AI41" s="518"/>
      <c r="AJ41" s="518"/>
      <c r="AK41" s="518"/>
      <c r="AL41" s="518"/>
      <c r="AM41" s="518"/>
      <c r="AN41" s="518"/>
      <c r="AO41" s="518"/>
      <c r="AP41" s="518"/>
      <c r="AQ41" s="518"/>
    </row>
    <row r="42" spans="1:43" s="544" customFormat="1" ht="15" customHeight="1">
      <c r="A42" s="141" t="s">
        <v>710</v>
      </c>
      <c r="B42" s="138" t="s">
        <v>34</v>
      </c>
      <c r="C42" s="143">
        <v>0.05</v>
      </c>
      <c r="D42" s="140"/>
      <c r="E42" s="120"/>
      <c r="F42" s="543">
        <f>SUM(F34:F39)*C42</f>
        <v>0</v>
      </c>
      <c r="G42" s="518"/>
      <c r="H42" s="518"/>
      <c r="I42" s="518"/>
      <c r="J42" s="518"/>
      <c r="K42" s="518"/>
      <c r="L42" s="518"/>
      <c r="M42" s="518"/>
      <c r="N42" s="518"/>
      <c r="O42" s="518"/>
      <c r="P42" s="518"/>
      <c r="Q42" s="518"/>
      <c r="R42" s="518"/>
      <c r="S42" s="518"/>
      <c r="T42" s="518"/>
      <c r="U42" s="518"/>
      <c r="V42" s="518"/>
      <c r="W42" s="518"/>
      <c r="X42" s="518"/>
      <c r="Y42" s="518"/>
      <c r="Z42" s="518"/>
      <c r="AA42" s="518"/>
      <c r="AB42" s="518"/>
      <c r="AC42" s="518"/>
      <c r="AD42" s="518"/>
      <c r="AE42" s="518"/>
      <c r="AF42" s="518"/>
      <c r="AG42" s="518"/>
      <c r="AH42" s="518"/>
      <c r="AI42" s="518"/>
      <c r="AJ42" s="518"/>
      <c r="AK42" s="518"/>
      <c r="AL42" s="518"/>
      <c r="AM42" s="518"/>
      <c r="AN42" s="518"/>
      <c r="AO42" s="518"/>
      <c r="AP42" s="518"/>
      <c r="AQ42" s="518"/>
    </row>
    <row r="43" spans="1:43" s="544" customFormat="1">
      <c r="A43" s="141"/>
      <c r="B43" s="138"/>
      <c r="C43" s="143"/>
      <c r="D43" s="140"/>
      <c r="E43" s="120"/>
      <c r="F43" s="543"/>
      <c r="G43" s="518"/>
      <c r="H43" s="518"/>
      <c r="I43" s="518"/>
      <c r="J43" s="518"/>
      <c r="K43" s="518"/>
      <c r="L43" s="518"/>
      <c r="M43" s="518"/>
      <c r="N43" s="518"/>
      <c r="O43" s="518"/>
      <c r="P43" s="518"/>
      <c r="Q43" s="518"/>
      <c r="R43" s="518"/>
      <c r="S43" s="518"/>
      <c r="T43" s="518"/>
      <c r="U43" s="518"/>
      <c r="V43" s="518"/>
      <c r="W43" s="518"/>
      <c r="X43" s="518"/>
      <c r="Y43" s="518"/>
      <c r="Z43" s="518"/>
      <c r="AA43" s="518"/>
      <c r="AB43" s="518"/>
      <c r="AC43" s="518"/>
      <c r="AD43" s="518"/>
      <c r="AE43" s="518"/>
      <c r="AF43" s="518"/>
      <c r="AG43" s="518"/>
      <c r="AH43" s="518"/>
      <c r="AI43" s="518"/>
      <c r="AJ43" s="518"/>
      <c r="AK43" s="518"/>
      <c r="AL43" s="518"/>
      <c r="AM43" s="518"/>
      <c r="AN43" s="518"/>
      <c r="AO43" s="518"/>
      <c r="AP43" s="518"/>
      <c r="AQ43" s="518"/>
    </row>
    <row r="44" spans="1:43" s="544" customFormat="1" ht="15.6" thickBot="1">
      <c r="A44" s="609" t="s">
        <v>115</v>
      </c>
      <c r="B44" s="627" t="s">
        <v>17</v>
      </c>
      <c r="C44" s="611"/>
      <c r="D44" s="612"/>
      <c r="E44" s="584"/>
      <c r="F44" s="585">
        <f>SUM(F34:F43)</f>
        <v>0</v>
      </c>
      <c r="G44" s="518"/>
      <c r="H44" s="518"/>
      <c r="I44" s="518"/>
      <c r="J44" s="518"/>
      <c r="K44" s="518"/>
      <c r="L44" s="518"/>
      <c r="M44" s="518"/>
      <c r="N44" s="518"/>
      <c r="O44" s="518"/>
      <c r="P44" s="518"/>
      <c r="Q44" s="518"/>
      <c r="R44" s="518"/>
      <c r="S44" s="518"/>
      <c r="T44" s="518"/>
      <c r="U44" s="518"/>
      <c r="V44" s="518"/>
      <c r="W44" s="518"/>
      <c r="X44" s="518"/>
      <c r="Y44" s="518"/>
      <c r="Z44" s="518"/>
      <c r="AA44" s="518"/>
      <c r="AB44" s="518"/>
      <c r="AC44" s="518"/>
      <c r="AD44" s="518"/>
      <c r="AE44" s="518"/>
      <c r="AF44" s="518"/>
      <c r="AG44" s="518"/>
      <c r="AH44" s="518"/>
      <c r="AI44" s="518"/>
      <c r="AJ44" s="518"/>
      <c r="AK44" s="518"/>
      <c r="AL44" s="518"/>
      <c r="AM44" s="518"/>
      <c r="AN44" s="518"/>
      <c r="AO44" s="518"/>
      <c r="AP44" s="518"/>
      <c r="AQ44" s="518"/>
    </row>
    <row r="45" spans="1:43" s="544" customFormat="1" ht="15.6" thickBot="1">
      <c r="A45" s="558"/>
      <c r="B45" s="559"/>
      <c r="C45" s="560"/>
      <c r="D45" s="561"/>
      <c r="E45" s="546"/>
      <c r="F45" s="547"/>
      <c r="G45" s="518"/>
      <c r="H45" s="518"/>
      <c r="I45" s="518"/>
      <c r="J45" s="518"/>
      <c r="K45" s="518"/>
      <c r="L45" s="518"/>
      <c r="M45" s="518"/>
      <c r="N45" s="518"/>
      <c r="O45" s="518"/>
      <c r="P45" s="518"/>
      <c r="Q45" s="518"/>
      <c r="R45" s="518"/>
      <c r="S45" s="518"/>
      <c r="T45" s="518"/>
      <c r="U45" s="518"/>
      <c r="V45" s="518"/>
      <c r="W45" s="518"/>
      <c r="X45" s="518"/>
      <c r="Y45" s="518"/>
      <c r="Z45" s="518"/>
      <c r="AA45" s="518"/>
      <c r="AB45" s="518"/>
      <c r="AC45" s="518"/>
      <c r="AD45" s="518"/>
      <c r="AE45" s="518"/>
      <c r="AF45" s="518"/>
      <c r="AG45" s="518"/>
      <c r="AH45" s="518"/>
      <c r="AI45" s="518"/>
      <c r="AJ45" s="518"/>
      <c r="AK45" s="518"/>
      <c r="AL45" s="518"/>
      <c r="AM45" s="518"/>
      <c r="AN45" s="518"/>
      <c r="AO45" s="518"/>
      <c r="AP45" s="518"/>
      <c r="AQ45" s="518"/>
    </row>
    <row r="46" spans="1:43" s="544" customFormat="1">
      <c r="A46" s="617" t="s">
        <v>124</v>
      </c>
      <c r="B46" s="628" t="s">
        <v>38</v>
      </c>
      <c r="C46" s="605"/>
      <c r="D46" s="606"/>
      <c r="E46" s="569"/>
      <c r="F46" s="586"/>
      <c r="G46" s="518"/>
      <c r="H46" s="518"/>
      <c r="I46" s="518"/>
      <c r="J46" s="518"/>
      <c r="K46" s="518"/>
      <c r="L46" s="518"/>
      <c r="M46" s="518"/>
      <c r="N46" s="518"/>
      <c r="O46" s="518"/>
      <c r="P46" s="518"/>
      <c r="Q46" s="518"/>
      <c r="R46" s="518"/>
      <c r="S46" s="518"/>
      <c r="T46" s="518"/>
      <c r="U46" s="518"/>
      <c r="V46" s="518"/>
      <c r="W46" s="518"/>
      <c r="X46" s="518"/>
      <c r="Y46" s="518"/>
      <c r="Z46" s="518"/>
      <c r="AA46" s="518"/>
      <c r="AB46" s="518"/>
      <c r="AC46" s="518"/>
      <c r="AD46" s="518"/>
      <c r="AE46" s="518"/>
      <c r="AF46" s="518"/>
      <c r="AG46" s="518"/>
      <c r="AH46" s="518"/>
      <c r="AI46" s="518"/>
      <c r="AJ46" s="518"/>
      <c r="AK46" s="518"/>
      <c r="AL46" s="518"/>
      <c r="AM46" s="518"/>
      <c r="AN46" s="518"/>
      <c r="AO46" s="518"/>
      <c r="AP46" s="518"/>
      <c r="AQ46" s="518"/>
    </row>
    <row r="47" spans="1:43" s="544" customFormat="1">
      <c r="A47" s="141"/>
      <c r="B47" s="138"/>
      <c r="C47" s="143"/>
      <c r="D47" s="140"/>
      <c r="E47" s="120"/>
      <c r="F47" s="543"/>
      <c r="G47" s="518"/>
      <c r="H47" s="518"/>
      <c r="I47" s="518"/>
      <c r="J47" s="518"/>
      <c r="K47" s="518"/>
      <c r="L47" s="518"/>
      <c r="M47" s="518"/>
      <c r="N47" s="518"/>
      <c r="O47" s="518"/>
      <c r="P47" s="518"/>
      <c r="Q47" s="518"/>
      <c r="R47" s="518"/>
      <c r="S47" s="518"/>
      <c r="T47" s="518"/>
      <c r="U47" s="518"/>
      <c r="V47" s="518"/>
      <c r="W47" s="518"/>
      <c r="X47" s="518"/>
      <c r="Y47" s="518"/>
      <c r="Z47" s="518"/>
      <c r="AA47" s="518"/>
      <c r="AB47" s="518"/>
      <c r="AC47" s="518"/>
      <c r="AD47" s="518"/>
      <c r="AE47" s="518"/>
      <c r="AF47" s="518"/>
      <c r="AG47" s="518"/>
      <c r="AH47" s="518"/>
      <c r="AI47" s="518"/>
      <c r="AJ47" s="518"/>
      <c r="AK47" s="518"/>
      <c r="AL47" s="518"/>
      <c r="AM47" s="518"/>
      <c r="AN47" s="518"/>
      <c r="AO47" s="518"/>
      <c r="AP47" s="518"/>
      <c r="AQ47" s="518"/>
    </row>
    <row r="48" spans="1:43" s="544" customFormat="1" ht="15" customHeight="1">
      <c r="A48" s="141" t="s">
        <v>125</v>
      </c>
      <c r="B48" s="138" t="s">
        <v>146</v>
      </c>
      <c r="C48" s="143" t="s">
        <v>9</v>
      </c>
      <c r="D48" s="140">
        <v>3345</v>
      </c>
      <c r="E48" s="120">
        <v>0</v>
      </c>
      <c r="F48" s="543">
        <f>E48*D48</f>
        <v>0</v>
      </c>
      <c r="G48" s="518"/>
      <c r="H48" s="518"/>
      <c r="I48" s="518"/>
      <c r="J48" s="518"/>
      <c r="K48" s="518"/>
      <c r="L48" s="518"/>
      <c r="M48" s="518"/>
      <c r="N48" s="518"/>
      <c r="O48" s="518"/>
      <c r="P48" s="518"/>
      <c r="Q48" s="518"/>
      <c r="R48" s="518"/>
      <c r="S48" s="518"/>
      <c r="T48" s="518"/>
      <c r="U48" s="518"/>
      <c r="V48" s="518"/>
      <c r="W48" s="518"/>
      <c r="X48" s="518"/>
      <c r="Y48" s="518"/>
      <c r="Z48" s="518"/>
      <c r="AA48" s="518"/>
      <c r="AB48" s="518"/>
      <c r="AC48" s="518"/>
      <c r="AD48" s="518"/>
      <c r="AE48" s="518"/>
      <c r="AF48" s="518"/>
      <c r="AG48" s="518"/>
      <c r="AH48" s="518"/>
      <c r="AI48" s="518"/>
      <c r="AJ48" s="518"/>
      <c r="AK48" s="518"/>
      <c r="AL48" s="518"/>
      <c r="AM48" s="518"/>
      <c r="AN48" s="518"/>
      <c r="AO48" s="518"/>
      <c r="AP48" s="518"/>
      <c r="AQ48" s="518"/>
    </row>
    <row r="49" spans="1:43" s="544" customFormat="1">
      <c r="A49" s="141"/>
      <c r="B49" s="138"/>
      <c r="C49" s="143"/>
      <c r="D49" s="140"/>
      <c r="E49" s="120"/>
      <c r="F49" s="543"/>
      <c r="G49" s="518"/>
      <c r="H49" s="518"/>
      <c r="I49" s="518"/>
      <c r="J49" s="518"/>
      <c r="K49" s="518"/>
      <c r="L49" s="518"/>
      <c r="M49" s="518"/>
      <c r="N49" s="518"/>
      <c r="O49" s="518"/>
      <c r="P49" s="518"/>
      <c r="Q49" s="518"/>
      <c r="R49" s="518"/>
      <c r="S49" s="518"/>
      <c r="T49" s="518"/>
      <c r="U49" s="518"/>
      <c r="V49" s="518"/>
      <c r="W49" s="518"/>
      <c r="X49" s="518"/>
      <c r="Y49" s="518"/>
      <c r="Z49" s="518"/>
      <c r="AA49" s="518"/>
      <c r="AB49" s="518"/>
      <c r="AC49" s="518"/>
      <c r="AD49" s="518"/>
      <c r="AE49" s="518"/>
      <c r="AF49" s="518"/>
      <c r="AG49" s="518"/>
      <c r="AH49" s="518"/>
      <c r="AI49" s="518"/>
      <c r="AJ49" s="518"/>
      <c r="AK49" s="518"/>
      <c r="AL49" s="518"/>
      <c r="AM49" s="518"/>
      <c r="AN49" s="518"/>
      <c r="AO49" s="518"/>
      <c r="AP49" s="518"/>
      <c r="AQ49" s="518"/>
    </row>
    <row r="50" spans="1:43" s="544" customFormat="1" ht="35.1" customHeight="1">
      <c r="A50" s="141" t="s">
        <v>126</v>
      </c>
      <c r="B50" s="138" t="s">
        <v>147</v>
      </c>
      <c r="C50" s="143" t="s">
        <v>9</v>
      </c>
      <c r="D50" s="140">
        <v>3345</v>
      </c>
      <c r="E50" s="120">
        <v>0</v>
      </c>
      <c r="F50" s="543">
        <f>E50*D50</f>
        <v>0</v>
      </c>
      <c r="G50" s="518"/>
      <c r="H50" s="518"/>
      <c r="I50" s="518"/>
      <c r="J50" s="518"/>
      <c r="K50" s="518"/>
      <c r="L50" s="518"/>
      <c r="M50" s="518"/>
      <c r="N50" s="518"/>
      <c r="O50" s="518"/>
      <c r="P50" s="518"/>
      <c r="Q50" s="518"/>
      <c r="R50" s="518"/>
      <c r="S50" s="518"/>
      <c r="T50" s="518"/>
      <c r="U50" s="518"/>
      <c r="V50" s="518"/>
      <c r="W50" s="518"/>
      <c r="X50" s="518"/>
      <c r="Y50" s="518"/>
      <c r="Z50" s="518"/>
      <c r="AA50" s="518"/>
      <c r="AB50" s="518"/>
      <c r="AC50" s="518"/>
      <c r="AD50" s="518"/>
      <c r="AE50" s="518"/>
      <c r="AF50" s="518"/>
      <c r="AG50" s="518"/>
      <c r="AH50" s="518"/>
      <c r="AI50" s="518"/>
      <c r="AJ50" s="518"/>
      <c r="AK50" s="518"/>
      <c r="AL50" s="518"/>
      <c r="AM50" s="518"/>
      <c r="AN50" s="518"/>
      <c r="AO50" s="518"/>
      <c r="AP50" s="518"/>
      <c r="AQ50" s="518"/>
    </row>
    <row r="51" spans="1:43" s="544" customFormat="1">
      <c r="A51" s="141"/>
      <c r="B51" s="138"/>
      <c r="C51" s="143"/>
      <c r="D51" s="140"/>
      <c r="E51" s="120"/>
      <c r="F51" s="543"/>
      <c r="G51" s="518"/>
      <c r="H51" s="518"/>
      <c r="I51" s="518"/>
      <c r="J51" s="518"/>
      <c r="K51" s="518"/>
      <c r="L51" s="518"/>
      <c r="M51" s="518"/>
      <c r="N51" s="518"/>
      <c r="O51" s="518"/>
      <c r="P51" s="518"/>
      <c r="Q51" s="518"/>
      <c r="R51" s="518"/>
      <c r="S51" s="518"/>
      <c r="T51" s="518"/>
      <c r="U51" s="518"/>
      <c r="V51" s="518"/>
      <c r="W51" s="518"/>
      <c r="X51" s="518"/>
      <c r="Y51" s="518"/>
      <c r="Z51" s="518"/>
      <c r="AA51" s="518"/>
      <c r="AB51" s="518"/>
      <c r="AC51" s="518"/>
      <c r="AD51" s="518"/>
      <c r="AE51" s="518"/>
      <c r="AF51" s="518"/>
      <c r="AG51" s="518"/>
      <c r="AH51" s="518"/>
      <c r="AI51" s="518"/>
      <c r="AJ51" s="518"/>
      <c r="AK51" s="518"/>
      <c r="AL51" s="518"/>
      <c r="AM51" s="518"/>
      <c r="AN51" s="518"/>
      <c r="AO51" s="518"/>
      <c r="AP51" s="518"/>
      <c r="AQ51" s="518"/>
    </row>
    <row r="52" spans="1:43" s="544" customFormat="1" ht="15" customHeight="1">
      <c r="A52" s="141" t="s">
        <v>127</v>
      </c>
      <c r="B52" s="138" t="s">
        <v>34</v>
      </c>
      <c r="C52" s="143">
        <v>0.05</v>
      </c>
      <c r="D52" s="140"/>
      <c r="E52" s="120"/>
      <c r="F52" s="543">
        <f>SUM(F47:F51)*C52</f>
        <v>0</v>
      </c>
      <c r="G52" s="518"/>
      <c r="H52" s="518"/>
      <c r="I52" s="518"/>
      <c r="J52" s="518"/>
      <c r="K52" s="518"/>
      <c r="L52" s="518"/>
      <c r="M52" s="518"/>
      <c r="N52" s="518"/>
      <c r="O52" s="518"/>
      <c r="P52" s="518"/>
      <c r="Q52" s="518"/>
      <c r="R52" s="518"/>
      <c r="S52" s="518"/>
      <c r="T52" s="518"/>
      <c r="U52" s="518"/>
      <c r="V52" s="518"/>
      <c r="W52" s="518"/>
      <c r="X52" s="518"/>
      <c r="Y52" s="518"/>
      <c r="Z52" s="518"/>
      <c r="AA52" s="518"/>
      <c r="AB52" s="518"/>
      <c r="AC52" s="518"/>
      <c r="AD52" s="518"/>
      <c r="AE52" s="518"/>
      <c r="AF52" s="518"/>
      <c r="AG52" s="518"/>
      <c r="AH52" s="518"/>
      <c r="AI52" s="518"/>
      <c r="AJ52" s="518"/>
      <c r="AK52" s="518"/>
      <c r="AL52" s="518"/>
      <c r="AM52" s="518"/>
      <c r="AN52" s="518"/>
      <c r="AO52" s="518"/>
      <c r="AP52" s="518"/>
      <c r="AQ52" s="518"/>
    </row>
    <row r="53" spans="1:43" s="544" customFormat="1">
      <c r="A53" s="141"/>
      <c r="B53" s="138"/>
      <c r="C53" s="143"/>
      <c r="D53" s="140"/>
      <c r="E53" s="120"/>
      <c r="F53" s="543"/>
      <c r="G53" s="518"/>
      <c r="H53" s="518"/>
      <c r="I53" s="518"/>
      <c r="J53" s="518"/>
      <c r="K53" s="518"/>
      <c r="L53" s="518"/>
      <c r="M53" s="518"/>
      <c r="N53" s="518"/>
      <c r="O53" s="518"/>
      <c r="P53" s="518"/>
      <c r="Q53" s="518"/>
      <c r="R53" s="518"/>
      <c r="S53" s="518"/>
      <c r="T53" s="518"/>
      <c r="U53" s="518"/>
      <c r="V53" s="518"/>
      <c r="W53" s="518"/>
      <c r="X53" s="518"/>
      <c r="Y53" s="518"/>
      <c r="Z53" s="518"/>
      <c r="AA53" s="518"/>
      <c r="AB53" s="518"/>
      <c r="AC53" s="518"/>
      <c r="AD53" s="518"/>
      <c r="AE53" s="518"/>
      <c r="AF53" s="518"/>
      <c r="AG53" s="518"/>
      <c r="AH53" s="518"/>
      <c r="AI53" s="518"/>
      <c r="AJ53" s="518"/>
      <c r="AK53" s="518"/>
      <c r="AL53" s="518"/>
      <c r="AM53" s="518"/>
      <c r="AN53" s="518"/>
      <c r="AO53" s="518"/>
      <c r="AP53" s="518"/>
      <c r="AQ53" s="518"/>
    </row>
    <row r="54" spans="1:43" s="544" customFormat="1" ht="15.6" thickBot="1">
      <c r="A54" s="609" t="s">
        <v>124</v>
      </c>
      <c r="B54" s="627" t="s">
        <v>38</v>
      </c>
      <c r="C54" s="611"/>
      <c r="D54" s="612"/>
      <c r="E54" s="584"/>
      <c r="F54" s="585">
        <f>SUM(F48:F53)</f>
        <v>0</v>
      </c>
      <c r="G54" s="518"/>
      <c r="H54" s="518"/>
      <c r="I54" s="518"/>
      <c r="J54" s="518"/>
      <c r="K54" s="518"/>
      <c r="L54" s="518"/>
      <c r="M54" s="518"/>
      <c r="N54" s="518"/>
      <c r="O54" s="518"/>
      <c r="P54" s="518"/>
      <c r="Q54" s="518"/>
      <c r="R54" s="518"/>
      <c r="S54" s="518"/>
      <c r="T54" s="518"/>
      <c r="U54" s="518"/>
      <c r="V54" s="518"/>
      <c r="W54" s="518"/>
      <c r="X54" s="518"/>
      <c r="Y54" s="518"/>
      <c r="Z54" s="518"/>
      <c r="AA54" s="518"/>
      <c r="AB54" s="518"/>
      <c r="AC54" s="518"/>
      <c r="AD54" s="518"/>
      <c r="AE54" s="518"/>
      <c r="AF54" s="518"/>
      <c r="AG54" s="518"/>
      <c r="AH54" s="518"/>
      <c r="AI54" s="518"/>
      <c r="AJ54" s="518"/>
      <c r="AK54" s="518"/>
      <c r="AL54" s="518"/>
      <c r="AM54" s="518"/>
      <c r="AN54" s="518"/>
      <c r="AO54" s="518"/>
      <c r="AP54" s="518"/>
      <c r="AQ54" s="518"/>
    </row>
    <row r="55" spans="1:43" s="544" customFormat="1" ht="15.6" thickBot="1">
      <c r="A55" s="558"/>
      <c r="B55" s="559"/>
      <c r="C55" s="560"/>
      <c r="D55" s="561"/>
      <c r="E55" s="546"/>
      <c r="F55" s="547"/>
      <c r="G55" s="518"/>
      <c r="H55" s="518"/>
      <c r="I55" s="518"/>
      <c r="J55" s="518"/>
      <c r="K55" s="518"/>
      <c r="L55" s="518"/>
      <c r="M55" s="518"/>
      <c r="N55" s="518"/>
      <c r="O55" s="518"/>
      <c r="P55" s="518"/>
      <c r="Q55" s="518"/>
      <c r="R55" s="518"/>
      <c r="S55" s="518"/>
      <c r="T55" s="518"/>
      <c r="U55" s="518"/>
      <c r="V55" s="518"/>
      <c r="W55" s="518"/>
      <c r="X55" s="518"/>
      <c r="Y55" s="518"/>
      <c r="Z55" s="518"/>
      <c r="AA55" s="518"/>
      <c r="AB55" s="518"/>
      <c r="AC55" s="518"/>
      <c r="AD55" s="518"/>
      <c r="AE55" s="518"/>
      <c r="AF55" s="518"/>
      <c r="AG55" s="518"/>
      <c r="AH55" s="518"/>
      <c r="AI55" s="518"/>
      <c r="AJ55" s="518"/>
      <c r="AK55" s="518"/>
      <c r="AL55" s="518"/>
      <c r="AM55" s="518"/>
      <c r="AN55" s="518"/>
      <c r="AO55" s="518"/>
      <c r="AP55" s="518"/>
      <c r="AQ55" s="518"/>
    </row>
    <row r="56" spans="1:43" s="544" customFormat="1">
      <c r="A56" s="617" t="s">
        <v>128</v>
      </c>
      <c r="B56" s="628" t="s">
        <v>39</v>
      </c>
      <c r="C56" s="605"/>
      <c r="D56" s="606"/>
      <c r="E56" s="569"/>
      <c r="F56" s="586"/>
      <c r="G56" s="518"/>
      <c r="H56" s="518"/>
      <c r="I56" s="518"/>
      <c r="J56" s="518"/>
      <c r="K56" s="518"/>
      <c r="L56" s="518"/>
      <c r="M56" s="518"/>
      <c r="N56" s="518"/>
      <c r="O56" s="518"/>
      <c r="P56" s="518"/>
      <c r="Q56" s="518"/>
      <c r="R56" s="518"/>
      <c r="S56" s="518"/>
      <c r="T56" s="518"/>
      <c r="U56" s="518"/>
      <c r="V56" s="518"/>
      <c r="W56" s="518"/>
      <c r="X56" s="518"/>
      <c r="Y56" s="518"/>
      <c r="Z56" s="518"/>
      <c r="AA56" s="518"/>
      <c r="AB56" s="518"/>
      <c r="AC56" s="518"/>
      <c r="AD56" s="518"/>
      <c r="AE56" s="518"/>
      <c r="AF56" s="518"/>
      <c r="AG56" s="518"/>
      <c r="AH56" s="518"/>
      <c r="AI56" s="518"/>
      <c r="AJ56" s="518"/>
      <c r="AK56" s="518"/>
      <c r="AL56" s="518"/>
      <c r="AM56" s="518"/>
      <c r="AN56" s="518"/>
      <c r="AO56" s="518"/>
      <c r="AP56" s="518"/>
      <c r="AQ56" s="518"/>
    </row>
    <row r="57" spans="1:43" s="544" customFormat="1">
      <c r="A57" s="141"/>
      <c r="B57" s="138"/>
      <c r="C57" s="143"/>
      <c r="D57" s="140"/>
      <c r="E57" s="120"/>
      <c r="F57" s="543"/>
      <c r="G57" s="518"/>
      <c r="H57" s="518"/>
      <c r="I57" s="518"/>
      <c r="J57" s="518"/>
      <c r="K57" s="518"/>
      <c r="L57" s="518"/>
      <c r="M57" s="518"/>
      <c r="N57" s="518"/>
      <c r="O57" s="518"/>
      <c r="P57" s="518"/>
      <c r="Q57" s="518"/>
      <c r="R57" s="518"/>
      <c r="S57" s="518"/>
      <c r="T57" s="518"/>
      <c r="U57" s="518"/>
      <c r="V57" s="518"/>
      <c r="W57" s="518"/>
      <c r="X57" s="518"/>
      <c r="Y57" s="518"/>
      <c r="Z57" s="518"/>
      <c r="AA57" s="518"/>
      <c r="AB57" s="518"/>
      <c r="AC57" s="518"/>
      <c r="AD57" s="518"/>
      <c r="AE57" s="518"/>
      <c r="AF57" s="518"/>
      <c r="AG57" s="518"/>
      <c r="AH57" s="518"/>
      <c r="AI57" s="518"/>
      <c r="AJ57" s="518"/>
      <c r="AK57" s="518"/>
      <c r="AL57" s="518"/>
      <c r="AM57" s="518"/>
      <c r="AN57" s="518"/>
      <c r="AO57" s="518"/>
      <c r="AP57" s="518"/>
      <c r="AQ57" s="518"/>
    </row>
    <row r="58" spans="1:43" s="544" customFormat="1" ht="24.75" customHeight="1">
      <c r="A58" s="141" t="s">
        <v>129</v>
      </c>
      <c r="B58" s="138" t="s">
        <v>713</v>
      </c>
      <c r="C58" s="143" t="s">
        <v>10</v>
      </c>
      <c r="D58" s="140">
        <v>1928.6</v>
      </c>
      <c r="E58" s="120">
        <v>0</v>
      </c>
      <c r="F58" s="543">
        <f>+D58*E58</f>
        <v>0</v>
      </c>
      <c r="G58" s="518"/>
      <c r="H58" s="518"/>
      <c r="I58" s="518"/>
      <c r="J58" s="518"/>
      <c r="K58" s="518"/>
      <c r="L58" s="518"/>
      <c r="M58" s="518"/>
      <c r="N58" s="518"/>
      <c r="O58" s="518"/>
      <c r="P58" s="518"/>
      <c r="Q58" s="518"/>
      <c r="R58" s="518"/>
      <c r="S58" s="518"/>
      <c r="T58" s="518"/>
      <c r="U58" s="518"/>
      <c r="V58" s="518"/>
      <c r="W58" s="518"/>
      <c r="X58" s="518"/>
      <c r="Y58" s="518"/>
      <c r="Z58" s="518"/>
      <c r="AA58" s="518"/>
      <c r="AB58" s="518"/>
      <c r="AC58" s="518"/>
      <c r="AD58" s="518"/>
      <c r="AE58" s="518"/>
      <c r="AF58" s="518"/>
      <c r="AG58" s="518"/>
      <c r="AH58" s="518"/>
      <c r="AI58" s="518"/>
      <c r="AJ58" s="518"/>
      <c r="AK58" s="518"/>
      <c r="AL58" s="518"/>
      <c r="AM58" s="518"/>
      <c r="AN58" s="518"/>
      <c r="AO58" s="518"/>
      <c r="AP58" s="518"/>
      <c r="AQ58" s="518"/>
    </row>
    <row r="59" spans="1:43" s="544" customFormat="1">
      <c r="A59" s="141"/>
      <c r="B59" s="138"/>
      <c r="C59" s="143"/>
      <c r="D59" s="140"/>
      <c r="E59" s="120"/>
      <c r="F59" s="543"/>
      <c r="G59" s="518"/>
      <c r="H59" s="518"/>
      <c r="I59" s="518"/>
      <c r="J59" s="518"/>
      <c r="K59" s="518"/>
      <c r="L59" s="518"/>
      <c r="M59" s="518"/>
      <c r="N59" s="518"/>
      <c r="O59" s="518"/>
      <c r="P59" s="518"/>
      <c r="Q59" s="518"/>
      <c r="R59" s="518"/>
      <c r="S59" s="518"/>
      <c r="T59" s="518"/>
      <c r="U59" s="518"/>
      <c r="V59" s="518"/>
      <c r="W59" s="518"/>
      <c r="X59" s="518"/>
      <c r="Y59" s="518"/>
      <c r="Z59" s="518"/>
      <c r="AA59" s="518"/>
      <c r="AB59" s="518"/>
      <c r="AC59" s="518"/>
      <c r="AD59" s="518"/>
      <c r="AE59" s="518"/>
      <c r="AF59" s="518"/>
      <c r="AG59" s="518"/>
      <c r="AH59" s="518"/>
      <c r="AI59" s="518"/>
      <c r="AJ59" s="518"/>
      <c r="AK59" s="518"/>
      <c r="AL59" s="518"/>
      <c r="AM59" s="518"/>
      <c r="AN59" s="518"/>
      <c r="AO59" s="518"/>
      <c r="AP59" s="518"/>
      <c r="AQ59" s="518"/>
    </row>
    <row r="60" spans="1:43" s="544" customFormat="1" ht="35.1" customHeight="1">
      <c r="A60" s="141" t="s">
        <v>130</v>
      </c>
      <c r="B60" s="138" t="s">
        <v>251</v>
      </c>
      <c r="C60" s="143" t="s">
        <v>10</v>
      </c>
      <c r="D60" s="140">
        <v>851.8</v>
      </c>
      <c r="E60" s="120">
        <v>0</v>
      </c>
      <c r="F60" s="543">
        <f>E60*D60</f>
        <v>0</v>
      </c>
      <c r="G60" s="518"/>
      <c r="H60" s="587"/>
      <c r="I60" s="587"/>
      <c r="J60" s="587"/>
      <c r="K60" s="518"/>
      <c r="L60" s="518"/>
      <c r="M60" s="518"/>
      <c r="N60" s="518"/>
      <c r="O60" s="518"/>
      <c r="P60" s="518"/>
      <c r="Q60" s="518"/>
      <c r="R60" s="518"/>
      <c r="S60" s="518"/>
      <c r="T60" s="518"/>
      <c r="U60" s="518"/>
      <c r="V60" s="518"/>
      <c r="W60" s="518"/>
      <c r="X60" s="518"/>
      <c r="Y60" s="518"/>
      <c r="Z60" s="518"/>
      <c r="AA60" s="518"/>
      <c r="AB60" s="518"/>
      <c r="AC60" s="518"/>
      <c r="AD60" s="518"/>
      <c r="AE60" s="518"/>
      <c r="AF60" s="518"/>
      <c r="AG60" s="518"/>
      <c r="AH60" s="518"/>
      <c r="AI60" s="518"/>
      <c r="AJ60" s="518"/>
      <c r="AK60" s="518"/>
      <c r="AL60" s="518"/>
      <c r="AM60" s="518"/>
      <c r="AN60" s="518"/>
      <c r="AO60" s="518"/>
      <c r="AP60" s="518"/>
      <c r="AQ60" s="518"/>
    </row>
    <row r="61" spans="1:43" s="544" customFormat="1">
      <c r="A61" s="141"/>
      <c r="B61" s="138"/>
      <c r="C61" s="143"/>
      <c r="D61" s="140"/>
      <c r="E61" s="120"/>
      <c r="F61" s="543"/>
      <c r="G61" s="518"/>
      <c r="H61" s="587"/>
      <c r="I61" s="587"/>
      <c r="J61" s="587"/>
      <c r="K61" s="518"/>
      <c r="L61" s="518"/>
      <c r="M61" s="518"/>
      <c r="N61" s="518"/>
      <c r="O61" s="518"/>
      <c r="P61" s="518"/>
      <c r="Q61" s="518"/>
      <c r="R61" s="518"/>
      <c r="S61" s="518"/>
      <c r="T61" s="518"/>
      <c r="U61" s="518"/>
      <c r="V61" s="518"/>
      <c r="W61" s="518"/>
      <c r="X61" s="518"/>
      <c r="Y61" s="518"/>
      <c r="Z61" s="518"/>
      <c r="AA61" s="518"/>
      <c r="AB61" s="518"/>
      <c r="AC61" s="518"/>
      <c r="AD61" s="518"/>
      <c r="AE61" s="518"/>
      <c r="AF61" s="518"/>
      <c r="AG61" s="518"/>
      <c r="AH61" s="518"/>
      <c r="AI61" s="518"/>
      <c r="AJ61" s="518"/>
      <c r="AK61" s="518"/>
      <c r="AL61" s="518"/>
      <c r="AM61" s="518"/>
      <c r="AN61" s="518"/>
      <c r="AO61" s="518"/>
      <c r="AP61" s="518"/>
      <c r="AQ61" s="518"/>
    </row>
    <row r="62" spans="1:43" s="544" customFormat="1" ht="35.1" customHeight="1">
      <c r="A62" s="141" t="s">
        <v>131</v>
      </c>
      <c r="B62" s="138" t="s">
        <v>252</v>
      </c>
      <c r="C62" s="143" t="s">
        <v>10</v>
      </c>
      <c r="D62" s="140">
        <v>2919.9</v>
      </c>
      <c r="E62" s="120">
        <v>0</v>
      </c>
      <c r="F62" s="543">
        <f>E62*D62</f>
        <v>0</v>
      </c>
      <c r="G62" s="518"/>
      <c r="H62" s="587"/>
      <c r="I62" s="573"/>
      <c r="J62" s="587"/>
      <c r="K62" s="518"/>
      <c r="L62" s="518"/>
      <c r="M62" s="518"/>
      <c r="N62" s="518"/>
      <c r="O62" s="518"/>
      <c r="P62" s="518"/>
      <c r="Q62" s="518"/>
      <c r="R62" s="518"/>
      <c r="S62" s="518"/>
      <c r="T62" s="518"/>
      <c r="U62" s="518"/>
      <c r="V62" s="518"/>
      <c r="W62" s="518"/>
      <c r="X62" s="518"/>
      <c r="Y62" s="518"/>
      <c r="Z62" s="518"/>
      <c r="AA62" s="518"/>
      <c r="AB62" s="518"/>
      <c r="AC62" s="518"/>
      <c r="AD62" s="518"/>
      <c r="AE62" s="518"/>
      <c r="AF62" s="518"/>
      <c r="AG62" s="518"/>
      <c r="AH62" s="518"/>
      <c r="AI62" s="518"/>
      <c r="AJ62" s="518"/>
      <c r="AK62" s="518"/>
      <c r="AL62" s="518"/>
      <c r="AM62" s="518"/>
      <c r="AN62" s="518"/>
      <c r="AO62" s="518"/>
      <c r="AP62" s="518"/>
      <c r="AQ62" s="518"/>
    </row>
    <row r="63" spans="1:43" s="544" customFormat="1">
      <c r="A63" s="141"/>
      <c r="B63" s="138"/>
      <c r="C63" s="143"/>
      <c r="D63" s="140"/>
      <c r="E63" s="120"/>
      <c r="F63" s="543"/>
      <c r="G63" s="518"/>
      <c r="H63" s="587"/>
      <c r="I63" s="587"/>
      <c r="J63" s="587"/>
      <c r="K63" s="518"/>
      <c r="L63" s="518"/>
      <c r="M63" s="518"/>
      <c r="N63" s="518"/>
      <c r="O63" s="518"/>
      <c r="P63" s="518"/>
      <c r="Q63" s="518"/>
      <c r="R63" s="518"/>
      <c r="S63" s="518"/>
      <c r="T63" s="518"/>
      <c r="U63" s="518"/>
      <c r="V63" s="518"/>
      <c r="W63" s="518"/>
      <c r="X63" s="518"/>
      <c r="Y63" s="518"/>
      <c r="Z63" s="518"/>
      <c r="AA63" s="518"/>
      <c r="AB63" s="518"/>
      <c r="AC63" s="518"/>
      <c r="AD63" s="518"/>
      <c r="AE63" s="518"/>
      <c r="AF63" s="518"/>
      <c r="AG63" s="518"/>
      <c r="AH63" s="518"/>
      <c r="AI63" s="518"/>
      <c r="AJ63" s="518"/>
      <c r="AK63" s="518"/>
      <c r="AL63" s="518"/>
      <c r="AM63" s="518"/>
      <c r="AN63" s="518"/>
      <c r="AO63" s="518"/>
      <c r="AP63" s="518"/>
      <c r="AQ63" s="518"/>
    </row>
    <row r="64" spans="1:43" s="544" customFormat="1" ht="28.5" customHeight="1">
      <c r="A64" s="141" t="s">
        <v>132</v>
      </c>
      <c r="B64" s="138" t="s">
        <v>148</v>
      </c>
      <c r="C64" s="143" t="s">
        <v>9</v>
      </c>
      <c r="D64" s="140">
        <v>3345</v>
      </c>
      <c r="E64" s="120">
        <v>0</v>
      </c>
      <c r="F64" s="543">
        <f>E64*D64</f>
        <v>0</v>
      </c>
      <c r="G64" s="518"/>
      <c r="H64" s="587"/>
      <c r="I64" s="587"/>
      <c r="J64" s="587"/>
      <c r="K64" s="518"/>
      <c r="L64" s="518"/>
      <c r="M64" s="518"/>
      <c r="N64" s="518"/>
      <c r="O64" s="518"/>
      <c r="P64" s="518"/>
      <c r="Q64" s="518"/>
      <c r="R64" s="518"/>
      <c r="S64" s="518"/>
      <c r="T64" s="518"/>
      <c r="U64" s="518"/>
      <c r="V64" s="518"/>
      <c r="W64" s="518"/>
      <c r="X64" s="518"/>
      <c r="Y64" s="518"/>
      <c r="Z64" s="518"/>
      <c r="AA64" s="518"/>
      <c r="AB64" s="518"/>
      <c r="AC64" s="518"/>
      <c r="AD64" s="518"/>
      <c r="AE64" s="518"/>
      <c r="AF64" s="518"/>
      <c r="AG64" s="518"/>
      <c r="AH64" s="518"/>
      <c r="AI64" s="518"/>
      <c r="AJ64" s="518"/>
      <c r="AK64" s="518"/>
      <c r="AL64" s="518"/>
      <c r="AM64" s="518"/>
      <c r="AN64" s="518"/>
      <c r="AO64" s="518"/>
      <c r="AP64" s="518"/>
      <c r="AQ64" s="518"/>
    </row>
    <row r="65" spans="1:43" s="544" customFormat="1">
      <c r="A65" s="141"/>
      <c r="B65" s="138"/>
      <c r="C65" s="143"/>
      <c r="D65" s="140"/>
      <c r="E65" s="120"/>
      <c r="F65" s="543"/>
      <c r="G65" s="518"/>
      <c r="H65" s="518"/>
      <c r="I65" s="518"/>
      <c r="J65" s="518"/>
      <c r="K65" s="518"/>
      <c r="L65" s="518"/>
      <c r="M65" s="518"/>
      <c r="N65" s="518"/>
      <c r="O65" s="518"/>
      <c r="P65" s="518"/>
      <c r="Q65" s="518"/>
      <c r="R65" s="518"/>
      <c r="S65" s="518"/>
      <c r="T65" s="518"/>
      <c r="U65" s="518"/>
      <c r="V65" s="518"/>
      <c r="W65" s="518"/>
      <c r="X65" s="518"/>
      <c r="Y65" s="518"/>
      <c r="Z65" s="518"/>
      <c r="AA65" s="518"/>
      <c r="AB65" s="518"/>
      <c r="AC65" s="518"/>
      <c r="AD65" s="518"/>
      <c r="AE65" s="518"/>
      <c r="AF65" s="518"/>
      <c r="AG65" s="518"/>
      <c r="AH65" s="518"/>
      <c r="AI65" s="518"/>
      <c r="AJ65" s="518"/>
      <c r="AK65" s="518"/>
      <c r="AL65" s="518"/>
      <c r="AM65" s="518"/>
      <c r="AN65" s="518"/>
      <c r="AO65" s="518"/>
      <c r="AP65" s="518"/>
      <c r="AQ65" s="518"/>
    </row>
    <row r="66" spans="1:43" s="544" customFormat="1" ht="15" customHeight="1">
      <c r="A66" s="141" t="s">
        <v>133</v>
      </c>
      <c r="B66" s="138" t="s">
        <v>149</v>
      </c>
      <c r="C66" s="143" t="s">
        <v>9</v>
      </c>
      <c r="D66" s="140">
        <v>329.5</v>
      </c>
      <c r="E66" s="120">
        <v>0</v>
      </c>
      <c r="F66" s="543">
        <f>E66*D66</f>
        <v>0</v>
      </c>
      <c r="G66" s="518"/>
      <c r="H66" s="518"/>
      <c r="I66" s="518"/>
      <c r="J66" s="518"/>
      <c r="K66" s="518"/>
      <c r="L66" s="518"/>
      <c r="M66" s="518"/>
      <c r="N66" s="518"/>
      <c r="O66" s="518"/>
      <c r="P66" s="518"/>
      <c r="Q66" s="518"/>
      <c r="R66" s="518"/>
      <c r="S66" s="518"/>
      <c r="T66" s="518"/>
      <c r="U66" s="518"/>
      <c r="V66" s="518"/>
      <c r="W66" s="518"/>
      <c r="X66" s="518"/>
      <c r="Y66" s="518"/>
      <c r="Z66" s="518"/>
      <c r="AA66" s="518"/>
      <c r="AB66" s="518"/>
      <c r="AC66" s="518"/>
      <c r="AD66" s="518"/>
      <c r="AE66" s="518"/>
      <c r="AF66" s="518"/>
      <c r="AG66" s="518"/>
      <c r="AH66" s="518"/>
      <c r="AI66" s="518"/>
      <c r="AJ66" s="518"/>
      <c r="AK66" s="518"/>
      <c r="AL66" s="518"/>
      <c r="AM66" s="518"/>
      <c r="AN66" s="518"/>
      <c r="AO66" s="518"/>
      <c r="AP66" s="518"/>
      <c r="AQ66" s="518"/>
    </row>
    <row r="67" spans="1:43" s="544" customFormat="1">
      <c r="A67" s="141"/>
      <c r="B67" s="138"/>
      <c r="C67" s="143"/>
      <c r="D67" s="140"/>
      <c r="E67" s="120"/>
      <c r="F67" s="543"/>
      <c r="G67" s="518"/>
      <c r="H67" s="588"/>
      <c r="I67" s="518"/>
      <c r="J67" s="518"/>
      <c r="K67" s="518"/>
      <c r="L67" s="518"/>
      <c r="M67" s="518"/>
      <c r="N67" s="518"/>
      <c r="O67" s="518"/>
      <c r="P67" s="518"/>
      <c r="Q67" s="518"/>
      <c r="R67" s="518"/>
      <c r="S67" s="518"/>
      <c r="T67" s="518"/>
      <c r="U67" s="518"/>
      <c r="V67" s="518"/>
      <c r="W67" s="518"/>
      <c r="X67" s="518"/>
      <c r="Y67" s="518"/>
      <c r="Z67" s="518"/>
      <c r="AA67" s="518"/>
      <c r="AB67" s="518"/>
      <c r="AC67" s="518"/>
      <c r="AD67" s="518"/>
      <c r="AE67" s="518"/>
      <c r="AF67" s="518"/>
      <c r="AG67" s="518"/>
      <c r="AH67" s="518"/>
      <c r="AI67" s="518"/>
      <c r="AJ67" s="518"/>
      <c r="AK67" s="518"/>
      <c r="AL67" s="518"/>
      <c r="AM67" s="518"/>
      <c r="AN67" s="518"/>
      <c r="AO67" s="518"/>
      <c r="AP67" s="518"/>
      <c r="AQ67" s="518"/>
    </row>
    <row r="68" spans="1:43" s="544" customFormat="1" ht="15" customHeight="1">
      <c r="A68" s="141" t="s">
        <v>152</v>
      </c>
      <c r="B68" s="138" t="s">
        <v>150</v>
      </c>
      <c r="C68" s="143" t="s">
        <v>9</v>
      </c>
      <c r="D68" s="140">
        <v>241.8</v>
      </c>
      <c r="E68" s="120">
        <v>0</v>
      </c>
      <c r="F68" s="543">
        <f>E68*D68</f>
        <v>0</v>
      </c>
      <c r="G68" s="518"/>
      <c r="H68" s="518"/>
      <c r="I68" s="518"/>
      <c r="J68" s="518"/>
      <c r="K68" s="518"/>
      <c r="L68" s="518"/>
      <c r="M68" s="518"/>
      <c r="N68" s="518"/>
      <c r="O68" s="518"/>
      <c r="P68" s="518"/>
      <c r="Q68" s="518"/>
      <c r="R68" s="518"/>
      <c r="S68" s="518"/>
      <c r="T68" s="518"/>
      <c r="U68" s="518"/>
      <c r="V68" s="518"/>
      <c r="W68" s="518"/>
      <c r="X68" s="518"/>
      <c r="Y68" s="518"/>
      <c r="Z68" s="518"/>
      <c r="AA68" s="518"/>
      <c r="AB68" s="518"/>
      <c r="AC68" s="518"/>
      <c r="AD68" s="518"/>
      <c r="AE68" s="518"/>
      <c r="AF68" s="518"/>
      <c r="AG68" s="518"/>
      <c r="AH68" s="518"/>
      <c r="AI68" s="518"/>
      <c r="AJ68" s="518"/>
      <c r="AK68" s="518"/>
      <c r="AL68" s="518"/>
      <c r="AM68" s="518"/>
      <c r="AN68" s="518"/>
      <c r="AO68" s="518"/>
      <c r="AP68" s="518"/>
      <c r="AQ68" s="518"/>
    </row>
    <row r="69" spans="1:43" s="544" customFormat="1">
      <c r="A69" s="141"/>
      <c r="B69" s="138"/>
      <c r="C69" s="143"/>
      <c r="D69" s="140"/>
      <c r="E69" s="120"/>
      <c r="F69" s="543"/>
      <c r="G69" s="518"/>
      <c r="H69" s="518"/>
      <c r="I69" s="518"/>
      <c r="J69" s="518"/>
      <c r="K69" s="518"/>
      <c r="L69" s="518"/>
      <c r="M69" s="518"/>
      <c r="N69" s="518"/>
      <c r="O69" s="518"/>
      <c r="P69" s="518"/>
      <c r="Q69" s="518"/>
      <c r="R69" s="518"/>
      <c r="S69" s="518"/>
      <c r="T69" s="518"/>
      <c r="U69" s="518"/>
      <c r="V69" s="518"/>
      <c r="W69" s="518"/>
      <c r="X69" s="518"/>
      <c r="Y69" s="518"/>
      <c r="Z69" s="518"/>
      <c r="AA69" s="518"/>
      <c r="AB69" s="518"/>
      <c r="AC69" s="518"/>
      <c r="AD69" s="518"/>
      <c r="AE69" s="518"/>
      <c r="AF69" s="518"/>
      <c r="AG69" s="518"/>
      <c r="AH69" s="518"/>
      <c r="AI69" s="518"/>
      <c r="AJ69" s="518"/>
      <c r="AK69" s="518"/>
      <c r="AL69" s="518"/>
      <c r="AM69" s="518"/>
      <c r="AN69" s="518"/>
      <c r="AO69" s="518"/>
      <c r="AP69" s="518"/>
      <c r="AQ69" s="518"/>
    </row>
    <row r="70" spans="1:43" s="544" customFormat="1" ht="15" customHeight="1">
      <c r="A70" s="141" t="s">
        <v>153</v>
      </c>
      <c r="B70" s="138" t="s">
        <v>151</v>
      </c>
      <c r="C70" s="143" t="s">
        <v>9</v>
      </c>
      <c r="D70" s="140">
        <v>571.29999999999995</v>
      </c>
      <c r="E70" s="120">
        <v>0</v>
      </c>
      <c r="F70" s="543">
        <f>E70*D70</f>
        <v>0</v>
      </c>
      <c r="G70" s="518"/>
      <c r="H70" s="518"/>
      <c r="I70" s="518"/>
      <c r="J70" s="518"/>
      <c r="K70" s="518"/>
      <c r="L70" s="518"/>
      <c r="M70" s="518"/>
      <c r="N70" s="518"/>
      <c r="O70" s="518"/>
      <c r="P70" s="518"/>
      <c r="Q70" s="518"/>
      <c r="R70" s="518"/>
      <c r="S70" s="518"/>
      <c r="T70" s="518"/>
      <c r="U70" s="518"/>
      <c r="V70" s="518"/>
      <c r="W70" s="518"/>
      <c r="X70" s="518"/>
      <c r="Y70" s="518"/>
      <c r="Z70" s="518"/>
      <c r="AA70" s="518"/>
      <c r="AB70" s="518"/>
      <c r="AC70" s="518"/>
      <c r="AD70" s="518"/>
      <c r="AE70" s="518"/>
      <c r="AF70" s="518"/>
      <c r="AG70" s="518"/>
      <c r="AH70" s="518"/>
      <c r="AI70" s="518"/>
      <c r="AJ70" s="518"/>
      <c r="AK70" s="518"/>
      <c r="AL70" s="518"/>
      <c r="AM70" s="518"/>
      <c r="AN70" s="518"/>
      <c r="AO70" s="518"/>
      <c r="AP70" s="518"/>
      <c r="AQ70" s="518"/>
    </row>
    <row r="71" spans="1:43" s="544" customFormat="1">
      <c r="A71" s="141"/>
      <c r="B71" s="138"/>
      <c r="C71" s="143"/>
      <c r="D71" s="140"/>
      <c r="E71" s="120"/>
      <c r="F71" s="543"/>
      <c r="G71" s="518"/>
      <c r="H71" s="518"/>
      <c r="I71" s="518"/>
      <c r="J71" s="518"/>
      <c r="K71" s="518"/>
      <c r="L71" s="518"/>
      <c r="M71" s="518"/>
      <c r="N71" s="518"/>
      <c r="O71" s="518"/>
      <c r="P71" s="518"/>
      <c r="Q71" s="518"/>
      <c r="R71" s="518"/>
      <c r="S71" s="518"/>
      <c r="T71" s="518"/>
      <c r="U71" s="518"/>
      <c r="V71" s="518"/>
      <c r="W71" s="518"/>
      <c r="X71" s="518"/>
      <c r="Y71" s="518"/>
      <c r="Z71" s="518"/>
      <c r="AA71" s="518"/>
      <c r="AB71" s="518"/>
      <c r="AC71" s="518"/>
      <c r="AD71" s="518"/>
      <c r="AE71" s="518"/>
      <c r="AF71" s="518"/>
      <c r="AG71" s="518"/>
      <c r="AH71" s="518"/>
      <c r="AI71" s="518"/>
      <c r="AJ71" s="518"/>
      <c r="AK71" s="518"/>
      <c r="AL71" s="518"/>
      <c r="AM71" s="518"/>
      <c r="AN71" s="518"/>
      <c r="AO71" s="518"/>
      <c r="AP71" s="518"/>
      <c r="AQ71" s="518"/>
    </row>
    <row r="72" spans="1:43" s="544" customFormat="1" ht="35.1" customHeight="1">
      <c r="A72" s="141" t="s">
        <v>154</v>
      </c>
      <c r="B72" s="138" t="s">
        <v>253</v>
      </c>
      <c r="C72" s="143" t="s">
        <v>8</v>
      </c>
      <c r="D72" s="140">
        <v>25</v>
      </c>
      <c r="E72" s="120">
        <v>0</v>
      </c>
      <c r="F72" s="543">
        <f>E72*D72</f>
        <v>0</v>
      </c>
      <c r="G72" s="518"/>
      <c r="H72" s="518"/>
      <c r="I72" s="518"/>
      <c r="J72" s="518"/>
      <c r="K72" s="518"/>
      <c r="L72" s="518"/>
      <c r="M72" s="518"/>
      <c r="N72" s="518"/>
      <c r="O72" s="518"/>
      <c r="P72" s="518"/>
      <c r="Q72" s="518"/>
      <c r="R72" s="518"/>
      <c r="S72" s="518"/>
      <c r="T72" s="518"/>
      <c r="U72" s="518"/>
      <c r="V72" s="518"/>
      <c r="W72" s="518"/>
      <c r="X72" s="518"/>
      <c r="Y72" s="518"/>
      <c r="Z72" s="518"/>
      <c r="AA72" s="518"/>
      <c r="AB72" s="518"/>
      <c r="AC72" s="518"/>
      <c r="AD72" s="518"/>
      <c r="AE72" s="518"/>
      <c r="AF72" s="518"/>
      <c r="AG72" s="518"/>
      <c r="AH72" s="518"/>
      <c r="AI72" s="518"/>
      <c r="AJ72" s="518"/>
      <c r="AK72" s="518"/>
      <c r="AL72" s="518"/>
      <c r="AM72" s="518"/>
      <c r="AN72" s="518"/>
      <c r="AO72" s="518"/>
      <c r="AP72" s="518"/>
      <c r="AQ72" s="518"/>
    </row>
    <row r="73" spans="1:43" s="544" customFormat="1">
      <c r="A73" s="141"/>
      <c r="B73" s="138"/>
      <c r="C73" s="143"/>
      <c r="D73" s="140"/>
      <c r="E73" s="120"/>
      <c r="F73" s="543"/>
      <c r="G73" s="518"/>
      <c r="H73" s="518"/>
      <c r="I73" s="518"/>
      <c r="J73" s="518"/>
      <c r="K73" s="518"/>
      <c r="L73" s="518"/>
      <c r="M73" s="518"/>
      <c r="N73" s="518"/>
      <c r="O73" s="518"/>
      <c r="P73" s="518"/>
      <c r="Q73" s="518"/>
      <c r="R73" s="518"/>
      <c r="S73" s="518"/>
      <c r="T73" s="518"/>
      <c r="U73" s="518"/>
      <c r="V73" s="518"/>
      <c r="W73" s="518"/>
      <c r="X73" s="518"/>
      <c r="Y73" s="518"/>
      <c r="Z73" s="518"/>
      <c r="AA73" s="518"/>
      <c r="AB73" s="518"/>
      <c r="AC73" s="518"/>
      <c r="AD73" s="518"/>
      <c r="AE73" s="518"/>
      <c r="AF73" s="518"/>
      <c r="AG73" s="518"/>
      <c r="AH73" s="518"/>
      <c r="AI73" s="518"/>
      <c r="AJ73" s="518"/>
      <c r="AK73" s="518"/>
      <c r="AL73" s="518"/>
      <c r="AM73" s="518"/>
      <c r="AN73" s="518"/>
      <c r="AO73" s="518"/>
      <c r="AP73" s="518"/>
      <c r="AQ73" s="518"/>
    </row>
    <row r="74" spans="1:43" s="544" customFormat="1" ht="15" customHeight="1">
      <c r="A74" s="141" t="s">
        <v>156</v>
      </c>
      <c r="B74" s="138" t="s">
        <v>155</v>
      </c>
      <c r="C74" s="143" t="s">
        <v>10</v>
      </c>
      <c r="D74" s="140">
        <v>32.5</v>
      </c>
      <c r="E74" s="120">
        <v>0</v>
      </c>
      <c r="F74" s="543">
        <f>E74*D74</f>
        <v>0</v>
      </c>
      <c r="G74" s="518"/>
      <c r="H74" s="518"/>
      <c r="I74" s="518"/>
      <c r="J74" s="518"/>
      <c r="K74" s="518"/>
      <c r="L74" s="518"/>
      <c r="M74" s="518"/>
      <c r="N74" s="518"/>
      <c r="O74" s="518"/>
      <c r="P74" s="518"/>
      <c r="Q74" s="518"/>
      <c r="R74" s="518"/>
      <c r="S74" s="518"/>
      <c r="T74" s="518"/>
      <c r="U74" s="518"/>
      <c r="V74" s="518"/>
      <c r="W74" s="518"/>
      <c r="X74" s="518"/>
      <c r="Y74" s="518"/>
      <c r="Z74" s="518"/>
      <c r="AA74" s="518"/>
      <c r="AB74" s="518"/>
      <c r="AC74" s="518"/>
      <c r="AD74" s="518"/>
      <c r="AE74" s="518"/>
      <c r="AF74" s="518"/>
      <c r="AG74" s="518"/>
      <c r="AH74" s="518"/>
      <c r="AI74" s="518"/>
      <c r="AJ74" s="518"/>
      <c r="AK74" s="518"/>
      <c r="AL74" s="518"/>
      <c r="AM74" s="518"/>
      <c r="AN74" s="518"/>
      <c r="AO74" s="518"/>
      <c r="AP74" s="518"/>
      <c r="AQ74" s="518"/>
    </row>
    <row r="75" spans="1:43" s="544" customFormat="1">
      <c r="A75" s="141"/>
      <c r="B75" s="138"/>
      <c r="C75" s="143"/>
      <c r="D75" s="140"/>
      <c r="E75" s="120"/>
      <c r="F75" s="543"/>
      <c r="G75" s="518"/>
      <c r="H75" s="518"/>
      <c r="I75" s="518"/>
      <c r="J75" s="518"/>
      <c r="K75" s="518"/>
      <c r="L75" s="518"/>
      <c r="M75" s="518"/>
      <c r="N75" s="518"/>
      <c r="O75" s="518"/>
      <c r="P75" s="518"/>
      <c r="Q75" s="518"/>
      <c r="R75" s="518"/>
      <c r="S75" s="518"/>
      <c r="T75" s="518"/>
      <c r="U75" s="518"/>
      <c r="V75" s="518"/>
      <c r="W75" s="518"/>
      <c r="X75" s="518"/>
      <c r="Y75" s="518"/>
      <c r="Z75" s="518"/>
      <c r="AA75" s="518"/>
      <c r="AB75" s="518"/>
      <c r="AC75" s="518"/>
      <c r="AD75" s="518"/>
      <c r="AE75" s="518"/>
      <c r="AF75" s="518"/>
      <c r="AG75" s="518"/>
      <c r="AH75" s="518"/>
      <c r="AI75" s="518"/>
      <c r="AJ75" s="518"/>
      <c r="AK75" s="518"/>
      <c r="AL75" s="518"/>
      <c r="AM75" s="518"/>
      <c r="AN75" s="518"/>
      <c r="AO75" s="518"/>
      <c r="AP75" s="518"/>
      <c r="AQ75" s="518"/>
    </row>
    <row r="76" spans="1:43" s="544" customFormat="1" ht="35.1" customHeight="1">
      <c r="A76" s="141" t="s">
        <v>158</v>
      </c>
      <c r="B76" s="138" t="s">
        <v>157</v>
      </c>
      <c r="C76" s="143" t="s">
        <v>10</v>
      </c>
      <c r="D76" s="140">
        <v>32.5</v>
      </c>
      <c r="E76" s="120">
        <v>0</v>
      </c>
      <c r="F76" s="543">
        <f>E76*D76</f>
        <v>0</v>
      </c>
      <c r="G76" s="518"/>
      <c r="H76" s="518"/>
      <c r="I76" s="518"/>
      <c r="J76" s="518"/>
      <c r="K76" s="518"/>
      <c r="L76" s="518"/>
      <c r="M76" s="518"/>
      <c r="N76" s="518"/>
      <c r="O76" s="518"/>
      <c r="P76" s="518"/>
      <c r="Q76" s="518"/>
      <c r="R76" s="518"/>
      <c r="S76" s="518"/>
      <c r="T76" s="518"/>
      <c r="U76" s="518"/>
      <c r="V76" s="518"/>
      <c r="W76" s="518"/>
      <c r="X76" s="518"/>
      <c r="Y76" s="518"/>
      <c r="Z76" s="518"/>
      <c r="AA76" s="518"/>
      <c r="AB76" s="518"/>
      <c r="AC76" s="518"/>
      <c r="AD76" s="518"/>
      <c r="AE76" s="518"/>
      <c r="AF76" s="518"/>
      <c r="AG76" s="518"/>
      <c r="AH76" s="518"/>
      <c r="AI76" s="518"/>
      <c r="AJ76" s="518"/>
      <c r="AK76" s="518"/>
      <c r="AL76" s="518"/>
      <c r="AM76" s="518"/>
      <c r="AN76" s="518"/>
      <c r="AO76" s="518"/>
      <c r="AP76" s="518"/>
      <c r="AQ76" s="518"/>
    </row>
    <row r="77" spans="1:43" s="544" customFormat="1">
      <c r="A77" s="141"/>
      <c r="B77" s="138"/>
      <c r="C77" s="143"/>
      <c r="D77" s="140"/>
      <c r="E77" s="120"/>
      <c r="F77" s="543"/>
      <c r="G77" s="518"/>
      <c r="H77" s="518"/>
      <c r="I77" s="518"/>
      <c r="J77" s="518"/>
      <c r="K77" s="518"/>
      <c r="L77" s="518"/>
      <c r="M77" s="518"/>
      <c r="N77" s="518"/>
      <c r="O77" s="518"/>
      <c r="P77" s="518"/>
      <c r="Q77" s="518"/>
      <c r="R77" s="518"/>
      <c r="S77" s="518"/>
      <c r="T77" s="518"/>
      <c r="U77" s="518"/>
      <c r="V77" s="518"/>
      <c r="W77" s="518"/>
      <c r="X77" s="518"/>
      <c r="Y77" s="518"/>
      <c r="Z77" s="518"/>
      <c r="AA77" s="518"/>
      <c r="AB77" s="518"/>
      <c r="AC77" s="518"/>
      <c r="AD77" s="518"/>
      <c r="AE77" s="518"/>
      <c r="AF77" s="518"/>
      <c r="AG77" s="518"/>
      <c r="AH77" s="518"/>
      <c r="AI77" s="518"/>
      <c r="AJ77" s="518"/>
      <c r="AK77" s="518"/>
      <c r="AL77" s="518"/>
      <c r="AM77" s="518"/>
      <c r="AN77" s="518"/>
      <c r="AO77" s="518"/>
      <c r="AP77" s="518"/>
      <c r="AQ77" s="518"/>
    </row>
    <row r="78" spans="1:43" s="544" customFormat="1" ht="15" customHeight="1">
      <c r="A78" s="141" t="s">
        <v>160</v>
      </c>
      <c r="B78" s="138" t="s">
        <v>159</v>
      </c>
      <c r="C78" s="143" t="s">
        <v>9</v>
      </c>
      <c r="D78" s="140">
        <v>19.399999999999999</v>
      </c>
      <c r="E78" s="120">
        <v>0</v>
      </c>
      <c r="F78" s="543">
        <f>E78*D78</f>
        <v>0</v>
      </c>
      <c r="G78" s="518"/>
      <c r="H78" s="518"/>
      <c r="I78" s="518"/>
      <c r="J78" s="518"/>
      <c r="K78" s="518"/>
      <c r="L78" s="518"/>
      <c r="M78" s="518"/>
      <c r="N78" s="518"/>
      <c r="O78" s="518"/>
      <c r="P78" s="518"/>
      <c r="Q78" s="518"/>
      <c r="R78" s="518"/>
      <c r="S78" s="518"/>
      <c r="T78" s="518"/>
      <c r="U78" s="518"/>
      <c r="V78" s="518"/>
      <c r="W78" s="518"/>
      <c r="X78" s="518"/>
      <c r="Y78" s="518"/>
      <c r="Z78" s="518"/>
      <c r="AA78" s="518"/>
      <c r="AB78" s="518"/>
      <c r="AC78" s="518"/>
      <c r="AD78" s="518"/>
      <c r="AE78" s="518"/>
      <c r="AF78" s="518"/>
      <c r="AG78" s="518"/>
      <c r="AH78" s="518"/>
      <c r="AI78" s="518"/>
      <c r="AJ78" s="518"/>
      <c r="AK78" s="518"/>
      <c r="AL78" s="518"/>
      <c r="AM78" s="518"/>
      <c r="AN78" s="518"/>
      <c r="AO78" s="518"/>
      <c r="AP78" s="518"/>
      <c r="AQ78" s="518"/>
    </row>
    <row r="79" spans="1:43" s="544" customFormat="1">
      <c r="A79" s="141"/>
      <c r="B79" s="138"/>
      <c r="C79" s="143"/>
      <c r="D79" s="140"/>
      <c r="E79" s="120"/>
      <c r="F79" s="543"/>
      <c r="G79" s="518"/>
      <c r="H79" s="518"/>
      <c r="I79" s="518"/>
      <c r="J79" s="518"/>
      <c r="K79" s="518"/>
      <c r="L79" s="518"/>
      <c r="M79" s="518"/>
      <c r="N79" s="518"/>
      <c r="O79" s="518"/>
      <c r="P79" s="518"/>
      <c r="Q79" s="518"/>
      <c r="R79" s="518"/>
      <c r="S79" s="518"/>
      <c r="T79" s="518"/>
      <c r="U79" s="518"/>
      <c r="V79" s="518"/>
      <c r="W79" s="518"/>
      <c r="X79" s="518"/>
      <c r="Y79" s="518"/>
      <c r="Z79" s="518"/>
      <c r="AA79" s="518"/>
      <c r="AB79" s="518"/>
      <c r="AC79" s="518"/>
      <c r="AD79" s="518"/>
      <c r="AE79" s="518"/>
      <c r="AF79" s="518"/>
      <c r="AG79" s="518"/>
      <c r="AH79" s="518"/>
      <c r="AI79" s="518"/>
      <c r="AJ79" s="518"/>
      <c r="AK79" s="518"/>
      <c r="AL79" s="518"/>
      <c r="AM79" s="518"/>
      <c r="AN79" s="518"/>
      <c r="AO79" s="518"/>
      <c r="AP79" s="518"/>
      <c r="AQ79" s="518"/>
    </row>
    <row r="80" spans="1:43" s="544" customFormat="1" ht="45">
      <c r="A80" s="141" t="s">
        <v>162</v>
      </c>
      <c r="B80" s="138" t="s">
        <v>161</v>
      </c>
      <c r="C80" s="143" t="s">
        <v>8</v>
      </c>
      <c r="D80" s="140">
        <v>75</v>
      </c>
      <c r="E80" s="120">
        <v>0</v>
      </c>
      <c r="F80" s="543">
        <f>E80*D80</f>
        <v>0</v>
      </c>
      <c r="G80" s="518"/>
      <c r="H80" s="518"/>
      <c r="I80" s="518"/>
      <c r="J80" s="518"/>
      <c r="K80" s="518"/>
      <c r="L80" s="518"/>
      <c r="M80" s="518"/>
      <c r="N80" s="518"/>
      <c r="O80" s="518"/>
      <c r="P80" s="518"/>
      <c r="Q80" s="518"/>
      <c r="R80" s="518"/>
      <c r="S80" s="518"/>
      <c r="T80" s="518"/>
      <c r="U80" s="518"/>
      <c r="V80" s="518"/>
      <c r="W80" s="518"/>
      <c r="X80" s="518"/>
      <c r="Y80" s="518"/>
      <c r="Z80" s="518"/>
      <c r="AA80" s="518"/>
      <c r="AB80" s="518"/>
      <c r="AC80" s="518"/>
      <c r="AD80" s="518"/>
      <c r="AE80" s="518"/>
      <c r="AF80" s="518"/>
      <c r="AG80" s="518"/>
      <c r="AH80" s="518"/>
      <c r="AI80" s="518"/>
      <c r="AJ80" s="518"/>
      <c r="AK80" s="518"/>
      <c r="AL80" s="518"/>
      <c r="AM80" s="518"/>
      <c r="AN80" s="518"/>
      <c r="AO80" s="518"/>
      <c r="AP80" s="518"/>
      <c r="AQ80" s="518"/>
    </row>
    <row r="81" spans="1:43" s="544" customFormat="1">
      <c r="A81" s="141"/>
      <c r="B81" s="138"/>
      <c r="C81" s="143"/>
      <c r="D81" s="140"/>
      <c r="E81" s="120"/>
      <c r="F81" s="543"/>
      <c r="G81" s="518"/>
      <c r="H81" s="518"/>
      <c r="I81" s="518"/>
      <c r="J81" s="518"/>
      <c r="K81" s="518"/>
      <c r="L81" s="518"/>
      <c r="M81" s="518"/>
      <c r="N81" s="518"/>
      <c r="O81" s="518"/>
      <c r="P81" s="518"/>
      <c r="Q81" s="518"/>
      <c r="R81" s="518"/>
      <c r="S81" s="518"/>
      <c r="T81" s="518"/>
      <c r="U81" s="518"/>
      <c r="V81" s="518"/>
      <c r="W81" s="518"/>
      <c r="X81" s="518"/>
      <c r="Y81" s="518"/>
      <c r="Z81" s="518"/>
      <c r="AA81" s="518"/>
      <c r="AB81" s="518"/>
      <c r="AC81" s="518"/>
      <c r="AD81" s="518"/>
      <c r="AE81" s="518"/>
      <c r="AF81" s="518"/>
      <c r="AG81" s="518"/>
      <c r="AH81" s="518"/>
      <c r="AI81" s="518"/>
      <c r="AJ81" s="518"/>
      <c r="AK81" s="518"/>
      <c r="AL81" s="518"/>
      <c r="AM81" s="518"/>
      <c r="AN81" s="518"/>
      <c r="AO81" s="518"/>
      <c r="AP81" s="518"/>
      <c r="AQ81" s="518"/>
    </row>
    <row r="82" spans="1:43" s="544" customFormat="1" ht="15" customHeight="1">
      <c r="A82" s="141" t="s">
        <v>711</v>
      </c>
      <c r="B82" s="138" t="s">
        <v>163</v>
      </c>
      <c r="C82" s="143" t="s">
        <v>8</v>
      </c>
      <c r="D82" s="140">
        <v>25</v>
      </c>
      <c r="E82" s="120">
        <v>0</v>
      </c>
      <c r="F82" s="543">
        <f>E82*D82</f>
        <v>0</v>
      </c>
      <c r="G82" s="518"/>
      <c r="H82" s="518"/>
      <c r="I82" s="518"/>
      <c r="J82" s="518"/>
      <c r="K82" s="518"/>
      <c r="L82" s="518"/>
      <c r="M82" s="518"/>
      <c r="N82" s="518"/>
      <c r="O82" s="518"/>
      <c r="P82" s="518"/>
      <c r="Q82" s="518"/>
      <c r="R82" s="518"/>
      <c r="S82" s="518"/>
      <c r="T82" s="518"/>
      <c r="U82" s="518"/>
      <c r="V82" s="518"/>
      <c r="W82" s="518"/>
      <c r="X82" s="518"/>
      <c r="Y82" s="518"/>
      <c r="Z82" s="518"/>
      <c r="AA82" s="518"/>
      <c r="AB82" s="518"/>
      <c r="AC82" s="518"/>
      <c r="AD82" s="518"/>
      <c r="AE82" s="518"/>
      <c r="AF82" s="518"/>
      <c r="AG82" s="518"/>
      <c r="AH82" s="518"/>
      <c r="AI82" s="518"/>
      <c r="AJ82" s="518"/>
      <c r="AK82" s="518"/>
      <c r="AL82" s="518"/>
      <c r="AM82" s="518"/>
      <c r="AN82" s="518"/>
      <c r="AO82" s="518"/>
      <c r="AP82" s="518"/>
      <c r="AQ82" s="518"/>
    </row>
    <row r="83" spans="1:43" s="544" customFormat="1">
      <c r="A83" s="629"/>
      <c r="B83" s="138"/>
      <c r="C83" s="143"/>
      <c r="D83" s="140"/>
      <c r="E83" s="120"/>
      <c r="F83" s="543"/>
      <c r="G83" s="518"/>
      <c r="H83" s="518"/>
      <c r="I83" s="518"/>
      <c r="J83" s="518"/>
      <c r="K83" s="518"/>
      <c r="L83" s="518"/>
      <c r="M83" s="518"/>
      <c r="N83" s="518"/>
      <c r="O83" s="518"/>
      <c r="P83" s="518"/>
      <c r="Q83" s="518"/>
      <c r="R83" s="518"/>
      <c r="S83" s="518"/>
      <c r="T83" s="518"/>
      <c r="U83" s="518"/>
      <c r="V83" s="518"/>
      <c r="W83" s="518"/>
      <c r="X83" s="518"/>
      <c r="Y83" s="518"/>
      <c r="Z83" s="518"/>
      <c r="AA83" s="518"/>
      <c r="AB83" s="518"/>
      <c r="AC83" s="518"/>
      <c r="AD83" s="518"/>
      <c r="AE83" s="518"/>
      <c r="AF83" s="518"/>
      <c r="AG83" s="518"/>
      <c r="AH83" s="518"/>
      <c r="AI83" s="518"/>
      <c r="AJ83" s="518"/>
      <c r="AK83" s="518"/>
      <c r="AL83" s="518"/>
      <c r="AM83" s="518"/>
      <c r="AN83" s="518"/>
      <c r="AO83" s="518"/>
      <c r="AP83" s="518"/>
      <c r="AQ83" s="518"/>
    </row>
    <row r="84" spans="1:43" s="544" customFormat="1" ht="15" customHeight="1">
      <c r="A84" s="141" t="s">
        <v>712</v>
      </c>
      <c r="B84" s="138" t="s">
        <v>138</v>
      </c>
      <c r="C84" s="143">
        <v>0.05</v>
      </c>
      <c r="D84" s="140"/>
      <c r="E84" s="120"/>
      <c r="F84" s="543">
        <f>SUM(F60:F68)*C84</f>
        <v>0</v>
      </c>
      <c r="G84" s="518"/>
      <c r="H84" s="518"/>
      <c r="I84" s="518"/>
      <c r="J84" s="518"/>
      <c r="K84" s="518"/>
      <c r="L84" s="518"/>
      <c r="M84" s="518"/>
      <c r="N84" s="518"/>
      <c r="O84" s="518"/>
      <c r="P84" s="518"/>
      <c r="Q84" s="518"/>
      <c r="R84" s="518"/>
      <c r="S84" s="518"/>
      <c r="T84" s="518"/>
      <c r="U84" s="518"/>
      <c r="V84" s="518"/>
      <c r="W84" s="518"/>
      <c r="X84" s="518"/>
      <c r="Y84" s="518"/>
      <c r="Z84" s="518"/>
      <c r="AA84" s="518"/>
      <c r="AB84" s="518"/>
      <c r="AC84" s="518"/>
      <c r="AD84" s="518"/>
      <c r="AE84" s="518"/>
      <c r="AF84" s="518"/>
      <c r="AG84" s="518"/>
      <c r="AH84" s="518"/>
      <c r="AI84" s="518"/>
      <c r="AJ84" s="518"/>
      <c r="AK84" s="518"/>
      <c r="AL84" s="518"/>
      <c r="AM84" s="518"/>
      <c r="AN84" s="518"/>
      <c r="AO84" s="518"/>
      <c r="AP84" s="518"/>
      <c r="AQ84" s="518"/>
    </row>
    <row r="85" spans="1:43" s="544" customFormat="1">
      <c r="A85" s="141"/>
      <c r="B85" s="138"/>
      <c r="C85" s="143"/>
      <c r="D85" s="140"/>
      <c r="E85" s="120"/>
      <c r="F85" s="543"/>
      <c r="G85" s="518"/>
      <c r="H85" s="518"/>
      <c r="I85" s="518"/>
      <c r="J85" s="518"/>
      <c r="K85" s="518"/>
      <c r="L85" s="518"/>
      <c r="M85" s="518"/>
      <c r="N85" s="518"/>
      <c r="O85" s="518"/>
      <c r="P85" s="518"/>
      <c r="Q85" s="518"/>
      <c r="R85" s="518"/>
      <c r="S85" s="518"/>
      <c r="T85" s="518"/>
      <c r="U85" s="518"/>
      <c r="V85" s="518"/>
      <c r="W85" s="518"/>
      <c r="X85" s="518"/>
      <c r="Y85" s="518"/>
      <c r="Z85" s="518"/>
      <c r="AA85" s="518"/>
      <c r="AB85" s="518"/>
      <c r="AC85" s="518"/>
      <c r="AD85" s="518"/>
      <c r="AE85" s="518"/>
      <c r="AF85" s="518"/>
      <c r="AG85" s="518"/>
      <c r="AH85" s="518"/>
      <c r="AI85" s="518"/>
      <c r="AJ85" s="518"/>
      <c r="AK85" s="518"/>
      <c r="AL85" s="518"/>
      <c r="AM85" s="518"/>
      <c r="AN85" s="518"/>
      <c r="AO85" s="518"/>
      <c r="AP85" s="518"/>
      <c r="AQ85" s="518"/>
    </row>
    <row r="86" spans="1:43" s="544" customFormat="1" ht="15.6" thickBot="1">
      <c r="A86" s="609" t="s">
        <v>134</v>
      </c>
      <c r="B86" s="627" t="s">
        <v>39</v>
      </c>
      <c r="C86" s="611"/>
      <c r="D86" s="612"/>
      <c r="E86" s="584"/>
      <c r="F86" s="585">
        <f>SUM(F60:F85)</f>
        <v>0</v>
      </c>
      <c r="G86" s="518"/>
      <c r="H86" s="518"/>
      <c r="I86" s="518"/>
      <c r="J86" s="518"/>
      <c r="K86" s="518"/>
      <c r="L86" s="518"/>
      <c r="M86" s="518"/>
      <c r="N86" s="518"/>
      <c r="O86" s="518"/>
      <c r="P86" s="518"/>
      <c r="Q86" s="518"/>
      <c r="R86" s="518"/>
      <c r="S86" s="518"/>
      <c r="T86" s="518"/>
      <c r="U86" s="518"/>
      <c r="V86" s="518"/>
      <c r="W86" s="518"/>
      <c r="X86" s="518"/>
      <c r="Y86" s="518"/>
      <c r="Z86" s="518"/>
      <c r="AA86" s="518"/>
      <c r="AB86" s="518"/>
      <c r="AC86" s="518"/>
      <c r="AD86" s="518"/>
      <c r="AE86" s="518"/>
      <c r="AF86" s="518"/>
      <c r="AG86" s="518"/>
      <c r="AH86" s="518"/>
      <c r="AI86" s="518"/>
      <c r="AJ86" s="518"/>
      <c r="AK86" s="518"/>
      <c r="AL86" s="518"/>
      <c r="AM86" s="518"/>
      <c r="AN86" s="518"/>
      <c r="AO86" s="518"/>
      <c r="AP86" s="518"/>
      <c r="AQ86" s="518"/>
    </row>
    <row r="87" spans="1:43" s="544" customFormat="1" ht="15.6" thickBot="1">
      <c r="A87" s="630"/>
      <c r="B87" s="631"/>
      <c r="C87" s="614"/>
      <c r="D87" s="632"/>
      <c r="E87" s="589"/>
      <c r="F87" s="590"/>
      <c r="G87" s="518"/>
      <c r="H87" s="518"/>
      <c r="I87" s="518"/>
      <c r="J87" s="518"/>
      <c r="K87" s="518"/>
      <c r="L87" s="518"/>
      <c r="M87" s="518"/>
      <c r="N87" s="518"/>
      <c r="O87" s="518"/>
      <c r="P87" s="518"/>
      <c r="Q87" s="518"/>
      <c r="R87" s="518"/>
      <c r="S87" s="518"/>
      <c r="T87" s="518"/>
      <c r="U87" s="518"/>
      <c r="V87" s="518"/>
      <c r="W87" s="518"/>
      <c r="X87" s="518"/>
      <c r="Y87" s="518"/>
      <c r="Z87" s="518"/>
      <c r="AA87" s="518"/>
      <c r="AB87" s="518"/>
      <c r="AC87" s="518"/>
      <c r="AD87" s="518"/>
      <c r="AE87" s="518"/>
      <c r="AF87" s="518"/>
      <c r="AG87" s="518"/>
      <c r="AH87" s="518"/>
      <c r="AI87" s="518"/>
      <c r="AJ87" s="518"/>
      <c r="AK87" s="518"/>
      <c r="AL87" s="518"/>
      <c r="AM87" s="518"/>
      <c r="AN87" s="518"/>
      <c r="AO87" s="518"/>
      <c r="AP87" s="518"/>
      <c r="AQ87" s="518"/>
    </row>
    <row r="88" spans="1:43" s="544" customFormat="1">
      <c r="A88" s="617" t="s">
        <v>164</v>
      </c>
      <c r="B88" s="628" t="s">
        <v>165</v>
      </c>
      <c r="C88" s="605"/>
      <c r="D88" s="606"/>
      <c r="E88" s="569"/>
      <c r="F88" s="586"/>
      <c r="G88" s="518"/>
      <c r="H88" s="518"/>
      <c r="I88" s="518"/>
      <c r="J88" s="518"/>
      <c r="K88" s="518"/>
      <c r="L88" s="518"/>
      <c r="M88" s="518"/>
      <c r="N88" s="518"/>
      <c r="O88" s="518"/>
      <c r="P88" s="518"/>
      <c r="Q88" s="518"/>
      <c r="R88" s="518"/>
      <c r="S88" s="518"/>
      <c r="T88" s="518"/>
      <c r="U88" s="518"/>
      <c r="V88" s="518"/>
      <c r="W88" s="518"/>
      <c r="X88" s="518"/>
      <c r="Y88" s="518"/>
      <c r="Z88" s="518"/>
      <c r="AA88" s="518"/>
      <c r="AB88" s="518"/>
      <c r="AC88" s="518"/>
      <c r="AD88" s="518"/>
      <c r="AE88" s="518"/>
      <c r="AF88" s="518"/>
      <c r="AG88" s="518"/>
      <c r="AH88" s="518"/>
      <c r="AI88" s="518"/>
      <c r="AJ88" s="518"/>
      <c r="AK88" s="518"/>
      <c r="AL88" s="518"/>
      <c r="AM88" s="518"/>
      <c r="AN88" s="518"/>
      <c r="AO88" s="518"/>
      <c r="AP88" s="518"/>
      <c r="AQ88" s="518"/>
    </row>
    <row r="89" spans="1:43" s="544" customFormat="1">
      <c r="A89" s="141"/>
      <c r="B89" s="138"/>
      <c r="C89" s="143"/>
      <c r="D89" s="140"/>
      <c r="E89" s="120"/>
      <c r="F89" s="543"/>
      <c r="G89" s="518"/>
      <c r="H89" s="518"/>
      <c r="I89" s="518"/>
      <c r="J89" s="518"/>
      <c r="K89" s="518"/>
      <c r="L89" s="518"/>
      <c r="M89" s="518"/>
      <c r="N89" s="518"/>
      <c r="O89" s="518"/>
      <c r="P89" s="518"/>
      <c r="Q89" s="518"/>
      <c r="R89" s="518"/>
      <c r="S89" s="518"/>
      <c r="T89" s="518"/>
      <c r="U89" s="518"/>
      <c r="V89" s="518"/>
      <c r="W89" s="518"/>
      <c r="X89" s="518"/>
      <c r="Y89" s="518"/>
      <c r="Z89" s="518"/>
      <c r="AA89" s="518"/>
      <c r="AB89" s="518"/>
      <c r="AC89" s="518"/>
      <c r="AD89" s="518"/>
      <c r="AE89" s="518"/>
      <c r="AF89" s="518"/>
      <c r="AG89" s="518"/>
      <c r="AH89" s="518"/>
      <c r="AI89" s="518"/>
      <c r="AJ89" s="518"/>
      <c r="AK89" s="518"/>
      <c r="AL89" s="518"/>
      <c r="AM89" s="518"/>
      <c r="AN89" s="518"/>
      <c r="AO89" s="518"/>
      <c r="AP89" s="518"/>
      <c r="AQ89" s="518"/>
    </row>
    <row r="90" spans="1:43" s="544" customFormat="1" ht="15" customHeight="1">
      <c r="A90" s="141" t="s">
        <v>166</v>
      </c>
      <c r="B90" s="138" t="s">
        <v>285</v>
      </c>
      <c r="C90" s="143" t="s">
        <v>167</v>
      </c>
      <c r="D90" s="140">
        <v>7988.15</v>
      </c>
      <c r="E90" s="120">
        <v>0</v>
      </c>
      <c r="F90" s="543">
        <f>E90*D90</f>
        <v>0</v>
      </c>
      <c r="G90" s="518"/>
      <c r="H90" s="518"/>
      <c r="I90" s="518"/>
      <c r="J90" s="518"/>
      <c r="K90" s="518"/>
      <c r="L90" s="518"/>
      <c r="M90" s="518"/>
      <c r="N90" s="518"/>
      <c r="O90" s="518"/>
      <c r="P90" s="518"/>
      <c r="Q90" s="518"/>
      <c r="R90" s="518"/>
      <c r="S90" s="518"/>
      <c r="T90" s="518"/>
      <c r="U90" s="518"/>
      <c r="V90" s="518"/>
      <c r="W90" s="518"/>
      <c r="X90" s="518"/>
      <c r="Y90" s="518"/>
      <c r="Z90" s="518"/>
      <c r="AA90" s="518"/>
      <c r="AB90" s="518"/>
      <c r="AC90" s="518"/>
      <c r="AD90" s="518"/>
      <c r="AE90" s="518"/>
      <c r="AF90" s="518"/>
      <c r="AG90" s="518"/>
      <c r="AH90" s="518"/>
      <c r="AI90" s="518"/>
      <c r="AJ90" s="518"/>
      <c r="AK90" s="518"/>
      <c r="AL90" s="518"/>
      <c r="AM90" s="518"/>
      <c r="AN90" s="518"/>
      <c r="AO90" s="518"/>
      <c r="AP90" s="518"/>
      <c r="AQ90" s="518"/>
    </row>
    <row r="91" spans="1:43" s="544" customFormat="1">
      <c r="A91" s="141"/>
      <c r="B91" s="138"/>
      <c r="C91" s="143"/>
      <c r="D91" s="140"/>
      <c r="E91" s="120"/>
      <c r="F91" s="543"/>
      <c r="G91" s="518"/>
      <c r="H91" s="518"/>
      <c r="I91" s="518"/>
      <c r="J91" s="518"/>
      <c r="K91" s="518"/>
      <c r="L91" s="518"/>
      <c r="M91" s="518"/>
      <c r="N91" s="518"/>
      <c r="O91" s="518"/>
      <c r="P91" s="518"/>
      <c r="Q91" s="518"/>
      <c r="R91" s="518"/>
      <c r="S91" s="518"/>
      <c r="T91" s="518"/>
      <c r="U91" s="518"/>
      <c r="V91" s="518"/>
      <c r="W91" s="518"/>
      <c r="X91" s="518"/>
      <c r="Y91" s="518"/>
      <c r="Z91" s="518"/>
      <c r="AA91" s="518"/>
      <c r="AB91" s="518"/>
      <c r="AC91" s="518"/>
      <c r="AD91" s="518"/>
      <c r="AE91" s="518"/>
      <c r="AF91" s="518"/>
      <c r="AG91" s="518"/>
      <c r="AH91" s="518"/>
      <c r="AI91" s="518"/>
      <c r="AJ91" s="518"/>
      <c r="AK91" s="518"/>
      <c r="AL91" s="518"/>
      <c r="AM91" s="518"/>
      <c r="AN91" s="518"/>
      <c r="AO91" s="518"/>
      <c r="AP91" s="518"/>
      <c r="AQ91" s="518"/>
    </row>
    <row r="92" spans="1:43" s="544" customFormat="1" ht="35.1" customHeight="1">
      <c r="A92" s="141" t="s">
        <v>169</v>
      </c>
      <c r="B92" s="138" t="s">
        <v>168</v>
      </c>
      <c r="C92" s="143" t="s">
        <v>167</v>
      </c>
      <c r="D92" s="140">
        <f>+D90</f>
        <v>7988.15</v>
      </c>
      <c r="E92" s="120">
        <v>0</v>
      </c>
      <c r="F92" s="543">
        <f>E92*D92</f>
        <v>0</v>
      </c>
      <c r="G92" s="518"/>
      <c r="H92" s="518"/>
      <c r="I92" s="518"/>
      <c r="J92" s="518"/>
      <c r="K92" s="518"/>
      <c r="L92" s="518"/>
      <c r="M92" s="518"/>
      <c r="N92" s="518"/>
      <c r="O92" s="518"/>
      <c r="P92" s="518"/>
      <c r="Q92" s="518"/>
      <c r="R92" s="518"/>
      <c r="S92" s="518"/>
      <c r="T92" s="518"/>
      <c r="U92" s="518"/>
      <c r="V92" s="518"/>
      <c r="W92" s="518"/>
      <c r="X92" s="518"/>
      <c r="Y92" s="518"/>
      <c r="Z92" s="518"/>
      <c r="AA92" s="518"/>
      <c r="AB92" s="518"/>
      <c r="AC92" s="518"/>
      <c r="AD92" s="518"/>
      <c r="AE92" s="518"/>
      <c r="AF92" s="518"/>
      <c r="AG92" s="518"/>
      <c r="AH92" s="518"/>
      <c r="AI92" s="518"/>
      <c r="AJ92" s="518"/>
      <c r="AK92" s="518"/>
      <c r="AL92" s="518"/>
      <c r="AM92" s="518"/>
      <c r="AN92" s="518"/>
      <c r="AO92" s="518"/>
      <c r="AP92" s="518"/>
      <c r="AQ92" s="518"/>
    </row>
    <row r="93" spans="1:43" s="544" customFormat="1">
      <c r="A93" s="141"/>
      <c r="B93" s="138"/>
      <c r="C93" s="143"/>
      <c r="D93" s="140"/>
      <c r="E93" s="120"/>
      <c r="F93" s="543"/>
      <c r="G93" s="518"/>
      <c r="H93" s="518"/>
      <c r="I93" s="518"/>
      <c r="J93" s="518"/>
      <c r="K93" s="518"/>
      <c r="L93" s="518"/>
      <c r="M93" s="518"/>
      <c r="N93" s="518"/>
      <c r="O93" s="518"/>
      <c r="P93" s="518"/>
      <c r="Q93" s="518"/>
      <c r="R93" s="518"/>
      <c r="S93" s="518"/>
      <c r="T93" s="518"/>
      <c r="U93" s="518"/>
      <c r="V93" s="518"/>
      <c r="W93" s="518"/>
      <c r="X93" s="518"/>
      <c r="Y93" s="518"/>
      <c r="Z93" s="518"/>
      <c r="AA93" s="518"/>
      <c r="AB93" s="518"/>
      <c r="AC93" s="518"/>
      <c r="AD93" s="518"/>
      <c r="AE93" s="518"/>
      <c r="AF93" s="518"/>
      <c r="AG93" s="518"/>
      <c r="AH93" s="518"/>
      <c r="AI93" s="518"/>
      <c r="AJ93" s="518"/>
      <c r="AK93" s="518"/>
      <c r="AL93" s="518"/>
      <c r="AM93" s="518"/>
      <c r="AN93" s="518"/>
      <c r="AO93" s="518"/>
      <c r="AP93" s="518"/>
      <c r="AQ93" s="518"/>
    </row>
    <row r="94" spans="1:43" s="544" customFormat="1" ht="15" customHeight="1">
      <c r="A94" s="141" t="s">
        <v>170</v>
      </c>
      <c r="B94" s="138" t="s">
        <v>34</v>
      </c>
      <c r="C94" s="143">
        <v>0.05</v>
      </c>
      <c r="D94" s="140"/>
      <c r="E94" s="120"/>
      <c r="F94" s="543">
        <f>SUM(F89:F93)*C94</f>
        <v>0</v>
      </c>
      <c r="G94" s="518"/>
      <c r="H94" s="518"/>
      <c r="I94" s="518"/>
      <c r="J94" s="518"/>
      <c r="K94" s="518"/>
      <c r="L94" s="518"/>
      <c r="M94" s="518"/>
      <c r="N94" s="518"/>
      <c r="O94" s="518"/>
      <c r="P94" s="518"/>
      <c r="Q94" s="518"/>
      <c r="R94" s="518"/>
      <c r="S94" s="518"/>
      <c r="T94" s="518"/>
      <c r="U94" s="518"/>
      <c r="V94" s="518"/>
      <c r="W94" s="518"/>
      <c r="X94" s="518"/>
      <c r="Y94" s="518"/>
      <c r="Z94" s="518"/>
      <c r="AA94" s="518"/>
      <c r="AB94" s="518"/>
      <c r="AC94" s="518"/>
      <c r="AD94" s="518"/>
      <c r="AE94" s="518"/>
      <c r="AF94" s="518"/>
      <c r="AG94" s="518"/>
      <c r="AH94" s="518"/>
      <c r="AI94" s="518"/>
      <c r="AJ94" s="518"/>
      <c r="AK94" s="518"/>
      <c r="AL94" s="518"/>
      <c r="AM94" s="518"/>
      <c r="AN94" s="518"/>
      <c r="AO94" s="518"/>
      <c r="AP94" s="518"/>
      <c r="AQ94" s="518"/>
    </row>
    <row r="95" spans="1:43" s="544" customFormat="1">
      <c r="A95" s="141"/>
      <c r="B95" s="138"/>
      <c r="C95" s="143"/>
      <c r="D95" s="140"/>
      <c r="E95" s="120"/>
      <c r="F95" s="543"/>
      <c r="G95" s="518"/>
      <c r="H95" s="518"/>
      <c r="I95" s="518"/>
      <c r="J95" s="518"/>
      <c r="K95" s="518"/>
      <c r="L95" s="518"/>
      <c r="M95" s="518"/>
      <c r="N95" s="518"/>
      <c r="O95" s="518"/>
      <c r="P95" s="518"/>
      <c r="Q95" s="518"/>
      <c r="R95" s="518"/>
      <c r="S95" s="518"/>
      <c r="T95" s="518"/>
      <c r="U95" s="518"/>
      <c r="V95" s="518"/>
      <c r="W95" s="518"/>
      <c r="X95" s="518"/>
      <c r="Y95" s="518"/>
      <c r="Z95" s="518"/>
      <c r="AA95" s="518"/>
      <c r="AB95" s="518"/>
      <c r="AC95" s="518"/>
      <c r="AD95" s="518"/>
      <c r="AE95" s="518"/>
      <c r="AF95" s="518"/>
      <c r="AG95" s="518"/>
      <c r="AH95" s="518"/>
      <c r="AI95" s="518"/>
      <c r="AJ95" s="518"/>
      <c r="AK95" s="518"/>
      <c r="AL95" s="518"/>
      <c r="AM95" s="518"/>
      <c r="AN95" s="518"/>
      <c r="AO95" s="518"/>
      <c r="AP95" s="518"/>
      <c r="AQ95" s="518"/>
    </row>
    <row r="96" spans="1:43" s="544" customFormat="1" ht="15.6" thickBot="1">
      <c r="A96" s="609" t="s">
        <v>164</v>
      </c>
      <c r="B96" s="627" t="s">
        <v>165</v>
      </c>
      <c r="C96" s="611"/>
      <c r="D96" s="612"/>
      <c r="E96" s="584"/>
      <c r="F96" s="585">
        <f>SUM(F90:F95)</f>
        <v>0</v>
      </c>
      <c r="G96" s="518"/>
      <c r="H96" s="518"/>
      <c r="I96" s="518"/>
      <c r="J96" s="518"/>
      <c r="K96" s="518"/>
      <c r="L96" s="518"/>
      <c r="M96" s="518"/>
      <c r="N96" s="518"/>
      <c r="O96" s="518"/>
      <c r="P96" s="518"/>
      <c r="Q96" s="518"/>
      <c r="R96" s="518"/>
      <c r="S96" s="518"/>
      <c r="T96" s="518"/>
      <c r="U96" s="518"/>
      <c r="V96" s="518"/>
      <c r="W96" s="518"/>
      <c r="X96" s="518"/>
      <c r="Y96" s="518"/>
      <c r="Z96" s="518"/>
      <c r="AA96" s="518"/>
      <c r="AB96" s="518"/>
      <c r="AC96" s="518"/>
      <c r="AD96" s="518"/>
      <c r="AE96" s="518"/>
      <c r="AF96" s="518"/>
      <c r="AG96" s="518"/>
      <c r="AH96" s="518"/>
      <c r="AI96" s="518"/>
      <c r="AJ96" s="518"/>
      <c r="AK96" s="518"/>
      <c r="AL96" s="518"/>
      <c r="AM96" s="518"/>
      <c r="AN96" s="518"/>
      <c r="AO96" s="518"/>
      <c r="AP96" s="518"/>
      <c r="AQ96" s="518"/>
    </row>
    <row r="97" spans="1:43" s="544" customFormat="1" ht="15.6" thickBot="1">
      <c r="A97" s="558"/>
      <c r="B97" s="633"/>
      <c r="C97" s="560"/>
      <c r="D97" s="561"/>
      <c r="E97" s="546"/>
      <c r="F97" s="547"/>
      <c r="G97" s="518"/>
      <c r="H97" s="518"/>
      <c r="I97" s="518"/>
      <c r="J97" s="518"/>
      <c r="K97" s="518"/>
      <c r="L97" s="518"/>
      <c r="M97" s="518"/>
      <c r="N97" s="518"/>
      <c r="O97" s="518"/>
      <c r="P97" s="518"/>
      <c r="Q97" s="518"/>
      <c r="R97" s="518"/>
      <c r="S97" s="518"/>
      <c r="T97" s="518"/>
      <c r="U97" s="518"/>
      <c r="V97" s="518"/>
      <c r="W97" s="518"/>
      <c r="X97" s="518"/>
      <c r="Y97" s="518"/>
      <c r="Z97" s="518"/>
      <c r="AA97" s="518"/>
      <c r="AB97" s="518"/>
      <c r="AC97" s="518"/>
      <c r="AD97" s="518"/>
      <c r="AE97" s="518"/>
      <c r="AF97" s="518"/>
      <c r="AG97" s="518"/>
      <c r="AH97" s="518"/>
      <c r="AI97" s="518"/>
      <c r="AJ97" s="518"/>
      <c r="AK97" s="518"/>
      <c r="AL97" s="518"/>
      <c r="AM97" s="518"/>
      <c r="AN97" s="518"/>
      <c r="AO97" s="518"/>
      <c r="AP97" s="518"/>
      <c r="AQ97" s="518"/>
    </row>
    <row r="98" spans="1:43" s="544" customFormat="1" ht="19.8" thickBot="1">
      <c r="A98" s="562" t="s">
        <v>86</v>
      </c>
      <c r="B98" s="563" t="s">
        <v>37</v>
      </c>
      <c r="C98" s="564"/>
      <c r="D98" s="565"/>
      <c r="E98" s="548"/>
      <c r="F98" s="591">
        <f>F86+F54+F44+F96</f>
        <v>0</v>
      </c>
      <c r="G98" s="518"/>
      <c r="H98" s="518"/>
      <c r="I98" s="518"/>
      <c r="J98" s="518"/>
      <c r="K98" s="518"/>
      <c r="L98" s="518"/>
      <c r="M98" s="518"/>
      <c r="N98" s="518"/>
      <c r="O98" s="518"/>
      <c r="P98" s="518"/>
      <c r="Q98" s="518"/>
      <c r="R98" s="518"/>
      <c r="S98" s="518"/>
      <c r="T98" s="518"/>
      <c r="U98" s="518"/>
      <c r="V98" s="518"/>
      <c r="W98" s="518"/>
      <c r="X98" s="518"/>
      <c r="Y98" s="518"/>
      <c r="Z98" s="518"/>
      <c r="AA98" s="518"/>
      <c r="AB98" s="518"/>
      <c r="AC98" s="518"/>
      <c r="AD98" s="518"/>
      <c r="AE98" s="518"/>
      <c r="AF98" s="518"/>
      <c r="AG98" s="518"/>
      <c r="AH98" s="518"/>
      <c r="AI98" s="518"/>
      <c r="AJ98" s="518"/>
      <c r="AK98" s="518"/>
      <c r="AL98" s="518"/>
      <c r="AM98" s="518"/>
      <c r="AN98" s="518"/>
      <c r="AO98" s="518"/>
      <c r="AP98" s="518"/>
      <c r="AQ98" s="518"/>
    </row>
    <row r="99" spans="1:43" s="544" customFormat="1" ht="15.6" thickBot="1">
      <c r="A99" s="558"/>
      <c r="B99" s="559"/>
      <c r="C99" s="560"/>
      <c r="D99" s="561"/>
      <c r="E99" s="546"/>
      <c r="F99" s="547"/>
      <c r="G99" s="518"/>
      <c r="H99" s="518"/>
      <c r="I99" s="518"/>
      <c r="J99" s="518"/>
      <c r="K99" s="518"/>
      <c r="L99" s="518"/>
      <c r="M99" s="518"/>
      <c r="N99" s="518"/>
      <c r="O99" s="518"/>
      <c r="P99" s="518"/>
      <c r="Q99" s="518"/>
      <c r="R99" s="518"/>
      <c r="S99" s="518"/>
      <c r="T99" s="518"/>
      <c r="U99" s="518"/>
      <c r="V99" s="518"/>
      <c r="W99" s="518"/>
      <c r="X99" s="518"/>
      <c r="Y99" s="518"/>
      <c r="Z99" s="518"/>
      <c r="AA99" s="518"/>
      <c r="AB99" s="518"/>
      <c r="AC99" s="518"/>
      <c r="AD99" s="518"/>
      <c r="AE99" s="518"/>
      <c r="AF99" s="518"/>
      <c r="AG99" s="518"/>
      <c r="AH99" s="518"/>
      <c r="AI99" s="518"/>
      <c r="AJ99" s="518"/>
      <c r="AK99" s="518"/>
      <c r="AL99" s="518"/>
      <c r="AM99" s="518"/>
      <c r="AN99" s="518"/>
      <c r="AO99" s="518"/>
      <c r="AP99" s="518"/>
      <c r="AQ99" s="518"/>
    </row>
    <row r="100" spans="1:43" s="544" customFormat="1" ht="19.8" thickBot="1">
      <c r="A100" s="562" t="s">
        <v>87</v>
      </c>
      <c r="B100" s="563" t="s">
        <v>40</v>
      </c>
      <c r="C100" s="564"/>
      <c r="D100" s="565"/>
      <c r="E100" s="548"/>
      <c r="F100" s="592"/>
      <c r="G100" s="518"/>
      <c r="H100" s="518"/>
      <c r="I100" s="518"/>
      <c r="J100" s="518"/>
      <c r="K100" s="518"/>
      <c r="L100" s="518"/>
      <c r="M100" s="518"/>
      <c r="N100" s="518"/>
      <c r="O100" s="518"/>
      <c r="P100" s="518"/>
      <c r="Q100" s="518"/>
      <c r="R100" s="518"/>
      <c r="S100" s="518"/>
      <c r="T100" s="518"/>
      <c r="U100" s="518"/>
      <c r="V100" s="518"/>
      <c r="W100" s="518"/>
      <c r="X100" s="518"/>
      <c r="Y100" s="518"/>
      <c r="Z100" s="518"/>
      <c r="AA100" s="518"/>
      <c r="AB100" s="518"/>
      <c r="AC100" s="518"/>
      <c r="AD100" s="518"/>
      <c r="AE100" s="518"/>
      <c r="AF100" s="518"/>
      <c r="AG100" s="518"/>
      <c r="AH100" s="518"/>
      <c r="AI100" s="518"/>
      <c r="AJ100" s="518"/>
      <c r="AK100" s="518"/>
      <c r="AL100" s="518"/>
      <c r="AM100" s="518"/>
      <c r="AN100" s="518"/>
      <c r="AO100" s="518"/>
      <c r="AP100" s="518"/>
      <c r="AQ100" s="518"/>
    </row>
    <row r="101" spans="1:43" s="544" customFormat="1" ht="15.6" thickBot="1">
      <c r="A101" s="625"/>
      <c r="B101" s="559"/>
      <c r="C101" s="560"/>
      <c r="D101" s="561"/>
      <c r="E101" s="546"/>
      <c r="F101" s="593"/>
      <c r="G101" s="518"/>
      <c r="H101" s="518"/>
      <c r="I101" s="518"/>
      <c r="J101" s="518"/>
      <c r="K101" s="518"/>
      <c r="L101" s="518"/>
      <c r="M101" s="518"/>
      <c r="N101" s="518"/>
      <c r="O101" s="518"/>
      <c r="P101" s="518"/>
      <c r="Q101" s="518"/>
      <c r="R101" s="518"/>
      <c r="S101" s="518"/>
      <c r="T101" s="518"/>
      <c r="U101" s="518"/>
      <c r="V101" s="518"/>
      <c r="W101" s="518"/>
      <c r="X101" s="518"/>
      <c r="Y101" s="518"/>
      <c r="Z101" s="518"/>
      <c r="AA101" s="518"/>
      <c r="AB101" s="518"/>
      <c r="AC101" s="518"/>
      <c r="AD101" s="518"/>
      <c r="AE101" s="518"/>
      <c r="AF101" s="518"/>
      <c r="AG101" s="518"/>
      <c r="AH101" s="518"/>
      <c r="AI101" s="518"/>
      <c r="AJ101" s="518"/>
      <c r="AK101" s="518"/>
      <c r="AL101" s="518"/>
      <c r="AM101" s="518"/>
      <c r="AN101" s="518"/>
      <c r="AO101" s="518"/>
      <c r="AP101" s="518"/>
      <c r="AQ101" s="518"/>
    </row>
    <row r="102" spans="1:43" s="544" customFormat="1">
      <c r="A102" s="617" t="s">
        <v>116</v>
      </c>
      <c r="B102" s="628" t="s">
        <v>42</v>
      </c>
      <c r="C102" s="605"/>
      <c r="D102" s="606"/>
      <c r="E102" s="569"/>
      <c r="F102" s="586"/>
      <c r="G102" s="518"/>
      <c r="H102" s="518"/>
      <c r="I102" s="518"/>
      <c r="J102" s="518"/>
      <c r="K102" s="518"/>
      <c r="L102" s="518"/>
      <c r="M102" s="518"/>
      <c r="N102" s="518"/>
      <c r="O102" s="518"/>
      <c r="P102" s="518"/>
      <c r="Q102" s="518"/>
      <c r="R102" s="518"/>
      <c r="S102" s="518"/>
      <c r="T102" s="518"/>
      <c r="U102" s="518"/>
      <c r="V102" s="518"/>
      <c r="W102" s="518"/>
      <c r="X102" s="518"/>
      <c r="Y102" s="518"/>
      <c r="Z102" s="518"/>
      <c r="AA102" s="518"/>
      <c r="AB102" s="518"/>
      <c r="AC102" s="518"/>
      <c r="AD102" s="518"/>
      <c r="AE102" s="518"/>
      <c r="AF102" s="518"/>
      <c r="AG102" s="518"/>
      <c r="AH102" s="518"/>
      <c r="AI102" s="518"/>
      <c r="AJ102" s="518"/>
      <c r="AK102" s="518"/>
      <c r="AL102" s="518"/>
      <c r="AM102" s="518"/>
      <c r="AN102" s="518"/>
      <c r="AO102" s="518"/>
      <c r="AP102" s="518"/>
      <c r="AQ102" s="518"/>
    </row>
    <row r="103" spans="1:43" s="544" customFormat="1">
      <c r="A103" s="141"/>
      <c r="B103" s="138"/>
      <c r="C103" s="143"/>
      <c r="D103" s="140"/>
      <c r="E103" s="120"/>
      <c r="F103" s="543"/>
      <c r="G103" s="518"/>
      <c r="H103" s="518"/>
      <c r="I103" s="518"/>
      <c r="J103" s="518"/>
      <c r="K103" s="518"/>
      <c r="L103" s="518"/>
      <c r="M103" s="518"/>
      <c r="N103" s="518"/>
      <c r="O103" s="518"/>
      <c r="P103" s="518"/>
      <c r="Q103" s="518"/>
      <c r="R103" s="518"/>
      <c r="S103" s="518"/>
      <c r="T103" s="518"/>
      <c r="U103" s="518"/>
      <c r="V103" s="518"/>
      <c r="W103" s="518"/>
      <c r="X103" s="518"/>
      <c r="Y103" s="518"/>
      <c r="Z103" s="518"/>
      <c r="AA103" s="518"/>
      <c r="AB103" s="518"/>
      <c r="AC103" s="518"/>
      <c r="AD103" s="518"/>
      <c r="AE103" s="518"/>
      <c r="AF103" s="518"/>
      <c r="AG103" s="518"/>
      <c r="AH103" s="518"/>
      <c r="AI103" s="518"/>
      <c r="AJ103" s="518"/>
      <c r="AK103" s="518"/>
      <c r="AL103" s="518"/>
      <c r="AM103" s="518"/>
      <c r="AN103" s="518"/>
      <c r="AO103" s="518"/>
      <c r="AP103" s="518"/>
      <c r="AQ103" s="518"/>
    </row>
    <row r="104" spans="1:43" s="544" customFormat="1" ht="45">
      <c r="A104" s="141" t="s">
        <v>117</v>
      </c>
      <c r="B104" s="138" t="s">
        <v>254</v>
      </c>
      <c r="C104" s="143" t="s">
        <v>10</v>
      </c>
      <c r="D104" s="140">
        <v>785.2</v>
      </c>
      <c r="E104" s="120">
        <v>0</v>
      </c>
      <c r="F104" s="543">
        <f>E104*D104</f>
        <v>0</v>
      </c>
      <c r="G104" s="518"/>
      <c r="H104" s="518"/>
      <c r="I104" s="518"/>
      <c r="J104" s="518"/>
      <c r="K104" s="518"/>
      <c r="L104" s="518"/>
      <c r="M104" s="518"/>
      <c r="N104" s="518"/>
      <c r="O104" s="518"/>
      <c r="P104" s="518"/>
      <c r="Q104" s="518"/>
      <c r="R104" s="518"/>
      <c r="S104" s="518"/>
      <c r="T104" s="518"/>
      <c r="U104" s="518"/>
      <c r="V104" s="518"/>
      <c r="W104" s="518"/>
      <c r="X104" s="518"/>
      <c r="Y104" s="518"/>
      <c r="Z104" s="518"/>
      <c r="AA104" s="518"/>
      <c r="AB104" s="518"/>
      <c r="AC104" s="518"/>
      <c r="AD104" s="518"/>
      <c r="AE104" s="518"/>
      <c r="AF104" s="518"/>
      <c r="AG104" s="518"/>
      <c r="AH104" s="518"/>
      <c r="AI104" s="518"/>
      <c r="AJ104" s="518"/>
      <c r="AK104" s="518"/>
      <c r="AL104" s="518"/>
      <c r="AM104" s="518"/>
      <c r="AN104" s="518"/>
      <c r="AO104" s="518"/>
      <c r="AP104" s="518"/>
      <c r="AQ104" s="518"/>
    </row>
    <row r="105" spans="1:43" s="544" customFormat="1">
      <c r="A105" s="141"/>
      <c r="B105" s="138"/>
      <c r="C105" s="143"/>
      <c r="D105" s="140"/>
      <c r="E105" s="120"/>
      <c r="F105" s="543"/>
      <c r="G105" s="518"/>
      <c r="H105" s="518"/>
      <c r="I105" s="518"/>
      <c r="J105" s="518"/>
      <c r="K105" s="518"/>
      <c r="L105" s="518"/>
      <c r="M105" s="518"/>
      <c r="N105" s="518"/>
      <c r="O105" s="518"/>
      <c r="P105" s="518"/>
      <c r="Q105" s="518"/>
      <c r="R105" s="518"/>
      <c r="S105" s="518"/>
      <c r="T105" s="518"/>
      <c r="U105" s="518"/>
      <c r="V105" s="518"/>
      <c r="W105" s="518"/>
      <c r="X105" s="518"/>
      <c r="Y105" s="518"/>
      <c r="Z105" s="518"/>
      <c r="AA105" s="518"/>
      <c r="AB105" s="518"/>
      <c r="AC105" s="518"/>
      <c r="AD105" s="518"/>
      <c r="AE105" s="518"/>
      <c r="AF105" s="518"/>
      <c r="AG105" s="518"/>
      <c r="AH105" s="518"/>
      <c r="AI105" s="518"/>
      <c r="AJ105" s="518"/>
      <c r="AK105" s="518"/>
      <c r="AL105" s="518"/>
      <c r="AM105" s="518"/>
      <c r="AN105" s="518"/>
      <c r="AO105" s="518"/>
      <c r="AP105" s="518"/>
      <c r="AQ105" s="518"/>
    </row>
    <row r="106" spans="1:43" s="544" customFormat="1" ht="30">
      <c r="A106" s="141" t="s">
        <v>135</v>
      </c>
      <c r="B106" s="138" t="s">
        <v>715</v>
      </c>
      <c r="C106" s="143" t="s">
        <v>9</v>
      </c>
      <c r="D106" s="140">
        <v>3055</v>
      </c>
      <c r="E106" s="120">
        <v>0</v>
      </c>
      <c r="F106" s="543">
        <f>+D106*E106</f>
        <v>0</v>
      </c>
      <c r="G106" s="518"/>
      <c r="H106" s="518"/>
      <c r="I106" s="518"/>
      <c r="J106" s="518"/>
      <c r="K106" s="518"/>
      <c r="L106" s="518"/>
      <c r="M106" s="518"/>
      <c r="N106" s="518"/>
      <c r="O106" s="518"/>
      <c r="P106" s="518"/>
      <c r="Q106" s="518"/>
      <c r="R106" s="518"/>
      <c r="S106" s="518"/>
      <c r="T106" s="518"/>
      <c r="U106" s="518"/>
      <c r="V106" s="518"/>
      <c r="W106" s="518"/>
      <c r="X106" s="518"/>
      <c r="Y106" s="518"/>
      <c r="Z106" s="518"/>
      <c r="AA106" s="518"/>
      <c r="AB106" s="518"/>
      <c r="AC106" s="518"/>
      <c r="AD106" s="518"/>
      <c r="AE106" s="518"/>
      <c r="AF106" s="518"/>
      <c r="AG106" s="518"/>
      <c r="AH106" s="518"/>
      <c r="AI106" s="518"/>
      <c r="AJ106" s="518"/>
      <c r="AK106" s="518"/>
      <c r="AL106" s="518"/>
      <c r="AM106" s="518"/>
      <c r="AN106" s="518"/>
      <c r="AO106" s="518"/>
      <c r="AP106" s="518"/>
      <c r="AQ106" s="518"/>
    </row>
    <row r="107" spans="1:43" s="544" customFormat="1">
      <c r="A107" s="141"/>
      <c r="B107" s="138"/>
      <c r="C107" s="143"/>
      <c r="D107" s="140"/>
      <c r="E107" s="120"/>
      <c r="F107" s="543"/>
      <c r="G107" s="518"/>
      <c r="H107" s="518"/>
      <c r="I107" s="518"/>
      <c r="J107" s="518"/>
      <c r="K107" s="518"/>
      <c r="L107" s="518"/>
      <c r="M107" s="518"/>
      <c r="N107" s="518"/>
      <c r="O107" s="518"/>
      <c r="P107" s="518"/>
      <c r="Q107" s="518"/>
      <c r="R107" s="518"/>
      <c r="S107" s="518"/>
      <c r="T107" s="518"/>
      <c r="U107" s="518"/>
      <c r="V107" s="518"/>
      <c r="W107" s="518"/>
      <c r="X107" s="518"/>
      <c r="Y107" s="518"/>
      <c r="Z107" s="518"/>
      <c r="AA107" s="518"/>
      <c r="AB107" s="518"/>
      <c r="AC107" s="518"/>
      <c r="AD107" s="518"/>
      <c r="AE107" s="518"/>
      <c r="AF107" s="518"/>
      <c r="AG107" s="518"/>
      <c r="AH107" s="518"/>
      <c r="AI107" s="518"/>
      <c r="AJ107" s="518"/>
      <c r="AK107" s="518"/>
      <c r="AL107" s="518"/>
      <c r="AM107" s="518"/>
      <c r="AN107" s="518"/>
      <c r="AO107" s="518"/>
      <c r="AP107" s="518"/>
      <c r="AQ107" s="518"/>
    </row>
    <row r="108" spans="1:43" s="544" customFormat="1" ht="30">
      <c r="A108" s="141" t="s">
        <v>136</v>
      </c>
      <c r="B108" s="138" t="s">
        <v>255</v>
      </c>
      <c r="C108" s="143" t="s">
        <v>9</v>
      </c>
      <c r="D108" s="140">
        <v>1176</v>
      </c>
      <c r="E108" s="120">
        <v>0</v>
      </c>
      <c r="F108" s="543">
        <f>E108*D108</f>
        <v>0</v>
      </c>
      <c r="G108" s="518"/>
      <c r="H108" s="518"/>
      <c r="I108" s="518"/>
      <c r="J108" s="518"/>
      <c r="K108" s="518"/>
      <c r="L108" s="518"/>
      <c r="M108" s="518"/>
      <c r="N108" s="518"/>
      <c r="O108" s="518"/>
      <c r="P108" s="518"/>
      <c r="Q108" s="518"/>
      <c r="R108" s="518"/>
      <c r="S108" s="518"/>
      <c r="T108" s="518"/>
      <c r="U108" s="518"/>
      <c r="V108" s="518"/>
      <c r="W108" s="518"/>
      <c r="X108" s="518"/>
      <c r="Y108" s="518"/>
      <c r="Z108" s="518"/>
      <c r="AA108" s="518"/>
      <c r="AB108" s="518"/>
      <c r="AC108" s="518"/>
      <c r="AD108" s="518"/>
      <c r="AE108" s="518"/>
      <c r="AF108" s="518"/>
      <c r="AG108" s="518"/>
      <c r="AH108" s="518"/>
      <c r="AI108" s="518"/>
      <c r="AJ108" s="518"/>
      <c r="AK108" s="518"/>
      <c r="AL108" s="518"/>
      <c r="AM108" s="518"/>
      <c r="AN108" s="518"/>
      <c r="AO108" s="518"/>
      <c r="AP108" s="518"/>
      <c r="AQ108" s="518"/>
    </row>
    <row r="109" spans="1:43" s="544" customFormat="1">
      <c r="A109" s="141"/>
      <c r="B109" s="138"/>
      <c r="C109" s="143"/>
      <c r="D109" s="140"/>
      <c r="E109" s="120"/>
      <c r="F109" s="543"/>
      <c r="G109" s="518"/>
      <c r="H109" s="518"/>
      <c r="I109" s="518"/>
      <c r="J109" s="518"/>
      <c r="K109" s="518"/>
      <c r="L109" s="518"/>
      <c r="M109" s="518"/>
      <c r="N109" s="518"/>
      <c r="O109" s="518"/>
      <c r="P109" s="518"/>
      <c r="Q109" s="518"/>
      <c r="R109" s="518"/>
      <c r="S109" s="518"/>
      <c r="T109" s="518"/>
      <c r="U109" s="518"/>
      <c r="V109" s="518"/>
      <c r="W109" s="518"/>
      <c r="X109" s="518"/>
      <c r="Y109" s="518"/>
      <c r="Z109" s="518"/>
      <c r="AA109" s="518"/>
      <c r="AB109" s="518"/>
      <c r="AC109" s="518"/>
      <c r="AD109" s="518"/>
      <c r="AE109" s="518"/>
      <c r="AF109" s="518"/>
      <c r="AG109" s="518"/>
      <c r="AH109" s="518"/>
      <c r="AI109" s="518"/>
      <c r="AJ109" s="518"/>
      <c r="AK109" s="518"/>
      <c r="AL109" s="518"/>
      <c r="AM109" s="518"/>
      <c r="AN109" s="518"/>
      <c r="AO109" s="518"/>
      <c r="AP109" s="518"/>
      <c r="AQ109" s="518"/>
    </row>
    <row r="110" spans="1:43" s="544" customFormat="1" ht="15" customHeight="1">
      <c r="A110" s="141" t="s">
        <v>137</v>
      </c>
      <c r="B110" s="138" t="s">
        <v>171</v>
      </c>
      <c r="C110" s="143" t="s">
        <v>9</v>
      </c>
      <c r="D110" s="140">
        <v>1734.9</v>
      </c>
      <c r="E110" s="120">
        <v>0</v>
      </c>
      <c r="F110" s="543">
        <f t="shared" ref="F110:F146" si="2">E110*D110</f>
        <v>0</v>
      </c>
      <c r="G110" s="518"/>
      <c r="H110" s="518"/>
      <c r="I110" s="518"/>
      <c r="J110" s="518"/>
      <c r="K110" s="518"/>
      <c r="L110" s="518"/>
      <c r="M110" s="518"/>
      <c r="N110" s="518"/>
      <c r="O110" s="518"/>
      <c r="P110" s="518"/>
      <c r="Q110" s="518"/>
      <c r="R110" s="518"/>
      <c r="S110" s="518"/>
      <c r="T110" s="518"/>
      <c r="U110" s="518"/>
      <c r="V110" s="518"/>
      <c r="W110" s="518"/>
      <c r="X110" s="518"/>
      <c r="Y110" s="518"/>
      <c r="Z110" s="518"/>
      <c r="AA110" s="518"/>
      <c r="AB110" s="518"/>
      <c r="AC110" s="518"/>
      <c r="AD110" s="518"/>
      <c r="AE110" s="518"/>
      <c r="AF110" s="518"/>
      <c r="AG110" s="518"/>
      <c r="AH110" s="518"/>
      <c r="AI110" s="518"/>
      <c r="AJ110" s="518"/>
      <c r="AK110" s="518"/>
      <c r="AL110" s="518"/>
      <c r="AM110" s="518"/>
      <c r="AN110" s="518"/>
      <c r="AO110" s="518"/>
      <c r="AP110" s="518"/>
      <c r="AQ110" s="518"/>
    </row>
    <row r="111" spans="1:43" s="544" customFormat="1">
      <c r="A111" s="629"/>
      <c r="B111" s="138"/>
      <c r="C111" s="143"/>
      <c r="D111" s="140"/>
      <c r="E111" s="120"/>
      <c r="F111" s="543"/>
      <c r="G111" s="518"/>
      <c r="H111" s="518"/>
      <c r="I111" s="518"/>
      <c r="J111" s="518"/>
      <c r="K111" s="518"/>
      <c r="L111" s="518"/>
      <c r="M111" s="518"/>
      <c r="N111" s="518"/>
      <c r="O111" s="518"/>
      <c r="P111" s="518"/>
      <c r="Q111" s="518"/>
      <c r="R111" s="518"/>
      <c r="S111" s="518"/>
      <c r="T111" s="518"/>
      <c r="U111" s="518"/>
      <c r="V111" s="518"/>
      <c r="W111" s="518"/>
      <c r="X111" s="518"/>
      <c r="Y111" s="518"/>
      <c r="Z111" s="518"/>
      <c r="AA111" s="518"/>
      <c r="AB111" s="518"/>
      <c r="AC111" s="518"/>
      <c r="AD111" s="518"/>
      <c r="AE111" s="518"/>
      <c r="AF111" s="518"/>
      <c r="AG111" s="518"/>
      <c r="AH111" s="518"/>
      <c r="AI111" s="518"/>
      <c r="AJ111" s="518"/>
      <c r="AK111" s="518"/>
      <c r="AL111" s="518"/>
      <c r="AM111" s="518"/>
      <c r="AN111" s="518"/>
      <c r="AO111" s="518"/>
      <c r="AP111" s="518"/>
      <c r="AQ111" s="518"/>
    </row>
    <row r="112" spans="1:43" s="544" customFormat="1" ht="15" customHeight="1">
      <c r="A112" s="141" t="s">
        <v>714</v>
      </c>
      <c r="B112" s="138" t="s">
        <v>30</v>
      </c>
      <c r="C112" s="143">
        <v>0.05</v>
      </c>
      <c r="D112" s="140"/>
      <c r="E112" s="120"/>
      <c r="F112" s="543">
        <f>SUM(F104:F110)*C112</f>
        <v>0</v>
      </c>
      <c r="G112" s="518"/>
      <c r="H112" s="518"/>
      <c r="I112" s="518"/>
      <c r="J112" s="518"/>
      <c r="K112" s="518"/>
      <c r="L112" s="518"/>
      <c r="M112" s="518"/>
      <c r="N112" s="518"/>
      <c r="O112" s="518"/>
      <c r="P112" s="518"/>
      <c r="Q112" s="518"/>
      <c r="R112" s="518"/>
      <c r="S112" s="518"/>
      <c r="T112" s="518"/>
      <c r="U112" s="518"/>
      <c r="V112" s="518"/>
      <c r="W112" s="518"/>
      <c r="X112" s="518"/>
      <c r="Y112" s="518"/>
      <c r="Z112" s="518"/>
      <c r="AA112" s="518"/>
      <c r="AB112" s="518"/>
      <c r="AC112" s="518"/>
      <c r="AD112" s="518"/>
      <c r="AE112" s="518"/>
      <c r="AF112" s="518"/>
      <c r="AG112" s="518"/>
      <c r="AH112" s="518"/>
      <c r="AI112" s="518"/>
      <c r="AJ112" s="518"/>
      <c r="AK112" s="518"/>
      <c r="AL112" s="518"/>
      <c r="AM112" s="518"/>
      <c r="AN112" s="518"/>
      <c r="AO112" s="518"/>
      <c r="AP112" s="518"/>
      <c r="AQ112" s="518"/>
    </row>
    <row r="113" spans="1:43" s="544" customFormat="1">
      <c r="A113" s="141"/>
      <c r="B113" s="138"/>
      <c r="C113" s="143"/>
      <c r="D113" s="140"/>
      <c r="E113" s="120"/>
      <c r="F113" s="543"/>
      <c r="G113" s="518"/>
      <c r="H113" s="583"/>
      <c r="I113" s="518"/>
      <c r="J113" s="518"/>
      <c r="K113" s="518"/>
      <c r="L113" s="518"/>
      <c r="M113" s="518"/>
      <c r="N113" s="518"/>
      <c r="O113" s="518"/>
      <c r="P113" s="518"/>
      <c r="Q113" s="518"/>
      <c r="R113" s="518"/>
      <c r="S113" s="518"/>
      <c r="T113" s="518"/>
      <c r="U113" s="518"/>
      <c r="V113" s="518"/>
      <c r="W113" s="518"/>
      <c r="X113" s="518"/>
      <c r="Y113" s="518"/>
      <c r="Z113" s="518"/>
      <c r="AA113" s="518"/>
      <c r="AB113" s="518"/>
      <c r="AC113" s="518"/>
      <c r="AD113" s="518"/>
      <c r="AE113" s="518"/>
      <c r="AF113" s="518"/>
      <c r="AG113" s="518"/>
      <c r="AH113" s="518"/>
      <c r="AI113" s="518"/>
      <c r="AJ113" s="518"/>
      <c r="AK113" s="518"/>
      <c r="AL113" s="518"/>
      <c r="AM113" s="518"/>
      <c r="AN113" s="518"/>
      <c r="AO113" s="518"/>
      <c r="AP113" s="518"/>
      <c r="AQ113" s="518"/>
    </row>
    <row r="114" spans="1:43" s="544" customFormat="1" ht="15.6" thickBot="1">
      <c r="A114" s="609" t="s">
        <v>41</v>
      </c>
      <c r="B114" s="627" t="s">
        <v>42</v>
      </c>
      <c r="C114" s="611"/>
      <c r="D114" s="612"/>
      <c r="E114" s="584"/>
      <c r="F114" s="585">
        <f>SUM(F104:F112)</f>
        <v>0</v>
      </c>
      <c r="G114" s="518"/>
      <c r="H114" s="518"/>
      <c r="I114" s="518"/>
      <c r="J114" s="518"/>
      <c r="K114" s="518"/>
      <c r="L114" s="518"/>
      <c r="M114" s="518"/>
      <c r="N114" s="518"/>
      <c r="O114" s="518"/>
      <c r="P114" s="518"/>
      <c r="Q114" s="518"/>
      <c r="R114" s="518"/>
      <c r="S114" s="518"/>
      <c r="T114" s="518"/>
      <c r="U114" s="518"/>
      <c r="V114" s="518"/>
      <c r="W114" s="518"/>
      <c r="X114" s="518"/>
      <c r="Y114" s="518"/>
      <c r="Z114" s="518"/>
      <c r="AA114" s="518"/>
      <c r="AB114" s="518"/>
      <c r="AC114" s="518"/>
      <c r="AD114" s="518"/>
      <c r="AE114" s="518"/>
      <c r="AF114" s="518"/>
      <c r="AG114" s="518"/>
      <c r="AH114" s="518"/>
      <c r="AI114" s="518"/>
      <c r="AJ114" s="518"/>
      <c r="AK114" s="518"/>
      <c r="AL114" s="518"/>
      <c r="AM114" s="518"/>
      <c r="AN114" s="518"/>
      <c r="AO114" s="518"/>
      <c r="AP114" s="518"/>
      <c r="AQ114" s="518"/>
    </row>
    <row r="115" spans="1:43" s="544" customFormat="1" ht="15.6" thickBot="1">
      <c r="A115" s="634"/>
      <c r="B115" s="635"/>
      <c r="C115" s="636"/>
      <c r="D115" s="140"/>
      <c r="E115" s="594"/>
      <c r="F115" s="595"/>
      <c r="G115" s="518"/>
      <c r="H115" s="518"/>
      <c r="I115" s="518"/>
      <c r="J115" s="518"/>
      <c r="K115" s="518"/>
      <c r="L115" s="518"/>
      <c r="M115" s="518"/>
      <c r="N115" s="518"/>
      <c r="O115" s="518"/>
      <c r="P115" s="518"/>
      <c r="Q115" s="518"/>
      <c r="R115" s="518"/>
      <c r="S115" s="518"/>
      <c r="T115" s="518"/>
      <c r="U115" s="518"/>
      <c r="V115" s="518"/>
      <c r="W115" s="518"/>
      <c r="X115" s="518"/>
      <c r="Y115" s="518"/>
      <c r="Z115" s="518"/>
      <c r="AA115" s="518"/>
      <c r="AB115" s="518"/>
      <c r="AC115" s="518"/>
      <c r="AD115" s="518"/>
      <c r="AE115" s="518"/>
      <c r="AF115" s="518"/>
      <c r="AG115" s="518"/>
      <c r="AH115" s="518"/>
      <c r="AI115" s="518"/>
      <c r="AJ115" s="518"/>
      <c r="AK115" s="518"/>
      <c r="AL115" s="518"/>
      <c r="AM115" s="518"/>
      <c r="AN115" s="518"/>
      <c r="AO115" s="518"/>
      <c r="AP115" s="518"/>
      <c r="AQ115" s="518"/>
    </row>
    <row r="116" spans="1:43" s="544" customFormat="1">
      <c r="A116" s="617" t="s">
        <v>44</v>
      </c>
      <c r="B116" s="628" t="s">
        <v>43</v>
      </c>
      <c r="C116" s="605"/>
      <c r="D116" s="606"/>
      <c r="E116" s="569"/>
      <c r="F116" s="586"/>
      <c r="G116" s="518"/>
      <c r="H116" s="518"/>
      <c r="I116" s="518"/>
      <c r="J116" s="518"/>
      <c r="K116" s="518"/>
      <c r="L116" s="518"/>
      <c r="M116" s="518"/>
      <c r="N116" s="518"/>
      <c r="O116" s="518"/>
      <c r="P116" s="518"/>
      <c r="Q116" s="518"/>
      <c r="R116" s="518"/>
      <c r="S116" s="518"/>
      <c r="T116" s="518"/>
      <c r="U116" s="518"/>
      <c r="V116" s="518"/>
      <c r="W116" s="518"/>
      <c r="X116" s="518"/>
      <c r="Y116" s="518"/>
      <c r="Z116" s="518"/>
      <c r="AA116" s="518"/>
      <c r="AB116" s="518"/>
      <c r="AC116" s="518"/>
      <c r="AD116" s="518"/>
      <c r="AE116" s="518"/>
      <c r="AF116" s="518"/>
      <c r="AG116" s="518"/>
      <c r="AH116" s="518"/>
      <c r="AI116" s="518"/>
      <c r="AJ116" s="518"/>
      <c r="AK116" s="518"/>
      <c r="AL116" s="518"/>
      <c r="AM116" s="518"/>
      <c r="AN116" s="518"/>
      <c r="AO116" s="518"/>
      <c r="AP116" s="518"/>
      <c r="AQ116" s="518"/>
    </row>
    <row r="117" spans="1:43" s="544" customFormat="1">
      <c r="A117" s="634"/>
      <c r="B117" s="635"/>
      <c r="C117" s="636"/>
      <c r="D117" s="140"/>
      <c r="E117" s="594"/>
      <c r="F117" s="595"/>
      <c r="G117" s="518"/>
      <c r="H117" s="518"/>
      <c r="I117" s="518"/>
      <c r="J117" s="518"/>
      <c r="K117" s="518"/>
      <c r="L117" s="518"/>
      <c r="M117" s="518"/>
      <c r="N117" s="518"/>
      <c r="O117" s="518"/>
      <c r="P117" s="518"/>
      <c r="Q117" s="518"/>
      <c r="R117" s="518"/>
      <c r="S117" s="518"/>
      <c r="T117" s="518"/>
      <c r="U117" s="518"/>
      <c r="V117" s="518"/>
      <c r="W117" s="518"/>
      <c r="X117" s="518"/>
      <c r="Y117" s="518"/>
      <c r="Z117" s="518"/>
      <c r="AA117" s="518"/>
      <c r="AB117" s="518"/>
      <c r="AC117" s="518"/>
      <c r="AD117" s="518"/>
      <c r="AE117" s="518"/>
      <c r="AF117" s="518"/>
      <c r="AG117" s="518"/>
      <c r="AH117" s="518"/>
      <c r="AI117" s="518"/>
      <c r="AJ117" s="518"/>
      <c r="AK117" s="518"/>
      <c r="AL117" s="518"/>
      <c r="AM117" s="518"/>
      <c r="AN117" s="518"/>
      <c r="AO117" s="518"/>
      <c r="AP117" s="518"/>
      <c r="AQ117" s="518"/>
    </row>
    <row r="118" spans="1:43" s="544" customFormat="1" ht="50.1" customHeight="1">
      <c r="A118" s="141" t="s">
        <v>45</v>
      </c>
      <c r="B118" s="138" t="s">
        <v>256</v>
      </c>
      <c r="C118" s="143" t="s">
        <v>9</v>
      </c>
      <c r="D118" s="140">
        <v>50</v>
      </c>
      <c r="E118" s="120">
        <v>0</v>
      </c>
      <c r="F118" s="543">
        <f t="shared" si="2"/>
        <v>0</v>
      </c>
      <c r="G118" s="518"/>
      <c r="H118" s="518"/>
      <c r="I118" s="518"/>
      <c r="J118" s="518"/>
      <c r="K118" s="518"/>
      <c r="L118" s="518"/>
      <c r="M118" s="518"/>
      <c r="N118" s="518"/>
      <c r="O118" s="518"/>
      <c r="P118" s="518"/>
      <c r="Q118" s="518"/>
      <c r="R118" s="518"/>
      <c r="S118" s="518"/>
      <c r="T118" s="518"/>
      <c r="U118" s="518"/>
      <c r="V118" s="518"/>
      <c r="W118" s="518"/>
      <c r="X118" s="518"/>
      <c r="Y118" s="518"/>
      <c r="Z118" s="518"/>
      <c r="AA118" s="518"/>
      <c r="AB118" s="518"/>
      <c r="AC118" s="518"/>
      <c r="AD118" s="518"/>
      <c r="AE118" s="518"/>
      <c r="AF118" s="518"/>
      <c r="AG118" s="518"/>
      <c r="AH118" s="518"/>
      <c r="AI118" s="518"/>
      <c r="AJ118" s="518"/>
      <c r="AK118" s="518"/>
      <c r="AL118" s="518"/>
      <c r="AM118" s="518"/>
      <c r="AN118" s="518"/>
      <c r="AO118" s="518"/>
      <c r="AP118" s="518"/>
      <c r="AQ118" s="518"/>
    </row>
    <row r="119" spans="1:43" s="544" customFormat="1">
      <c r="A119" s="141"/>
      <c r="B119" s="138"/>
      <c r="C119" s="143"/>
      <c r="D119" s="140"/>
      <c r="E119" s="120"/>
      <c r="F119" s="543"/>
      <c r="G119" s="518"/>
      <c r="H119" s="518"/>
      <c r="I119" s="518"/>
      <c r="J119" s="518"/>
      <c r="K119" s="518"/>
      <c r="L119" s="518"/>
      <c r="M119" s="518"/>
      <c r="N119" s="518"/>
      <c r="O119" s="518"/>
      <c r="P119" s="518"/>
      <c r="Q119" s="518"/>
      <c r="R119" s="518"/>
      <c r="S119" s="518"/>
      <c r="T119" s="518"/>
      <c r="U119" s="518"/>
      <c r="V119" s="518"/>
      <c r="W119" s="518"/>
      <c r="X119" s="518"/>
      <c r="Y119" s="518"/>
      <c r="Z119" s="518"/>
      <c r="AA119" s="518"/>
      <c r="AB119" s="518"/>
      <c r="AC119" s="518"/>
      <c r="AD119" s="518"/>
      <c r="AE119" s="518"/>
      <c r="AF119" s="518"/>
      <c r="AG119" s="518"/>
      <c r="AH119" s="518"/>
      <c r="AI119" s="518"/>
      <c r="AJ119" s="518"/>
      <c r="AK119" s="518"/>
      <c r="AL119" s="518"/>
      <c r="AM119" s="518"/>
      <c r="AN119" s="518"/>
      <c r="AO119" s="518"/>
      <c r="AP119" s="518"/>
      <c r="AQ119" s="518"/>
    </row>
    <row r="120" spans="1:43" s="544" customFormat="1" ht="35.1" customHeight="1">
      <c r="A120" s="141" t="s">
        <v>46</v>
      </c>
      <c r="B120" s="138" t="s">
        <v>717</v>
      </c>
      <c r="C120" s="143" t="s">
        <v>9</v>
      </c>
      <c r="D120" s="140">
        <v>1176</v>
      </c>
      <c r="E120" s="120">
        <v>0</v>
      </c>
      <c r="F120" s="543">
        <f t="shared" si="2"/>
        <v>0</v>
      </c>
      <c r="G120" s="518"/>
      <c r="H120" s="518"/>
      <c r="I120" s="518"/>
      <c r="J120" s="518"/>
      <c r="K120" s="518"/>
      <c r="L120" s="518"/>
      <c r="M120" s="518"/>
      <c r="N120" s="518"/>
      <c r="O120" s="518"/>
      <c r="P120" s="518"/>
      <c r="Q120" s="518"/>
      <c r="R120" s="518"/>
      <c r="S120" s="518"/>
      <c r="T120" s="518"/>
      <c r="U120" s="518"/>
      <c r="V120" s="518"/>
      <c r="W120" s="518"/>
      <c r="X120" s="518"/>
      <c r="Y120" s="518"/>
      <c r="Z120" s="518"/>
      <c r="AA120" s="518"/>
      <c r="AB120" s="518"/>
      <c r="AC120" s="518"/>
      <c r="AD120" s="518"/>
      <c r="AE120" s="518"/>
      <c r="AF120" s="518"/>
      <c r="AG120" s="518"/>
      <c r="AH120" s="518"/>
      <c r="AI120" s="518"/>
      <c r="AJ120" s="518"/>
      <c r="AK120" s="518"/>
      <c r="AL120" s="518"/>
      <c r="AM120" s="518"/>
      <c r="AN120" s="518"/>
      <c r="AO120" s="518"/>
      <c r="AP120" s="518"/>
      <c r="AQ120" s="518"/>
    </row>
    <row r="121" spans="1:43" s="544" customFormat="1">
      <c r="A121" s="141"/>
      <c r="B121" s="138"/>
      <c r="C121" s="143"/>
      <c r="D121" s="140"/>
      <c r="E121" s="120"/>
      <c r="F121" s="543"/>
      <c r="G121" s="518"/>
      <c r="H121" s="518"/>
      <c r="I121" s="518"/>
      <c r="J121" s="518"/>
      <c r="K121" s="518"/>
      <c r="L121" s="518"/>
      <c r="M121" s="518"/>
      <c r="N121" s="518"/>
      <c r="O121" s="518"/>
      <c r="P121" s="518"/>
      <c r="Q121" s="518"/>
      <c r="R121" s="518"/>
      <c r="S121" s="518"/>
      <c r="T121" s="518"/>
      <c r="U121" s="518"/>
      <c r="V121" s="518"/>
      <c r="W121" s="518"/>
      <c r="X121" s="518"/>
      <c r="Y121" s="518"/>
      <c r="Z121" s="518"/>
      <c r="AA121" s="518"/>
      <c r="AB121" s="518"/>
      <c r="AC121" s="518"/>
      <c r="AD121" s="518"/>
      <c r="AE121" s="518"/>
      <c r="AF121" s="518"/>
      <c r="AG121" s="518"/>
      <c r="AH121" s="518"/>
      <c r="AI121" s="518"/>
      <c r="AJ121" s="518"/>
      <c r="AK121" s="518"/>
      <c r="AL121" s="518"/>
      <c r="AM121" s="518"/>
      <c r="AN121" s="518"/>
      <c r="AO121" s="518"/>
      <c r="AP121" s="518"/>
      <c r="AQ121" s="518"/>
    </row>
    <row r="122" spans="1:43" s="544" customFormat="1" ht="30">
      <c r="A122" s="141" t="s">
        <v>173</v>
      </c>
      <c r="B122" s="138" t="s">
        <v>716</v>
      </c>
      <c r="C122" s="143" t="s">
        <v>9</v>
      </c>
      <c r="D122" s="140">
        <v>165</v>
      </c>
      <c r="E122" s="120">
        <v>0</v>
      </c>
      <c r="F122" s="543">
        <f>+D122*E122</f>
        <v>0</v>
      </c>
      <c r="G122" s="518"/>
      <c r="H122" s="518"/>
      <c r="I122" s="518"/>
      <c r="J122" s="518"/>
      <c r="K122" s="518"/>
      <c r="L122" s="518"/>
      <c r="M122" s="518"/>
      <c r="N122" s="518"/>
      <c r="O122" s="518"/>
      <c r="P122" s="518"/>
      <c r="Q122" s="518"/>
      <c r="R122" s="518"/>
      <c r="S122" s="518"/>
      <c r="T122" s="518"/>
      <c r="U122" s="518"/>
      <c r="V122" s="518"/>
      <c r="W122" s="518"/>
      <c r="X122" s="518"/>
      <c r="Y122" s="518"/>
      <c r="Z122" s="518"/>
      <c r="AA122" s="518"/>
      <c r="AB122" s="518"/>
      <c r="AC122" s="518"/>
      <c r="AD122" s="518"/>
      <c r="AE122" s="518"/>
      <c r="AF122" s="518"/>
      <c r="AG122" s="518"/>
      <c r="AH122" s="518"/>
      <c r="AI122" s="518"/>
      <c r="AJ122" s="518"/>
      <c r="AK122" s="518"/>
      <c r="AL122" s="518"/>
      <c r="AM122" s="518"/>
      <c r="AN122" s="518"/>
      <c r="AO122" s="518"/>
      <c r="AP122" s="518"/>
      <c r="AQ122" s="518"/>
    </row>
    <row r="123" spans="1:43" s="544" customFormat="1">
      <c r="A123" s="141"/>
      <c r="B123" s="138"/>
      <c r="C123" s="143"/>
      <c r="D123" s="140"/>
      <c r="E123" s="120"/>
      <c r="F123" s="543"/>
      <c r="G123" s="518"/>
      <c r="H123" s="518"/>
      <c r="I123" s="518"/>
      <c r="J123" s="518"/>
      <c r="K123" s="518"/>
      <c r="L123" s="518"/>
      <c r="M123" s="518"/>
      <c r="N123" s="518"/>
      <c r="O123" s="518"/>
      <c r="P123" s="518"/>
      <c r="Q123" s="518"/>
      <c r="R123" s="518"/>
      <c r="S123" s="518"/>
      <c r="T123" s="518"/>
      <c r="U123" s="518"/>
      <c r="V123" s="518"/>
      <c r="W123" s="518"/>
      <c r="X123" s="518"/>
      <c r="Y123" s="518"/>
      <c r="Z123" s="518"/>
      <c r="AA123" s="518"/>
      <c r="AB123" s="518"/>
      <c r="AC123" s="518"/>
      <c r="AD123" s="518"/>
      <c r="AE123" s="518"/>
      <c r="AF123" s="518"/>
      <c r="AG123" s="518"/>
      <c r="AH123" s="518"/>
      <c r="AI123" s="518"/>
      <c r="AJ123" s="518"/>
      <c r="AK123" s="518"/>
      <c r="AL123" s="518"/>
      <c r="AM123" s="518"/>
      <c r="AN123" s="518"/>
      <c r="AO123" s="518"/>
      <c r="AP123" s="518"/>
      <c r="AQ123" s="518"/>
    </row>
    <row r="124" spans="1:43" s="544" customFormat="1" ht="30">
      <c r="A124" s="141" t="s">
        <v>258</v>
      </c>
      <c r="B124" s="138" t="s">
        <v>718</v>
      </c>
      <c r="C124" s="143" t="s">
        <v>9</v>
      </c>
      <c r="D124" s="140">
        <v>1395</v>
      </c>
      <c r="E124" s="120">
        <v>0</v>
      </c>
      <c r="F124" s="543">
        <f>+D124*E124</f>
        <v>0</v>
      </c>
      <c r="G124" s="518"/>
      <c r="H124" s="518"/>
      <c r="I124" s="518"/>
      <c r="J124" s="518"/>
      <c r="K124" s="518"/>
      <c r="L124" s="518"/>
      <c r="M124" s="518"/>
      <c r="N124" s="518"/>
      <c r="O124" s="518"/>
      <c r="P124" s="518"/>
      <c r="Q124" s="518"/>
      <c r="R124" s="518"/>
      <c r="S124" s="518"/>
      <c r="T124" s="518"/>
      <c r="U124" s="518"/>
      <c r="V124" s="518"/>
      <c r="W124" s="518"/>
      <c r="X124" s="518"/>
      <c r="Y124" s="518"/>
      <c r="Z124" s="518"/>
      <c r="AA124" s="518"/>
      <c r="AB124" s="518"/>
      <c r="AC124" s="518"/>
      <c r="AD124" s="518"/>
      <c r="AE124" s="518"/>
      <c r="AF124" s="518"/>
      <c r="AG124" s="518"/>
      <c r="AH124" s="518"/>
      <c r="AI124" s="518"/>
      <c r="AJ124" s="518"/>
      <c r="AK124" s="518"/>
      <c r="AL124" s="518"/>
      <c r="AM124" s="518"/>
      <c r="AN124" s="518"/>
      <c r="AO124" s="518"/>
      <c r="AP124" s="518"/>
      <c r="AQ124" s="518"/>
    </row>
    <row r="125" spans="1:43" s="544" customFormat="1">
      <c r="A125" s="141"/>
      <c r="B125" s="138"/>
      <c r="C125" s="143"/>
      <c r="D125" s="140"/>
      <c r="E125" s="120"/>
      <c r="F125" s="543"/>
      <c r="G125" s="518"/>
      <c r="H125" s="518"/>
      <c r="I125" s="518"/>
      <c r="J125" s="518"/>
      <c r="K125" s="518"/>
      <c r="L125" s="518"/>
      <c r="M125" s="518"/>
      <c r="N125" s="518"/>
      <c r="O125" s="518"/>
      <c r="P125" s="518"/>
      <c r="Q125" s="518"/>
      <c r="R125" s="518"/>
      <c r="S125" s="518"/>
      <c r="T125" s="518"/>
      <c r="U125" s="518"/>
      <c r="V125" s="518"/>
      <c r="W125" s="518"/>
      <c r="X125" s="518"/>
      <c r="Y125" s="518"/>
      <c r="Z125" s="518"/>
      <c r="AA125" s="518"/>
      <c r="AB125" s="518"/>
      <c r="AC125" s="518"/>
      <c r="AD125" s="518"/>
      <c r="AE125" s="518"/>
      <c r="AF125" s="518"/>
      <c r="AG125" s="518"/>
      <c r="AH125" s="518"/>
      <c r="AI125" s="518"/>
      <c r="AJ125" s="518"/>
      <c r="AK125" s="518"/>
      <c r="AL125" s="518"/>
      <c r="AM125" s="518"/>
      <c r="AN125" s="518"/>
      <c r="AO125" s="518"/>
      <c r="AP125" s="518"/>
      <c r="AQ125" s="518"/>
    </row>
    <row r="126" spans="1:43" s="544" customFormat="1" ht="30">
      <c r="A126" s="141" t="s">
        <v>259</v>
      </c>
      <c r="B126" s="138" t="s">
        <v>172</v>
      </c>
      <c r="C126" s="143" t="s">
        <v>9</v>
      </c>
      <c r="D126" s="140">
        <v>1734.9</v>
      </c>
      <c r="E126" s="120">
        <v>0</v>
      </c>
      <c r="F126" s="543">
        <f t="shared" si="2"/>
        <v>0</v>
      </c>
      <c r="G126" s="518"/>
      <c r="H126" s="518"/>
      <c r="I126" s="518"/>
      <c r="J126" s="518"/>
      <c r="K126" s="518"/>
      <c r="L126" s="518"/>
      <c r="M126" s="518"/>
      <c r="N126" s="518"/>
      <c r="O126" s="518"/>
      <c r="P126" s="518"/>
      <c r="Q126" s="518"/>
      <c r="R126" s="518"/>
      <c r="S126" s="518"/>
      <c r="T126" s="518"/>
      <c r="U126" s="518"/>
      <c r="V126" s="518"/>
      <c r="W126" s="518"/>
      <c r="X126" s="518"/>
      <c r="Y126" s="518"/>
      <c r="Z126" s="518"/>
      <c r="AA126" s="518"/>
      <c r="AB126" s="518"/>
      <c r="AC126" s="518"/>
      <c r="AD126" s="518"/>
      <c r="AE126" s="518"/>
      <c r="AF126" s="518"/>
      <c r="AG126" s="518"/>
      <c r="AH126" s="518"/>
      <c r="AI126" s="518"/>
      <c r="AJ126" s="518"/>
      <c r="AK126" s="518"/>
      <c r="AL126" s="518"/>
      <c r="AM126" s="518"/>
      <c r="AN126" s="518"/>
      <c r="AO126" s="518"/>
      <c r="AP126" s="518"/>
      <c r="AQ126" s="518"/>
    </row>
    <row r="127" spans="1:43" s="544" customFormat="1">
      <c r="A127" s="141"/>
      <c r="B127" s="138"/>
      <c r="C127" s="143"/>
      <c r="D127" s="140"/>
      <c r="E127" s="120"/>
      <c r="F127" s="543"/>
      <c r="G127" s="518"/>
      <c r="H127" s="518"/>
      <c r="I127" s="518"/>
      <c r="J127" s="518"/>
      <c r="K127" s="518"/>
      <c r="L127" s="518"/>
      <c r="M127" s="518"/>
      <c r="N127" s="518"/>
      <c r="O127" s="518"/>
      <c r="P127" s="518"/>
      <c r="Q127" s="518"/>
      <c r="R127" s="518"/>
      <c r="S127" s="518"/>
      <c r="T127" s="518"/>
      <c r="U127" s="518"/>
      <c r="V127" s="518"/>
      <c r="W127" s="518"/>
      <c r="X127" s="518"/>
      <c r="Y127" s="518"/>
      <c r="Z127" s="518"/>
      <c r="AA127" s="518"/>
      <c r="AB127" s="518"/>
      <c r="AC127" s="518"/>
      <c r="AD127" s="518"/>
      <c r="AE127" s="518"/>
      <c r="AF127" s="518"/>
      <c r="AG127" s="518"/>
      <c r="AH127" s="518"/>
      <c r="AI127" s="518"/>
      <c r="AJ127" s="518"/>
      <c r="AK127" s="518"/>
      <c r="AL127" s="518"/>
      <c r="AM127" s="518"/>
      <c r="AN127" s="518"/>
      <c r="AO127" s="518"/>
      <c r="AP127" s="518"/>
      <c r="AQ127" s="518"/>
    </row>
    <row r="128" spans="1:43" s="544" customFormat="1" ht="30">
      <c r="A128" s="141" t="s">
        <v>260</v>
      </c>
      <c r="B128" s="138" t="s">
        <v>174</v>
      </c>
      <c r="C128" s="143" t="s">
        <v>9</v>
      </c>
      <c r="D128" s="140">
        <v>1734.9</v>
      </c>
      <c r="E128" s="120">
        <v>0</v>
      </c>
      <c r="F128" s="543">
        <f t="shared" ref="F128:F134" si="3">E128*D128</f>
        <v>0</v>
      </c>
      <c r="G128" s="518"/>
      <c r="H128" s="518"/>
      <c r="I128" s="518"/>
      <c r="J128" s="518"/>
      <c r="K128" s="518"/>
      <c r="L128" s="518"/>
      <c r="M128" s="518"/>
      <c r="N128" s="518"/>
      <c r="O128" s="518"/>
      <c r="P128" s="518"/>
      <c r="Q128" s="518"/>
      <c r="R128" s="518"/>
      <c r="S128" s="518"/>
      <c r="T128" s="518"/>
      <c r="U128" s="518"/>
      <c r="V128" s="518"/>
      <c r="W128" s="518"/>
      <c r="X128" s="518"/>
      <c r="Y128" s="518"/>
      <c r="Z128" s="518"/>
      <c r="AA128" s="518"/>
      <c r="AB128" s="518"/>
      <c r="AC128" s="518"/>
      <c r="AD128" s="518"/>
      <c r="AE128" s="518"/>
      <c r="AF128" s="518"/>
      <c r="AG128" s="518"/>
      <c r="AH128" s="518"/>
      <c r="AI128" s="518"/>
      <c r="AJ128" s="518"/>
      <c r="AK128" s="518"/>
      <c r="AL128" s="518"/>
      <c r="AM128" s="518"/>
      <c r="AN128" s="518"/>
      <c r="AO128" s="518"/>
      <c r="AP128" s="518"/>
      <c r="AQ128" s="518"/>
    </row>
    <row r="129" spans="1:43" s="544" customFormat="1">
      <c r="A129" s="141"/>
      <c r="B129" s="138"/>
      <c r="C129" s="143"/>
      <c r="D129" s="140"/>
      <c r="E129" s="120"/>
      <c r="F129" s="543"/>
      <c r="G129" s="518"/>
      <c r="H129" s="518"/>
      <c r="I129" s="518"/>
      <c r="J129" s="518"/>
      <c r="K129" s="518"/>
      <c r="L129" s="518"/>
      <c r="M129" s="518"/>
      <c r="N129" s="518"/>
      <c r="O129" s="518"/>
      <c r="P129" s="518"/>
      <c r="Q129" s="518"/>
      <c r="R129" s="518"/>
      <c r="S129" s="518"/>
      <c r="T129" s="518"/>
      <c r="U129" s="518"/>
      <c r="V129" s="518"/>
      <c r="W129" s="518"/>
      <c r="X129" s="518"/>
      <c r="Y129" s="518"/>
      <c r="Z129" s="518"/>
      <c r="AA129" s="518"/>
      <c r="AB129" s="518"/>
      <c r="AC129" s="518"/>
      <c r="AD129" s="518"/>
      <c r="AE129" s="518"/>
      <c r="AF129" s="518"/>
      <c r="AG129" s="518"/>
      <c r="AH129" s="518"/>
      <c r="AI129" s="518"/>
      <c r="AJ129" s="518"/>
      <c r="AK129" s="518"/>
      <c r="AL129" s="518"/>
      <c r="AM129" s="518"/>
      <c r="AN129" s="518"/>
      <c r="AO129" s="518"/>
      <c r="AP129" s="518"/>
      <c r="AQ129" s="518"/>
    </row>
    <row r="130" spans="1:43" s="544" customFormat="1" ht="30">
      <c r="A130" s="141" t="s">
        <v>261</v>
      </c>
      <c r="B130" s="138" t="s">
        <v>257</v>
      </c>
      <c r="C130" s="143" t="s">
        <v>9</v>
      </c>
      <c r="D130" s="140">
        <v>2910.9</v>
      </c>
      <c r="E130" s="120">
        <v>0</v>
      </c>
      <c r="F130" s="543">
        <f t="shared" si="3"/>
        <v>0</v>
      </c>
      <c r="G130" s="518"/>
      <c r="H130" s="518"/>
      <c r="I130" s="518"/>
      <c r="J130" s="518"/>
      <c r="K130" s="518"/>
      <c r="L130" s="518"/>
      <c r="M130" s="518"/>
      <c r="N130" s="518"/>
      <c r="O130" s="518"/>
      <c r="P130" s="518"/>
      <c r="Q130" s="518"/>
      <c r="R130" s="518"/>
      <c r="S130" s="518"/>
      <c r="T130" s="518"/>
      <c r="U130" s="518"/>
      <c r="V130" s="518"/>
      <c r="W130" s="518"/>
      <c r="X130" s="518"/>
      <c r="Y130" s="518"/>
      <c r="Z130" s="518"/>
      <c r="AA130" s="518"/>
      <c r="AB130" s="518"/>
      <c r="AC130" s="518"/>
      <c r="AD130" s="518"/>
      <c r="AE130" s="518"/>
      <c r="AF130" s="518"/>
      <c r="AG130" s="518"/>
      <c r="AH130" s="518"/>
      <c r="AI130" s="518"/>
      <c r="AJ130" s="518"/>
      <c r="AK130" s="518"/>
      <c r="AL130" s="518"/>
      <c r="AM130" s="518"/>
      <c r="AN130" s="518"/>
      <c r="AO130" s="518"/>
      <c r="AP130" s="518"/>
      <c r="AQ130" s="518"/>
    </row>
    <row r="131" spans="1:43" s="544" customFormat="1">
      <c r="A131" s="141"/>
      <c r="B131" s="138"/>
      <c r="C131" s="143"/>
      <c r="D131" s="140"/>
      <c r="E131" s="120"/>
      <c r="F131" s="543"/>
      <c r="G131" s="518"/>
      <c r="H131" s="518"/>
      <c r="I131" s="518"/>
      <c r="J131" s="518"/>
      <c r="K131" s="518"/>
      <c r="L131" s="518"/>
      <c r="M131" s="518"/>
      <c r="N131" s="518"/>
      <c r="O131" s="518"/>
      <c r="P131" s="518"/>
      <c r="Q131" s="518"/>
      <c r="R131" s="518"/>
      <c r="S131" s="518"/>
      <c r="T131" s="518"/>
      <c r="U131" s="518"/>
      <c r="V131" s="518"/>
      <c r="W131" s="518"/>
      <c r="X131" s="518"/>
      <c r="Y131" s="518"/>
      <c r="Z131" s="518"/>
      <c r="AA131" s="518"/>
      <c r="AB131" s="518"/>
      <c r="AC131" s="518"/>
      <c r="AD131" s="518"/>
      <c r="AE131" s="518"/>
      <c r="AF131" s="518"/>
      <c r="AG131" s="518"/>
      <c r="AH131" s="518"/>
      <c r="AI131" s="518"/>
      <c r="AJ131" s="518"/>
      <c r="AK131" s="518"/>
      <c r="AL131" s="518"/>
      <c r="AM131" s="518"/>
      <c r="AN131" s="518"/>
      <c r="AO131" s="518"/>
      <c r="AP131" s="518"/>
      <c r="AQ131" s="518"/>
    </row>
    <row r="132" spans="1:43" s="544" customFormat="1">
      <c r="A132" s="141" t="s">
        <v>262</v>
      </c>
      <c r="B132" s="138" t="s">
        <v>722</v>
      </c>
      <c r="C132" s="143" t="s">
        <v>9</v>
      </c>
      <c r="D132" s="140">
        <v>3469.8</v>
      </c>
      <c r="E132" s="120">
        <v>0</v>
      </c>
      <c r="F132" s="543">
        <f t="shared" si="3"/>
        <v>0</v>
      </c>
      <c r="G132" s="518"/>
      <c r="H132" s="518"/>
      <c r="I132" s="518"/>
      <c r="J132" s="518"/>
      <c r="K132" s="518"/>
      <c r="L132" s="518"/>
      <c r="M132" s="518"/>
      <c r="N132" s="518"/>
      <c r="O132" s="518"/>
      <c r="P132" s="518"/>
      <c r="Q132" s="518"/>
      <c r="R132" s="518"/>
      <c r="S132" s="518"/>
      <c r="T132" s="518"/>
      <c r="U132" s="518"/>
      <c r="V132" s="518"/>
      <c r="W132" s="518"/>
      <c r="X132" s="518"/>
      <c r="Y132" s="518"/>
      <c r="Z132" s="518"/>
      <c r="AA132" s="518"/>
      <c r="AB132" s="518"/>
      <c r="AC132" s="518"/>
      <c r="AD132" s="518"/>
      <c r="AE132" s="518"/>
      <c r="AF132" s="518"/>
      <c r="AG132" s="518"/>
      <c r="AH132" s="518"/>
      <c r="AI132" s="518"/>
      <c r="AJ132" s="518"/>
      <c r="AK132" s="518"/>
      <c r="AL132" s="518"/>
      <c r="AM132" s="518"/>
      <c r="AN132" s="518"/>
      <c r="AO132" s="518"/>
      <c r="AP132" s="518"/>
      <c r="AQ132" s="518"/>
    </row>
    <row r="133" spans="1:43" s="544" customFormat="1">
      <c r="A133" s="141"/>
      <c r="B133" s="138"/>
      <c r="C133" s="143"/>
      <c r="D133" s="140"/>
      <c r="E133" s="120"/>
      <c r="F133" s="543"/>
      <c r="G133" s="518"/>
      <c r="H133" s="518"/>
      <c r="I133" s="518"/>
      <c r="J133" s="518"/>
      <c r="K133" s="518"/>
      <c r="L133" s="518"/>
      <c r="M133" s="518"/>
      <c r="N133" s="518"/>
      <c r="O133" s="518"/>
      <c r="P133" s="518"/>
      <c r="Q133" s="518"/>
      <c r="R133" s="518"/>
      <c r="S133" s="518"/>
      <c r="T133" s="518"/>
      <c r="U133" s="518"/>
      <c r="V133" s="518"/>
      <c r="W133" s="518"/>
      <c r="X133" s="518"/>
      <c r="Y133" s="518"/>
      <c r="Z133" s="518"/>
      <c r="AA133" s="518"/>
      <c r="AB133" s="518"/>
      <c r="AC133" s="518"/>
      <c r="AD133" s="518"/>
      <c r="AE133" s="518"/>
      <c r="AF133" s="518"/>
      <c r="AG133" s="518"/>
      <c r="AH133" s="518"/>
      <c r="AI133" s="518"/>
      <c r="AJ133" s="518"/>
      <c r="AK133" s="518"/>
      <c r="AL133" s="518"/>
      <c r="AM133" s="518"/>
      <c r="AN133" s="518"/>
      <c r="AO133" s="518"/>
      <c r="AP133" s="518"/>
      <c r="AQ133" s="518"/>
    </row>
    <row r="134" spans="1:43" s="544" customFormat="1">
      <c r="A134" s="141" t="s">
        <v>719</v>
      </c>
      <c r="B134" s="138" t="s">
        <v>721</v>
      </c>
      <c r="C134" s="143" t="s">
        <v>9</v>
      </c>
      <c r="D134" s="140">
        <v>1176</v>
      </c>
      <c r="E134" s="120">
        <v>0</v>
      </c>
      <c r="F134" s="543">
        <f t="shared" si="3"/>
        <v>0</v>
      </c>
      <c r="G134" s="518"/>
      <c r="H134" s="518"/>
      <c r="I134" s="518"/>
      <c r="J134" s="518"/>
      <c r="K134" s="518"/>
      <c r="L134" s="518"/>
      <c r="M134" s="518"/>
      <c r="N134" s="518"/>
      <c r="O134" s="518"/>
      <c r="P134" s="518"/>
      <c r="Q134" s="518"/>
      <c r="R134" s="518"/>
      <c r="S134" s="518"/>
      <c r="T134" s="518"/>
      <c r="U134" s="518"/>
      <c r="V134" s="518"/>
      <c r="W134" s="518"/>
      <c r="X134" s="518"/>
      <c r="Y134" s="518"/>
      <c r="Z134" s="518"/>
      <c r="AA134" s="518"/>
      <c r="AB134" s="518"/>
      <c r="AC134" s="518"/>
      <c r="AD134" s="518"/>
      <c r="AE134" s="518"/>
      <c r="AF134" s="518"/>
      <c r="AG134" s="518"/>
      <c r="AH134" s="518"/>
      <c r="AI134" s="518"/>
      <c r="AJ134" s="518"/>
      <c r="AK134" s="518"/>
      <c r="AL134" s="518"/>
      <c r="AM134" s="518"/>
      <c r="AN134" s="518"/>
      <c r="AO134" s="518"/>
      <c r="AP134" s="518"/>
      <c r="AQ134" s="518"/>
    </row>
    <row r="135" spans="1:43" s="544" customFormat="1">
      <c r="A135" s="141"/>
      <c r="B135" s="138"/>
      <c r="C135" s="143"/>
      <c r="D135" s="140"/>
      <c r="E135" s="120"/>
      <c r="F135" s="543"/>
      <c r="G135" s="518"/>
      <c r="H135" s="518"/>
      <c r="I135" s="518"/>
      <c r="J135" s="518"/>
      <c r="K135" s="518"/>
      <c r="L135" s="518"/>
      <c r="M135" s="518"/>
      <c r="N135" s="518"/>
      <c r="O135" s="518"/>
      <c r="P135" s="518"/>
      <c r="Q135" s="518"/>
      <c r="R135" s="518"/>
      <c r="S135" s="518"/>
      <c r="T135" s="518"/>
      <c r="U135" s="518"/>
      <c r="V135" s="518"/>
      <c r="W135" s="518"/>
      <c r="X135" s="518"/>
      <c r="Y135" s="518"/>
      <c r="Z135" s="518"/>
      <c r="AA135" s="518"/>
      <c r="AB135" s="518"/>
      <c r="AC135" s="518"/>
      <c r="AD135" s="518"/>
      <c r="AE135" s="518"/>
      <c r="AF135" s="518"/>
      <c r="AG135" s="518"/>
      <c r="AH135" s="518"/>
      <c r="AI135" s="518"/>
      <c r="AJ135" s="518"/>
      <c r="AK135" s="518"/>
      <c r="AL135" s="518"/>
      <c r="AM135" s="518"/>
      <c r="AN135" s="518"/>
      <c r="AO135" s="518"/>
      <c r="AP135" s="518"/>
      <c r="AQ135" s="518"/>
    </row>
    <row r="136" spans="1:43" s="544" customFormat="1" ht="15" customHeight="1">
      <c r="A136" s="141" t="s">
        <v>720</v>
      </c>
      <c r="B136" s="138" t="s">
        <v>30</v>
      </c>
      <c r="C136" s="143">
        <v>0.05</v>
      </c>
      <c r="D136" s="140"/>
      <c r="E136" s="120"/>
      <c r="F136" s="543">
        <f>SUM(F118:F134)*C136</f>
        <v>0</v>
      </c>
      <c r="G136" s="518"/>
      <c r="H136" s="518"/>
      <c r="I136" s="518"/>
      <c r="J136" s="518"/>
      <c r="K136" s="518"/>
      <c r="L136" s="518"/>
      <c r="M136" s="518"/>
      <c r="N136" s="518"/>
      <c r="O136" s="518"/>
      <c r="P136" s="518"/>
      <c r="Q136" s="518"/>
      <c r="R136" s="518"/>
      <c r="S136" s="518"/>
      <c r="T136" s="518"/>
      <c r="U136" s="518"/>
      <c r="V136" s="518"/>
      <c r="W136" s="518"/>
      <c r="X136" s="518"/>
      <c r="Y136" s="518"/>
      <c r="Z136" s="518"/>
      <c r="AA136" s="518"/>
      <c r="AB136" s="518"/>
      <c r="AC136" s="518"/>
      <c r="AD136" s="518"/>
      <c r="AE136" s="518"/>
      <c r="AF136" s="518"/>
      <c r="AG136" s="518"/>
      <c r="AH136" s="518"/>
      <c r="AI136" s="518"/>
      <c r="AJ136" s="518"/>
      <c r="AK136" s="518"/>
      <c r="AL136" s="518"/>
      <c r="AM136" s="518"/>
      <c r="AN136" s="518"/>
      <c r="AO136" s="518"/>
      <c r="AP136" s="518"/>
      <c r="AQ136" s="518"/>
    </row>
    <row r="137" spans="1:43" s="544" customFormat="1">
      <c r="A137" s="141"/>
      <c r="B137" s="138"/>
      <c r="C137" s="143"/>
      <c r="D137" s="140"/>
      <c r="E137" s="120"/>
      <c r="F137" s="543"/>
      <c r="G137" s="518"/>
      <c r="H137" s="518"/>
      <c r="I137" s="518"/>
      <c r="J137" s="518"/>
      <c r="K137" s="518"/>
      <c r="L137" s="518"/>
      <c r="M137" s="518"/>
      <c r="N137" s="518"/>
      <c r="O137" s="518"/>
      <c r="P137" s="518"/>
      <c r="Q137" s="518"/>
      <c r="R137" s="518"/>
      <c r="S137" s="518"/>
      <c r="T137" s="518"/>
      <c r="U137" s="518"/>
      <c r="V137" s="518"/>
      <c r="W137" s="518"/>
      <c r="X137" s="518"/>
      <c r="Y137" s="518"/>
      <c r="Z137" s="518"/>
      <c r="AA137" s="518"/>
      <c r="AB137" s="518"/>
      <c r="AC137" s="518"/>
      <c r="AD137" s="518"/>
      <c r="AE137" s="518"/>
      <c r="AF137" s="518"/>
      <c r="AG137" s="518"/>
      <c r="AH137" s="518"/>
      <c r="AI137" s="518"/>
      <c r="AJ137" s="518"/>
      <c r="AK137" s="518"/>
      <c r="AL137" s="518"/>
      <c r="AM137" s="518"/>
      <c r="AN137" s="518"/>
      <c r="AO137" s="518"/>
      <c r="AP137" s="518"/>
      <c r="AQ137" s="518"/>
    </row>
    <row r="138" spans="1:43" s="544" customFormat="1" ht="15.6" thickBot="1">
      <c r="A138" s="609" t="s">
        <v>44</v>
      </c>
      <c r="B138" s="627" t="s">
        <v>43</v>
      </c>
      <c r="C138" s="611"/>
      <c r="D138" s="612"/>
      <c r="E138" s="584"/>
      <c r="F138" s="585">
        <f>SUM(F118:F136)</f>
        <v>0</v>
      </c>
      <c r="G138" s="518"/>
      <c r="H138" s="518"/>
      <c r="I138" s="518"/>
      <c r="J138" s="518"/>
      <c r="K138" s="518"/>
      <c r="L138" s="518"/>
      <c r="M138" s="518"/>
      <c r="N138" s="518"/>
      <c r="O138" s="518"/>
      <c r="P138" s="518"/>
      <c r="Q138" s="518"/>
      <c r="R138" s="518"/>
      <c r="S138" s="518"/>
      <c r="T138" s="518"/>
      <c r="U138" s="518"/>
      <c r="V138" s="518"/>
      <c r="W138" s="518"/>
      <c r="X138" s="518"/>
      <c r="Y138" s="518"/>
      <c r="Z138" s="518"/>
      <c r="AA138" s="518"/>
      <c r="AB138" s="518"/>
      <c r="AC138" s="518"/>
      <c r="AD138" s="518"/>
      <c r="AE138" s="518"/>
      <c r="AF138" s="518"/>
      <c r="AG138" s="518"/>
      <c r="AH138" s="518"/>
      <c r="AI138" s="518"/>
      <c r="AJ138" s="518"/>
      <c r="AK138" s="518"/>
      <c r="AL138" s="518"/>
      <c r="AM138" s="518"/>
      <c r="AN138" s="518"/>
      <c r="AO138" s="518"/>
      <c r="AP138" s="518"/>
      <c r="AQ138" s="518"/>
    </row>
    <row r="139" spans="1:43" s="544" customFormat="1" ht="15.6" thickBot="1">
      <c r="A139" s="634"/>
      <c r="B139" s="635"/>
      <c r="C139" s="636"/>
      <c r="D139" s="140"/>
      <c r="E139" s="594"/>
      <c r="F139" s="595"/>
      <c r="G139" s="518"/>
      <c r="H139" s="518"/>
      <c r="I139" s="518"/>
      <c r="J139" s="518"/>
      <c r="K139" s="518"/>
      <c r="L139" s="518"/>
      <c r="M139" s="518"/>
      <c r="N139" s="518"/>
      <c r="O139" s="518"/>
      <c r="P139" s="518"/>
      <c r="Q139" s="518"/>
      <c r="R139" s="518"/>
      <c r="S139" s="518"/>
      <c r="T139" s="518"/>
      <c r="U139" s="518"/>
      <c r="V139" s="518"/>
      <c r="W139" s="518"/>
      <c r="X139" s="518"/>
      <c r="Y139" s="518"/>
      <c r="Z139" s="518"/>
      <c r="AA139" s="518"/>
      <c r="AB139" s="518"/>
      <c r="AC139" s="518"/>
      <c r="AD139" s="518"/>
      <c r="AE139" s="518"/>
      <c r="AF139" s="518"/>
      <c r="AG139" s="518"/>
      <c r="AH139" s="518"/>
      <c r="AI139" s="518"/>
      <c r="AJ139" s="518"/>
      <c r="AK139" s="518"/>
      <c r="AL139" s="518"/>
      <c r="AM139" s="518"/>
      <c r="AN139" s="518"/>
      <c r="AO139" s="518"/>
      <c r="AP139" s="518"/>
      <c r="AQ139" s="518"/>
    </row>
    <row r="140" spans="1:43" s="544" customFormat="1">
      <c r="A140" s="617" t="s">
        <v>48</v>
      </c>
      <c r="B140" s="628" t="s">
        <v>47</v>
      </c>
      <c r="C140" s="605"/>
      <c r="D140" s="606"/>
      <c r="E140" s="569"/>
      <c r="F140" s="586"/>
      <c r="G140" s="518"/>
      <c r="H140" s="518"/>
      <c r="I140" s="518"/>
      <c r="J140" s="518"/>
      <c r="K140" s="518"/>
      <c r="L140" s="518"/>
      <c r="M140" s="518"/>
      <c r="N140" s="518"/>
      <c r="O140" s="518"/>
      <c r="P140" s="518"/>
      <c r="Q140" s="518"/>
      <c r="R140" s="518"/>
      <c r="S140" s="518"/>
      <c r="T140" s="518"/>
      <c r="U140" s="518"/>
      <c r="V140" s="518"/>
      <c r="W140" s="518"/>
      <c r="X140" s="518"/>
      <c r="Y140" s="518"/>
      <c r="Z140" s="518"/>
      <c r="AA140" s="518"/>
      <c r="AB140" s="518"/>
      <c r="AC140" s="518"/>
      <c r="AD140" s="518"/>
      <c r="AE140" s="518"/>
      <c r="AF140" s="518"/>
      <c r="AG140" s="518"/>
      <c r="AH140" s="518"/>
      <c r="AI140" s="518"/>
      <c r="AJ140" s="518"/>
      <c r="AK140" s="518"/>
      <c r="AL140" s="518"/>
      <c r="AM140" s="518"/>
      <c r="AN140" s="518"/>
      <c r="AO140" s="518"/>
      <c r="AP140" s="518"/>
      <c r="AQ140" s="518"/>
    </row>
    <row r="141" spans="1:43" s="544" customFormat="1">
      <c r="A141" s="141"/>
      <c r="B141" s="138"/>
      <c r="C141" s="143"/>
      <c r="D141" s="140"/>
      <c r="E141" s="120"/>
      <c r="F141" s="543"/>
      <c r="G141" s="518"/>
      <c r="H141" s="518"/>
      <c r="I141" s="518"/>
      <c r="J141" s="518"/>
      <c r="K141" s="518"/>
      <c r="L141" s="518"/>
      <c r="M141" s="518"/>
      <c r="N141" s="518"/>
      <c r="O141" s="518"/>
      <c r="P141" s="518"/>
      <c r="Q141" s="518"/>
      <c r="R141" s="518"/>
      <c r="S141" s="518"/>
      <c r="T141" s="518"/>
      <c r="U141" s="518"/>
      <c r="V141" s="518"/>
      <c r="W141" s="518"/>
      <c r="X141" s="518"/>
      <c r="Y141" s="518"/>
      <c r="Z141" s="518"/>
      <c r="AA141" s="518"/>
      <c r="AB141" s="518"/>
      <c r="AC141" s="518"/>
      <c r="AD141" s="518"/>
      <c r="AE141" s="518"/>
      <c r="AF141" s="518"/>
      <c r="AG141" s="518"/>
      <c r="AH141" s="518"/>
      <c r="AI141" s="518"/>
      <c r="AJ141" s="518"/>
      <c r="AK141" s="518"/>
      <c r="AL141" s="518"/>
      <c r="AM141" s="518"/>
      <c r="AN141" s="518"/>
      <c r="AO141" s="518"/>
      <c r="AP141" s="518"/>
      <c r="AQ141" s="518"/>
    </row>
    <row r="142" spans="1:43" s="544" customFormat="1" ht="35.1" customHeight="1">
      <c r="A142" s="141" t="s">
        <v>49</v>
      </c>
      <c r="B142" s="138" t="s">
        <v>175</v>
      </c>
      <c r="C142" s="143" t="s">
        <v>11</v>
      </c>
      <c r="D142" s="140">
        <v>318.89999999999998</v>
      </c>
      <c r="E142" s="120">
        <v>0</v>
      </c>
      <c r="F142" s="543">
        <f t="shared" si="2"/>
        <v>0</v>
      </c>
      <c r="G142" s="518"/>
      <c r="H142" s="518"/>
      <c r="I142" s="518"/>
      <c r="J142" s="518"/>
      <c r="K142" s="518"/>
      <c r="L142" s="518"/>
      <c r="M142" s="518"/>
      <c r="N142" s="518"/>
      <c r="O142" s="518"/>
      <c r="P142" s="518"/>
      <c r="Q142" s="518"/>
      <c r="R142" s="518"/>
      <c r="S142" s="518"/>
      <c r="T142" s="518"/>
      <c r="U142" s="518"/>
      <c r="V142" s="518"/>
      <c r="W142" s="518"/>
      <c r="X142" s="518"/>
      <c r="Y142" s="518"/>
      <c r="Z142" s="518"/>
      <c r="AA142" s="518"/>
      <c r="AB142" s="518"/>
      <c r="AC142" s="518"/>
      <c r="AD142" s="518"/>
      <c r="AE142" s="518"/>
      <c r="AF142" s="518"/>
      <c r="AG142" s="518"/>
      <c r="AH142" s="518"/>
      <c r="AI142" s="518"/>
      <c r="AJ142" s="518"/>
      <c r="AK142" s="518"/>
      <c r="AL142" s="518"/>
      <c r="AM142" s="518"/>
      <c r="AN142" s="518"/>
      <c r="AO142" s="518"/>
      <c r="AP142" s="518"/>
      <c r="AQ142" s="518"/>
    </row>
    <row r="143" spans="1:43" s="544" customFormat="1">
      <c r="A143" s="141"/>
      <c r="B143" s="138"/>
      <c r="C143" s="143"/>
      <c r="D143" s="140"/>
      <c r="E143" s="120"/>
      <c r="F143" s="543"/>
      <c r="G143" s="518"/>
      <c r="H143" s="518"/>
      <c r="I143" s="518"/>
      <c r="J143" s="518"/>
      <c r="K143" s="518"/>
      <c r="L143" s="518"/>
      <c r="M143" s="518"/>
      <c r="N143" s="518"/>
      <c r="O143" s="518"/>
      <c r="P143" s="518"/>
      <c r="Q143" s="518"/>
      <c r="R143" s="518"/>
      <c r="S143" s="518"/>
      <c r="T143" s="518"/>
      <c r="U143" s="518"/>
      <c r="V143" s="518"/>
      <c r="W143" s="518"/>
      <c r="X143" s="518"/>
      <c r="Y143" s="518"/>
      <c r="Z143" s="518"/>
      <c r="AA143" s="518"/>
      <c r="AB143" s="518"/>
      <c r="AC143" s="518"/>
      <c r="AD143" s="518"/>
      <c r="AE143" s="518"/>
      <c r="AF143" s="518"/>
      <c r="AG143" s="518"/>
      <c r="AH143" s="518"/>
      <c r="AI143" s="518"/>
      <c r="AJ143" s="518"/>
      <c r="AK143" s="518"/>
      <c r="AL143" s="518"/>
      <c r="AM143" s="518"/>
      <c r="AN143" s="518"/>
      <c r="AO143" s="518"/>
      <c r="AP143" s="518"/>
      <c r="AQ143" s="518"/>
    </row>
    <row r="144" spans="1:43" s="544" customFormat="1" ht="35.1" customHeight="1">
      <c r="A144" s="141" t="s">
        <v>50</v>
      </c>
      <c r="B144" s="138" t="s">
        <v>176</v>
      </c>
      <c r="C144" s="143" t="s">
        <v>11</v>
      </c>
      <c r="D144" s="140">
        <v>69.400000000000006</v>
      </c>
      <c r="E144" s="120">
        <v>0</v>
      </c>
      <c r="F144" s="543">
        <f t="shared" si="2"/>
        <v>0</v>
      </c>
      <c r="G144" s="518"/>
      <c r="H144" s="518"/>
      <c r="I144" s="518"/>
      <c r="J144" s="518"/>
      <c r="K144" s="518"/>
      <c r="L144" s="518"/>
      <c r="M144" s="518"/>
      <c r="N144" s="518"/>
      <c r="O144" s="518"/>
      <c r="P144" s="518"/>
      <c r="Q144" s="518"/>
      <c r="R144" s="518"/>
      <c r="S144" s="518"/>
      <c r="T144" s="518"/>
      <c r="U144" s="518"/>
      <c r="V144" s="518"/>
      <c r="W144" s="518"/>
      <c r="X144" s="518"/>
      <c r="Y144" s="518"/>
      <c r="Z144" s="518"/>
      <c r="AA144" s="518"/>
      <c r="AB144" s="518"/>
      <c r="AC144" s="518"/>
      <c r="AD144" s="518"/>
      <c r="AE144" s="518"/>
      <c r="AF144" s="518"/>
      <c r="AG144" s="518"/>
      <c r="AH144" s="518"/>
      <c r="AI144" s="518"/>
      <c r="AJ144" s="518"/>
      <c r="AK144" s="518"/>
      <c r="AL144" s="518"/>
      <c r="AM144" s="518"/>
      <c r="AN144" s="518"/>
      <c r="AO144" s="518"/>
      <c r="AP144" s="518"/>
      <c r="AQ144" s="518"/>
    </row>
    <row r="145" spans="1:43" s="544" customFormat="1">
      <c r="A145" s="141"/>
      <c r="B145" s="138"/>
      <c r="C145" s="143"/>
      <c r="D145" s="140"/>
      <c r="E145" s="120"/>
      <c r="F145" s="543"/>
      <c r="G145" s="518"/>
      <c r="H145" s="518"/>
      <c r="I145" s="518"/>
      <c r="J145" s="518"/>
      <c r="K145" s="518"/>
      <c r="L145" s="518"/>
      <c r="M145" s="518"/>
      <c r="N145" s="518"/>
      <c r="O145" s="518"/>
      <c r="P145" s="518"/>
      <c r="Q145" s="518"/>
      <c r="R145" s="518"/>
      <c r="S145" s="518"/>
      <c r="T145" s="518"/>
      <c r="U145" s="518"/>
      <c r="V145" s="518"/>
      <c r="W145" s="518"/>
      <c r="X145" s="518"/>
      <c r="Y145" s="518"/>
      <c r="Z145" s="518"/>
      <c r="AA145" s="518"/>
      <c r="AB145" s="518"/>
      <c r="AC145" s="518"/>
      <c r="AD145" s="518"/>
      <c r="AE145" s="518"/>
      <c r="AF145" s="518"/>
      <c r="AG145" s="518"/>
      <c r="AH145" s="518"/>
      <c r="AI145" s="518"/>
      <c r="AJ145" s="518"/>
      <c r="AK145" s="518"/>
      <c r="AL145" s="518"/>
      <c r="AM145" s="518"/>
      <c r="AN145" s="518"/>
      <c r="AO145" s="518"/>
      <c r="AP145" s="518"/>
      <c r="AQ145" s="518"/>
    </row>
    <row r="146" spans="1:43" s="544" customFormat="1" ht="35.1" customHeight="1">
      <c r="A146" s="141" t="s">
        <v>51</v>
      </c>
      <c r="B146" s="138" t="s">
        <v>177</v>
      </c>
      <c r="C146" s="143" t="s">
        <v>11</v>
      </c>
      <c r="D146" s="140">
        <v>480.6</v>
      </c>
      <c r="E146" s="120">
        <v>0</v>
      </c>
      <c r="F146" s="543">
        <f t="shared" si="2"/>
        <v>0</v>
      </c>
      <c r="G146" s="518"/>
      <c r="H146" s="518"/>
      <c r="I146" s="518"/>
      <c r="J146" s="518"/>
      <c r="K146" s="518"/>
      <c r="L146" s="518"/>
      <c r="M146" s="518"/>
      <c r="N146" s="518"/>
      <c r="O146" s="518"/>
      <c r="P146" s="518"/>
      <c r="Q146" s="518"/>
      <c r="R146" s="518"/>
      <c r="S146" s="518"/>
      <c r="T146" s="518"/>
      <c r="U146" s="518"/>
      <c r="V146" s="518"/>
      <c r="W146" s="518"/>
      <c r="X146" s="518"/>
      <c r="Y146" s="518"/>
      <c r="Z146" s="518"/>
      <c r="AA146" s="518"/>
      <c r="AB146" s="518"/>
      <c r="AC146" s="518"/>
      <c r="AD146" s="518"/>
      <c r="AE146" s="518"/>
      <c r="AF146" s="518"/>
      <c r="AG146" s="518"/>
      <c r="AH146" s="518"/>
      <c r="AI146" s="518"/>
      <c r="AJ146" s="518"/>
      <c r="AK146" s="518"/>
      <c r="AL146" s="518"/>
      <c r="AM146" s="518"/>
      <c r="AN146" s="518"/>
      <c r="AO146" s="518"/>
      <c r="AP146" s="518"/>
      <c r="AQ146" s="518"/>
    </row>
    <row r="147" spans="1:43" s="544" customFormat="1">
      <c r="A147" s="141"/>
      <c r="B147" s="138"/>
      <c r="C147" s="143"/>
      <c r="D147" s="140"/>
      <c r="E147" s="120"/>
      <c r="F147" s="543"/>
      <c r="G147" s="518"/>
      <c r="H147" s="518"/>
      <c r="I147" s="518"/>
      <c r="J147" s="518"/>
      <c r="K147" s="518"/>
      <c r="L147" s="518"/>
      <c r="M147" s="518"/>
      <c r="N147" s="518"/>
      <c r="O147" s="518"/>
      <c r="P147" s="518"/>
      <c r="Q147" s="518"/>
      <c r="R147" s="518"/>
      <c r="S147" s="518"/>
      <c r="T147" s="518"/>
      <c r="U147" s="518"/>
      <c r="V147" s="518"/>
      <c r="W147" s="518"/>
      <c r="X147" s="518"/>
      <c r="Y147" s="518"/>
      <c r="Z147" s="518"/>
      <c r="AA147" s="518"/>
      <c r="AB147" s="518"/>
      <c r="AC147" s="518"/>
      <c r="AD147" s="518"/>
      <c r="AE147" s="518"/>
      <c r="AF147" s="518"/>
      <c r="AG147" s="518"/>
      <c r="AH147" s="518"/>
      <c r="AI147" s="518"/>
      <c r="AJ147" s="518"/>
      <c r="AK147" s="518"/>
      <c r="AL147" s="518"/>
      <c r="AM147" s="518"/>
      <c r="AN147" s="518"/>
      <c r="AO147" s="518"/>
      <c r="AP147" s="518"/>
      <c r="AQ147" s="518"/>
    </row>
    <row r="148" spans="1:43" s="544" customFormat="1" ht="35.1" customHeight="1">
      <c r="A148" s="141" t="s">
        <v>52</v>
      </c>
      <c r="B148" s="138" t="s">
        <v>263</v>
      </c>
      <c r="C148" s="143" t="s">
        <v>11</v>
      </c>
      <c r="D148" s="140">
        <v>17</v>
      </c>
      <c r="E148" s="120">
        <v>0</v>
      </c>
      <c r="F148" s="543">
        <f t="shared" ref="F148" si="4">E148*D148</f>
        <v>0</v>
      </c>
      <c r="G148" s="518"/>
      <c r="H148" s="518"/>
      <c r="I148" s="518"/>
      <c r="J148" s="518"/>
      <c r="K148" s="518"/>
      <c r="L148" s="518"/>
      <c r="M148" s="518"/>
      <c r="N148" s="518"/>
      <c r="O148" s="518"/>
      <c r="P148" s="518"/>
      <c r="Q148" s="518"/>
      <c r="R148" s="518"/>
      <c r="S148" s="518"/>
      <c r="T148" s="518"/>
      <c r="U148" s="518"/>
      <c r="V148" s="518"/>
      <c r="W148" s="518"/>
      <c r="X148" s="518"/>
      <c r="Y148" s="518"/>
      <c r="Z148" s="518"/>
      <c r="AA148" s="518"/>
      <c r="AB148" s="518"/>
      <c r="AC148" s="518"/>
      <c r="AD148" s="518"/>
      <c r="AE148" s="518"/>
      <c r="AF148" s="518"/>
      <c r="AG148" s="518"/>
      <c r="AH148" s="518"/>
      <c r="AI148" s="518"/>
      <c r="AJ148" s="518"/>
      <c r="AK148" s="518"/>
      <c r="AL148" s="518"/>
      <c r="AM148" s="518"/>
      <c r="AN148" s="518"/>
      <c r="AO148" s="518"/>
      <c r="AP148" s="518"/>
      <c r="AQ148" s="518"/>
    </row>
    <row r="149" spans="1:43" s="544" customFormat="1">
      <c r="A149" s="141"/>
      <c r="B149" s="138"/>
      <c r="C149" s="143"/>
      <c r="D149" s="140"/>
      <c r="E149" s="120"/>
      <c r="F149" s="543"/>
      <c r="G149" s="518"/>
      <c r="H149" s="518"/>
      <c r="I149" s="518"/>
      <c r="J149" s="518"/>
      <c r="K149" s="518"/>
      <c r="L149" s="518"/>
      <c r="M149" s="518"/>
      <c r="N149" s="518"/>
      <c r="O149" s="518"/>
      <c r="P149" s="518"/>
      <c r="Q149" s="518"/>
      <c r="R149" s="518"/>
      <c r="S149" s="518"/>
      <c r="T149" s="518"/>
      <c r="U149" s="518"/>
      <c r="V149" s="518"/>
      <c r="W149" s="518"/>
      <c r="X149" s="518"/>
      <c r="Y149" s="518"/>
      <c r="Z149" s="518"/>
      <c r="AA149" s="518"/>
      <c r="AB149" s="518"/>
      <c r="AC149" s="518"/>
      <c r="AD149" s="518"/>
      <c r="AE149" s="518"/>
      <c r="AF149" s="518"/>
      <c r="AG149" s="518"/>
      <c r="AH149" s="518"/>
      <c r="AI149" s="518"/>
      <c r="AJ149" s="518"/>
      <c r="AK149" s="518"/>
      <c r="AL149" s="518"/>
      <c r="AM149" s="518"/>
      <c r="AN149" s="518"/>
      <c r="AO149" s="518"/>
      <c r="AP149" s="518"/>
      <c r="AQ149" s="518"/>
    </row>
    <row r="150" spans="1:43" s="544" customFormat="1" ht="15" customHeight="1">
      <c r="A150" s="141" t="s">
        <v>264</v>
      </c>
      <c r="B150" s="138" t="s">
        <v>30</v>
      </c>
      <c r="C150" s="143">
        <v>0.05</v>
      </c>
      <c r="D150" s="140"/>
      <c r="E150" s="120"/>
      <c r="F150" s="543">
        <f>SUM(F142:F149)*C150</f>
        <v>0</v>
      </c>
      <c r="G150" s="518"/>
      <c r="H150" s="518"/>
      <c r="I150" s="518"/>
      <c r="J150" s="518"/>
      <c r="K150" s="518"/>
      <c r="L150" s="518"/>
      <c r="M150" s="518"/>
      <c r="N150" s="518"/>
      <c r="O150" s="518"/>
      <c r="P150" s="518"/>
      <c r="Q150" s="518"/>
      <c r="R150" s="518"/>
      <c r="S150" s="518"/>
      <c r="T150" s="518"/>
      <c r="U150" s="518"/>
      <c r="V150" s="518"/>
      <c r="W150" s="518"/>
      <c r="X150" s="518"/>
      <c r="Y150" s="518"/>
      <c r="Z150" s="518"/>
      <c r="AA150" s="518"/>
      <c r="AB150" s="518"/>
      <c r="AC150" s="518"/>
      <c r="AD150" s="518"/>
      <c r="AE150" s="518"/>
      <c r="AF150" s="518"/>
      <c r="AG150" s="518"/>
      <c r="AH150" s="518"/>
      <c r="AI150" s="518"/>
      <c r="AJ150" s="518"/>
      <c r="AK150" s="518"/>
      <c r="AL150" s="518"/>
      <c r="AM150" s="518"/>
      <c r="AN150" s="518"/>
      <c r="AO150" s="518"/>
      <c r="AP150" s="518"/>
      <c r="AQ150" s="518"/>
    </row>
    <row r="151" spans="1:43" s="544" customFormat="1">
      <c r="A151" s="141"/>
      <c r="B151" s="138"/>
      <c r="C151" s="143"/>
      <c r="D151" s="140"/>
      <c r="E151" s="120"/>
      <c r="F151" s="543"/>
      <c r="G151" s="518"/>
      <c r="H151" s="518"/>
      <c r="I151" s="518"/>
      <c r="J151" s="518"/>
      <c r="K151" s="518"/>
      <c r="L151" s="518"/>
      <c r="M151" s="518"/>
      <c r="N151" s="518"/>
      <c r="O151" s="518"/>
      <c r="P151" s="518"/>
      <c r="Q151" s="518"/>
      <c r="R151" s="518"/>
      <c r="S151" s="518"/>
      <c r="T151" s="518"/>
      <c r="U151" s="518"/>
      <c r="V151" s="518"/>
      <c r="W151" s="518"/>
      <c r="X151" s="518"/>
      <c r="Y151" s="518"/>
      <c r="Z151" s="518"/>
      <c r="AA151" s="518"/>
      <c r="AB151" s="518"/>
      <c r="AC151" s="518"/>
      <c r="AD151" s="518"/>
      <c r="AE151" s="518"/>
      <c r="AF151" s="518"/>
      <c r="AG151" s="518"/>
      <c r="AH151" s="518"/>
      <c r="AI151" s="518"/>
      <c r="AJ151" s="518"/>
      <c r="AK151" s="518"/>
      <c r="AL151" s="518"/>
      <c r="AM151" s="518"/>
      <c r="AN151" s="518"/>
      <c r="AO151" s="518"/>
      <c r="AP151" s="518"/>
      <c r="AQ151" s="518"/>
    </row>
    <row r="152" spans="1:43" s="544" customFormat="1" ht="15.6" thickBot="1">
      <c r="A152" s="609" t="s">
        <v>48</v>
      </c>
      <c r="B152" s="627" t="s">
        <v>47</v>
      </c>
      <c r="C152" s="611"/>
      <c r="D152" s="612"/>
      <c r="E152" s="584"/>
      <c r="F152" s="585">
        <f>SUM(F142:F150)</f>
        <v>0</v>
      </c>
      <c r="G152" s="518"/>
      <c r="H152" s="518"/>
      <c r="I152" s="518"/>
      <c r="J152" s="518"/>
      <c r="K152" s="518"/>
      <c r="L152" s="518"/>
      <c r="M152" s="518"/>
      <c r="N152" s="518"/>
      <c r="O152" s="518"/>
      <c r="P152" s="518"/>
      <c r="Q152" s="518"/>
      <c r="R152" s="518"/>
      <c r="S152" s="518"/>
      <c r="T152" s="518"/>
      <c r="U152" s="518"/>
      <c r="V152" s="518"/>
      <c r="W152" s="518"/>
      <c r="X152" s="518"/>
      <c r="Y152" s="518"/>
      <c r="Z152" s="518"/>
      <c r="AA152" s="518"/>
      <c r="AB152" s="518"/>
      <c r="AC152" s="518"/>
      <c r="AD152" s="518"/>
      <c r="AE152" s="518"/>
      <c r="AF152" s="518"/>
      <c r="AG152" s="518"/>
      <c r="AH152" s="518"/>
      <c r="AI152" s="518"/>
      <c r="AJ152" s="518"/>
      <c r="AK152" s="518"/>
      <c r="AL152" s="518"/>
      <c r="AM152" s="518"/>
      <c r="AN152" s="518"/>
      <c r="AO152" s="518"/>
      <c r="AP152" s="518"/>
      <c r="AQ152" s="518"/>
    </row>
    <row r="153" spans="1:43" s="544" customFormat="1" ht="15.6" thickBot="1">
      <c r="A153" s="625"/>
      <c r="B153" s="559"/>
      <c r="C153" s="560"/>
      <c r="D153" s="561"/>
      <c r="E153" s="546"/>
      <c r="F153" s="593"/>
      <c r="G153" s="518"/>
      <c r="H153" s="518"/>
      <c r="I153" s="518"/>
      <c r="J153" s="518"/>
      <c r="K153" s="518"/>
      <c r="L153" s="518"/>
      <c r="M153" s="518"/>
      <c r="N153" s="518"/>
      <c r="O153" s="518"/>
      <c r="P153" s="518"/>
      <c r="Q153" s="518"/>
      <c r="R153" s="518"/>
      <c r="S153" s="518"/>
      <c r="T153" s="518"/>
      <c r="U153" s="518"/>
      <c r="V153" s="518"/>
      <c r="W153" s="518"/>
      <c r="X153" s="518"/>
      <c r="Y153" s="518"/>
      <c r="Z153" s="518"/>
      <c r="AA153" s="518"/>
      <c r="AB153" s="518"/>
      <c r="AC153" s="518"/>
      <c r="AD153" s="518"/>
      <c r="AE153" s="518"/>
      <c r="AF153" s="518"/>
      <c r="AG153" s="518"/>
      <c r="AH153" s="518"/>
      <c r="AI153" s="518"/>
      <c r="AJ153" s="518"/>
      <c r="AK153" s="518"/>
      <c r="AL153" s="518"/>
      <c r="AM153" s="518"/>
      <c r="AN153" s="518"/>
      <c r="AO153" s="518"/>
      <c r="AP153" s="518"/>
      <c r="AQ153" s="518"/>
    </row>
    <row r="154" spans="1:43" s="544" customFormat="1" ht="19.8" thickBot="1">
      <c r="A154" s="562" t="s">
        <v>21</v>
      </c>
      <c r="B154" s="563" t="s">
        <v>40</v>
      </c>
      <c r="C154" s="564"/>
      <c r="D154" s="565"/>
      <c r="E154" s="548"/>
      <c r="F154" s="591">
        <f>F152+F138+F114</f>
        <v>0</v>
      </c>
      <c r="G154" s="518"/>
      <c r="H154" s="518"/>
      <c r="I154" s="518"/>
      <c r="J154" s="518"/>
      <c r="K154" s="518"/>
      <c r="L154" s="518"/>
      <c r="M154" s="518"/>
      <c r="N154" s="518"/>
      <c r="O154" s="518"/>
      <c r="P154" s="518"/>
      <c r="Q154" s="518"/>
      <c r="R154" s="518"/>
      <c r="S154" s="518"/>
      <c r="T154" s="518"/>
      <c r="U154" s="518"/>
      <c r="V154" s="518"/>
      <c r="W154" s="518"/>
      <c r="X154" s="518"/>
      <c r="Y154" s="518"/>
      <c r="Z154" s="518"/>
      <c r="AA154" s="518"/>
      <c r="AB154" s="518"/>
      <c r="AC154" s="518"/>
      <c r="AD154" s="518"/>
      <c r="AE154" s="518"/>
      <c r="AF154" s="518"/>
      <c r="AG154" s="518"/>
      <c r="AH154" s="518"/>
      <c r="AI154" s="518"/>
      <c r="AJ154" s="518"/>
      <c r="AK154" s="518"/>
      <c r="AL154" s="518"/>
      <c r="AM154" s="518"/>
      <c r="AN154" s="518"/>
      <c r="AO154" s="518"/>
      <c r="AP154" s="518"/>
      <c r="AQ154" s="518"/>
    </row>
    <row r="155" spans="1:43" s="544" customFormat="1" ht="15.6" thickBot="1">
      <c r="A155" s="558"/>
      <c r="B155" s="559"/>
      <c r="C155" s="560"/>
      <c r="D155" s="561"/>
      <c r="E155" s="546"/>
      <c r="F155" s="547"/>
      <c r="G155" s="518"/>
      <c r="H155" s="518"/>
      <c r="I155" s="518"/>
      <c r="J155" s="518"/>
      <c r="K155" s="518"/>
      <c r="L155" s="518"/>
      <c r="M155" s="518"/>
      <c r="N155" s="518"/>
      <c r="O155" s="518"/>
      <c r="P155" s="518"/>
      <c r="Q155" s="518"/>
      <c r="R155" s="518"/>
      <c r="S155" s="518"/>
      <c r="T155" s="518"/>
      <c r="U155" s="518"/>
      <c r="V155" s="518"/>
      <c r="W155" s="518"/>
      <c r="X155" s="518"/>
      <c r="Y155" s="518"/>
      <c r="Z155" s="518"/>
      <c r="AA155" s="518"/>
      <c r="AB155" s="518"/>
      <c r="AC155" s="518"/>
      <c r="AD155" s="518"/>
      <c r="AE155" s="518"/>
      <c r="AF155" s="518"/>
      <c r="AG155" s="518"/>
      <c r="AH155" s="518"/>
      <c r="AI155" s="518"/>
      <c r="AJ155" s="518"/>
      <c r="AK155" s="518"/>
      <c r="AL155" s="518"/>
      <c r="AM155" s="518"/>
      <c r="AN155" s="518"/>
      <c r="AO155" s="518"/>
      <c r="AP155" s="518"/>
      <c r="AQ155" s="518"/>
    </row>
    <row r="156" spans="1:43" s="544" customFormat="1" ht="19.8" thickBot="1">
      <c r="A156" s="562" t="s">
        <v>22</v>
      </c>
      <c r="B156" s="563" t="s">
        <v>53</v>
      </c>
      <c r="C156" s="564"/>
      <c r="D156" s="565"/>
      <c r="E156" s="548"/>
      <c r="F156" s="592"/>
      <c r="G156" s="518"/>
      <c r="H156" s="518"/>
      <c r="I156" s="518"/>
      <c r="J156" s="518"/>
      <c r="K156" s="518"/>
      <c r="L156" s="518"/>
      <c r="M156" s="518"/>
      <c r="N156" s="518"/>
      <c r="O156" s="518"/>
      <c r="P156" s="518"/>
      <c r="Q156" s="518"/>
      <c r="R156" s="518"/>
      <c r="S156" s="518"/>
      <c r="T156" s="518"/>
      <c r="U156" s="518"/>
      <c r="V156" s="518"/>
      <c r="W156" s="518"/>
      <c r="X156" s="518"/>
      <c r="Y156" s="518"/>
      <c r="Z156" s="518"/>
      <c r="AA156" s="518"/>
      <c r="AB156" s="518"/>
      <c r="AC156" s="518"/>
      <c r="AD156" s="518"/>
      <c r="AE156" s="518"/>
      <c r="AF156" s="518"/>
      <c r="AG156" s="518"/>
      <c r="AH156" s="518"/>
      <c r="AI156" s="518"/>
      <c r="AJ156" s="518"/>
      <c r="AK156" s="518"/>
      <c r="AL156" s="518"/>
      <c r="AM156" s="518"/>
      <c r="AN156" s="518"/>
      <c r="AO156" s="518"/>
      <c r="AP156" s="518"/>
      <c r="AQ156" s="518"/>
    </row>
    <row r="157" spans="1:43" s="544" customFormat="1" ht="15.6" thickBot="1">
      <c r="A157" s="634"/>
      <c r="B157" s="635"/>
      <c r="C157" s="636"/>
      <c r="D157" s="140"/>
      <c r="E157" s="594"/>
      <c r="F157" s="595"/>
      <c r="G157" s="518"/>
      <c r="H157" s="518"/>
      <c r="I157" s="518"/>
      <c r="J157" s="518"/>
      <c r="K157" s="518"/>
      <c r="L157" s="518"/>
      <c r="M157" s="518"/>
      <c r="N157" s="518"/>
      <c r="O157" s="518"/>
      <c r="P157" s="518"/>
      <c r="Q157" s="518"/>
      <c r="R157" s="518"/>
      <c r="S157" s="518"/>
      <c r="T157" s="518"/>
      <c r="U157" s="518"/>
      <c r="V157" s="518"/>
      <c r="W157" s="518"/>
      <c r="X157" s="518"/>
      <c r="Y157" s="518"/>
      <c r="Z157" s="518"/>
      <c r="AA157" s="518"/>
      <c r="AB157" s="518"/>
      <c r="AC157" s="518"/>
      <c r="AD157" s="518"/>
      <c r="AE157" s="518"/>
      <c r="AF157" s="518"/>
      <c r="AG157" s="518"/>
      <c r="AH157" s="518"/>
      <c r="AI157" s="518"/>
      <c r="AJ157" s="518"/>
      <c r="AK157" s="518"/>
      <c r="AL157" s="518"/>
      <c r="AM157" s="518"/>
      <c r="AN157" s="518"/>
      <c r="AO157" s="518"/>
      <c r="AP157" s="518"/>
      <c r="AQ157" s="518"/>
    </row>
    <row r="158" spans="1:43" s="544" customFormat="1">
      <c r="A158" s="617" t="s">
        <v>54</v>
      </c>
      <c r="B158" s="628" t="s">
        <v>81</v>
      </c>
      <c r="C158" s="605"/>
      <c r="D158" s="606"/>
      <c r="E158" s="569"/>
      <c r="F158" s="586"/>
      <c r="G158" s="518"/>
      <c r="H158" s="518"/>
      <c r="I158" s="518"/>
      <c r="J158" s="518"/>
      <c r="K158" s="518"/>
      <c r="L158" s="518"/>
      <c r="M158" s="518"/>
      <c r="N158" s="518"/>
      <c r="O158" s="518"/>
      <c r="P158" s="518"/>
      <c r="Q158" s="518"/>
      <c r="R158" s="518"/>
      <c r="S158" s="518"/>
      <c r="T158" s="518"/>
      <c r="U158" s="518"/>
      <c r="V158" s="518"/>
      <c r="W158" s="518"/>
      <c r="X158" s="518"/>
      <c r="Y158" s="518"/>
      <c r="Z158" s="518"/>
      <c r="AA158" s="518"/>
      <c r="AB158" s="518"/>
      <c r="AC158" s="518"/>
      <c r="AD158" s="518"/>
      <c r="AE158" s="518"/>
      <c r="AF158" s="518"/>
      <c r="AG158" s="518"/>
      <c r="AH158" s="518"/>
      <c r="AI158" s="518"/>
      <c r="AJ158" s="518"/>
      <c r="AK158" s="518"/>
      <c r="AL158" s="518"/>
      <c r="AM158" s="518"/>
      <c r="AN158" s="518"/>
      <c r="AO158" s="518"/>
      <c r="AP158" s="518"/>
      <c r="AQ158" s="518"/>
    </row>
    <row r="159" spans="1:43" s="544" customFormat="1">
      <c r="A159" s="634"/>
      <c r="B159" s="138"/>
      <c r="C159" s="143"/>
      <c r="D159" s="140"/>
      <c r="E159" s="120"/>
      <c r="F159" s="543"/>
      <c r="G159" s="518"/>
      <c r="H159" s="518"/>
      <c r="I159" s="518"/>
      <c r="J159" s="518"/>
      <c r="K159" s="518"/>
      <c r="L159" s="518"/>
      <c r="M159" s="518"/>
      <c r="N159" s="518"/>
      <c r="O159" s="518"/>
      <c r="P159" s="518"/>
      <c r="Q159" s="518"/>
      <c r="R159" s="518"/>
      <c r="S159" s="518"/>
      <c r="T159" s="518"/>
      <c r="U159" s="518"/>
      <c r="V159" s="518"/>
      <c r="W159" s="518"/>
      <c r="X159" s="518"/>
      <c r="Y159" s="518"/>
      <c r="Z159" s="518"/>
      <c r="AA159" s="518"/>
      <c r="AB159" s="518"/>
      <c r="AC159" s="518"/>
      <c r="AD159" s="518"/>
      <c r="AE159" s="518"/>
      <c r="AF159" s="518"/>
      <c r="AG159" s="518"/>
      <c r="AH159" s="518"/>
      <c r="AI159" s="518"/>
      <c r="AJ159" s="518"/>
      <c r="AK159" s="518"/>
      <c r="AL159" s="518"/>
      <c r="AM159" s="518"/>
      <c r="AN159" s="518"/>
      <c r="AO159" s="518"/>
      <c r="AP159" s="518"/>
      <c r="AQ159" s="518"/>
    </row>
    <row r="160" spans="1:43" s="544" customFormat="1" ht="50.1" customHeight="1">
      <c r="A160" s="141" t="s">
        <v>55</v>
      </c>
      <c r="B160" s="138" t="s">
        <v>178</v>
      </c>
      <c r="C160" s="143" t="s">
        <v>29</v>
      </c>
      <c r="D160" s="140">
        <v>34</v>
      </c>
      <c r="E160" s="120">
        <v>0</v>
      </c>
      <c r="F160" s="543">
        <f>E160*D160</f>
        <v>0</v>
      </c>
      <c r="G160" s="518"/>
      <c r="H160" s="518"/>
      <c r="I160" s="518"/>
      <c r="J160" s="518"/>
      <c r="K160" s="518"/>
      <c r="L160" s="518"/>
      <c r="M160" s="518"/>
      <c r="N160" s="518"/>
      <c r="O160" s="518"/>
      <c r="P160" s="518"/>
      <c r="Q160" s="518"/>
      <c r="R160" s="518"/>
      <c r="S160" s="518"/>
      <c r="T160" s="518"/>
      <c r="U160" s="518"/>
      <c r="V160" s="518"/>
      <c r="W160" s="518"/>
      <c r="X160" s="518"/>
      <c r="Y160" s="518"/>
      <c r="Z160" s="518"/>
      <c r="AA160" s="518"/>
      <c r="AB160" s="518"/>
      <c r="AC160" s="518"/>
      <c r="AD160" s="518"/>
      <c r="AE160" s="518"/>
      <c r="AF160" s="518"/>
      <c r="AG160" s="518"/>
      <c r="AH160" s="518"/>
      <c r="AI160" s="518"/>
      <c r="AJ160" s="518"/>
      <c r="AK160" s="518"/>
      <c r="AL160" s="518"/>
      <c r="AM160" s="518"/>
      <c r="AN160" s="518"/>
      <c r="AO160" s="518"/>
      <c r="AP160" s="518"/>
      <c r="AQ160" s="518"/>
    </row>
    <row r="161" spans="1:43" s="544" customFormat="1">
      <c r="A161" s="634"/>
      <c r="B161" s="138"/>
      <c r="C161" s="143"/>
      <c r="D161" s="140"/>
      <c r="E161" s="120"/>
      <c r="F161" s="543"/>
      <c r="G161" s="518"/>
      <c r="H161" s="518"/>
      <c r="I161" s="518"/>
      <c r="J161" s="518"/>
      <c r="K161" s="518"/>
      <c r="L161" s="518"/>
      <c r="M161" s="518"/>
      <c r="N161" s="518"/>
      <c r="O161" s="518"/>
      <c r="P161" s="518"/>
      <c r="Q161" s="518"/>
      <c r="R161" s="518"/>
      <c r="S161" s="518"/>
      <c r="T161" s="518"/>
      <c r="U161" s="518"/>
      <c r="V161" s="518"/>
      <c r="W161" s="518"/>
      <c r="X161" s="518"/>
      <c r="Y161" s="518"/>
      <c r="Z161" s="518"/>
      <c r="AA161" s="518"/>
      <c r="AB161" s="518"/>
      <c r="AC161" s="518"/>
      <c r="AD161" s="518"/>
      <c r="AE161" s="518"/>
      <c r="AF161" s="518"/>
      <c r="AG161" s="518"/>
      <c r="AH161" s="518"/>
      <c r="AI161" s="518"/>
      <c r="AJ161" s="518"/>
      <c r="AK161" s="518"/>
      <c r="AL161" s="518"/>
      <c r="AM161" s="518"/>
      <c r="AN161" s="518"/>
      <c r="AO161" s="518"/>
      <c r="AP161" s="518"/>
      <c r="AQ161" s="518"/>
    </row>
    <row r="162" spans="1:43" s="544" customFormat="1" ht="35.1" customHeight="1">
      <c r="A162" s="141" t="s">
        <v>56</v>
      </c>
      <c r="B162" s="138" t="s">
        <v>266</v>
      </c>
      <c r="C162" s="143" t="s">
        <v>8</v>
      </c>
      <c r="D162" s="140">
        <v>17</v>
      </c>
      <c r="E162" s="120">
        <v>0</v>
      </c>
      <c r="F162" s="543">
        <f>E162*D162</f>
        <v>0</v>
      </c>
      <c r="G162" s="518"/>
      <c r="H162" s="518"/>
      <c r="I162" s="518"/>
      <c r="J162" s="518"/>
      <c r="K162" s="518"/>
      <c r="L162" s="518"/>
      <c r="M162" s="518"/>
      <c r="N162" s="518"/>
      <c r="O162" s="518"/>
      <c r="P162" s="518"/>
      <c r="Q162" s="518"/>
      <c r="R162" s="518"/>
      <c r="S162" s="518"/>
      <c r="T162" s="518"/>
      <c r="U162" s="518"/>
      <c r="V162" s="518"/>
      <c r="W162" s="518"/>
      <c r="X162" s="518"/>
      <c r="Y162" s="518"/>
      <c r="Z162" s="518"/>
      <c r="AA162" s="518"/>
      <c r="AB162" s="518"/>
      <c r="AC162" s="518"/>
      <c r="AD162" s="518"/>
      <c r="AE162" s="518"/>
      <c r="AF162" s="518"/>
      <c r="AG162" s="518"/>
      <c r="AH162" s="518"/>
      <c r="AI162" s="518"/>
      <c r="AJ162" s="518"/>
      <c r="AK162" s="518"/>
      <c r="AL162" s="518"/>
      <c r="AM162" s="518"/>
      <c r="AN162" s="518"/>
      <c r="AO162" s="518"/>
      <c r="AP162" s="518"/>
      <c r="AQ162" s="518"/>
    </row>
    <row r="163" spans="1:43" s="544" customFormat="1">
      <c r="A163" s="634"/>
      <c r="B163" s="138"/>
      <c r="C163" s="143"/>
      <c r="D163" s="140"/>
      <c r="E163" s="120"/>
      <c r="F163" s="543"/>
      <c r="G163" s="518"/>
      <c r="H163" s="518"/>
      <c r="I163" s="518"/>
      <c r="J163" s="518"/>
      <c r="K163" s="518"/>
      <c r="L163" s="518"/>
      <c r="M163" s="518"/>
      <c r="N163" s="518"/>
      <c r="O163" s="518"/>
      <c r="P163" s="518"/>
      <c r="Q163" s="518"/>
      <c r="R163" s="518"/>
      <c r="S163" s="518"/>
      <c r="T163" s="518"/>
      <c r="U163" s="518"/>
      <c r="V163" s="518"/>
      <c r="W163" s="518"/>
      <c r="X163" s="518"/>
      <c r="Y163" s="518"/>
      <c r="Z163" s="518"/>
      <c r="AA163" s="518"/>
      <c r="AB163" s="518"/>
      <c r="AC163" s="518"/>
      <c r="AD163" s="518"/>
      <c r="AE163" s="518"/>
      <c r="AF163" s="518"/>
      <c r="AG163" s="518"/>
      <c r="AH163" s="518"/>
      <c r="AI163" s="518"/>
      <c r="AJ163" s="518"/>
      <c r="AK163" s="518"/>
      <c r="AL163" s="518"/>
      <c r="AM163" s="518"/>
      <c r="AN163" s="518"/>
      <c r="AO163" s="518"/>
      <c r="AP163" s="518"/>
      <c r="AQ163" s="518"/>
    </row>
    <row r="164" spans="1:43" s="544" customFormat="1" ht="35.1" customHeight="1">
      <c r="A164" s="141" t="s">
        <v>57</v>
      </c>
      <c r="B164" s="138" t="s">
        <v>265</v>
      </c>
      <c r="C164" s="143" t="s">
        <v>8</v>
      </c>
      <c r="D164" s="140">
        <v>17</v>
      </c>
      <c r="E164" s="120">
        <v>0</v>
      </c>
      <c r="F164" s="543">
        <f>E164*D164</f>
        <v>0</v>
      </c>
      <c r="G164" s="518"/>
      <c r="H164" s="518"/>
      <c r="I164" s="518"/>
      <c r="J164" s="518"/>
      <c r="K164" s="518"/>
      <c r="L164" s="518"/>
      <c r="M164" s="518"/>
      <c r="N164" s="518"/>
      <c r="O164" s="518"/>
      <c r="P164" s="518"/>
      <c r="Q164" s="518"/>
      <c r="R164" s="518"/>
      <c r="S164" s="518"/>
      <c r="T164" s="518"/>
      <c r="U164" s="518"/>
      <c r="V164" s="518"/>
      <c r="W164" s="518"/>
      <c r="X164" s="518"/>
      <c r="Y164" s="518"/>
      <c r="Z164" s="518"/>
      <c r="AA164" s="518"/>
      <c r="AB164" s="518"/>
      <c r="AC164" s="518"/>
      <c r="AD164" s="518"/>
      <c r="AE164" s="518"/>
      <c r="AF164" s="518"/>
      <c r="AG164" s="518"/>
      <c r="AH164" s="518"/>
      <c r="AI164" s="518"/>
      <c r="AJ164" s="518"/>
      <c r="AK164" s="518"/>
      <c r="AL164" s="518"/>
      <c r="AM164" s="518"/>
      <c r="AN164" s="518"/>
      <c r="AO164" s="518"/>
      <c r="AP164" s="518"/>
      <c r="AQ164" s="518"/>
    </row>
    <row r="165" spans="1:43" s="544" customFormat="1">
      <c r="A165" s="634"/>
      <c r="B165" s="138"/>
      <c r="C165" s="143"/>
      <c r="D165" s="140"/>
      <c r="E165" s="120"/>
      <c r="F165" s="543"/>
      <c r="G165" s="518"/>
      <c r="H165" s="518"/>
      <c r="I165" s="518"/>
      <c r="J165" s="518"/>
      <c r="K165" s="518"/>
      <c r="L165" s="518"/>
      <c r="M165" s="518"/>
      <c r="N165" s="518"/>
      <c r="O165" s="518"/>
      <c r="P165" s="518"/>
      <c r="Q165" s="518"/>
      <c r="R165" s="518"/>
      <c r="S165" s="518"/>
      <c r="T165" s="518"/>
      <c r="U165" s="518"/>
      <c r="V165" s="518"/>
      <c r="W165" s="518"/>
      <c r="X165" s="518"/>
      <c r="Y165" s="518"/>
      <c r="Z165" s="518"/>
      <c r="AA165" s="518"/>
      <c r="AB165" s="518"/>
      <c r="AC165" s="518"/>
      <c r="AD165" s="518"/>
      <c r="AE165" s="518"/>
      <c r="AF165" s="518"/>
      <c r="AG165" s="518"/>
      <c r="AH165" s="518"/>
      <c r="AI165" s="518"/>
      <c r="AJ165" s="518"/>
      <c r="AK165" s="518"/>
      <c r="AL165" s="518"/>
      <c r="AM165" s="518"/>
      <c r="AN165" s="518"/>
      <c r="AO165" s="518"/>
      <c r="AP165" s="518"/>
      <c r="AQ165" s="518"/>
    </row>
    <row r="166" spans="1:43" s="544" customFormat="1" ht="15" customHeight="1">
      <c r="A166" s="141" t="s">
        <v>58</v>
      </c>
      <c r="B166" s="138" t="s">
        <v>30</v>
      </c>
      <c r="C166" s="143">
        <v>0.05</v>
      </c>
      <c r="D166" s="140"/>
      <c r="E166" s="120"/>
      <c r="F166" s="543">
        <f>SUM(F159:F164)*C166</f>
        <v>0</v>
      </c>
      <c r="G166" s="518"/>
      <c r="H166" s="518"/>
      <c r="I166" s="518"/>
      <c r="J166" s="518"/>
      <c r="K166" s="518"/>
      <c r="L166" s="518"/>
      <c r="M166" s="518"/>
      <c r="N166" s="518"/>
      <c r="O166" s="518"/>
      <c r="P166" s="518"/>
      <c r="Q166" s="518"/>
      <c r="R166" s="518"/>
      <c r="S166" s="518"/>
      <c r="T166" s="518"/>
      <c r="U166" s="518"/>
      <c r="V166" s="518"/>
      <c r="W166" s="518"/>
      <c r="X166" s="518"/>
      <c r="Y166" s="518"/>
      <c r="Z166" s="518"/>
      <c r="AA166" s="518"/>
      <c r="AB166" s="518"/>
      <c r="AC166" s="518"/>
      <c r="AD166" s="518"/>
      <c r="AE166" s="518"/>
      <c r="AF166" s="518"/>
      <c r="AG166" s="518"/>
      <c r="AH166" s="518"/>
      <c r="AI166" s="518"/>
      <c r="AJ166" s="518"/>
      <c r="AK166" s="518"/>
      <c r="AL166" s="518"/>
      <c r="AM166" s="518"/>
      <c r="AN166" s="518"/>
      <c r="AO166" s="518"/>
      <c r="AP166" s="518"/>
      <c r="AQ166" s="518"/>
    </row>
    <row r="167" spans="1:43" s="544" customFormat="1">
      <c r="A167" s="141"/>
      <c r="B167" s="138"/>
      <c r="C167" s="143"/>
      <c r="D167" s="140"/>
      <c r="E167" s="120"/>
      <c r="F167" s="543"/>
      <c r="G167" s="518"/>
      <c r="H167" s="518"/>
      <c r="I167" s="518"/>
      <c r="J167" s="518"/>
      <c r="K167" s="518"/>
      <c r="L167" s="518"/>
      <c r="M167" s="518"/>
      <c r="N167" s="518"/>
      <c r="O167" s="518"/>
      <c r="P167" s="518"/>
      <c r="Q167" s="518"/>
      <c r="R167" s="518"/>
      <c r="S167" s="518"/>
      <c r="T167" s="518"/>
      <c r="U167" s="518"/>
      <c r="V167" s="518"/>
      <c r="W167" s="518"/>
      <c r="X167" s="518"/>
      <c r="Y167" s="518"/>
      <c r="Z167" s="518"/>
      <c r="AA167" s="518"/>
      <c r="AB167" s="518"/>
      <c r="AC167" s="518"/>
      <c r="AD167" s="518"/>
      <c r="AE167" s="518"/>
      <c r="AF167" s="518"/>
      <c r="AG167" s="518"/>
      <c r="AH167" s="518"/>
      <c r="AI167" s="518"/>
      <c r="AJ167" s="518"/>
      <c r="AK167" s="518"/>
      <c r="AL167" s="518"/>
      <c r="AM167" s="518"/>
      <c r="AN167" s="518"/>
      <c r="AO167" s="518"/>
      <c r="AP167" s="518"/>
      <c r="AQ167" s="518"/>
    </row>
    <row r="168" spans="1:43" s="544" customFormat="1" ht="15.6" thickBot="1">
      <c r="A168" s="609" t="s">
        <v>54</v>
      </c>
      <c r="B168" s="627" t="s">
        <v>81</v>
      </c>
      <c r="C168" s="611"/>
      <c r="D168" s="612"/>
      <c r="E168" s="584"/>
      <c r="F168" s="585">
        <f>SUM(F159:F166)</f>
        <v>0</v>
      </c>
      <c r="G168" s="518"/>
      <c r="H168" s="518"/>
      <c r="I168" s="518"/>
      <c r="J168" s="518"/>
      <c r="K168" s="518"/>
      <c r="L168" s="518"/>
      <c r="M168" s="518"/>
      <c r="N168" s="518"/>
      <c r="O168" s="518"/>
      <c r="P168" s="518"/>
      <c r="Q168" s="518"/>
      <c r="R168" s="518"/>
      <c r="S168" s="518"/>
      <c r="T168" s="518"/>
      <c r="U168" s="518"/>
      <c r="V168" s="518"/>
      <c r="W168" s="518"/>
      <c r="X168" s="518"/>
      <c r="Y168" s="518"/>
      <c r="Z168" s="518"/>
      <c r="AA168" s="518"/>
      <c r="AB168" s="518"/>
      <c r="AC168" s="518"/>
      <c r="AD168" s="518"/>
      <c r="AE168" s="518"/>
      <c r="AF168" s="518"/>
      <c r="AG168" s="518"/>
      <c r="AH168" s="518"/>
      <c r="AI168" s="518"/>
      <c r="AJ168" s="518"/>
      <c r="AK168" s="518"/>
      <c r="AL168" s="518"/>
      <c r="AM168" s="518"/>
      <c r="AN168" s="518"/>
      <c r="AO168" s="518"/>
      <c r="AP168" s="518"/>
      <c r="AQ168" s="518"/>
    </row>
    <row r="169" spans="1:43" s="544" customFormat="1" ht="15.6" thickBot="1">
      <c r="A169" s="558"/>
      <c r="B169" s="559"/>
      <c r="C169" s="560"/>
      <c r="D169" s="561"/>
      <c r="E169" s="546"/>
      <c r="F169" s="547"/>
      <c r="G169" s="518"/>
      <c r="H169" s="518"/>
      <c r="I169" s="518"/>
      <c r="J169" s="518"/>
      <c r="K169" s="518"/>
      <c r="L169" s="518"/>
      <c r="M169" s="518"/>
      <c r="N169" s="518"/>
      <c r="O169" s="518"/>
      <c r="P169" s="518"/>
      <c r="Q169" s="518"/>
      <c r="R169" s="518"/>
      <c r="S169" s="518"/>
      <c r="T169" s="518"/>
      <c r="U169" s="518"/>
      <c r="V169" s="518"/>
      <c r="W169" s="518"/>
      <c r="X169" s="518"/>
      <c r="Y169" s="518"/>
      <c r="Z169" s="518"/>
      <c r="AA169" s="518"/>
      <c r="AB169" s="518"/>
      <c r="AC169" s="518"/>
      <c r="AD169" s="518"/>
      <c r="AE169" s="518"/>
      <c r="AF169" s="518"/>
      <c r="AG169" s="518"/>
      <c r="AH169" s="518"/>
      <c r="AI169" s="518"/>
      <c r="AJ169" s="518"/>
      <c r="AK169" s="518"/>
      <c r="AL169" s="518"/>
      <c r="AM169" s="518"/>
      <c r="AN169" s="518"/>
      <c r="AO169" s="518"/>
      <c r="AP169" s="518"/>
      <c r="AQ169" s="518"/>
    </row>
    <row r="170" spans="1:43" s="544" customFormat="1" ht="19.8" thickBot="1">
      <c r="A170" s="562" t="s">
        <v>22</v>
      </c>
      <c r="B170" s="563" t="s">
        <v>53</v>
      </c>
      <c r="C170" s="564"/>
      <c r="D170" s="565"/>
      <c r="E170" s="548"/>
      <c r="F170" s="591">
        <f>F168</f>
        <v>0</v>
      </c>
      <c r="G170" s="518"/>
      <c r="H170" s="518"/>
      <c r="I170" s="518"/>
      <c r="J170" s="518"/>
      <c r="K170" s="518"/>
      <c r="L170" s="518"/>
      <c r="M170" s="518"/>
      <c r="N170" s="518"/>
      <c r="O170" s="518"/>
      <c r="P170" s="518"/>
      <c r="Q170" s="518"/>
      <c r="R170" s="518"/>
      <c r="S170" s="518"/>
      <c r="T170" s="518"/>
      <c r="U170" s="518"/>
      <c r="V170" s="518"/>
      <c r="W170" s="518"/>
      <c r="X170" s="518"/>
      <c r="Y170" s="518"/>
      <c r="Z170" s="518"/>
      <c r="AA170" s="518"/>
      <c r="AB170" s="518"/>
      <c r="AC170" s="518"/>
      <c r="AD170" s="518"/>
      <c r="AE170" s="518"/>
      <c r="AF170" s="518"/>
      <c r="AG170" s="518"/>
      <c r="AH170" s="518"/>
      <c r="AI170" s="518"/>
      <c r="AJ170" s="518"/>
      <c r="AK170" s="518"/>
      <c r="AL170" s="518"/>
      <c r="AM170" s="518"/>
      <c r="AN170" s="518"/>
      <c r="AO170" s="518"/>
      <c r="AP170" s="518"/>
      <c r="AQ170" s="518"/>
    </row>
    <row r="171" spans="1:43" s="544" customFormat="1" ht="19.8" thickBot="1">
      <c r="A171" s="637"/>
      <c r="B171" s="638"/>
      <c r="C171" s="639"/>
      <c r="D171" s="640"/>
      <c r="E171" s="596"/>
      <c r="F171" s="597"/>
      <c r="G171" s="518"/>
      <c r="H171" s="518"/>
      <c r="I171" s="518"/>
      <c r="J171" s="518"/>
      <c r="K171" s="518"/>
      <c r="L171" s="518"/>
      <c r="M171" s="518"/>
      <c r="N171" s="518"/>
      <c r="O171" s="518"/>
      <c r="P171" s="518"/>
      <c r="Q171" s="518"/>
      <c r="R171" s="518"/>
      <c r="S171" s="518"/>
      <c r="T171" s="518"/>
      <c r="U171" s="518"/>
      <c r="V171" s="518"/>
      <c r="W171" s="518"/>
      <c r="X171" s="518"/>
      <c r="Y171" s="518"/>
      <c r="Z171" s="518"/>
      <c r="AA171" s="518"/>
      <c r="AB171" s="518"/>
      <c r="AC171" s="518"/>
      <c r="AD171" s="518"/>
      <c r="AE171" s="518"/>
      <c r="AF171" s="518"/>
      <c r="AG171" s="518"/>
      <c r="AH171" s="518"/>
      <c r="AI171" s="518"/>
      <c r="AJ171" s="518"/>
      <c r="AK171" s="518"/>
      <c r="AL171" s="518"/>
      <c r="AM171" s="518"/>
      <c r="AN171" s="518"/>
      <c r="AO171" s="518"/>
      <c r="AP171" s="518"/>
      <c r="AQ171" s="518"/>
    </row>
    <row r="172" spans="1:43" s="544" customFormat="1" ht="19.8" thickBot="1">
      <c r="A172" s="562" t="s">
        <v>23</v>
      </c>
      <c r="B172" s="563" t="s">
        <v>59</v>
      </c>
      <c r="C172" s="564"/>
      <c r="D172" s="565"/>
      <c r="E172" s="548"/>
      <c r="F172" s="592"/>
      <c r="G172" s="518"/>
      <c r="H172" s="518"/>
      <c r="I172" s="518"/>
      <c r="J172" s="518"/>
      <c r="K172" s="518"/>
      <c r="L172" s="518"/>
      <c r="M172" s="518"/>
      <c r="N172" s="518"/>
      <c r="O172" s="518"/>
      <c r="P172" s="518"/>
      <c r="Q172" s="518"/>
      <c r="R172" s="518"/>
      <c r="S172" s="518"/>
      <c r="T172" s="518"/>
      <c r="U172" s="518"/>
      <c r="V172" s="518"/>
      <c r="W172" s="518"/>
      <c r="X172" s="518"/>
      <c r="Y172" s="518"/>
      <c r="Z172" s="518"/>
      <c r="AA172" s="518"/>
      <c r="AB172" s="518"/>
      <c r="AC172" s="518"/>
      <c r="AD172" s="518"/>
      <c r="AE172" s="518"/>
      <c r="AF172" s="518"/>
      <c r="AG172" s="518"/>
      <c r="AH172" s="518"/>
      <c r="AI172" s="518"/>
      <c r="AJ172" s="518"/>
      <c r="AK172" s="518"/>
      <c r="AL172" s="518"/>
      <c r="AM172" s="518"/>
      <c r="AN172" s="518"/>
      <c r="AO172" s="518"/>
      <c r="AP172" s="518"/>
      <c r="AQ172" s="518"/>
    </row>
    <row r="173" spans="1:43" s="544" customFormat="1" ht="15.6" thickBot="1">
      <c r="A173" s="141"/>
      <c r="B173" s="138"/>
      <c r="C173" s="143"/>
      <c r="D173" s="140"/>
      <c r="E173" s="120"/>
      <c r="F173" s="543"/>
      <c r="G173" s="518"/>
      <c r="H173" s="518"/>
      <c r="I173" s="518"/>
      <c r="J173" s="518"/>
      <c r="K173" s="518"/>
      <c r="L173" s="518"/>
      <c r="M173" s="518"/>
      <c r="N173" s="518"/>
      <c r="O173" s="518"/>
      <c r="P173" s="518"/>
      <c r="Q173" s="518"/>
      <c r="R173" s="518"/>
      <c r="S173" s="518"/>
      <c r="T173" s="518"/>
      <c r="U173" s="518"/>
      <c r="V173" s="518"/>
      <c r="W173" s="518"/>
      <c r="X173" s="518"/>
      <c r="Y173" s="518"/>
      <c r="Z173" s="518"/>
      <c r="AA173" s="518"/>
      <c r="AB173" s="518"/>
      <c r="AC173" s="518"/>
      <c r="AD173" s="518"/>
      <c r="AE173" s="518"/>
      <c r="AF173" s="518"/>
      <c r="AG173" s="518"/>
      <c r="AH173" s="518"/>
      <c r="AI173" s="518"/>
      <c r="AJ173" s="518"/>
      <c r="AK173" s="518"/>
      <c r="AL173" s="518"/>
      <c r="AM173" s="518"/>
      <c r="AN173" s="518"/>
      <c r="AO173" s="518"/>
      <c r="AP173" s="518"/>
      <c r="AQ173" s="518"/>
    </row>
    <row r="174" spans="1:43" s="544" customFormat="1">
      <c r="A174" s="617" t="s">
        <v>60</v>
      </c>
      <c r="B174" s="628" t="s">
        <v>182</v>
      </c>
      <c r="C174" s="605"/>
      <c r="D174" s="606"/>
      <c r="E174" s="569"/>
      <c r="F174" s="586"/>
      <c r="G174" s="518"/>
      <c r="H174" s="518"/>
      <c r="I174" s="518"/>
      <c r="J174" s="518"/>
      <c r="K174" s="518"/>
      <c r="L174" s="518"/>
      <c r="M174" s="518"/>
      <c r="N174" s="518"/>
      <c r="O174" s="518"/>
      <c r="P174" s="518"/>
      <c r="Q174" s="518"/>
      <c r="R174" s="518"/>
      <c r="S174" s="518"/>
      <c r="T174" s="518"/>
      <c r="U174" s="518"/>
      <c r="V174" s="518"/>
      <c r="W174" s="518"/>
      <c r="X174" s="518"/>
      <c r="Y174" s="518"/>
      <c r="Z174" s="518"/>
      <c r="AA174" s="518"/>
      <c r="AB174" s="518"/>
      <c r="AC174" s="518"/>
      <c r="AD174" s="518"/>
      <c r="AE174" s="518"/>
      <c r="AF174" s="518"/>
      <c r="AG174" s="518"/>
      <c r="AH174" s="518"/>
      <c r="AI174" s="518"/>
      <c r="AJ174" s="518"/>
      <c r="AK174" s="518"/>
      <c r="AL174" s="518"/>
      <c r="AM174" s="518"/>
      <c r="AN174" s="518"/>
      <c r="AO174" s="518"/>
      <c r="AP174" s="518"/>
      <c r="AQ174" s="518"/>
    </row>
    <row r="175" spans="1:43" s="544" customFormat="1">
      <c r="A175" s="141"/>
      <c r="B175" s="138"/>
      <c r="C175" s="143"/>
      <c r="D175" s="140"/>
      <c r="E175" s="120"/>
      <c r="F175" s="543"/>
      <c r="G175" s="518"/>
      <c r="H175" s="518"/>
      <c r="I175" s="518"/>
      <c r="J175" s="518"/>
      <c r="K175" s="518"/>
      <c r="L175" s="518"/>
      <c r="M175" s="518"/>
      <c r="N175" s="518"/>
      <c r="O175" s="518"/>
      <c r="P175" s="518"/>
      <c r="Q175" s="518"/>
      <c r="R175" s="518"/>
      <c r="S175" s="518"/>
      <c r="T175" s="518"/>
      <c r="U175" s="518"/>
      <c r="V175" s="518"/>
      <c r="W175" s="518"/>
      <c r="X175" s="518"/>
      <c r="Y175" s="518"/>
      <c r="Z175" s="518"/>
      <c r="AA175" s="518"/>
      <c r="AB175" s="518"/>
      <c r="AC175" s="518"/>
      <c r="AD175" s="518"/>
      <c r="AE175" s="518"/>
      <c r="AF175" s="518"/>
      <c r="AG175" s="518"/>
      <c r="AH175" s="518"/>
      <c r="AI175" s="518"/>
      <c r="AJ175" s="518"/>
      <c r="AK175" s="518"/>
      <c r="AL175" s="518"/>
      <c r="AM175" s="518"/>
      <c r="AN175" s="518"/>
      <c r="AO175" s="518"/>
      <c r="AP175" s="518"/>
      <c r="AQ175" s="518"/>
    </row>
    <row r="176" spans="1:43" s="544" customFormat="1" ht="35.1" customHeight="1">
      <c r="A176" s="141" t="s">
        <v>61</v>
      </c>
      <c r="B176" s="138" t="s">
        <v>179</v>
      </c>
      <c r="C176" s="143" t="s">
        <v>8</v>
      </c>
      <c r="D176" s="140">
        <v>5</v>
      </c>
      <c r="E176" s="120">
        <v>0</v>
      </c>
      <c r="F176" s="543">
        <f>E176*D176</f>
        <v>0</v>
      </c>
      <c r="G176" s="518"/>
      <c r="H176" s="518"/>
      <c r="I176" s="518"/>
      <c r="J176" s="518"/>
      <c r="K176" s="518"/>
      <c r="L176" s="518"/>
      <c r="M176" s="518"/>
      <c r="N176" s="518"/>
      <c r="O176" s="518"/>
      <c r="P176" s="518"/>
      <c r="Q176" s="518"/>
      <c r="R176" s="518"/>
      <c r="S176" s="518"/>
      <c r="T176" s="518"/>
      <c r="U176" s="518"/>
      <c r="V176" s="518"/>
      <c r="W176" s="518"/>
      <c r="X176" s="518"/>
      <c r="Y176" s="518"/>
      <c r="Z176" s="518"/>
      <c r="AA176" s="518"/>
      <c r="AB176" s="518"/>
      <c r="AC176" s="518"/>
      <c r="AD176" s="518"/>
      <c r="AE176" s="518"/>
      <c r="AF176" s="518"/>
      <c r="AG176" s="518"/>
      <c r="AH176" s="518"/>
      <c r="AI176" s="518"/>
      <c r="AJ176" s="518"/>
      <c r="AK176" s="518"/>
      <c r="AL176" s="518"/>
      <c r="AM176" s="518"/>
      <c r="AN176" s="518"/>
      <c r="AO176" s="518"/>
      <c r="AP176" s="518"/>
      <c r="AQ176" s="518"/>
    </row>
    <row r="177" spans="1:43" s="544" customFormat="1">
      <c r="A177" s="141"/>
      <c r="B177" s="138"/>
      <c r="C177" s="143"/>
      <c r="D177" s="140"/>
      <c r="E177" s="120"/>
      <c r="F177" s="543"/>
      <c r="G177" s="518"/>
      <c r="H177" s="518"/>
      <c r="I177" s="518"/>
      <c r="J177" s="518"/>
      <c r="K177" s="518"/>
      <c r="L177" s="518"/>
      <c r="M177" s="518"/>
      <c r="N177" s="518"/>
      <c r="O177" s="518"/>
      <c r="P177" s="518"/>
      <c r="Q177" s="518"/>
      <c r="R177" s="518"/>
      <c r="S177" s="518"/>
      <c r="T177" s="518"/>
      <c r="U177" s="518"/>
      <c r="V177" s="518"/>
      <c r="W177" s="518"/>
      <c r="X177" s="518"/>
      <c r="Y177" s="518"/>
      <c r="Z177" s="518"/>
      <c r="AA177" s="518"/>
      <c r="AB177" s="518"/>
      <c r="AC177" s="518"/>
      <c r="AD177" s="518"/>
      <c r="AE177" s="518"/>
      <c r="AF177" s="518"/>
      <c r="AG177" s="518"/>
      <c r="AH177" s="518"/>
      <c r="AI177" s="518"/>
      <c r="AJ177" s="518"/>
      <c r="AK177" s="518"/>
      <c r="AL177" s="518"/>
      <c r="AM177" s="518"/>
      <c r="AN177" s="518"/>
      <c r="AO177" s="518"/>
      <c r="AP177" s="518"/>
      <c r="AQ177" s="518"/>
    </row>
    <row r="178" spans="1:43" s="544" customFormat="1" ht="35.1" customHeight="1">
      <c r="A178" s="141" t="s">
        <v>62</v>
      </c>
      <c r="B178" s="138" t="s">
        <v>180</v>
      </c>
      <c r="C178" s="143" t="s">
        <v>8</v>
      </c>
      <c r="D178" s="140">
        <v>5</v>
      </c>
      <c r="E178" s="120">
        <v>0</v>
      </c>
      <c r="F178" s="543">
        <f>E178*D178</f>
        <v>0</v>
      </c>
      <c r="G178" s="518"/>
      <c r="H178" s="518"/>
      <c r="I178" s="518"/>
      <c r="J178" s="518"/>
      <c r="K178" s="518"/>
      <c r="L178" s="518"/>
      <c r="M178" s="518"/>
      <c r="N178" s="518"/>
      <c r="O178" s="518"/>
      <c r="P178" s="518"/>
      <c r="Q178" s="518"/>
      <c r="R178" s="518"/>
      <c r="S178" s="518"/>
      <c r="T178" s="518"/>
      <c r="U178" s="518"/>
      <c r="V178" s="518"/>
      <c r="W178" s="518"/>
      <c r="X178" s="518"/>
      <c r="Y178" s="518"/>
      <c r="Z178" s="518"/>
      <c r="AA178" s="518"/>
      <c r="AB178" s="518"/>
      <c r="AC178" s="518"/>
      <c r="AD178" s="518"/>
      <c r="AE178" s="518"/>
      <c r="AF178" s="518"/>
      <c r="AG178" s="518"/>
      <c r="AH178" s="518"/>
      <c r="AI178" s="518"/>
      <c r="AJ178" s="518"/>
      <c r="AK178" s="518"/>
      <c r="AL178" s="518"/>
      <c r="AM178" s="518"/>
      <c r="AN178" s="518"/>
      <c r="AO178" s="518"/>
      <c r="AP178" s="518"/>
      <c r="AQ178" s="518"/>
    </row>
    <row r="179" spans="1:43" s="544" customFormat="1">
      <c r="A179" s="141"/>
      <c r="B179" s="138"/>
      <c r="C179" s="143"/>
      <c r="D179" s="140"/>
      <c r="E179" s="120"/>
      <c r="F179" s="543"/>
      <c r="G179" s="518"/>
      <c r="H179" s="518"/>
      <c r="I179" s="518"/>
      <c r="J179" s="518"/>
      <c r="K179" s="518"/>
      <c r="L179" s="518"/>
      <c r="M179" s="518"/>
      <c r="N179" s="518"/>
      <c r="O179" s="518"/>
      <c r="P179" s="518"/>
      <c r="Q179" s="518"/>
      <c r="R179" s="518"/>
      <c r="S179" s="518"/>
      <c r="T179" s="518"/>
      <c r="U179" s="518"/>
      <c r="V179" s="518"/>
      <c r="W179" s="518"/>
      <c r="X179" s="518"/>
      <c r="Y179" s="518"/>
      <c r="Z179" s="518"/>
      <c r="AA179" s="518"/>
      <c r="AB179" s="518"/>
      <c r="AC179" s="518"/>
      <c r="AD179" s="518"/>
      <c r="AE179" s="518"/>
      <c r="AF179" s="518"/>
      <c r="AG179" s="518"/>
      <c r="AH179" s="518"/>
      <c r="AI179" s="518"/>
      <c r="AJ179" s="518"/>
      <c r="AK179" s="518"/>
      <c r="AL179" s="518"/>
      <c r="AM179" s="518"/>
      <c r="AN179" s="518"/>
      <c r="AO179" s="518"/>
      <c r="AP179" s="518"/>
      <c r="AQ179" s="518"/>
    </row>
    <row r="180" spans="1:43" s="544" customFormat="1" ht="35.1" customHeight="1">
      <c r="A180" s="141" t="s">
        <v>63</v>
      </c>
      <c r="B180" s="138" t="s">
        <v>181</v>
      </c>
      <c r="C180" s="143" t="s">
        <v>8</v>
      </c>
      <c r="D180" s="140">
        <v>4</v>
      </c>
      <c r="E180" s="120">
        <v>0</v>
      </c>
      <c r="F180" s="543">
        <f>E180*D180</f>
        <v>0</v>
      </c>
    </row>
    <row r="181" spans="1:43" s="544" customFormat="1">
      <c r="A181" s="141"/>
      <c r="B181" s="138"/>
      <c r="C181" s="143"/>
      <c r="D181" s="140"/>
      <c r="E181" s="120"/>
      <c r="F181" s="543"/>
    </row>
    <row r="182" spans="1:43" s="544" customFormat="1" ht="35.1" customHeight="1">
      <c r="A182" s="141" t="s">
        <v>64</v>
      </c>
      <c r="B182" s="138" t="s">
        <v>267</v>
      </c>
      <c r="C182" s="143" t="s">
        <v>29</v>
      </c>
      <c r="D182" s="140">
        <v>174</v>
      </c>
      <c r="E182" s="120">
        <v>0</v>
      </c>
      <c r="F182" s="543">
        <f>E182*D182</f>
        <v>0</v>
      </c>
    </row>
    <row r="183" spans="1:43" s="544" customFormat="1">
      <c r="A183" s="141"/>
      <c r="B183" s="138"/>
      <c r="C183" s="138"/>
      <c r="D183" s="138"/>
      <c r="E183" s="541"/>
      <c r="F183" s="598"/>
    </row>
    <row r="184" spans="1:43" s="544" customFormat="1" ht="35.1" customHeight="1">
      <c r="A184" s="141" t="s">
        <v>65</v>
      </c>
      <c r="B184" s="138" t="s">
        <v>268</v>
      </c>
      <c r="C184" s="143" t="s">
        <v>9</v>
      </c>
      <c r="D184" s="140">
        <v>12.3</v>
      </c>
      <c r="E184" s="120">
        <v>0</v>
      </c>
      <c r="F184" s="543">
        <f>E184*D184</f>
        <v>0</v>
      </c>
    </row>
    <row r="185" spans="1:43" s="544" customFormat="1">
      <c r="A185" s="141"/>
      <c r="B185" s="138"/>
      <c r="C185" s="143"/>
      <c r="D185" s="140"/>
      <c r="E185" s="120"/>
      <c r="F185" s="543"/>
    </row>
    <row r="186" spans="1:43" s="544" customFormat="1" ht="60">
      <c r="A186" s="141" t="s">
        <v>66</v>
      </c>
      <c r="B186" s="138" t="s">
        <v>269</v>
      </c>
      <c r="C186" s="143" t="s">
        <v>9</v>
      </c>
      <c r="D186" s="140">
        <v>100.1</v>
      </c>
      <c r="E186" s="120">
        <v>0</v>
      </c>
      <c r="F186" s="543">
        <f>E186*D186</f>
        <v>0</v>
      </c>
    </row>
    <row r="187" spans="1:43" s="544" customFormat="1">
      <c r="A187" s="141"/>
      <c r="B187" s="138"/>
      <c r="C187" s="138"/>
      <c r="D187" s="138"/>
      <c r="E187" s="541"/>
      <c r="F187" s="598"/>
    </row>
    <row r="188" spans="1:43" s="544" customFormat="1" ht="15" customHeight="1">
      <c r="A188" s="141" t="s">
        <v>67</v>
      </c>
      <c r="B188" s="138" t="s">
        <v>30</v>
      </c>
      <c r="C188" s="143">
        <v>0.05</v>
      </c>
      <c r="D188" s="140"/>
      <c r="E188" s="120"/>
      <c r="F188" s="543">
        <f>SUM(F176:F186)*C188</f>
        <v>0</v>
      </c>
    </row>
    <row r="189" spans="1:43" s="544" customFormat="1">
      <c r="A189" s="141"/>
      <c r="B189" s="138"/>
      <c r="C189" s="143"/>
      <c r="D189" s="140"/>
      <c r="E189" s="120"/>
      <c r="F189" s="543"/>
    </row>
    <row r="190" spans="1:43" s="544" customFormat="1" ht="15.6" thickBot="1">
      <c r="A190" s="609" t="s">
        <v>60</v>
      </c>
      <c r="B190" s="627" t="s">
        <v>182</v>
      </c>
      <c r="C190" s="611"/>
      <c r="D190" s="612"/>
      <c r="E190" s="584"/>
      <c r="F190" s="585">
        <f>SUM(F176:F188)</f>
        <v>0</v>
      </c>
    </row>
    <row r="191" spans="1:43" s="544" customFormat="1" ht="15.6" thickBot="1">
      <c r="A191" s="558"/>
      <c r="B191" s="559"/>
      <c r="C191" s="560"/>
      <c r="D191" s="561"/>
      <c r="E191" s="546"/>
      <c r="F191" s="547"/>
    </row>
    <row r="192" spans="1:43" s="544" customFormat="1" ht="19.8" thickBot="1">
      <c r="A192" s="562" t="s">
        <v>23</v>
      </c>
      <c r="B192" s="563" t="s">
        <v>59</v>
      </c>
      <c r="C192" s="564"/>
      <c r="D192" s="565"/>
      <c r="E192" s="548"/>
      <c r="F192" s="591">
        <f>F190</f>
        <v>0</v>
      </c>
    </row>
    <row r="193" spans="1:1">
      <c r="A193" s="545"/>
    </row>
    <row r="194" spans="1:1">
      <c r="A194" s="545"/>
    </row>
    <row r="195" spans="1:1">
      <c r="A195" s="545"/>
    </row>
    <row r="196" spans="1:1">
      <c r="A196" s="545"/>
    </row>
  </sheetData>
  <sheetProtection algorithmName="SHA-512" hashValue="ZkMVvWhetEmnZzGzvcJ20rhAKYrZvejjTbx5hj0DsUK5DvzuG9e2ht+gL1BB0dmTKG83UjH+IWlhVCc/QlmCcA==" saltValue="cyWa5asmCGzb/KSW+LYFrg==" spinCount="100000" sheet="1" objects="1" scenarios="1"/>
  <autoFilter ref="A9:F192" xr:uid="{00000000-0009-0000-0000-000002000000}"/>
  <mergeCells count="3">
    <mergeCell ref="A1:F2"/>
    <mergeCell ref="A3:B3"/>
    <mergeCell ref="A4:F4"/>
  </mergeCells>
  <phoneticPr fontId="35" type="noConversion"/>
  <pageMargins left="0.70866141732283472" right="0.70866141732283472" top="0.74803149606299213" bottom="0.74803149606299213" header="0.31496062992125984" footer="0.31496062992125984"/>
  <pageSetup paperSize="9" scale="67" firstPageNumber="3" fitToHeight="0" orientation="portrait" useFirstPageNumber="1" r:id="rId1"/>
  <headerFooter>
    <oddFooter>&amp;CPrometne površine
&amp;P/&amp;N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AQ57"/>
  <sheetViews>
    <sheetView view="pageBreakPreview" zoomScale="70" zoomScaleNormal="130" zoomScaleSheetLayoutView="70" zoomScalePageLayoutView="130" workbookViewId="0">
      <selection sqref="A1:F2"/>
    </sheetView>
  </sheetViews>
  <sheetFormatPr defaultColWidth="10.33203125" defaultRowHeight="15"/>
  <cols>
    <col min="1" max="1" width="10.44140625" style="550" bestFit="1" customWidth="1"/>
    <col min="2" max="2" width="75.5546875" style="551" customWidth="1"/>
    <col min="3" max="3" width="6.44140625" style="552" bestFit="1" customWidth="1"/>
    <col min="4" max="4" width="9.44140625" style="553" bestFit="1" customWidth="1"/>
    <col min="5" max="5" width="11" style="554" bestFit="1" customWidth="1"/>
    <col min="6" max="6" width="14.5546875" style="555" bestFit="1" customWidth="1"/>
    <col min="7" max="16384" width="10.33203125" style="523"/>
  </cols>
  <sheetData>
    <row r="1" spans="1:43" s="508" customFormat="1">
      <c r="A1" s="372" t="s">
        <v>241</v>
      </c>
      <c r="B1" s="373"/>
      <c r="C1" s="373"/>
      <c r="D1" s="373"/>
      <c r="E1" s="373"/>
      <c r="F1" s="374"/>
    </row>
    <row r="2" spans="1:43" s="508" customFormat="1" ht="15.6" thickBot="1">
      <c r="A2" s="375"/>
      <c r="B2" s="376"/>
      <c r="C2" s="376"/>
      <c r="D2" s="376"/>
      <c r="E2" s="376"/>
      <c r="F2" s="377"/>
    </row>
    <row r="3" spans="1:43" s="508" customFormat="1" ht="15.6" thickBot="1">
      <c r="A3" s="509"/>
      <c r="B3" s="510"/>
      <c r="C3" s="511"/>
      <c r="D3" s="512"/>
      <c r="E3" s="513"/>
      <c r="F3" s="514"/>
    </row>
    <row r="4" spans="1:43" s="518" customFormat="1" ht="19.8" thickBot="1">
      <c r="A4" s="515" t="s">
        <v>27</v>
      </c>
      <c r="B4" s="516"/>
      <c r="C4" s="516"/>
      <c r="D4" s="516"/>
      <c r="E4" s="516"/>
      <c r="F4" s="517"/>
    </row>
    <row r="5" spans="1:43">
      <c r="A5" s="519"/>
      <c r="B5" s="520"/>
      <c r="C5" s="521"/>
      <c r="D5" s="521"/>
      <c r="E5" s="522"/>
      <c r="F5" s="522"/>
    </row>
    <row r="6" spans="1:43" s="524" customFormat="1" ht="30">
      <c r="A6" s="61" t="s">
        <v>0</v>
      </c>
      <c r="B6" s="62" t="s">
        <v>1</v>
      </c>
      <c r="C6" s="63" t="s">
        <v>3</v>
      </c>
      <c r="D6" s="64" t="s">
        <v>7</v>
      </c>
      <c r="E6" s="65" t="s">
        <v>4</v>
      </c>
      <c r="F6" s="65" t="s">
        <v>5</v>
      </c>
    </row>
    <row r="7" spans="1:43" s="508" customFormat="1" ht="15.6" thickBot="1">
      <c r="A7" s="641"/>
      <c r="B7" s="642"/>
      <c r="C7" s="601"/>
      <c r="D7" s="643"/>
      <c r="E7" s="529"/>
      <c r="F7" s="530"/>
      <c r="G7" s="518"/>
      <c r="H7" s="518"/>
      <c r="I7" s="518"/>
      <c r="J7" s="518"/>
      <c r="K7" s="518"/>
      <c r="L7" s="518"/>
      <c r="M7" s="518"/>
      <c r="N7" s="518"/>
      <c r="O7" s="518"/>
      <c r="P7" s="518"/>
      <c r="Q7" s="518"/>
      <c r="R7" s="518"/>
      <c r="S7" s="518"/>
      <c r="T7" s="518"/>
      <c r="U7" s="518"/>
      <c r="V7" s="518"/>
      <c r="W7" s="518"/>
      <c r="X7" s="518"/>
      <c r="Y7" s="518"/>
      <c r="Z7" s="518"/>
      <c r="AA7" s="518"/>
      <c r="AB7" s="518"/>
      <c r="AC7" s="518"/>
      <c r="AD7" s="518"/>
      <c r="AE7" s="518"/>
      <c r="AF7" s="518"/>
      <c r="AG7" s="518"/>
      <c r="AH7" s="518"/>
      <c r="AI7" s="518"/>
      <c r="AJ7" s="518"/>
      <c r="AK7" s="518"/>
      <c r="AL7" s="518"/>
      <c r="AM7" s="518"/>
      <c r="AN7" s="518"/>
      <c r="AO7" s="518"/>
      <c r="AP7" s="518"/>
      <c r="AQ7" s="518"/>
    </row>
    <row r="8" spans="1:43" s="537" customFormat="1" ht="19.8" thickBot="1">
      <c r="A8" s="148" t="s">
        <v>20</v>
      </c>
      <c r="B8" s="149" t="s">
        <v>183</v>
      </c>
      <c r="C8" s="150"/>
      <c r="D8" s="151"/>
      <c r="E8" s="535"/>
      <c r="F8" s="536"/>
      <c r="G8" s="518"/>
      <c r="H8" s="518"/>
      <c r="I8" s="518"/>
      <c r="J8" s="518"/>
      <c r="K8" s="518"/>
      <c r="L8" s="518"/>
      <c r="M8" s="518"/>
      <c r="N8" s="518"/>
      <c r="O8" s="518"/>
      <c r="P8" s="518"/>
      <c r="Q8" s="518"/>
      <c r="R8" s="518"/>
      <c r="S8" s="518"/>
      <c r="T8" s="518"/>
      <c r="U8" s="518"/>
      <c r="V8" s="518"/>
      <c r="W8" s="518"/>
      <c r="X8" s="518"/>
      <c r="Y8" s="518"/>
      <c r="Z8" s="518"/>
      <c r="AA8" s="518"/>
      <c r="AB8" s="518"/>
      <c r="AC8" s="518"/>
      <c r="AD8" s="518"/>
      <c r="AE8" s="518"/>
      <c r="AF8" s="518"/>
      <c r="AG8" s="518"/>
      <c r="AH8" s="518"/>
      <c r="AI8" s="518"/>
      <c r="AJ8" s="518"/>
      <c r="AK8" s="518"/>
      <c r="AL8" s="518"/>
      <c r="AM8" s="518"/>
      <c r="AN8" s="518"/>
      <c r="AO8" s="518"/>
      <c r="AP8" s="518"/>
      <c r="AQ8" s="518"/>
    </row>
    <row r="9" spans="1:43" s="540" customFormat="1">
      <c r="A9" s="133"/>
      <c r="B9" s="134"/>
      <c r="C9" s="135"/>
      <c r="D9" s="136"/>
      <c r="E9" s="538"/>
      <c r="F9" s="539"/>
      <c r="G9" s="518"/>
      <c r="H9" s="518"/>
      <c r="I9" s="518"/>
      <c r="J9" s="518"/>
      <c r="K9" s="518"/>
      <c r="L9" s="518"/>
      <c r="M9" s="518"/>
      <c r="N9" s="518"/>
      <c r="O9" s="518"/>
      <c r="P9" s="518"/>
      <c r="Q9" s="518"/>
      <c r="R9" s="518"/>
      <c r="S9" s="518"/>
      <c r="T9" s="518"/>
      <c r="U9" s="518"/>
      <c r="V9" s="518"/>
      <c r="W9" s="518"/>
      <c r="X9" s="518"/>
      <c r="Y9" s="518"/>
      <c r="Z9" s="518"/>
      <c r="AA9" s="518"/>
      <c r="AB9" s="518"/>
      <c r="AC9" s="518"/>
      <c r="AD9" s="518"/>
      <c r="AE9" s="518"/>
      <c r="AF9" s="518"/>
      <c r="AG9" s="518"/>
      <c r="AH9" s="518"/>
      <c r="AI9" s="518"/>
      <c r="AJ9" s="518"/>
      <c r="AK9" s="518"/>
      <c r="AL9" s="518"/>
      <c r="AM9" s="518"/>
      <c r="AN9" s="518"/>
      <c r="AO9" s="518"/>
      <c r="AP9" s="518"/>
      <c r="AQ9" s="518"/>
    </row>
    <row r="10" spans="1:43">
      <c r="A10" s="137"/>
      <c r="B10" s="138"/>
      <c r="C10" s="139"/>
      <c r="D10" s="140"/>
      <c r="E10" s="90"/>
      <c r="F10" s="542"/>
      <c r="G10" s="518"/>
      <c r="H10" s="518"/>
      <c r="I10" s="518"/>
      <c r="J10" s="518"/>
      <c r="K10" s="518"/>
      <c r="L10" s="518"/>
      <c r="M10" s="518"/>
      <c r="N10" s="518"/>
      <c r="O10" s="518"/>
      <c r="P10" s="518"/>
      <c r="Q10" s="518"/>
      <c r="R10" s="518"/>
      <c r="S10" s="518"/>
      <c r="T10" s="518"/>
      <c r="U10" s="518"/>
      <c r="V10" s="518"/>
      <c r="W10" s="518"/>
      <c r="X10" s="518"/>
      <c r="Y10" s="518"/>
      <c r="Z10" s="518"/>
      <c r="AA10" s="518"/>
      <c r="AB10" s="518"/>
      <c r="AC10" s="518"/>
      <c r="AD10" s="518"/>
      <c r="AE10" s="518"/>
      <c r="AF10" s="518"/>
      <c r="AG10" s="518"/>
      <c r="AH10" s="518"/>
      <c r="AI10" s="518"/>
      <c r="AJ10" s="518"/>
      <c r="AK10" s="518"/>
      <c r="AL10" s="518"/>
      <c r="AM10" s="518"/>
      <c r="AN10" s="518"/>
      <c r="AO10" s="518"/>
      <c r="AP10" s="518"/>
      <c r="AQ10" s="518"/>
    </row>
    <row r="11" spans="1:43" ht="50.1" customHeight="1">
      <c r="A11" s="137" t="s">
        <v>32</v>
      </c>
      <c r="B11" s="138" t="s">
        <v>184</v>
      </c>
      <c r="C11" s="139" t="s">
        <v>11</v>
      </c>
      <c r="D11" s="140">
        <v>160.30000000000001</v>
      </c>
      <c r="E11" s="90">
        <v>0</v>
      </c>
      <c r="F11" s="542">
        <f>E11*D11</f>
        <v>0</v>
      </c>
      <c r="G11" s="518"/>
      <c r="H11" s="518"/>
      <c r="I11" s="518"/>
      <c r="J11" s="518"/>
      <c r="K11" s="518"/>
      <c r="L11" s="518"/>
      <c r="M11" s="518"/>
      <c r="N11" s="518"/>
      <c r="O11" s="518"/>
      <c r="P11" s="518"/>
      <c r="Q11" s="518"/>
      <c r="R11" s="518"/>
      <c r="S11" s="518"/>
      <c r="T11" s="518"/>
      <c r="U11" s="518"/>
      <c r="V11" s="518"/>
      <c r="W11" s="518"/>
      <c r="X11" s="518"/>
      <c r="Y11" s="518"/>
      <c r="Z11" s="518"/>
      <c r="AA11" s="518"/>
      <c r="AB11" s="518"/>
      <c r="AC11" s="518"/>
      <c r="AD11" s="518"/>
      <c r="AE11" s="518"/>
      <c r="AF11" s="518"/>
      <c r="AG11" s="518"/>
      <c r="AH11" s="518"/>
      <c r="AI11" s="518"/>
      <c r="AJ11" s="518"/>
      <c r="AK11" s="518"/>
      <c r="AL11" s="518"/>
      <c r="AM11" s="518"/>
      <c r="AN11" s="518"/>
      <c r="AO11" s="518"/>
      <c r="AP11" s="518"/>
      <c r="AQ11" s="518"/>
    </row>
    <row r="12" spans="1:43">
      <c r="A12" s="137"/>
      <c r="B12" s="138"/>
      <c r="C12" s="139"/>
      <c r="D12" s="140"/>
      <c r="E12" s="90"/>
      <c r="F12" s="542"/>
      <c r="G12" s="518"/>
      <c r="H12" s="518"/>
      <c r="I12" s="518"/>
      <c r="J12" s="518"/>
      <c r="K12" s="518"/>
      <c r="L12" s="518"/>
      <c r="M12" s="518"/>
      <c r="N12" s="518"/>
      <c r="O12" s="518"/>
      <c r="P12" s="518"/>
      <c r="Q12" s="518"/>
      <c r="R12" s="518"/>
      <c r="S12" s="518"/>
      <c r="T12" s="518"/>
      <c r="U12" s="518"/>
      <c r="V12" s="518"/>
      <c r="W12" s="518"/>
      <c r="X12" s="518"/>
      <c r="Y12" s="518"/>
      <c r="Z12" s="518"/>
      <c r="AA12" s="518"/>
      <c r="AB12" s="518"/>
      <c r="AC12" s="518"/>
      <c r="AD12" s="518"/>
      <c r="AE12" s="518"/>
      <c r="AF12" s="518"/>
      <c r="AG12" s="518"/>
      <c r="AH12" s="518"/>
      <c r="AI12" s="518"/>
      <c r="AJ12" s="518"/>
      <c r="AK12" s="518"/>
      <c r="AL12" s="518"/>
      <c r="AM12" s="518"/>
      <c r="AN12" s="518"/>
      <c r="AO12" s="518"/>
      <c r="AP12" s="518"/>
      <c r="AQ12" s="518"/>
    </row>
    <row r="13" spans="1:43" ht="35.1" customHeight="1">
      <c r="A13" s="137" t="s">
        <v>33</v>
      </c>
      <c r="B13" s="138" t="s">
        <v>185</v>
      </c>
      <c r="C13" s="139" t="s">
        <v>28</v>
      </c>
      <c r="D13" s="140">
        <v>7</v>
      </c>
      <c r="E13" s="90">
        <v>0</v>
      </c>
      <c r="F13" s="542">
        <f>E13*D13</f>
        <v>0</v>
      </c>
      <c r="G13" s="518"/>
      <c r="H13" s="518"/>
      <c r="I13" s="518"/>
      <c r="J13" s="518"/>
      <c r="K13" s="518"/>
      <c r="L13" s="518"/>
      <c r="M13" s="518"/>
      <c r="N13" s="518"/>
      <c r="O13" s="518"/>
      <c r="P13" s="518"/>
      <c r="Q13" s="518"/>
      <c r="R13" s="518"/>
      <c r="S13" s="518"/>
      <c r="T13" s="518"/>
      <c r="U13" s="518"/>
      <c r="V13" s="518"/>
      <c r="W13" s="518"/>
      <c r="X13" s="518"/>
      <c r="Y13" s="518"/>
      <c r="Z13" s="518"/>
      <c r="AA13" s="518"/>
      <c r="AB13" s="518"/>
      <c r="AC13" s="518"/>
      <c r="AD13" s="518"/>
      <c r="AE13" s="518"/>
      <c r="AF13" s="518"/>
      <c r="AG13" s="518"/>
      <c r="AH13" s="518"/>
      <c r="AI13" s="518"/>
      <c r="AJ13" s="518"/>
      <c r="AK13" s="518"/>
      <c r="AL13" s="518"/>
      <c r="AM13" s="518"/>
      <c r="AN13" s="518"/>
      <c r="AO13" s="518"/>
      <c r="AP13" s="518"/>
      <c r="AQ13" s="518"/>
    </row>
    <row r="14" spans="1:43">
      <c r="A14" s="137"/>
      <c r="B14" s="138"/>
      <c r="C14" s="139"/>
      <c r="D14" s="140"/>
      <c r="E14" s="90"/>
      <c r="F14" s="542"/>
      <c r="G14" s="518"/>
      <c r="H14" s="518"/>
      <c r="I14" s="518"/>
      <c r="J14" s="518"/>
      <c r="K14" s="518"/>
      <c r="L14" s="518"/>
      <c r="M14" s="518"/>
      <c r="N14" s="518"/>
      <c r="O14" s="518"/>
      <c r="P14" s="518"/>
      <c r="Q14" s="518"/>
      <c r="R14" s="518"/>
      <c r="S14" s="518"/>
      <c r="T14" s="518"/>
      <c r="U14" s="518"/>
      <c r="V14" s="518"/>
      <c r="W14" s="518"/>
      <c r="X14" s="518"/>
      <c r="Y14" s="518"/>
      <c r="Z14" s="518"/>
      <c r="AA14" s="518"/>
      <c r="AB14" s="518"/>
      <c r="AC14" s="518"/>
      <c r="AD14" s="518"/>
      <c r="AE14" s="518"/>
      <c r="AF14" s="518"/>
      <c r="AG14" s="518"/>
      <c r="AH14" s="518"/>
      <c r="AI14" s="518"/>
      <c r="AJ14" s="518"/>
      <c r="AK14" s="518"/>
      <c r="AL14" s="518"/>
      <c r="AM14" s="518"/>
      <c r="AN14" s="518"/>
      <c r="AO14" s="518"/>
      <c r="AP14" s="518"/>
      <c r="AQ14" s="518"/>
    </row>
    <row r="15" spans="1:43" ht="50.1" customHeight="1">
      <c r="A15" s="137" t="s">
        <v>35</v>
      </c>
      <c r="B15" s="138" t="s">
        <v>186</v>
      </c>
      <c r="C15" s="139" t="s">
        <v>10</v>
      </c>
      <c r="D15" s="140">
        <v>792.7</v>
      </c>
      <c r="E15" s="90">
        <v>0</v>
      </c>
      <c r="F15" s="542">
        <f>E15*D15</f>
        <v>0</v>
      </c>
      <c r="G15" s="518"/>
      <c r="H15" s="518"/>
      <c r="I15" s="518"/>
      <c r="J15" s="518"/>
      <c r="K15" s="518"/>
      <c r="L15" s="518"/>
      <c r="M15" s="518"/>
      <c r="N15" s="518"/>
      <c r="O15" s="518"/>
      <c r="P15" s="518"/>
      <c r="Q15" s="518"/>
      <c r="R15" s="518"/>
      <c r="S15" s="518"/>
      <c r="T15" s="518"/>
      <c r="U15" s="518"/>
      <c r="V15" s="518"/>
      <c r="W15" s="518"/>
      <c r="X15" s="518"/>
      <c r="Y15" s="518"/>
      <c r="Z15" s="518"/>
      <c r="AA15" s="518"/>
      <c r="AB15" s="518"/>
      <c r="AC15" s="518"/>
      <c r="AD15" s="518"/>
      <c r="AE15" s="518"/>
      <c r="AF15" s="518"/>
      <c r="AG15" s="518"/>
      <c r="AH15" s="518"/>
      <c r="AI15" s="518"/>
      <c r="AJ15" s="518"/>
      <c r="AK15" s="518"/>
      <c r="AL15" s="518"/>
      <c r="AM15" s="518"/>
      <c r="AN15" s="518"/>
      <c r="AO15" s="518"/>
      <c r="AP15" s="518"/>
      <c r="AQ15" s="518"/>
    </row>
    <row r="16" spans="1:43">
      <c r="A16" s="137"/>
      <c r="B16" s="138"/>
      <c r="C16" s="139"/>
      <c r="D16" s="140"/>
      <c r="E16" s="90"/>
      <c r="F16" s="542"/>
      <c r="G16" s="518"/>
      <c r="H16" s="518"/>
      <c r="I16" s="518"/>
      <c r="J16" s="518"/>
      <c r="K16" s="518"/>
      <c r="L16" s="518"/>
      <c r="M16" s="518"/>
      <c r="N16" s="518"/>
      <c r="O16" s="518"/>
      <c r="P16" s="518"/>
      <c r="Q16" s="518"/>
      <c r="R16" s="518"/>
      <c r="S16" s="518"/>
      <c r="T16" s="518"/>
      <c r="U16" s="518"/>
      <c r="V16" s="518"/>
      <c r="W16" s="518"/>
      <c r="X16" s="518"/>
      <c r="Y16" s="518"/>
      <c r="Z16" s="518"/>
      <c r="AA16" s="518"/>
      <c r="AB16" s="518"/>
      <c r="AC16" s="518"/>
      <c r="AD16" s="518"/>
      <c r="AE16" s="518"/>
      <c r="AF16" s="518"/>
      <c r="AG16" s="518"/>
      <c r="AH16" s="518"/>
      <c r="AI16" s="518"/>
      <c r="AJ16" s="518"/>
      <c r="AK16" s="518"/>
      <c r="AL16" s="518"/>
      <c r="AM16" s="518"/>
      <c r="AN16" s="518"/>
      <c r="AO16" s="518"/>
      <c r="AP16" s="518"/>
      <c r="AQ16" s="518"/>
    </row>
    <row r="17" spans="1:43" ht="50.1" customHeight="1">
      <c r="A17" s="137" t="s">
        <v>90</v>
      </c>
      <c r="B17" s="138" t="s">
        <v>187</v>
      </c>
      <c r="C17" s="139" t="s">
        <v>10</v>
      </c>
      <c r="D17" s="140">
        <v>141.80000000000001</v>
      </c>
      <c r="E17" s="90">
        <v>0</v>
      </c>
      <c r="F17" s="542">
        <f>E17*D17</f>
        <v>0</v>
      </c>
      <c r="G17" s="518"/>
      <c r="H17" s="518"/>
      <c r="I17" s="518"/>
      <c r="J17" s="518"/>
      <c r="K17" s="518"/>
      <c r="L17" s="518"/>
      <c r="M17" s="518"/>
      <c r="N17" s="518"/>
      <c r="O17" s="518"/>
      <c r="P17" s="518"/>
      <c r="Q17" s="518"/>
      <c r="R17" s="518"/>
      <c r="S17" s="518"/>
      <c r="T17" s="518"/>
      <c r="U17" s="518"/>
      <c r="V17" s="518"/>
      <c r="W17" s="518"/>
      <c r="X17" s="518"/>
      <c r="Y17" s="518"/>
      <c r="Z17" s="518"/>
      <c r="AA17" s="518"/>
      <c r="AB17" s="518"/>
      <c r="AC17" s="518"/>
      <c r="AD17" s="518"/>
      <c r="AE17" s="518"/>
      <c r="AF17" s="518"/>
      <c r="AG17" s="518"/>
      <c r="AH17" s="518"/>
      <c r="AI17" s="518"/>
      <c r="AJ17" s="518"/>
      <c r="AK17" s="518"/>
      <c r="AL17" s="518"/>
      <c r="AM17" s="518"/>
      <c r="AN17" s="518"/>
      <c r="AO17" s="518"/>
      <c r="AP17" s="518"/>
      <c r="AQ17" s="518"/>
    </row>
    <row r="18" spans="1:43">
      <c r="A18" s="137"/>
      <c r="B18" s="138"/>
      <c r="C18" s="139"/>
      <c r="D18" s="140"/>
      <c r="E18" s="90"/>
      <c r="F18" s="542"/>
      <c r="G18" s="518"/>
      <c r="H18" s="518"/>
      <c r="I18" s="518"/>
      <c r="J18" s="518"/>
      <c r="K18" s="518"/>
      <c r="L18" s="518"/>
      <c r="M18" s="518"/>
      <c r="N18" s="518"/>
      <c r="O18" s="518"/>
      <c r="P18" s="518"/>
      <c r="Q18" s="518"/>
      <c r="R18" s="518"/>
      <c r="S18" s="518"/>
      <c r="T18" s="518"/>
      <c r="U18" s="518"/>
      <c r="V18" s="518"/>
      <c r="W18" s="518"/>
      <c r="X18" s="518"/>
      <c r="Y18" s="518"/>
      <c r="Z18" s="518"/>
      <c r="AA18" s="518"/>
      <c r="AB18" s="518"/>
      <c r="AC18" s="518"/>
      <c r="AD18" s="518"/>
      <c r="AE18" s="518"/>
      <c r="AF18" s="518"/>
      <c r="AG18" s="518"/>
      <c r="AH18" s="518"/>
      <c r="AI18" s="518"/>
      <c r="AJ18" s="518"/>
      <c r="AK18" s="518"/>
      <c r="AL18" s="518"/>
      <c r="AM18" s="518"/>
      <c r="AN18" s="518"/>
      <c r="AO18" s="518"/>
      <c r="AP18" s="518"/>
      <c r="AQ18" s="518"/>
    </row>
    <row r="19" spans="1:43" ht="35.1" customHeight="1">
      <c r="A19" s="137" t="s">
        <v>91</v>
      </c>
      <c r="B19" s="138" t="s">
        <v>188</v>
      </c>
      <c r="C19" s="139" t="s">
        <v>10</v>
      </c>
      <c r="D19" s="140">
        <v>80</v>
      </c>
      <c r="E19" s="90">
        <v>0</v>
      </c>
      <c r="F19" s="542">
        <f>E19*D19</f>
        <v>0</v>
      </c>
      <c r="G19" s="518"/>
      <c r="H19" s="518"/>
      <c r="I19" s="518"/>
      <c r="J19" s="518"/>
      <c r="K19" s="518"/>
      <c r="L19" s="518"/>
      <c r="M19" s="518"/>
      <c r="N19" s="518"/>
      <c r="O19" s="518"/>
      <c r="P19" s="518"/>
      <c r="Q19" s="518"/>
      <c r="R19" s="518"/>
      <c r="S19" s="518"/>
      <c r="T19" s="518"/>
      <c r="U19" s="518"/>
      <c r="V19" s="518"/>
      <c r="W19" s="518"/>
      <c r="X19" s="518"/>
      <c r="Y19" s="518"/>
      <c r="Z19" s="518"/>
      <c r="AA19" s="518"/>
      <c r="AB19" s="518"/>
      <c r="AC19" s="518"/>
      <c r="AD19" s="518"/>
      <c r="AE19" s="518"/>
      <c r="AF19" s="518"/>
      <c r="AG19" s="518"/>
      <c r="AH19" s="518"/>
      <c r="AI19" s="518"/>
      <c r="AJ19" s="518"/>
      <c r="AK19" s="518"/>
      <c r="AL19" s="518"/>
      <c r="AM19" s="518"/>
      <c r="AN19" s="518"/>
      <c r="AO19" s="518"/>
      <c r="AP19" s="518"/>
      <c r="AQ19" s="518"/>
    </row>
    <row r="20" spans="1:43">
      <c r="A20" s="137"/>
      <c r="B20" s="138"/>
      <c r="C20" s="139"/>
      <c r="D20" s="140"/>
      <c r="E20" s="90"/>
      <c r="F20" s="542"/>
      <c r="G20" s="518"/>
      <c r="H20" s="518"/>
      <c r="I20" s="518"/>
      <c r="J20" s="518"/>
      <c r="K20" s="518"/>
      <c r="L20" s="518"/>
      <c r="M20" s="518"/>
      <c r="N20" s="518"/>
      <c r="O20" s="518"/>
      <c r="P20" s="518"/>
      <c r="Q20" s="518"/>
      <c r="R20" s="518"/>
      <c r="S20" s="518"/>
      <c r="T20" s="518"/>
      <c r="U20" s="518"/>
      <c r="V20" s="518"/>
      <c r="W20" s="518"/>
      <c r="X20" s="518"/>
      <c r="Y20" s="518"/>
      <c r="Z20" s="518"/>
      <c r="AA20" s="518"/>
      <c r="AB20" s="518"/>
      <c r="AC20" s="518"/>
      <c r="AD20" s="518"/>
      <c r="AE20" s="518"/>
      <c r="AF20" s="518"/>
      <c r="AG20" s="518"/>
      <c r="AH20" s="518"/>
      <c r="AI20" s="518"/>
      <c r="AJ20" s="518"/>
      <c r="AK20" s="518"/>
      <c r="AL20" s="518"/>
      <c r="AM20" s="518"/>
      <c r="AN20" s="518"/>
      <c r="AO20" s="518"/>
      <c r="AP20" s="518"/>
      <c r="AQ20" s="518"/>
    </row>
    <row r="21" spans="1:43">
      <c r="A21" s="137" t="s">
        <v>92</v>
      </c>
      <c r="B21" s="138" t="s">
        <v>189</v>
      </c>
      <c r="C21" s="139" t="s">
        <v>9</v>
      </c>
      <c r="D21" s="140">
        <v>208.4</v>
      </c>
      <c r="E21" s="90">
        <v>0</v>
      </c>
      <c r="F21" s="542">
        <f>E21*D21</f>
        <v>0</v>
      </c>
      <c r="G21" s="518"/>
      <c r="H21" s="518"/>
      <c r="I21" s="518"/>
      <c r="J21" s="518"/>
      <c r="K21" s="518"/>
      <c r="L21" s="518"/>
      <c r="M21" s="518"/>
      <c r="N21" s="518"/>
      <c r="O21" s="518"/>
      <c r="P21" s="518"/>
      <c r="Q21" s="518"/>
      <c r="R21" s="518"/>
      <c r="S21" s="518"/>
      <c r="T21" s="518"/>
      <c r="U21" s="518"/>
      <c r="V21" s="518"/>
      <c r="W21" s="518"/>
      <c r="X21" s="518"/>
      <c r="Y21" s="518"/>
      <c r="Z21" s="518"/>
      <c r="AA21" s="518"/>
      <c r="AB21" s="518"/>
      <c r="AC21" s="518"/>
      <c r="AD21" s="518"/>
      <c r="AE21" s="518"/>
      <c r="AF21" s="518"/>
      <c r="AG21" s="518"/>
      <c r="AH21" s="518"/>
      <c r="AI21" s="518"/>
      <c r="AJ21" s="518"/>
      <c r="AK21" s="518"/>
      <c r="AL21" s="518"/>
      <c r="AM21" s="518"/>
      <c r="AN21" s="518"/>
      <c r="AO21" s="518"/>
      <c r="AP21" s="518"/>
      <c r="AQ21" s="518"/>
    </row>
    <row r="22" spans="1:43">
      <c r="A22" s="137"/>
      <c r="B22" s="138"/>
      <c r="C22" s="139"/>
      <c r="D22" s="140"/>
      <c r="E22" s="90"/>
      <c r="F22" s="542"/>
      <c r="G22" s="518"/>
      <c r="H22" s="518"/>
      <c r="I22" s="518"/>
      <c r="J22" s="518"/>
      <c r="K22" s="518"/>
      <c r="L22" s="518"/>
      <c r="M22" s="518"/>
      <c r="N22" s="518"/>
      <c r="O22" s="518"/>
      <c r="P22" s="518"/>
      <c r="Q22" s="518"/>
      <c r="R22" s="518"/>
      <c r="S22" s="518"/>
      <c r="T22" s="518"/>
      <c r="U22" s="518"/>
      <c r="V22" s="518"/>
      <c r="W22" s="518"/>
      <c r="X22" s="518"/>
      <c r="Y22" s="518"/>
      <c r="Z22" s="518"/>
      <c r="AA22" s="518"/>
      <c r="AB22" s="518"/>
      <c r="AC22" s="518"/>
      <c r="AD22" s="518"/>
      <c r="AE22" s="518"/>
      <c r="AF22" s="518"/>
      <c r="AG22" s="518"/>
      <c r="AH22" s="518"/>
      <c r="AI22" s="518"/>
      <c r="AJ22" s="518"/>
      <c r="AK22" s="518"/>
      <c r="AL22" s="518"/>
      <c r="AM22" s="518"/>
      <c r="AN22" s="518"/>
      <c r="AO22" s="518"/>
      <c r="AP22" s="518"/>
      <c r="AQ22" s="518"/>
    </row>
    <row r="23" spans="1:43" ht="65.099999999999994" customHeight="1">
      <c r="A23" s="137" t="s">
        <v>93</v>
      </c>
      <c r="B23" s="138" t="s">
        <v>190</v>
      </c>
      <c r="C23" s="139" t="s">
        <v>10</v>
      </c>
      <c r="D23" s="140">
        <v>28.9</v>
      </c>
      <c r="E23" s="90">
        <v>0</v>
      </c>
      <c r="F23" s="542">
        <f>E23*D23</f>
        <v>0</v>
      </c>
      <c r="G23" s="518"/>
      <c r="H23" s="518"/>
      <c r="I23" s="518"/>
      <c r="J23" s="518"/>
      <c r="K23" s="518"/>
      <c r="L23" s="518"/>
      <c r="M23" s="518"/>
      <c r="N23" s="518"/>
      <c r="O23" s="518"/>
      <c r="P23" s="518"/>
      <c r="Q23" s="518"/>
      <c r="R23" s="518"/>
      <c r="S23" s="518"/>
      <c r="T23" s="518"/>
      <c r="U23" s="518"/>
      <c r="V23" s="518"/>
      <c r="W23" s="518"/>
      <c r="X23" s="518"/>
      <c r="Y23" s="518"/>
      <c r="Z23" s="518"/>
      <c r="AA23" s="518"/>
      <c r="AB23" s="518"/>
      <c r="AC23" s="518"/>
      <c r="AD23" s="518"/>
      <c r="AE23" s="518"/>
      <c r="AF23" s="518"/>
      <c r="AG23" s="518"/>
      <c r="AH23" s="518"/>
      <c r="AI23" s="518"/>
      <c r="AJ23" s="518"/>
      <c r="AK23" s="518"/>
      <c r="AL23" s="518"/>
      <c r="AM23" s="518"/>
      <c r="AN23" s="518"/>
      <c r="AO23" s="518"/>
      <c r="AP23" s="518"/>
      <c r="AQ23" s="518"/>
    </row>
    <row r="24" spans="1:43">
      <c r="A24" s="137"/>
      <c r="B24" s="138"/>
      <c r="C24" s="139"/>
      <c r="D24" s="140"/>
      <c r="E24" s="90"/>
      <c r="F24" s="542"/>
      <c r="G24" s="518"/>
      <c r="H24" s="518"/>
      <c r="I24" s="518"/>
      <c r="J24" s="518"/>
      <c r="K24" s="518"/>
      <c r="L24" s="518"/>
      <c r="M24" s="518"/>
      <c r="N24" s="518"/>
      <c r="O24" s="518"/>
      <c r="P24" s="518"/>
      <c r="Q24" s="518"/>
      <c r="R24" s="518"/>
      <c r="S24" s="518"/>
      <c r="T24" s="518"/>
      <c r="U24" s="518"/>
      <c r="V24" s="518"/>
      <c r="W24" s="518"/>
      <c r="X24" s="518"/>
      <c r="Y24" s="518"/>
      <c r="Z24" s="518"/>
      <c r="AA24" s="518"/>
      <c r="AB24" s="518"/>
      <c r="AC24" s="518"/>
      <c r="AD24" s="518"/>
      <c r="AE24" s="518"/>
      <c r="AF24" s="518"/>
      <c r="AG24" s="518"/>
      <c r="AH24" s="518"/>
      <c r="AI24" s="518"/>
      <c r="AJ24" s="518"/>
      <c r="AK24" s="518"/>
      <c r="AL24" s="518"/>
      <c r="AM24" s="518"/>
      <c r="AN24" s="518"/>
      <c r="AO24" s="518"/>
      <c r="AP24" s="518"/>
      <c r="AQ24" s="518"/>
    </row>
    <row r="25" spans="1:43" ht="50.1" customHeight="1">
      <c r="A25" s="137" t="s">
        <v>94</v>
      </c>
      <c r="B25" s="138" t="s">
        <v>191</v>
      </c>
      <c r="C25" s="139" t="s">
        <v>10</v>
      </c>
      <c r="D25" s="140">
        <v>161.4</v>
      </c>
      <c r="E25" s="90">
        <v>0</v>
      </c>
      <c r="F25" s="542">
        <f>E25*D25</f>
        <v>0</v>
      </c>
      <c r="G25" s="518"/>
      <c r="H25" s="518"/>
      <c r="I25" s="518"/>
      <c r="J25" s="518"/>
      <c r="K25" s="518"/>
      <c r="L25" s="518"/>
      <c r="M25" s="518"/>
      <c r="N25" s="518"/>
      <c r="O25" s="518"/>
      <c r="P25" s="518"/>
      <c r="Q25" s="518"/>
      <c r="R25" s="518"/>
      <c r="S25" s="518"/>
      <c r="T25" s="518"/>
      <c r="U25" s="518"/>
      <c r="V25" s="518"/>
      <c r="W25" s="518"/>
      <c r="X25" s="518"/>
      <c r="Y25" s="518"/>
      <c r="Z25" s="518"/>
      <c r="AA25" s="518"/>
      <c r="AB25" s="518"/>
      <c r="AC25" s="518"/>
      <c r="AD25" s="518"/>
      <c r="AE25" s="518"/>
      <c r="AF25" s="518"/>
      <c r="AG25" s="518"/>
      <c r="AH25" s="518"/>
      <c r="AI25" s="518"/>
      <c r="AJ25" s="518"/>
      <c r="AK25" s="518"/>
      <c r="AL25" s="518"/>
      <c r="AM25" s="518"/>
      <c r="AN25" s="518"/>
      <c r="AO25" s="518"/>
      <c r="AP25" s="518"/>
      <c r="AQ25" s="518"/>
    </row>
    <row r="26" spans="1:43">
      <c r="A26" s="137"/>
      <c r="B26" s="138"/>
      <c r="C26" s="139"/>
      <c r="D26" s="140"/>
      <c r="E26" s="90"/>
      <c r="F26" s="542"/>
      <c r="G26" s="518"/>
      <c r="H26" s="518"/>
      <c r="I26" s="518"/>
      <c r="J26" s="518"/>
      <c r="K26" s="518"/>
      <c r="L26" s="518"/>
      <c r="M26" s="518"/>
      <c r="N26" s="518"/>
      <c r="O26" s="518"/>
      <c r="P26" s="518"/>
      <c r="Q26" s="518"/>
      <c r="R26" s="518"/>
      <c r="S26" s="518"/>
      <c r="T26" s="518"/>
      <c r="U26" s="518"/>
      <c r="V26" s="518"/>
      <c r="W26" s="518"/>
      <c r="X26" s="518"/>
      <c r="Y26" s="518"/>
      <c r="Z26" s="518"/>
      <c r="AA26" s="518"/>
      <c r="AB26" s="518"/>
      <c r="AC26" s="518"/>
      <c r="AD26" s="518"/>
      <c r="AE26" s="518"/>
      <c r="AF26" s="518"/>
      <c r="AG26" s="518"/>
      <c r="AH26" s="518"/>
      <c r="AI26" s="518"/>
      <c r="AJ26" s="518"/>
      <c r="AK26" s="518"/>
      <c r="AL26" s="518"/>
      <c r="AM26" s="518"/>
      <c r="AN26" s="518"/>
      <c r="AO26" s="518"/>
      <c r="AP26" s="518"/>
      <c r="AQ26" s="518"/>
    </row>
    <row r="27" spans="1:43" ht="125.1" customHeight="1">
      <c r="A27" s="137" t="s">
        <v>95</v>
      </c>
      <c r="B27" s="138" t="s">
        <v>193</v>
      </c>
      <c r="C27" s="139" t="s">
        <v>11</v>
      </c>
      <c r="D27" s="140">
        <v>160.30000000000001</v>
      </c>
      <c r="E27" s="90">
        <v>0</v>
      </c>
      <c r="F27" s="542">
        <f>E27*D27</f>
        <v>0</v>
      </c>
      <c r="G27" s="518"/>
      <c r="H27" s="518"/>
      <c r="I27" s="518"/>
      <c r="J27" s="518"/>
      <c r="K27" s="518"/>
      <c r="L27" s="518"/>
      <c r="M27" s="518"/>
      <c r="N27" s="518"/>
      <c r="O27" s="518"/>
      <c r="P27" s="518"/>
      <c r="Q27" s="518"/>
      <c r="R27" s="518"/>
      <c r="S27" s="518"/>
      <c r="T27" s="518"/>
      <c r="U27" s="518"/>
      <c r="V27" s="518"/>
      <c r="W27" s="518"/>
      <c r="X27" s="518"/>
      <c r="Y27" s="518"/>
      <c r="Z27" s="518"/>
      <c r="AA27" s="518"/>
      <c r="AB27" s="518"/>
      <c r="AC27" s="518"/>
      <c r="AD27" s="518"/>
      <c r="AE27" s="518"/>
      <c r="AF27" s="518"/>
      <c r="AG27" s="518"/>
      <c r="AH27" s="518"/>
      <c r="AI27" s="518"/>
      <c r="AJ27" s="518"/>
      <c r="AK27" s="518"/>
      <c r="AL27" s="518"/>
      <c r="AM27" s="518"/>
      <c r="AN27" s="518"/>
      <c r="AO27" s="518"/>
      <c r="AP27" s="518"/>
      <c r="AQ27" s="518"/>
    </row>
    <row r="28" spans="1:43">
      <c r="A28" s="137"/>
      <c r="B28" s="138"/>
      <c r="C28" s="139"/>
      <c r="D28" s="140"/>
      <c r="E28" s="90"/>
      <c r="F28" s="542"/>
      <c r="G28" s="518"/>
      <c r="H28" s="518"/>
      <c r="I28" s="518"/>
      <c r="J28" s="518"/>
      <c r="K28" s="518"/>
      <c r="L28" s="518"/>
      <c r="M28" s="518"/>
      <c r="N28" s="518"/>
      <c r="O28" s="518"/>
      <c r="P28" s="518"/>
      <c r="Q28" s="518"/>
      <c r="R28" s="518"/>
      <c r="S28" s="518"/>
      <c r="T28" s="518"/>
      <c r="U28" s="518"/>
      <c r="V28" s="518"/>
      <c r="W28" s="518"/>
      <c r="X28" s="518"/>
      <c r="Y28" s="518"/>
      <c r="Z28" s="518"/>
      <c r="AA28" s="518"/>
      <c r="AB28" s="518"/>
      <c r="AC28" s="518"/>
      <c r="AD28" s="518"/>
      <c r="AE28" s="518"/>
      <c r="AF28" s="518"/>
      <c r="AG28" s="518"/>
      <c r="AH28" s="518"/>
      <c r="AI28" s="518"/>
      <c r="AJ28" s="518"/>
      <c r="AK28" s="518"/>
      <c r="AL28" s="518"/>
      <c r="AM28" s="518"/>
      <c r="AN28" s="518"/>
      <c r="AO28" s="518"/>
      <c r="AP28" s="518"/>
      <c r="AQ28" s="518"/>
    </row>
    <row r="29" spans="1:43" ht="65.099999999999994" customHeight="1">
      <c r="A29" s="137" t="s">
        <v>96</v>
      </c>
      <c r="B29" s="138" t="s">
        <v>194</v>
      </c>
      <c r="C29" s="143" t="s">
        <v>8</v>
      </c>
      <c r="D29" s="140">
        <v>1</v>
      </c>
      <c r="E29" s="90">
        <v>0</v>
      </c>
      <c r="F29" s="542">
        <f>E29*D29</f>
        <v>0</v>
      </c>
      <c r="G29" s="518"/>
      <c r="H29" s="518"/>
      <c r="I29" s="518"/>
      <c r="J29" s="518"/>
      <c r="K29" s="518"/>
      <c r="L29" s="518"/>
      <c r="M29" s="518"/>
      <c r="N29" s="518"/>
      <c r="O29" s="518"/>
      <c r="P29" s="518"/>
      <c r="Q29" s="518"/>
      <c r="R29" s="518"/>
      <c r="S29" s="518"/>
      <c r="T29" s="518"/>
      <c r="U29" s="518"/>
      <c r="V29" s="518"/>
      <c r="W29" s="518"/>
      <c r="X29" s="518"/>
      <c r="Y29" s="518"/>
      <c r="Z29" s="518"/>
      <c r="AA29" s="518"/>
      <c r="AB29" s="518"/>
      <c r="AC29" s="518"/>
      <c r="AD29" s="518"/>
      <c r="AE29" s="518"/>
      <c r="AF29" s="518"/>
      <c r="AG29" s="518"/>
      <c r="AH29" s="518"/>
      <c r="AI29" s="518"/>
      <c r="AJ29" s="518"/>
      <c r="AK29" s="518"/>
      <c r="AL29" s="518"/>
      <c r="AM29" s="518"/>
      <c r="AN29" s="518"/>
      <c r="AO29" s="518"/>
      <c r="AP29" s="518"/>
      <c r="AQ29" s="518"/>
    </row>
    <row r="30" spans="1:43">
      <c r="A30" s="137"/>
      <c r="B30" s="138"/>
      <c r="C30" s="143"/>
      <c r="D30" s="140"/>
      <c r="E30" s="90"/>
      <c r="F30" s="542"/>
      <c r="G30" s="518"/>
      <c r="H30" s="518"/>
      <c r="I30" s="518"/>
      <c r="J30" s="518"/>
      <c r="K30" s="518"/>
      <c r="L30" s="518"/>
      <c r="M30" s="518"/>
      <c r="N30" s="518"/>
      <c r="O30" s="518"/>
      <c r="P30" s="518"/>
      <c r="Q30" s="518"/>
      <c r="R30" s="518"/>
      <c r="S30" s="518"/>
      <c r="T30" s="518"/>
      <c r="U30" s="518"/>
      <c r="V30" s="518"/>
      <c r="W30" s="518"/>
      <c r="X30" s="518"/>
      <c r="Y30" s="518"/>
      <c r="Z30" s="518"/>
      <c r="AA30" s="518"/>
      <c r="AB30" s="518"/>
      <c r="AC30" s="518"/>
      <c r="AD30" s="518"/>
      <c r="AE30" s="518"/>
      <c r="AF30" s="518"/>
      <c r="AG30" s="518"/>
      <c r="AH30" s="518"/>
      <c r="AI30" s="518"/>
      <c r="AJ30" s="518"/>
      <c r="AK30" s="518"/>
      <c r="AL30" s="518"/>
      <c r="AM30" s="518"/>
      <c r="AN30" s="518"/>
      <c r="AO30" s="518"/>
      <c r="AP30" s="518"/>
      <c r="AQ30" s="518"/>
    </row>
    <row r="31" spans="1:43" ht="65.099999999999994" customHeight="1">
      <c r="A31" s="137" t="s">
        <v>97</v>
      </c>
      <c r="B31" s="138" t="s">
        <v>195</v>
      </c>
      <c r="C31" s="143" t="s">
        <v>8</v>
      </c>
      <c r="D31" s="140">
        <v>2</v>
      </c>
      <c r="E31" s="90">
        <v>0</v>
      </c>
      <c r="F31" s="542">
        <f>E31*D31</f>
        <v>0</v>
      </c>
      <c r="G31" s="518"/>
      <c r="H31" s="518"/>
      <c r="I31" s="518"/>
      <c r="J31" s="518"/>
      <c r="K31" s="518"/>
      <c r="L31" s="518"/>
      <c r="M31" s="518"/>
      <c r="N31" s="518"/>
      <c r="O31" s="518"/>
      <c r="P31" s="518"/>
      <c r="Q31" s="518"/>
      <c r="R31" s="518"/>
      <c r="S31" s="518"/>
      <c r="T31" s="518"/>
      <c r="U31" s="518"/>
      <c r="V31" s="518"/>
      <c r="W31" s="518"/>
      <c r="X31" s="518"/>
      <c r="Y31" s="518"/>
      <c r="Z31" s="518"/>
      <c r="AA31" s="518"/>
      <c r="AB31" s="518"/>
      <c r="AC31" s="518"/>
      <c r="AD31" s="518"/>
      <c r="AE31" s="518"/>
      <c r="AF31" s="518"/>
      <c r="AG31" s="518"/>
      <c r="AH31" s="518"/>
      <c r="AI31" s="518"/>
      <c r="AJ31" s="518"/>
      <c r="AK31" s="518"/>
      <c r="AL31" s="518"/>
      <c r="AM31" s="518"/>
      <c r="AN31" s="518"/>
      <c r="AO31" s="518"/>
      <c r="AP31" s="518"/>
      <c r="AQ31" s="518"/>
    </row>
    <row r="32" spans="1:43">
      <c r="A32" s="137"/>
      <c r="B32" s="138"/>
      <c r="C32" s="143"/>
      <c r="D32" s="140"/>
      <c r="E32" s="90"/>
      <c r="F32" s="542"/>
      <c r="G32" s="518"/>
      <c r="H32" s="518"/>
      <c r="I32" s="518"/>
      <c r="J32" s="518"/>
      <c r="K32" s="518"/>
      <c r="L32" s="518"/>
      <c r="M32" s="518"/>
      <c r="N32" s="518"/>
      <c r="O32" s="518"/>
      <c r="P32" s="518"/>
      <c r="Q32" s="518"/>
      <c r="R32" s="518"/>
      <c r="S32" s="518"/>
      <c r="T32" s="518"/>
      <c r="U32" s="518"/>
      <c r="V32" s="518"/>
      <c r="W32" s="518"/>
      <c r="X32" s="518"/>
      <c r="Y32" s="518"/>
      <c r="Z32" s="518"/>
      <c r="AA32" s="518"/>
      <c r="AB32" s="518"/>
      <c r="AC32" s="518"/>
      <c r="AD32" s="518"/>
      <c r="AE32" s="518"/>
      <c r="AF32" s="518"/>
      <c r="AG32" s="518"/>
      <c r="AH32" s="518"/>
      <c r="AI32" s="518"/>
      <c r="AJ32" s="518"/>
      <c r="AK32" s="518"/>
      <c r="AL32" s="518"/>
      <c r="AM32" s="518"/>
      <c r="AN32" s="518"/>
      <c r="AO32" s="518"/>
      <c r="AP32" s="518"/>
      <c r="AQ32" s="518"/>
    </row>
    <row r="33" spans="1:43" ht="65.099999999999994" customHeight="1">
      <c r="A33" s="137" t="s">
        <v>98</v>
      </c>
      <c r="B33" s="138" t="s">
        <v>196</v>
      </c>
      <c r="C33" s="143" t="s">
        <v>8</v>
      </c>
      <c r="D33" s="140">
        <v>3</v>
      </c>
      <c r="E33" s="90">
        <v>0</v>
      </c>
      <c r="F33" s="542">
        <f>E33*D33</f>
        <v>0</v>
      </c>
      <c r="G33" s="518"/>
      <c r="H33" s="518"/>
      <c r="I33" s="518"/>
      <c r="J33" s="518"/>
      <c r="K33" s="518"/>
      <c r="L33" s="518"/>
      <c r="M33" s="518"/>
      <c r="N33" s="518"/>
      <c r="O33" s="518"/>
      <c r="P33" s="518"/>
      <c r="Q33" s="518"/>
      <c r="R33" s="518"/>
      <c r="S33" s="518"/>
      <c r="T33" s="518"/>
      <c r="U33" s="518"/>
      <c r="V33" s="518"/>
      <c r="W33" s="518"/>
      <c r="X33" s="518"/>
      <c r="Y33" s="518"/>
      <c r="Z33" s="518"/>
      <c r="AA33" s="518"/>
      <c r="AB33" s="518"/>
      <c r="AC33" s="518"/>
      <c r="AD33" s="518"/>
      <c r="AE33" s="518"/>
      <c r="AF33" s="518"/>
      <c r="AG33" s="518"/>
      <c r="AH33" s="518"/>
      <c r="AI33" s="518"/>
      <c r="AJ33" s="518"/>
      <c r="AK33" s="518"/>
      <c r="AL33" s="518"/>
      <c r="AM33" s="518"/>
      <c r="AN33" s="518"/>
      <c r="AO33" s="518"/>
      <c r="AP33" s="518"/>
      <c r="AQ33" s="518"/>
    </row>
    <row r="34" spans="1:43">
      <c r="A34" s="137"/>
      <c r="B34" s="138"/>
      <c r="C34" s="143"/>
      <c r="D34" s="140"/>
      <c r="E34" s="90"/>
      <c r="F34" s="542"/>
      <c r="G34" s="518"/>
      <c r="H34" s="518"/>
      <c r="I34" s="518"/>
      <c r="J34" s="518"/>
      <c r="K34" s="518"/>
      <c r="L34" s="518"/>
      <c r="M34" s="518"/>
      <c r="N34" s="518"/>
      <c r="O34" s="518"/>
      <c r="P34" s="518"/>
      <c r="Q34" s="518"/>
      <c r="R34" s="518"/>
      <c r="S34" s="518"/>
      <c r="T34" s="518"/>
      <c r="U34" s="518"/>
      <c r="V34" s="518"/>
      <c r="W34" s="518"/>
      <c r="X34" s="518"/>
      <c r="Y34" s="518"/>
      <c r="Z34" s="518"/>
      <c r="AA34" s="518"/>
      <c r="AB34" s="518"/>
      <c r="AC34" s="518"/>
      <c r="AD34" s="518"/>
      <c r="AE34" s="518"/>
      <c r="AF34" s="518"/>
      <c r="AG34" s="518"/>
      <c r="AH34" s="518"/>
      <c r="AI34" s="518"/>
      <c r="AJ34" s="518"/>
      <c r="AK34" s="518"/>
      <c r="AL34" s="518"/>
      <c r="AM34" s="518"/>
      <c r="AN34" s="518"/>
      <c r="AO34" s="518"/>
      <c r="AP34" s="518"/>
      <c r="AQ34" s="518"/>
    </row>
    <row r="35" spans="1:43" ht="58.5" customHeight="1">
      <c r="A35" s="137" t="s">
        <v>99</v>
      </c>
      <c r="B35" s="138" t="s">
        <v>197</v>
      </c>
      <c r="C35" s="139" t="s">
        <v>8</v>
      </c>
      <c r="D35" s="140">
        <v>1</v>
      </c>
      <c r="E35" s="90">
        <v>0</v>
      </c>
      <c r="F35" s="542">
        <f>E35*D35</f>
        <v>0</v>
      </c>
      <c r="G35" s="518"/>
      <c r="H35" s="518"/>
      <c r="I35" s="518"/>
      <c r="J35" s="518"/>
      <c r="K35" s="518"/>
      <c r="L35" s="518"/>
      <c r="M35" s="518"/>
      <c r="N35" s="518"/>
      <c r="O35" s="518"/>
      <c r="P35" s="518"/>
      <c r="Q35" s="518"/>
      <c r="R35" s="518"/>
      <c r="S35" s="518"/>
      <c r="T35" s="518"/>
      <c r="U35" s="518"/>
      <c r="V35" s="518"/>
      <c r="W35" s="518"/>
      <c r="X35" s="518"/>
      <c r="Y35" s="518"/>
      <c r="Z35" s="518"/>
      <c r="AA35" s="518"/>
      <c r="AB35" s="518"/>
      <c r="AC35" s="518"/>
      <c r="AD35" s="518"/>
      <c r="AE35" s="518"/>
      <c r="AF35" s="518"/>
      <c r="AG35" s="518"/>
      <c r="AH35" s="518"/>
      <c r="AI35" s="518"/>
      <c r="AJ35" s="518"/>
      <c r="AK35" s="518"/>
      <c r="AL35" s="518"/>
      <c r="AM35" s="518"/>
      <c r="AN35" s="518"/>
      <c r="AO35" s="518"/>
      <c r="AP35" s="518"/>
      <c r="AQ35" s="518"/>
    </row>
    <row r="36" spans="1:43">
      <c r="A36" s="137"/>
      <c r="B36" s="138"/>
      <c r="C36" s="139"/>
      <c r="D36" s="140"/>
      <c r="E36" s="90"/>
      <c r="F36" s="542"/>
      <c r="G36" s="518"/>
      <c r="H36" s="518"/>
      <c r="I36" s="518"/>
      <c r="J36" s="518"/>
      <c r="K36" s="518"/>
      <c r="L36" s="518"/>
      <c r="M36" s="518"/>
      <c r="N36" s="518"/>
      <c r="O36" s="518"/>
      <c r="P36" s="518"/>
      <c r="Q36" s="518"/>
      <c r="R36" s="518"/>
      <c r="S36" s="518"/>
      <c r="T36" s="518"/>
      <c r="U36" s="518"/>
      <c r="V36" s="518"/>
      <c r="W36" s="518"/>
      <c r="X36" s="518"/>
      <c r="Y36" s="518"/>
      <c r="Z36" s="518"/>
      <c r="AA36" s="518"/>
      <c r="AB36" s="518"/>
      <c r="AC36" s="518"/>
      <c r="AD36" s="518"/>
      <c r="AE36" s="518"/>
      <c r="AF36" s="518"/>
      <c r="AG36" s="518"/>
      <c r="AH36" s="518"/>
      <c r="AI36" s="518"/>
      <c r="AJ36" s="518"/>
      <c r="AK36" s="518"/>
      <c r="AL36" s="518"/>
      <c r="AM36" s="518"/>
      <c r="AN36" s="518"/>
      <c r="AO36" s="518"/>
      <c r="AP36" s="518"/>
      <c r="AQ36" s="518"/>
    </row>
    <row r="37" spans="1:43" ht="90">
      <c r="A37" s="137" t="s">
        <v>100</v>
      </c>
      <c r="B37" s="138" t="s">
        <v>198</v>
      </c>
      <c r="C37" s="139" t="s">
        <v>8</v>
      </c>
      <c r="D37" s="140">
        <v>7</v>
      </c>
      <c r="E37" s="90">
        <v>0</v>
      </c>
      <c r="F37" s="542">
        <f>E37*D37</f>
        <v>0</v>
      </c>
      <c r="G37" s="518"/>
      <c r="H37" s="518"/>
      <c r="I37" s="518"/>
      <c r="J37" s="518"/>
      <c r="K37" s="518"/>
      <c r="L37" s="518"/>
      <c r="M37" s="518"/>
      <c r="N37" s="518"/>
      <c r="O37" s="518"/>
      <c r="P37" s="518"/>
      <c r="Q37" s="518"/>
      <c r="R37" s="518"/>
      <c r="S37" s="518"/>
      <c r="T37" s="518"/>
      <c r="U37" s="518"/>
      <c r="V37" s="518"/>
      <c r="W37" s="518"/>
      <c r="X37" s="518"/>
      <c r="Y37" s="518"/>
      <c r="Z37" s="518"/>
      <c r="AA37" s="518"/>
      <c r="AB37" s="518"/>
      <c r="AC37" s="518"/>
      <c r="AD37" s="518"/>
      <c r="AE37" s="518"/>
      <c r="AF37" s="518"/>
      <c r="AG37" s="518"/>
      <c r="AH37" s="518"/>
      <c r="AI37" s="518"/>
      <c r="AJ37" s="518"/>
      <c r="AK37" s="518"/>
      <c r="AL37" s="518"/>
      <c r="AM37" s="518"/>
      <c r="AN37" s="518"/>
      <c r="AO37" s="518"/>
      <c r="AP37" s="518"/>
      <c r="AQ37" s="518"/>
    </row>
    <row r="38" spans="1:43">
      <c r="A38" s="137"/>
      <c r="B38" s="138"/>
      <c r="C38" s="139"/>
      <c r="D38" s="140"/>
      <c r="E38" s="90"/>
      <c r="F38" s="542"/>
      <c r="G38" s="518"/>
      <c r="H38" s="518"/>
      <c r="I38" s="518"/>
      <c r="J38" s="518"/>
      <c r="K38" s="518"/>
      <c r="L38" s="518"/>
      <c r="M38" s="518"/>
      <c r="N38" s="518"/>
      <c r="O38" s="518"/>
      <c r="P38" s="518"/>
      <c r="Q38" s="518"/>
      <c r="R38" s="518"/>
      <c r="S38" s="518"/>
      <c r="T38" s="518"/>
      <c r="U38" s="518"/>
      <c r="V38" s="518"/>
      <c r="W38" s="518"/>
      <c r="X38" s="518"/>
      <c r="Y38" s="518"/>
      <c r="Z38" s="518"/>
      <c r="AA38" s="518"/>
      <c r="AB38" s="518"/>
      <c r="AC38" s="518"/>
      <c r="AD38" s="518"/>
      <c r="AE38" s="518"/>
      <c r="AF38" s="518"/>
      <c r="AG38" s="518"/>
      <c r="AH38" s="518"/>
      <c r="AI38" s="518"/>
      <c r="AJ38" s="518"/>
      <c r="AK38" s="518"/>
      <c r="AL38" s="518"/>
      <c r="AM38" s="518"/>
      <c r="AN38" s="518"/>
      <c r="AO38" s="518"/>
      <c r="AP38" s="518"/>
      <c r="AQ38" s="518"/>
    </row>
    <row r="39" spans="1:43" ht="60">
      <c r="A39" s="137" t="s">
        <v>101</v>
      </c>
      <c r="B39" s="138" t="s">
        <v>199</v>
      </c>
      <c r="C39" s="139" t="s">
        <v>29</v>
      </c>
      <c r="D39" s="140">
        <v>17</v>
      </c>
      <c r="E39" s="90">
        <v>0</v>
      </c>
      <c r="F39" s="542">
        <f>E39*D39</f>
        <v>0</v>
      </c>
      <c r="G39" s="518"/>
      <c r="H39" s="518"/>
      <c r="I39" s="518"/>
      <c r="J39" s="518"/>
      <c r="K39" s="518"/>
      <c r="L39" s="518"/>
      <c r="M39" s="518"/>
      <c r="N39" s="518"/>
      <c r="O39" s="518"/>
      <c r="P39" s="518"/>
      <c r="Q39" s="518"/>
      <c r="R39" s="518"/>
      <c r="S39" s="518"/>
      <c r="T39" s="518"/>
      <c r="U39" s="518"/>
      <c r="V39" s="518"/>
      <c r="W39" s="518"/>
      <c r="X39" s="518"/>
      <c r="Y39" s="518"/>
      <c r="Z39" s="518"/>
      <c r="AA39" s="518"/>
      <c r="AB39" s="518"/>
      <c r="AC39" s="518"/>
      <c r="AD39" s="518"/>
      <c r="AE39" s="518"/>
      <c r="AF39" s="518"/>
      <c r="AG39" s="518"/>
      <c r="AH39" s="518"/>
      <c r="AI39" s="518"/>
      <c r="AJ39" s="518"/>
      <c r="AK39" s="518"/>
      <c r="AL39" s="518"/>
      <c r="AM39" s="518"/>
      <c r="AN39" s="518"/>
      <c r="AO39" s="518"/>
      <c r="AP39" s="518"/>
      <c r="AQ39" s="518"/>
    </row>
    <row r="40" spans="1:43">
      <c r="A40" s="137"/>
      <c r="B40" s="138"/>
      <c r="C40" s="139"/>
      <c r="D40" s="140"/>
      <c r="E40" s="90"/>
      <c r="F40" s="542"/>
      <c r="G40" s="518"/>
      <c r="H40" s="518"/>
      <c r="I40" s="518"/>
      <c r="J40" s="518"/>
      <c r="K40" s="518"/>
      <c r="L40" s="518"/>
      <c r="M40" s="518"/>
      <c r="N40" s="518"/>
      <c r="O40" s="518"/>
      <c r="P40" s="518"/>
      <c r="Q40" s="518"/>
      <c r="R40" s="518"/>
      <c r="S40" s="518"/>
      <c r="T40" s="518"/>
      <c r="U40" s="518"/>
      <c r="V40" s="518"/>
      <c r="W40" s="518"/>
      <c r="X40" s="518"/>
      <c r="Y40" s="518"/>
      <c r="Z40" s="518"/>
      <c r="AA40" s="518"/>
      <c r="AB40" s="518"/>
      <c r="AC40" s="518"/>
      <c r="AD40" s="518"/>
      <c r="AE40" s="518"/>
      <c r="AF40" s="518"/>
      <c r="AG40" s="518"/>
      <c r="AH40" s="518"/>
      <c r="AI40" s="518"/>
      <c r="AJ40" s="518"/>
      <c r="AK40" s="518"/>
      <c r="AL40" s="518"/>
      <c r="AM40" s="518"/>
      <c r="AN40" s="518"/>
      <c r="AO40" s="518"/>
      <c r="AP40" s="518"/>
      <c r="AQ40" s="518"/>
    </row>
    <row r="41" spans="1:43" ht="15" customHeight="1">
      <c r="A41" s="137" t="s">
        <v>102</v>
      </c>
      <c r="B41" s="138" t="s">
        <v>200</v>
      </c>
      <c r="C41" s="139" t="s">
        <v>29</v>
      </c>
      <c r="D41" s="140">
        <v>160.30000000000001</v>
      </c>
      <c r="E41" s="90">
        <v>0</v>
      </c>
      <c r="F41" s="542">
        <f>E41*D41</f>
        <v>0</v>
      </c>
      <c r="G41" s="518"/>
      <c r="H41" s="518"/>
      <c r="I41" s="518"/>
      <c r="J41" s="518"/>
      <c r="K41" s="518"/>
      <c r="L41" s="518"/>
      <c r="M41" s="518"/>
      <c r="N41" s="518"/>
      <c r="O41" s="518"/>
      <c r="P41" s="518"/>
      <c r="Q41" s="518"/>
      <c r="R41" s="518"/>
      <c r="S41" s="518"/>
      <c r="T41" s="518"/>
      <c r="U41" s="518"/>
      <c r="V41" s="518"/>
      <c r="W41" s="518"/>
      <c r="X41" s="518"/>
      <c r="Y41" s="518"/>
      <c r="Z41" s="518"/>
      <c r="AA41" s="518"/>
      <c r="AB41" s="518"/>
      <c r="AC41" s="518"/>
      <c r="AD41" s="518"/>
      <c r="AE41" s="518"/>
      <c r="AF41" s="518"/>
      <c r="AG41" s="518"/>
      <c r="AH41" s="518"/>
      <c r="AI41" s="518"/>
      <c r="AJ41" s="518"/>
      <c r="AK41" s="518"/>
      <c r="AL41" s="518"/>
      <c r="AM41" s="518"/>
      <c r="AN41" s="518"/>
      <c r="AO41" s="518"/>
      <c r="AP41" s="518"/>
      <c r="AQ41" s="518"/>
    </row>
    <row r="42" spans="1:43">
      <c r="A42" s="137"/>
      <c r="B42" s="138"/>
      <c r="C42" s="139"/>
      <c r="D42" s="140"/>
      <c r="E42" s="90"/>
      <c r="F42" s="542"/>
      <c r="G42" s="518"/>
      <c r="H42" s="518"/>
      <c r="I42" s="518"/>
      <c r="J42" s="518"/>
      <c r="K42" s="518"/>
      <c r="L42" s="518"/>
      <c r="M42" s="518"/>
      <c r="N42" s="518"/>
      <c r="O42" s="518"/>
      <c r="P42" s="518"/>
      <c r="Q42" s="518"/>
      <c r="R42" s="518"/>
      <c r="S42" s="518"/>
      <c r="T42" s="518"/>
      <c r="U42" s="518"/>
      <c r="V42" s="518"/>
      <c r="W42" s="518"/>
      <c r="X42" s="518"/>
      <c r="Y42" s="518"/>
      <c r="Z42" s="518"/>
      <c r="AA42" s="518"/>
      <c r="AB42" s="518"/>
      <c r="AC42" s="518"/>
      <c r="AD42" s="518"/>
      <c r="AE42" s="518"/>
      <c r="AF42" s="518"/>
      <c r="AG42" s="518"/>
      <c r="AH42" s="518"/>
      <c r="AI42" s="518"/>
      <c r="AJ42" s="518"/>
      <c r="AK42" s="518"/>
      <c r="AL42" s="518"/>
      <c r="AM42" s="518"/>
      <c r="AN42" s="518"/>
      <c r="AO42" s="518"/>
      <c r="AP42" s="518"/>
      <c r="AQ42" s="518"/>
    </row>
    <row r="43" spans="1:43" ht="35.1" customHeight="1">
      <c r="A43" s="137" t="s">
        <v>103</v>
      </c>
      <c r="B43" s="138" t="s">
        <v>201</v>
      </c>
      <c r="C43" s="139" t="s">
        <v>29</v>
      </c>
      <c r="D43" s="140">
        <v>160.30000000000001</v>
      </c>
      <c r="E43" s="90">
        <v>0</v>
      </c>
      <c r="F43" s="542">
        <f>E43*D43</f>
        <v>0</v>
      </c>
      <c r="G43" s="518"/>
      <c r="H43" s="518"/>
      <c r="I43" s="518"/>
      <c r="J43" s="518"/>
      <c r="K43" s="518"/>
      <c r="L43" s="518"/>
      <c r="M43" s="518"/>
      <c r="N43" s="518"/>
      <c r="O43" s="518"/>
      <c r="P43" s="518"/>
      <c r="Q43" s="518"/>
      <c r="R43" s="518"/>
      <c r="S43" s="518"/>
      <c r="T43" s="518"/>
      <c r="U43" s="518"/>
      <c r="V43" s="518"/>
      <c r="W43" s="518"/>
      <c r="X43" s="518"/>
      <c r="Y43" s="518"/>
      <c r="Z43" s="518"/>
      <c r="AA43" s="518"/>
      <c r="AB43" s="518"/>
      <c r="AC43" s="518"/>
      <c r="AD43" s="518"/>
      <c r="AE43" s="518"/>
      <c r="AF43" s="518"/>
      <c r="AG43" s="518"/>
      <c r="AH43" s="518"/>
      <c r="AI43" s="518"/>
      <c r="AJ43" s="518"/>
      <c r="AK43" s="518"/>
      <c r="AL43" s="518"/>
      <c r="AM43" s="518"/>
      <c r="AN43" s="518"/>
      <c r="AO43" s="518"/>
      <c r="AP43" s="518"/>
      <c r="AQ43" s="518"/>
    </row>
    <row r="44" spans="1:43">
      <c r="A44" s="137"/>
      <c r="B44" s="138"/>
      <c r="C44" s="139"/>
      <c r="D44" s="140"/>
      <c r="E44" s="90"/>
      <c r="F44" s="542"/>
      <c r="G44" s="518"/>
      <c r="H44" s="518"/>
      <c r="I44" s="518"/>
      <c r="J44" s="518"/>
      <c r="K44" s="518"/>
      <c r="L44" s="518"/>
      <c r="M44" s="518"/>
      <c r="N44" s="518"/>
      <c r="O44" s="518"/>
      <c r="P44" s="518"/>
      <c r="Q44" s="518"/>
      <c r="R44" s="518"/>
      <c r="S44" s="518"/>
      <c r="T44" s="518"/>
      <c r="U44" s="518"/>
      <c r="V44" s="518"/>
      <c r="W44" s="518"/>
      <c r="X44" s="518"/>
      <c r="Y44" s="518"/>
      <c r="Z44" s="518"/>
      <c r="AA44" s="518"/>
      <c r="AB44" s="518"/>
      <c r="AC44" s="518"/>
      <c r="AD44" s="518"/>
      <c r="AE44" s="518"/>
      <c r="AF44" s="518"/>
      <c r="AG44" s="518"/>
      <c r="AH44" s="518"/>
      <c r="AI44" s="518"/>
      <c r="AJ44" s="518"/>
      <c r="AK44" s="518"/>
      <c r="AL44" s="518"/>
      <c r="AM44" s="518"/>
      <c r="AN44" s="518"/>
      <c r="AO44" s="518"/>
      <c r="AP44" s="518"/>
      <c r="AQ44" s="518"/>
    </row>
    <row r="45" spans="1:43" ht="45">
      <c r="A45" s="137" t="s">
        <v>104</v>
      </c>
      <c r="B45" s="138" t="s">
        <v>217</v>
      </c>
      <c r="C45" s="139" t="s">
        <v>29</v>
      </c>
      <c r="D45" s="140">
        <v>160.30000000000001</v>
      </c>
      <c r="E45" s="90">
        <v>0</v>
      </c>
      <c r="F45" s="542">
        <f>E45*D45</f>
        <v>0</v>
      </c>
      <c r="G45" s="518"/>
      <c r="H45" s="518"/>
      <c r="I45" s="518"/>
      <c r="J45" s="518"/>
      <c r="K45" s="518"/>
      <c r="L45" s="518"/>
      <c r="M45" s="518"/>
      <c r="N45" s="518"/>
      <c r="O45" s="518"/>
      <c r="P45" s="518"/>
      <c r="Q45" s="518"/>
      <c r="R45" s="518"/>
      <c r="S45" s="518"/>
      <c r="T45" s="518"/>
      <c r="U45" s="518"/>
      <c r="V45" s="518"/>
      <c r="W45" s="518"/>
      <c r="X45" s="518"/>
      <c r="Y45" s="518"/>
      <c r="Z45" s="518"/>
      <c r="AA45" s="518"/>
      <c r="AB45" s="518"/>
      <c r="AC45" s="518"/>
      <c r="AD45" s="518"/>
      <c r="AE45" s="518"/>
      <c r="AF45" s="518"/>
      <c r="AG45" s="518"/>
      <c r="AH45" s="518"/>
      <c r="AI45" s="518"/>
      <c r="AJ45" s="518"/>
      <c r="AK45" s="518"/>
      <c r="AL45" s="518"/>
      <c r="AM45" s="518"/>
      <c r="AN45" s="518"/>
      <c r="AO45" s="518"/>
      <c r="AP45" s="518"/>
      <c r="AQ45" s="518"/>
    </row>
    <row r="46" spans="1:43">
      <c r="A46" s="137"/>
      <c r="B46" s="138"/>
      <c r="C46" s="139"/>
      <c r="D46" s="140"/>
      <c r="E46" s="90"/>
      <c r="F46" s="542"/>
      <c r="G46" s="518"/>
      <c r="H46" s="518"/>
      <c r="I46" s="518"/>
      <c r="J46" s="518"/>
      <c r="K46" s="518"/>
      <c r="L46" s="518"/>
      <c r="M46" s="518"/>
      <c r="N46" s="518"/>
      <c r="O46" s="518"/>
      <c r="P46" s="518"/>
      <c r="Q46" s="518"/>
      <c r="R46" s="518"/>
      <c r="S46" s="518"/>
      <c r="T46" s="518"/>
      <c r="U46" s="518"/>
      <c r="V46" s="518"/>
      <c r="W46" s="518"/>
      <c r="X46" s="518"/>
      <c r="Y46" s="518"/>
      <c r="Z46" s="518"/>
      <c r="AA46" s="518"/>
      <c r="AB46" s="518"/>
      <c r="AC46" s="518"/>
      <c r="AD46" s="518"/>
      <c r="AE46" s="518"/>
      <c r="AF46" s="518"/>
      <c r="AG46" s="518"/>
      <c r="AH46" s="518"/>
      <c r="AI46" s="518"/>
      <c r="AJ46" s="518"/>
      <c r="AK46" s="518"/>
      <c r="AL46" s="518"/>
      <c r="AM46" s="518"/>
      <c r="AN46" s="518"/>
      <c r="AO46" s="518"/>
      <c r="AP46" s="518"/>
      <c r="AQ46" s="518"/>
    </row>
    <row r="47" spans="1:43" ht="15" customHeight="1">
      <c r="A47" s="137" t="s">
        <v>105</v>
      </c>
      <c r="B47" s="138" t="s">
        <v>202</v>
      </c>
      <c r="C47" s="139" t="s">
        <v>8</v>
      </c>
      <c r="D47" s="140">
        <v>1</v>
      </c>
      <c r="E47" s="90">
        <v>0</v>
      </c>
      <c r="F47" s="542">
        <f>E47*D47</f>
        <v>0</v>
      </c>
      <c r="G47" s="518"/>
      <c r="H47" s="518"/>
      <c r="I47" s="518"/>
      <c r="J47" s="518"/>
      <c r="K47" s="518"/>
      <c r="L47" s="518"/>
      <c r="M47" s="518"/>
      <c r="N47" s="518"/>
      <c r="O47" s="518"/>
      <c r="P47" s="518"/>
      <c r="Q47" s="518"/>
      <c r="R47" s="518"/>
      <c r="S47" s="518"/>
      <c r="T47" s="518"/>
      <c r="U47" s="518"/>
      <c r="V47" s="518"/>
      <c r="W47" s="518"/>
      <c r="X47" s="518"/>
      <c r="Y47" s="518"/>
      <c r="Z47" s="518"/>
      <c r="AA47" s="518"/>
      <c r="AB47" s="518"/>
      <c r="AC47" s="518"/>
      <c r="AD47" s="518"/>
      <c r="AE47" s="518"/>
      <c r="AF47" s="518"/>
      <c r="AG47" s="518"/>
      <c r="AH47" s="518"/>
      <c r="AI47" s="518"/>
      <c r="AJ47" s="518"/>
      <c r="AK47" s="518"/>
      <c r="AL47" s="518"/>
      <c r="AM47" s="518"/>
      <c r="AN47" s="518"/>
      <c r="AO47" s="518"/>
      <c r="AP47" s="518"/>
      <c r="AQ47" s="518"/>
    </row>
    <row r="48" spans="1:43">
      <c r="A48" s="137"/>
      <c r="B48" s="138"/>
      <c r="C48" s="139"/>
      <c r="D48" s="140"/>
      <c r="E48" s="90"/>
      <c r="F48" s="542"/>
      <c r="G48" s="518"/>
      <c r="H48" s="518"/>
      <c r="I48" s="518"/>
      <c r="J48" s="518"/>
      <c r="K48" s="518"/>
      <c r="L48" s="518"/>
      <c r="M48" s="518"/>
      <c r="N48" s="518"/>
      <c r="O48" s="518"/>
      <c r="P48" s="518"/>
      <c r="Q48" s="518"/>
      <c r="R48" s="518"/>
      <c r="S48" s="518"/>
      <c r="T48" s="518"/>
      <c r="U48" s="518"/>
      <c r="V48" s="518"/>
      <c r="W48" s="518"/>
      <c r="X48" s="518"/>
      <c r="Y48" s="518"/>
      <c r="Z48" s="518"/>
      <c r="AA48" s="518"/>
      <c r="AB48" s="518"/>
      <c r="AC48" s="518"/>
      <c r="AD48" s="518"/>
      <c r="AE48" s="518"/>
      <c r="AF48" s="518"/>
      <c r="AG48" s="518"/>
      <c r="AH48" s="518"/>
      <c r="AI48" s="518"/>
      <c r="AJ48" s="518"/>
      <c r="AK48" s="518"/>
      <c r="AL48" s="518"/>
      <c r="AM48" s="518"/>
      <c r="AN48" s="518"/>
      <c r="AO48" s="518"/>
      <c r="AP48" s="518"/>
      <c r="AQ48" s="518"/>
    </row>
    <row r="49" spans="1:43" ht="15" customHeight="1">
      <c r="A49" s="137" t="s">
        <v>106</v>
      </c>
      <c r="B49" s="138" t="s">
        <v>203</v>
      </c>
      <c r="C49" s="139" t="s">
        <v>8</v>
      </c>
      <c r="D49" s="140">
        <v>11</v>
      </c>
      <c r="E49" s="90">
        <v>0</v>
      </c>
      <c r="F49" s="542">
        <f>E49*D49</f>
        <v>0</v>
      </c>
      <c r="G49" s="518"/>
      <c r="H49" s="518"/>
      <c r="I49" s="518"/>
      <c r="J49" s="518"/>
      <c r="K49" s="518"/>
      <c r="L49" s="518"/>
      <c r="M49" s="518"/>
      <c r="N49" s="518"/>
      <c r="O49" s="518"/>
      <c r="P49" s="518"/>
      <c r="Q49" s="518"/>
      <c r="R49" s="518"/>
      <c r="S49" s="518"/>
      <c r="T49" s="518"/>
      <c r="U49" s="518"/>
      <c r="V49" s="518"/>
      <c r="W49" s="518"/>
      <c r="X49" s="518"/>
      <c r="Y49" s="518"/>
      <c r="Z49" s="518"/>
      <c r="AA49" s="518"/>
      <c r="AB49" s="518"/>
      <c r="AC49" s="518"/>
      <c r="AD49" s="518"/>
      <c r="AE49" s="518"/>
      <c r="AF49" s="518"/>
      <c r="AG49" s="518"/>
      <c r="AH49" s="518"/>
      <c r="AI49" s="518"/>
      <c r="AJ49" s="518"/>
      <c r="AK49" s="518"/>
      <c r="AL49" s="518"/>
      <c r="AM49" s="518"/>
      <c r="AN49" s="518"/>
      <c r="AO49" s="518"/>
      <c r="AP49" s="518"/>
      <c r="AQ49" s="518"/>
    </row>
    <row r="50" spans="1:43">
      <c r="A50" s="137"/>
      <c r="B50" s="138"/>
      <c r="C50" s="139"/>
      <c r="D50" s="140"/>
      <c r="E50" s="90"/>
      <c r="F50" s="542"/>
      <c r="G50" s="518"/>
      <c r="H50" s="518"/>
      <c r="I50" s="518"/>
      <c r="J50" s="518"/>
      <c r="K50" s="518"/>
      <c r="L50" s="518"/>
      <c r="M50" s="518"/>
      <c r="N50" s="518"/>
      <c r="O50" s="518"/>
      <c r="P50" s="518"/>
      <c r="Q50" s="518"/>
      <c r="R50" s="518"/>
      <c r="S50" s="518"/>
      <c r="T50" s="518"/>
      <c r="U50" s="518"/>
      <c r="V50" s="518"/>
      <c r="W50" s="518"/>
      <c r="X50" s="518"/>
      <c r="Y50" s="518"/>
      <c r="Z50" s="518"/>
      <c r="AA50" s="518"/>
      <c r="AB50" s="518"/>
      <c r="AC50" s="518"/>
      <c r="AD50" s="518"/>
      <c r="AE50" s="518"/>
      <c r="AF50" s="518"/>
      <c r="AG50" s="518"/>
      <c r="AH50" s="518"/>
      <c r="AI50" s="518"/>
      <c r="AJ50" s="518"/>
      <c r="AK50" s="518"/>
      <c r="AL50" s="518"/>
      <c r="AM50" s="518"/>
      <c r="AN50" s="518"/>
      <c r="AO50" s="518"/>
      <c r="AP50" s="518"/>
      <c r="AQ50" s="518"/>
    </row>
    <row r="51" spans="1:43" ht="15" customHeight="1">
      <c r="A51" s="137" t="s">
        <v>107</v>
      </c>
      <c r="B51" s="138" t="s">
        <v>204</v>
      </c>
      <c r="C51" s="139" t="s">
        <v>8</v>
      </c>
      <c r="D51" s="140">
        <v>1</v>
      </c>
      <c r="E51" s="90">
        <v>0</v>
      </c>
      <c r="F51" s="542">
        <f>E51*D51</f>
        <v>0</v>
      </c>
      <c r="G51" s="518"/>
      <c r="H51" s="518"/>
      <c r="I51" s="518"/>
      <c r="J51" s="518"/>
      <c r="K51" s="518"/>
      <c r="L51" s="518"/>
      <c r="M51" s="518"/>
      <c r="N51" s="518"/>
      <c r="O51" s="518"/>
      <c r="P51" s="518"/>
      <c r="Q51" s="518"/>
      <c r="R51" s="518"/>
      <c r="S51" s="518"/>
      <c r="T51" s="518"/>
      <c r="U51" s="518"/>
      <c r="V51" s="518"/>
      <c r="W51" s="518"/>
      <c r="X51" s="518"/>
      <c r="Y51" s="518"/>
      <c r="Z51" s="518"/>
      <c r="AA51" s="518"/>
      <c r="AB51" s="518"/>
      <c r="AC51" s="518"/>
      <c r="AD51" s="518"/>
      <c r="AE51" s="518"/>
      <c r="AF51" s="518"/>
      <c r="AG51" s="518"/>
      <c r="AH51" s="518"/>
      <c r="AI51" s="518"/>
      <c r="AJ51" s="518"/>
      <c r="AK51" s="518"/>
      <c r="AL51" s="518"/>
      <c r="AM51" s="518"/>
      <c r="AN51" s="518"/>
      <c r="AO51" s="518"/>
      <c r="AP51" s="518"/>
      <c r="AQ51" s="518"/>
    </row>
    <row r="52" spans="1:43">
      <c r="A52" s="137"/>
      <c r="B52" s="138"/>
      <c r="C52" s="139"/>
      <c r="D52" s="140"/>
      <c r="E52" s="90"/>
      <c r="F52" s="542"/>
      <c r="G52" s="518"/>
      <c r="H52" s="518"/>
      <c r="I52" s="518"/>
      <c r="J52" s="518"/>
      <c r="K52" s="518"/>
      <c r="L52" s="518"/>
      <c r="M52" s="518"/>
      <c r="N52" s="518"/>
      <c r="O52" s="518"/>
      <c r="P52" s="518"/>
      <c r="Q52" s="518"/>
      <c r="R52" s="518"/>
      <c r="S52" s="518"/>
      <c r="T52" s="518"/>
      <c r="U52" s="518"/>
      <c r="V52" s="518"/>
      <c r="W52" s="518"/>
      <c r="X52" s="518"/>
      <c r="Y52" s="518"/>
      <c r="Z52" s="518"/>
      <c r="AA52" s="518"/>
      <c r="AB52" s="518"/>
      <c r="AC52" s="518"/>
      <c r="AD52" s="518"/>
      <c r="AE52" s="518"/>
      <c r="AF52" s="518"/>
      <c r="AG52" s="518"/>
      <c r="AH52" s="518"/>
      <c r="AI52" s="518"/>
      <c r="AJ52" s="518"/>
      <c r="AK52" s="518"/>
      <c r="AL52" s="518"/>
      <c r="AM52" s="518"/>
      <c r="AN52" s="518"/>
      <c r="AO52" s="518"/>
      <c r="AP52" s="518"/>
      <c r="AQ52" s="518"/>
    </row>
    <row r="53" spans="1:43" ht="15" customHeight="1">
      <c r="A53" s="137" t="s">
        <v>108</v>
      </c>
      <c r="B53" s="138" t="s">
        <v>205</v>
      </c>
      <c r="C53" s="139" t="s">
        <v>8</v>
      </c>
      <c r="D53" s="140">
        <v>1</v>
      </c>
      <c r="E53" s="90">
        <v>0</v>
      </c>
      <c r="F53" s="542">
        <f>E53*D53</f>
        <v>0</v>
      </c>
      <c r="G53" s="518"/>
      <c r="H53" s="518"/>
      <c r="I53" s="518"/>
      <c r="J53" s="518"/>
      <c r="K53" s="518"/>
      <c r="L53" s="518"/>
      <c r="M53" s="518"/>
      <c r="N53" s="518"/>
      <c r="O53" s="518"/>
      <c r="P53" s="518"/>
      <c r="Q53" s="518"/>
      <c r="R53" s="518"/>
      <c r="S53" s="518"/>
      <c r="T53" s="518"/>
      <c r="U53" s="518"/>
      <c r="V53" s="518"/>
      <c r="W53" s="518"/>
      <c r="X53" s="518"/>
      <c r="Y53" s="518"/>
      <c r="Z53" s="518"/>
      <c r="AA53" s="518"/>
      <c r="AB53" s="518"/>
      <c r="AC53" s="518"/>
      <c r="AD53" s="518"/>
      <c r="AE53" s="518"/>
      <c r="AF53" s="518"/>
      <c r="AG53" s="518"/>
      <c r="AH53" s="518"/>
      <c r="AI53" s="518"/>
      <c r="AJ53" s="518"/>
      <c r="AK53" s="518"/>
      <c r="AL53" s="518"/>
      <c r="AM53" s="518"/>
      <c r="AN53" s="518"/>
      <c r="AO53" s="518"/>
      <c r="AP53" s="518"/>
      <c r="AQ53" s="518"/>
    </row>
    <row r="54" spans="1:43">
      <c r="A54" s="137"/>
      <c r="B54" s="138"/>
      <c r="C54" s="139"/>
      <c r="D54" s="140"/>
      <c r="E54" s="90"/>
      <c r="F54" s="542"/>
      <c r="G54" s="518"/>
      <c r="H54" s="518"/>
      <c r="I54" s="518"/>
      <c r="J54" s="518"/>
      <c r="K54" s="518"/>
      <c r="L54" s="518"/>
      <c r="M54" s="518"/>
      <c r="N54" s="518"/>
      <c r="O54" s="518"/>
      <c r="P54" s="518"/>
      <c r="Q54" s="518"/>
      <c r="R54" s="518"/>
      <c r="S54" s="518"/>
      <c r="T54" s="518"/>
      <c r="U54" s="518"/>
      <c r="V54" s="518"/>
      <c r="W54" s="518"/>
      <c r="X54" s="518"/>
      <c r="Y54" s="518"/>
      <c r="Z54" s="518"/>
      <c r="AA54" s="518"/>
      <c r="AB54" s="518"/>
      <c r="AC54" s="518"/>
      <c r="AD54" s="518"/>
      <c r="AE54" s="518"/>
      <c r="AF54" s="518"/>
      <c r="AG54" s="518"/>
      <c r="AH54" s="518"/>
      <c r="AI54" s="518"/>
      <c r="AJ54" s="518"/>
      <c r="AK54" s="518"/>
      <c r="AL54" s="518"/>
      <c r="AM54" s="518"/>
      <c r="AN54" s="518"/>
      <c r="AO54" s="518"/>
      <c r="AP54" s="518"/>
      <c r="AQ54" s="518"/>
    </row>
    <row r="55" spans="1:43" ht="15" customHeight="1">
      <c r="A55" s="137" t="s">
        <v>109</v>
      </c>
      <c r="B55" s="138" t="s">
        <v>34</v>
      </c>
      <c r="C55" s="139">
        <v>0.05</v>
      </c>
      <c r="D55" s="140"/>
      <c r="E55" s="90"/>
      <c r="F55" s="542">
        <f>SUM(F11:F54)*C55</f>
        <v>0</v>
      </c>
      <c r="G55" s="518"/>
      <c r="H55" s="518"/>
      <c r="I55" s="518"/>
      <c r="J55" s="518"/>
      <c r="K55" s="518"/>
      <c r="L55" s="518"/>
      <c r="M55" s="518"/>
      <c r="N55" s="518"/>
      <c r="O55" s="518"/>
      <c r="P55" s="518"/>
      <c r="Q55" s="518"/>
      <c r="R55" s="518"/>
      <c r="S55" s="518"/>
      <c r="T55" s="518"/>
      <c r="U55" s="518"/>
      <c r="V55" s="518"/>
      <c r="W55" s="518"/>
      <c r="X55" s="518"/>
      <c r="Y55" s="518"/>
      <c r="Z55" s="518"/>
      <c r="AA55" s="518"/>
      <c r="AB55" s="518"/>
      <c r="AC55" s="518"/>
      <c r="AD55" s="518"/>
      <c r="AE55" s="518"/>
      <c r="AF55" s="518"/>
      <c r="AG55" s="518"/>
      <c r="AH55" s="518"/>
      <c r="AI55" s="518"/>
      <c r="AJ55" s="518"/>
      <c r="AK55" s="518"/>
      <c r="AL55" s="518"/>
      <c r="AM55" s="518"/>
      <c r="AN55" s="518"/>
      <c r="AO55" s="518"/>
      <c r="AP55" s="518"/>
      <c r="AQ55" s="518"/>
    </row>
    <row r="56" spans="1:43" ht="15.6" thickBot="1">
      <c r="A56" s="144"/>
      <c r="B56" s="145"/>
      <c r="C56" s="146"/>
      <c r="D56" s="147"/>
    </row>
    <row r="57" spans="1:43" ht="19.8" thickBot="1">
      <c r="A57" s="148" t="s">
        <v>20</v>
      </c>
      <c r="B57" s="149" t="s">
        <v>183</v>
      </c>
      <c r="C57" s="150"/>
      <c r="D57" s="151"/>
      <c r="E57" s="535"/>
      <c r="F57" s="566">
        <f>SUM(F11:F56)</f>
        <v>0</v>
      </c>
    </row>
  </sheetData>
  <sheetProtection algorithmName="SHA-512" hashValue="/vUCTyDhh5YW60E7hKCPpnE6mlte1d4UORhF6D4J1kLbA/phc13lMjqO8E4bLTxqzf5WBdawI5V9Qikkg2Ix7A==" saltValue="Oz9UfVrVy1laNsKIsFA7Nw==" spinCount="100000" sheet="1" objects="1" scenarios="1"/>
  <mergeCells count="3">
    <mergeCell ref="A1:F2"/>
    <mergeCell ref="A3:B3"/>
    <mergeCell ref="A4:F4"/>
  </mergeCells>
  <pageMargins left="0.70866141732283472" right="0.70866141732283472" top="0.74803149606299213" bottom="0.74803149606299213" header="0.31496062992125984" footer="0.31496062992125984"/>
  <pageSetup paperSize="9" scale="68" firstPageNumber="3" fitToHeight="0" orientation="portrait" useFirstPageNumber="1" r:id="rId1"/>
  <headerFooter>
    <oddFooter>&amp;CMeteorna kanalizacija
&amp;P/&amp;N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10B96-FC7D-49E0-8B0F-FB15BCB322D0}">
  <sheetPr>
    <tabColor rgb="FF92D050"/>
    <pageSetUpPr fitToPage="1"/>
  </sheetPr>
  <dimension ref="A1:AQ63"/>
  <sheetViews>
    <sheetView view="pageBreakPreview" zoomScale="70" zoomScaleNormal="130" zoomScaleSheetLayoutView="70" workbookViewId="0">
      <selection sqref="A1:F2"/>
    </sheetView>
  </sheetViews>
  <sheetFormatPr defaultColWidth="10.33203125" defaultRowHeight="15"/>
  <cols>
    <col min="1" max="1" width="10.44140625" style="550" bestFit="1" customWidth="1"/>
    <col min="2" max="2" width="75.5546875" style="551" customWidth="1"/>
    <col min="3" max="3" width="6.44140625" style="552" bestFit="1" customWidth="1"/>
    <col min="4" max="4" width="9.44140625" style="553" bestFit="1" customWidth="1"/>
    <col min="5" max="5" width="11" style="554" bestFit="1" customWidth="1"/>
    <col min="6" max="6" width="14.5546875" style="555" bestFit="1" customWidth="1"/>
    <col min="7" max="16384" width="10.33203125" style="523"/>
  </cols>
  <sheetData>
    <row r="1" spans="1:43" s="508" customFormat="1">
      <c r="A1" s="372" t="s">
        <v>241</v>
      </c>
      <c r="B1" s="373"/>
      <c r="C1" s="373"/>
      <c r="D1" s="373"/>
      <c r="E1" s="373"/>
      <c r="F1" s="374"/>
    </row>
    <row r="2" spans="1:43" s="508" customFormat="1" ht="15.6" thickBot="1">
      <c r="A2" s="375"/>
      <c r="B2" s="376"/>
      <c r="C2" s="376"/>
      <c r="D2" s="376"/>
      <c r="E2" s="376"/>
      <c r="F2" s="377"/>
    </row>
    <row r="3" spans="1:43" s="508" customFormat="1" ht="15.6" thickBot="1">
      <c r="A3" s="509"/>
      <c r="B3" s="510"/>
      <c r="C3" s="511"/>
      <c r="D3" s="512"/>
      <c r="E3" s="513"/>
      <c r="F3" s="514"/>
    </row>
    <row r="4" spans="1:43" s="518" customFormat="1" ht="19.8" thickBot="1">
      <c r="A4" s="515" t="s">
        <v>206</v>
      </c>
      <c r="B4" s="516"/>
      <c r="C4" s="516"/>
      <c r="D4" s="516"/>
      <c r="E4" s="516"/>
      <c r="F4" s="517"/>
    </row>
    <row r="5" spans="1:43">
      <c r="A5" s="519"/>
      <c r="B5" s="520"/>
      <c r="C5" s="521"/>
      <c r="D5" s="521"/>
      <c r="E5" s="522"/>
      <c r="F5" s="522"/>
    </row>
    <row r="6" spans="1:43" s="524" customFormat="1" ht="30">
      <c r="A6" s="61" t="s">
        <v>0</v>
      </c>
      <c r="B6" s="62" t="s">
        <v>1</v>
      </c>
      <c r="C6" s="63" t="s">
        <v>3</v>
      </c>
      <c r="D6" s="64" t="s">
        <v>7</v>
      </c>
      <c r="E6" s="65" t="s">
        <v>4</v>
      </c>
      <c r="F6" s="65" t="s">
        <v>5</v>
      </c>
    </row>
    <row r="7" spans="1:43" s="508" customFormat="1" ht="15.6" thickBot="1">
      <c r="A7" s="525"/>
      <c r="B7" s="526"/>
      <c r="C7" s="527"/>
      <c r="D7" s="528"/>
      <c r="E7" s="529"/>
      <c r="F7" s="530"/>
      <c r="G7" s="518"/>
      <c r="H7" s="518"/>
      <c r="I7" s="518"/>
      <c r="J7" s="518"/>
      <c r="K7" s="518"/>
      <c r="L7" s="518"/>
      <c r="M7" s="518"/>
      <c r="N7" s="518"/>
      <c r="O7" s="518"/>
      <c r="P7" s="518"/>
      <c r="Q7" s="518"/>
      <c r="R7" s="518"/>
      <c r="S7" s="518"/>
      <c r="T7" s="518"/>
      <c r="U7" s="518"/>
      <c r="V7" s="518"/>
      <c r="W7" s="518"/>
      <c r="X7" s="518"/>
      <c r="Y7" s="518"/>
      <c r="Z7" s="518"/>
      <c r="AA7" s="518"/>
      <c r="AB7" s="518"/>
      <c r="AC7" s="518"/>
      <c r="AD7" s="518"/>
      <c r="AE7" s="518"/>
      <c r="AF7" s="518"/>
      <c r="AG7" s="518"/>
      <c r="AH7" s="518"/>
      <c r="AI7" s="518"/>
      <c r="AJ7" s="518"/>
      <c r="AK7" s="518"/>
      <c r="AL7" s="518"/>
      <c r="AM7" s="518"/>
      <c r="AN7" s="518"/>
      <c r="AO7" s="518"/>
      <c r="AP7" s="518"/>
      <c r="AQ7" s="518"/>
    </row>
    <row r="8" spans="1:43" s="537" customFormat="1" ht="19.8" thickBot="1">
      <c r="A8" s="531" t="s">
        <v>13</v>
      </c>
      <c r="B8" s="532" t="s">
        <v>207</v>
      </c>
      <c r="C8" s="533"/>
      <c r="D8" s="534"/>
      <c r="E8" s="535"/>
      <c r="F8" s="536"/>
      <c r="G8" s="518"/>
      <c r="H8" s="518"/>
      <c r="I8" s="518"/>
      <c r="J8" s="518"/>
      <c r="K8" s="518"/>
      <c r="L8" s="518"/>
      <c r="M8" s="518"/>
      <c r="N8" s="518"/>
      <c r="O8" s="518"/>
      <c r="P8" s="518"/>
      <c r="Q8" s="518"/>
      <c r="R8" s="518"/>
      <c r="S8" s="518"/>
      <c r="T8" s="518"/>
      <c r="U8" s="518"/>
      <c r="V8" s="518"/>
      <c r="W8" s="518"/>
      <c r="X8" s="518"/>
      <c r="Y8" s="518"/>
      <c r="Z8" s="518"/>
      <c r="AA8" s="518"/>
      <c r="AB8" s="518"/>
      <c r="AC8" s="518"/>
      <c r="AD8" s="518"/>
      <c r="AE8" s="518"/>
      <c r="AF8" s="518"/>
      <c r="AG8" s="518"/>
      <c r="AH8" s="518"/>
      <c r="AI8" s="518"/>
      <c r="AJ8" s="518"/>
      <c r="AK8" s="518"/>
      <c r="AL8" s="518"/>
      <c r="AM8" s="518"/>
      <c r="AN8" s="518"/>
      <c r="AO8" s="518"/>
      <c r="AP8" s="518"/>
      <c r="AQ8" s="518"/>
    </row>
    <row r="9" spans="1:43" s="540" customFormat="1">
      <c r="A9" s="133"/>
      <c r="B9" s="134"/>
      <c r="C9" s="135"/>
      <c r="D9" s="136"/>
      <c r="E9" s="538"/>
      <c r="F9" s="539"/>
      <c r="G9" s="518"/>
      <c r="H9" s="518"/>
      <c r="I9" s="518"/>
      <c r="J9" s="518"/>
      <c r="K9" s="518"/>
      <c r="L9" s="518"/>
      <c r="M9" s="518"/>
      <c r="N9" s="518"/>
      <c r="O9" s="518"/>
      <c r="P9" s="518"/>
      <c r="Q9" s="518"/>
      <c r="R9" s="518"/>
      <c r="S9" s="518"/>
      <c r="T9" s="518"/>
      <c r="U9" s="518"/>
      <c r="V9" s="518"/>
      <c r="W9" s="518"/>
      <c r="X9" s="518"/>
      <c r="Y9" s="518"/>
      <c r="Z9" s="518"/>
      <c r="AA9" s="518"/>
      <c r="AB9" s="518"/>
      <c r="AC9" s="518"/>
      <c r="AD9" s="518"/>
      <c r="AE9" s="518"/>
      <c r="AF9" s="518"/>
      <c r="AG9" s="518"/>
      <c r="AH9" s="518"/>
      <c r="AI9" s="518"/>
      <c r="AJ9" s="518"/>
      <c r="AK9" s="518"/>
      <c r="AL9" s="518"/>
      <c r="AM9" s="518"/>
      <c r="AN9" s="518"/>
      <c r="AO9" s="518"/>
      <c r="AP9" s="518"/>
      <c r="AQ9" s="518"/>
    </row>
    <row r="10" spans="1:43">
      <c r="A10" s="137"/>
      <c r="B10" s="138"/>
      <c r="C10" s="139"/>
      <c r="D10" s="140"/>
      <c r="E10" s="90"/>
      <c r="F10" s="542"/>
      <c r="G10" s="518"/>
      <c r="H10" s="518"/>
      <c r="I10" s="518"/>
      <c r="J10" s="518"/>
      <c r="K10" s="518"/>
      <c r="L10" s="518"/>
      <c r="M10" s="518"/>
      <c r="N10" s="518"/>
      <c r="O10" s="518"/>
      <c r="P10" s="518"/>
      <c r="Q10" s="518"/>
      <c r="R10" s="518"/>
      <c r="S10" s="518"/>
      <c r="T10" s="518"/>
      <c r="U10" s="518"/>
      <c r="V10" s="518"/>
      <c r="W10" s="518"/>
      <c r="X10" s="518"/>
      <c r="Y10" s="518"/>
      <c r="Z10" s="518"/>
      <c r="AA10" s="518"/>
      <c r="AB10" s="518"/>
      <c r="AC10" s="518"/>
      <c r="AD10" s="518"/>
      <c r="AE10" s="518"/>
      <c r="AF10" s="518"/>
      <c r="AG10" s="518"/>
      <c r="AH10" s="518"/>
      <c r="AI10" s="518"/>
      <c r="AJ10" s="518"/>
      <c r="AK10" s="518"/>
      <c r="AL10" s="518"/>
      <c r="AM10" s="518"/>
      <c r="AN10" s="518"/>
      <c r="AO10" s="518"/>
      <c r="AP10" s="518"/>
      <c r="AQ10" s="518"/>
    </row>
    <row r="11" spans="1:43" ht="50.1" customHeight="1">
      <c r="A11" s="137" t="s">
        <v>139</v>
      </c>
      <c r="B11" s="138" t="s">
        <v>184</v>
      </c>
      <c r="C11" s="139" t="s">
        <v>11</v>
      </c>
      <c r="D11" s="140">
        <v>156</v>
      </c>
      <c r="E11" s="90">
        <v>0</v>
      </c>
      <c r="F11" s="542">
        <f>E11*D11</f>
        <v>0</v>
      </c>
      <c r="G11" s="518"/>
      <c r="H11" s="518"/>
      <c r="I11" s="518"/>
      <c r="J11" s="518"/>
      <c r="K11" s="518"/>
      <c r="L11" s="518"/>
      <c r="M11" s="518"/>
      <c r="N11" s="518"/>
      <c r="O11" s="518"/>
      <c r="P11" s="518"/>
      <c r="Q11" s="518"/>
      <c r="R11" s="518"/>
      <c r="S11" s="518"/>
      <c r="T11" s="518"/>
      <c r="U11" s="518"/>
      <c r="V11" s="518"/>
      <c r="W11" s="518"/>
      <c r="X11" s="518"/>
      <c r="Y11" s="518"/>
      <c r="Z11" s="518"/>
      <c r="AA11" s="518"/>
      <c r="AB11" s="518"/>
      <c r="AC11" s="518"/>
      <c r="AD11" s="518"/>
      <c r="AE11" s="518"/>
      <c r="AF11" s="518"/>
      <c r="AG11" s="518"/>
      <c r="AH11" s="518"/>
      <c r="AI11" s="518"/>
      <c r="AJ11" s="518"/>
      <c r="AK11" s="518"/>
      <c r="AL11" s="518"/>
      <c r="AM11" s="518"/>
      <c r="AN11" s="518"/>
      <c r="AO11" s="518"/>
      <c r="AP11" s="518"/>
      <c r="AQ11" s="518"/>
    </row>
    <row r="12" spans="1:43">
      <c r="A12" s="137"/>
      <c r="B12" s="138"/>
      <c r="C12" s="139"/>
      <c r="D12" s="140"/>
      <c r="E12" s="90"/>
      <c r="F12" s="542"/>
      <c r="G12" s="518"/>
      <c r="H12" s="518"/>
      <c r="I12" s="518"/>
      <c r="J12" s="518"/>
      <c r="K12" s="518"/>
      <c r="L12" s="518"/>
      <c r="M12" s="518"/>
      <c r="N12" s="518"/>
      <c r="O12" s="518"/>
      <c r="P12" s="518"/>
      <c r="Q12" s="518"/>
      <c r="R12" s="518"/>
      <c r="S12" s="518"/>
      <c r="T12" s="518"/>
      <c r="U12" s="518"/>
      <c r="V12" s="518"/>
      <c r="W12" s="518"/>
      <c r="X12" s="518"/>
      <c r="Y12" s="518"/>
      <c r="Z12" s="518"/>
      <c r="AA12" s="518"/>
      <c r="AB12" s="518"/>
      <c r="AC12" s="518"/>
      <c r="AD12" s="518"/>
      <c r="AE12" s="518"/>
      <c r="AF12" s="518"/>
      <c r="AG12" s="518"/>
      <c r="AH12" s="518"/>
      <c r="AI12" s="518"/>
      <c r="AJ12" s="518"/>
      <c r="AK12" s="518"/>
      <c r="AL12" s="518"/>
      <c r="AM12" s="518"/>
      <c r="AN12" s="518"/>
      <c r="AO12" s="518"/>
      <c r="AP12" s="518"/>
      <c r="AQ12" s="518"/>
    </row>
    <row r="13" spans="1:43" ht="35.1" customHeight="1">
      <c r="A13" s="137" t="s">
        <v>140</v>
      </c>
      <c r="B13" s="138" t="s">
        <v>185</v>
      </c>
      <c r="C13" s="139" t="s">
        <v>28</v>
      </c>
      <c r="D13" s="140">
        <v>8</v>
      </c>
      <c r="E13" s="90">
        <v>0</v>
      </c>
      <c r="F13" s="542">
        <f>E13*D13</f>
        <v>0</v>
      </c>
      <c r="G13" s="518"/>
      <c r="H13" s="518"/>
      <c r="I13" s="518"/>
      <c r="J13" s="518"/>
      <c r="K13" s="518"/>
      <c r="L13" s="518"/>
      <c r="M13" s="518"/>
      <c r="N13" s="518"/>
      <c r="O13" s="518"/>
      <c r="P13" s="518"/>
      <c r="Q13" s="518"/>
      <c r="R13" s="518"/>
      <c r="S13" s="518"/>
      <c r="T13" s="518"/>
      <c r="U13" s="518"/>
      <c r="V13" s="518"/>
      <c r="W13" s="518"/>
      <c r="X13" s="518"/>
      <c r="Y13" s="518"/>
      <c r="Z13" s="518"/>
      <c r="AA13" s="518"/>
      <c r="AB13" s="518"/>
      <c r="AC13" s="518"/>
      <c r="AD13" s="518"/>
      <c r="AE13" s="518"/>
      <c r="AF13" s="518"/>
      <c r="AG13" s="518"/>
      <c r="AH13" s="518"/>
      <c r="AI13" s="518"/>
      <c r="AJ13" s="518"/>
      <c r="AK13" s="518"/>
      <c r="AL13" s="518"/>
      <c r="AM13" s="518"/>
      <c r="AN13" s="518"/>
      <c r="AO13" s="518"/>
      <c r="AP13" s="518"/>
      <c r="AQ13" s="518"/>
    </row>
    <row r="14" spans="1:43">
      <c r="A14" s="137"/>
      <c r="B14" s="138"/>
      <c r="C14" s="139"/>
      <c r="D14" s="140"/>
      <c r="E14" s="90"/>
      <c r="F14" s="542"/>
      <c r="G14" s="518"/>
      <c r="H14" s="518"/>
      <c r="I14" s="518"/>
      <c r="J14" s="518"/>
      <c r="K14" s="518"/>
      <c r="L14" s="518"/>
      <c r="M14" s="518"/>
      <c r="N14" s="518"/>
      <c r="O14" s="518"/>
      <c r="P14" s="518"/>
      <c r="Q14" s="518"/>
      <c r="R14" s="518"/>
      <c r="S14" s="518"/>
      <c r="T14" s="518"/>
      <c r="U14" s="518"/>
      <c r="V14" s="518"/>
      <c r="W14" s="518"/>
      <c r="X14" s="518"/>
      <c r="Y14" s="518"/>
      <c r="Z14" s="518"/>
      <c r="AA14" s="518"/>
      <c r="AB14" s="518"/>
      <c r="AC14" s="518"/>
      <c r="AD14" s="518"/>
      <c r="AE14" s="518"/>
      <c r="AF14" s="518"/>
      <c r="AG14" s="518"/>
      <c r="AH14" s="518"/>
      <c r="AI14" s="518"/>
      <c r="AJ14" s="518"/>
      <c r="AK14" s="518"/>
      <c r="AL14" s="518"/>
      <c r="AM14" s="518"/>
      <c r="AN14" s="518"/>
      <c r="AO14" s="518"/>
      <c r="AP14" s="518"/>
      <c r="AQ14" s="518"/>
    </row>
    <row r="15" spans="1:43" ht="50.1" customHeight="1">
      <c r="A15" s="137" t="s">
        <v>141</v>
      </c>
      <c r="B15" s="138" t="s">
        <v>208</v>
      </c>
      <c r="C15" s="139" t="s">
        <v>25</v>
      </c>
      <c r="D15" s="140">
        <v>1</v>
      </c>
      <c r="E15" s="90">
        <v>0</v>
      </c>
      <c r="F15" s="542">
        <f>E15*D15</f>
        <v>0</v>
      </c>
      <c r="G15" s="518"/>
      <c r="H15" s="518"/>
      <c r="I15" s="518"/>
      <c r="J15" s="518"/>
      <c r="K15" s="518"/>
      <c r="L15" s="518"/>
      <c r="M15" s="518"/>
      <c r="N15" s="518"/>
      <c r="O15" s="518"/>
      <c r="P15" s="518"/>
      <c r="Q15" s="518"/>
      <c r="R15" s="518"/>
      <c r="S15" s="518"/>
      <c r="T15" s="518"/>
      <c r="U15" s="518"/>
      <c r="V15" s="518"/>
      <c r="W15" s="518"/>
      <c r="X15" s="518"/>
      <c r="Y15" s="518"/>
      <c r="Z15" s="518"/>
      <c r="AA15" s="518"/>
      <c r="AB15" s="518"/>
      <c r="AC15" s="518"/>
      <c r="AD15" s="518"/>
      <c r="AE15" s="518"/>
      <c r="AF15" s="518"/>
      <c r="AG15" s="518"/>
      <c r="AH15" s="518"/>
      <c r="AI15" s="518"/>
      <c r="AJ15" s="518"/>
      <c r="AK15" s="518"/>
      <c r="AL15" s="518"/>
      <c r="AM15" s="518"/>
      <c r="AN15" s="518"/>
      <c r="AO15" s="518"/>
      <c r="AP15" s="518"/>
      <c r="AQ15" s="518"/>
    </row>
    <row r="16" spans="1:43">
      <c r="A16" s="137"/>
      <c r="B16" s="138"/>
      <c r="C16" s="139"/>
      <c r="D16" s="140"/>
      <c r="E16" s="90"/>
      <c r="F16" s="542"/>
      <c r="G16" s="518"/>
      <c r="H16" s="518"/>
      <c r="I16" s="518"/>
      <c r="J16" s="518"/>
      <c r="K16" s="518"/>
      <c r="L16" s="518"/>
      <c r="M16" s="518"/>
      <c r="N16" s="518"/>
      <c r="O16" s="518"/>
      <c r="P16" s="518"/>
      <c r="Q16" s="518"/>
      <c r="R16" s="518"/>
      <c r="S16" s="518"/>
      <c r="T16" s="518"/>
      <c r="U16" s="518"/>
      <c r="V16" s="518"/>
      <c r="W16" s="518"/>
      <c r="X16" s="518"/>
      <c r="Y16" s="518"/>
      <c r="Z16" s="518"/>
      <c r="AA16" s="518"/>
      <c r="AB16" s="518"/>
      <c r="AC16" s="518"/>
      <c r="AD16" s="518"/>
      <c r="AE16" s="518"/>
      <c r="AF16" s="518"/>
      <c r="AG16" s="518"/>
      <c r="AH16" s="518"/>
      <c r="AI16" s="518"/>
      <c r="AJ16" s="518"/>
      <c r="AK16" s="518"/>
      <c r="AL16" s="518"/>
      <c r="AM16" s="518"/>
      <c r="AN16" s="518"/>
      <c r="AO16" s="518"/>
      <c r="AP16" s="518"/>
      <c r="AQ16" s="518"/>
    </row>
    <row r="17" spans="1:43" ht="50.1" customHeight="1">
      <c r="A17" s="137" t="s">
        <v>219</v>
      </c>
      <c r="B17" s="138" t="s">
        <v>209</v>
      </c>
      <c r="C17" s="139" t="s">
        <v>25</v>
      </c>
      <c r="D17" s="140">
        <v>1</v>
      </c>
      <c r="E17" s="90">
        <v>0</v>
      </c>
      <c r="F17" s="542">
        <f>E17*D17</f>
        <v>0</v>
      </c>
      <c r="G17" s="518"/>
      <c r="H17" s="518"/>
      <c r="I17" s="518"/>
      <c r="J17" s="518"/>
      <c r="K17" s="518"/>
      <c r="L17" s="518"/>
      <c r="M17" s="518"/>
      <c r="N17" s="518"/>
      <c r="O17" s="518"/>
      <c r="P17" s="518"/>
      <c r="Q17" s="518"/>
      <c r="R17" s="518"/>
      <c r="S17" s="518"/>
      <c r="T17" s="518"/>
      <c r="U17" s="518"/>
      <c r="V17" s="518"/>
      <c r="W17" s="518"/>
      <c r="X17" s="518"/>
      <c r="Y17" s="518"/>
      <c r="Z17" s="518"/>
      <c r="AA17" s="518"/>
      <c r="AB17" s="518"/>
      <c r="AC17" s="518"/>
      <c r="AD17" s="518"/>
      <c r="AE17" s="518"/>
      <c r="AF17" s="518"/>
      <c r="AG17" s="518"/>
      <c r="AH17" s="518"/>
      <c r="AI17" s="518"/>
      <c r="AJ17" s="518"/>
      <c r="AK17" s="518"/>
      <c r="AL17" s="518"/>
      <c r="AM17" s="518"/>
      <c r="AN17" s="518"/>
      <c r="AO17" s="518"/>
      <c r="AP17" s="518"/>
      <c r="AQ17" s="518"/>
    </row>
    <row r="18" spans="1:43">
      <c r="A18" s="137"/>
      <c r="B18" s="138"/>
      <c r="C18" s="139"/>
      <c r="D18" s="140"/>
      <c r="E18" s="90"/>
      <c r="F18" s="542"/>
      <c r="G18" s="518"/>
      <c r="H18" s="518"/>
      <c r="I18" s="518"/>
      <c r="J18" s="518"/>
      <c r="K18" s="518"/>
      <c r="L18" s="518"/>
      <c r="M18" s="518"/>
      <c r="N18" s="518"/>
      <c r="O18" s="518"/>
      <c r="P18" s="518"/>
      <c r="Q18" s="518"/>
      <c r="R18" s="518"/>
      <c r="S18" s="518"/>
      <c r="T18" s="518"/>
      <c r="U18" s="518"/>
      <c r="V18" s="518"/>
      <c r="W18" s="518"/>
      <c r="X18" s="518"/>
      <c r="Y18" s="518"/>
      <c r="Z18" s="518"/>
      <c r="AA18" s="518"/>
      <c r="AB18" s="518"/>
      <c r="AC18" s="518"/>
      <c r="AD18" s="518"/>
      <c r="AE18" s="518"/>
      <c r="AF18" s="518"/>
      <c r="AG18" s="518"/>
      <c r="AH18" s="518"/>
      <c r="AI18" s="518"/>
      <c r="AJ18" s="518"/>
      <c r="AK18" s="518"/>
      <c r="AL18" s="518"/>
      <c r="AM18" s="518"/>
      <c r="AN18" s="518"/>
      <c r="AO18" s="518"/>
      <c r="AP18" s="518"/>
      <c r="AQ18" s="518"/>
    </row>
    <row r="19" spans="1:43" s="544" customFormat="1" ht="50.1" customHeight="1">
      <c r="A19" s="141" t="s">
        <v>220</v>
      </c>
      <c r="B19" s="138" t="s">
        <v>186</v>
      </c>
      <c r="C19" s="139" t="s">
        <v>10</v>
      </c>
      <c r="D19" s="140">
        <v>1187.3900000000001</v>
      </c>
      <c r="E19" s="120">
        <v>0</v>
      </c>
      <c r="F19" s="543">
        <f>E19*D19</f>
        <v>0</v>
      </c>
      <c r="G19" s="518"/>
      <c r="H19" s="518"/>
      <c r="I19" s="518"/>
      <c r="J19" s="518"/>
      <c r="K19" s="518"/>
      <c r="L19" s="518"/>
      <c r="M19" s="518"/>
      <c r="N19" s="518"/>
      <c r="O19" s="518"/>
      <c r="P19" s="518"/>
      <c r="Q19" s="518"/>
      <c r="R19" s="518"/>
      <c r="S19" s="518"/>
      <c r="T19" s="518"/>
      <c r="U19" s="518"/>
      <c r="V19" s="518"/>
      <c r="W19" s="518"/>
      <c r="X19" s="518"/>
      <c r="Y19" s="518"/>
      <c r="Z19" s="518"/>
      <c r="AA19" s="518"/>
      <c r="AB19" s="518"/>
      <c r="AC19" s="518"/>
      <c r="AD19" s="518"/>
      <c r="AE19" s="518"/>
      <c r="AF19" s="518"/>
      <c r="AG19" s="518"/>
      <c r="AH19" s="518"/>
      <c r="AI19" s="518"/>
      <c r="AJ19" s="518"/>
      <c r="AK19" s="518"/>
      <c r="AL19" s="518"/>
      <c r="AM19" s="518"/>
      <c r="AN19" s="518"/>
      <c r="AO19" s="518"/>
      <c r="AP19" s="518"/>
      <c r="AQ19" s="518"/>
    </row>
    <row r="20" spans="1:43" s="544" customFormat="1">
      <c r="A20" s="141"/>
      <c r="B20" s="138"/>
      <c r="C20" s="139"/>
      <c r="D20" s="140"/>
      <c r="E20" s="120"/>
      <c r="F20" s="543"/>
      <c r="G20" s="518"/>
      <c r="H20" s="518"/>
      <c r="I20" s="518"/>
      <c r="J20" s="518"/>
      <c r="K20" s="518"/>
      <c r="L20" s="518"/>
      <c r="M20" s="518"/>
      <c r="N20" s="518"/>
      <c r="O20" s="518"/>
      <c r="P20" s="518"/>
      <c r="Q20" s="518"/>
      <c r="R20" s="518"/>
      <c r="S20" s="518"/>
      <c r="T20" s="518"/>
      <c r="U20" s="518"/>
      <c r="V20" s="518"/>
      <c r="W20" s="518"/>
      <c r="X20" s="518"/>
      <c r="Y20" s="518"/>
      <c r="Z20" s="518"/>
      <c r="AA20" s="518"/>
      <c r="AB20" s="518"/>
      <c r="AC20" s="518"/>
      <c r="AD20" s="518"/>
      <c r="AE20" s="518"/>
      <c r="AF20" s="518"/>
      <c r="AG20" s="518"/>
      <c r="AH20" s="518"/>
      <c r="AI20" s="518"/>
      <c r="AJ20" s="518"/>
      <c r="AK20" s="518"/>
      <c r="AL20" s="518"/>
      <c r="AM20" s="518"/>
      <c r="AN20" s="518"/>
      <c r="AO20" s="518"/>
      <c r="AP20" s="518"/>
      <c r="AQ20" s="518"/>
    </row>
    <row r="21" spans="1:43" s="544" customFormat="1" ht="50.1" customHeight="1">
      <c r="A21" s="141" t="s">
        <v>221</v>
      </c>
      <c r="B21" s="138" t="s">
        <v>187</v>
      </c>
      <c r="C21" s="139" t="s">
        <v>10</v>
      </c>
      <c r="D21" s="140">
        <v>317.2</v>
      </c>
      <c r="E21" s="120">
        <v>0</v>
      </c>
      <c r="F21" s="543">
        <f>E21*D21</f>
        <v>0</v>
      </c>
      <c r="G21" s="518"/>
      <c r="H21" s="518"/>
      <c r="I21" s="518"/>
      <c r="J21" s="518"/>
      <c r="K21" s="518"/>
      <c r="L21" s="518"/>
      <c r="M21" s="518"/>
      <c r="N21" s="518"/>
      <c r="O21" s="518"/>
      <c r="P21" s="518"/>
      <c r="Q21" s="518"/>
      <c r="R21" s="518"/>
      <c r="S21" s="518"/>
      <c r="T21" s="518"/>
      <c r="U21" s="518"/>
      <c r="V21" s="518"/>
      <c r="W21" s="518"/>
      <c r="X21" s="518"/>
      <c r="Y21" s="518"/>
      <c r="Z21" s="518"/>
      <c r="AA21" s="518"/>
      <c r="AB21" s="518"/>
      <c r="AC21" s="518"/>
      <c r="AD21" s="518"/>
      <c r="AE21" s="518"/>
      <c r="AF21" s="518"/>
      <c r="AG21" s="518"/>
      <c r="AH21" s="518"/>
      <c r="AI21" s="518"/>
      <c r="AJ21" s="518"/>
      <c r="AK21" s="518"/>
      <c r="AL21" s="518"/>
      <c r="AM21" s="518"/>
      <c r="AN21" s="518"/>
      <c r="AO21" s="518"/>
      <c r="AP21" s="518"/>
      <c r="AQ21" s="518"/>
    </row>
    <row r="22" spans="1:43" s="544" customFormat="1">
      <c r="A22" s="141"/>
      <c r="B22" s="138"/>
      <c r="C22" s="139"/>
      <c r="D22" s="140"/>
      <c r="E22" s="120"/>
      <c r="F22" s="543"/>
      <c r="G22" s="518"/>
      <c r="H22" s="518"/>
      <c r="I22" s="518"/>
      <c r="J22" s="518"/>
      <c r="K22" s="518"/>
      <c r="L22" s="518"/>
      <c r="M22" s="518"/>
      <c r="N22" s="518"/>
      <c r="O22" s="518"/>
      <c r="P22" s="518"/>
      <c r="Q22" s="518"/>
      <c r="R22" s="518"/>
      <c r="S22" s="518"/>
      <c r="T22" s="518"/>
      <c r="U22" s="518"/>
      <c r="V22" s="518"/>
      <c r="W22" s="518"/>
      <c r="X22" s="518"/>
      <c r="Y22" s="518"/>
      <c r="Z22" s="518"/>
      <c r="AA22" s="518"/>
      <c r="AB22" s="518"/>
      <c r="AC22" s="518"/>
      <c r="AD22" s="518"/>
      <c r="AE22" s="518"/>
      <c r="AF22" s="518"/>
      <c r="AG22" s="518"/>
      <c r="AH22" s="518"/>
      <c r="AI22" s="518"/>
      <c r="AJ22" s="518"/>
      <c r="AK22" s="518"/>
      <c r="AL22" s="518"/>
      <c r="AM22" s="518"/>
      <c r="AN22" s="518"/>
      <c r="AO22" s="518"/>
      <c r="AP22" s="518"/>
      <c r="AQ22" s="518"/>
    </row>
    <row r="23" spans="1:43" s="544" customFormat="1" ht="35.1" customHeight="1">
      <c r="A23" s="141" t="s">
        <v>222</v>
      </c>
      <c r="B23" s="138" t="s">
        <v>210</v>
      </c>
      <c r="C23" s="139" t="s">
        <v>10</v>
      </c>
      <c r="D23" s="140">
        <v>135.4</v>
      </c>
      <c r="E23" s="120">
        <v>0</v>
      </c>
      <c r="F23" s="543">
        <f>E23*D23</f>
        <v>0</v>
      </c>
      <c r="G23" s="518"/>
      <c r="H23" s="518"/>
      <c r="I23" s="518"/>
      <c r="J23" s="518"/>
      <c r="K23" s="518"/>
      <c r="L23" s="518"/>
      <c r="M23" s="518"/>
      <c r="N23" s="518"/>
      <c r="O23" s="518"/>
      <c r="P23" s="518"/>
      <c r="Q23" s="518"/>
      <c r="R23" s="518"/>
      <c r="S23" s="518"/>
      <c r="T23" s="518"/>
      <c r="U23" s="518"/>
      <c r="V23" s="518"/>
      <c r="W23" s="518"/>
      <c r="X23" s="518"/>
      <c r="Y23" s="518"/>
      <c r="Z23" s="518"/>
      <c r="AA23" s="518"/>
      <c r="AB23" s="518"/>
      <c r="AC23" s="518"/>
      <c r="AD23" s="518"/>
      <c r="AE23" s="518"/>
      <c r="AF23" s="518"/>
      <c r="AG23" s="518"/>
      <c r="AH23" s="518"/>
      <c r="AI23" s="518"/>
      <c r="AJ23" s="518"/>
      <c r="AK23" s="518"/>
      <c r="AL23" s="518"/>
      <c r="AM23" s="518"/>
      <c r="AN23" s="518"/>
      <c r="AO23" s="518"/>
      <c r="AP23" s="518"/>
      <c r="AQ23" s="518"/>
    </row>
    <row r="24" spans="1:43" s="544" customFormat="1">
      <c r="A24" s="141"/>
      <c r="B24" s="138"/>
      <c r="C24" s="139"/>
      <c r="D24" s="140"/>
      <c r="E24" s="120"/>
      <c r="F24" s="543"/>
      <c r="G24" s="518"/>
      <c r="H24" s="518"/>
      <c r="I24" s="518"/>
      <c r="J24" s="518"/>
      <c r="K24" s="518"/>
      <c r="L24" s="518"/>
      <c r="M24" s="518"/>
      <c r="N24" s="518"/>
      <c r="O24" s="518"/>
      <c r="P24" s="518"/>
      <c r="Q24" s="518"/>
      <c r="R24" s="518"/>
      <c r="S24" s="518"/>
      <c r="T24" s="518"/>
      <c r="U24" s="518"/>
      <c r="V24" s="518"/>
      <c r="W24" s="518"/>
      <c r="X24" s="518"/>
      <c r="Y24" s="518"/>
      <c r="Z24" s="518"/>
      <c r="AA24" s="518"/>
      <c r="AB24" s="518"/>
      <c r="AC24" s="518"/>
      <c r="AD24" s="518"/>
      <c r="AE24" s="518"/>
      <c r="AF24" s="518"/>
      <c r="AG24" s="518"/>
      <c r="AH24" s="518"/>
      <c r="AI24" s="518"/>
      <c r="AJ24" s="518"/>
      <c r="AK24" s="518"/>
      <c r="AL24" s="518"/>
      <c r="AM24" s="518"/>
      <c r="AN24" s="518"/>
      <c r="AO24" s="518"/>
      <c r="AP24" s="518"/>
      <c r="AQ24" s="518"/>
    </row>
    <row r="25" spans="1:43" s="544" customFormat="1" ht="35.1" customHeight="1">
      <c r="A25" s="141" t="s">
        <v>223</v>
      </c>
      <c r="B25" s="138" t="s">
        <v>211</v>
      </c>
      <c r="C25" s="139" t="s">
        <v>9</v>
      </c>
      <c r="D25" s="140">
        <v>195.1</v>
      </c>
      <c r="E25" s="120">
        <v>0</v>
      </c>
      <c r="F25" s="543">
        <f>E25*D25</f>
        <v>0</v>
      </c>
      <c r="G25" s="518"/>
      <c r="H25" s="518"/>
      <c r="I25" s="518"/>
      <c r="J25" s="518"/>
      <c r="K25" s="518"/>
      <c r="L25" s="518"/>
      <c r="M25" s="518"/>
      <c r="N25" s="518"/>
      <c r="O25" s="518"/>
      <c r="P25" s="518"/>
      <c r="Q25" s="518"/>
      <c r="R25" s="518"/>
      <c r="S25" s="518"/>
      <c r="T25" s="518"/>
      <c r="U25" s="518"/>
      <c r="V25" s="518"/>
      <c r="W25" s="518"/>
      <c r="X25" s="518"/>
      <c r="Y25" s="518"/>
      <c r="Z25" s="518"/>
      <c r="AA25" s="518"/>
      <c r="AB25" s="518"/>
      <c r="AC25" s="518"/>
      <c r="AD25" s="518"/>
      <c r="AE25" s="518"/>
      <c r="AF25" s="518"/>
      <c r="AG25" s="518"/>
      <c r="AH25" s="518"/>
      <c r="AI25" s="518"/>
      <c r="AJ25" s="518"/>
      <c r="AK25" s="518"/>
      <c r="AL25" s="518"/>
      <c r="AM25" s="518"/>
      <c r="AN25" s="518"/>
      <c r="AO25" s="518"/>
      <c r="AP25" s="518"/>
      <c r="AQ25" s="518"/>
    </row>
    <row r="26" spans="1:43" s="544" customFormat="1">
      <c r="A26" s="141"/>
      <c r="B26" s="138"/>
      <c r="C26" s="139"/>
      <c r="D26" s="140"/>
      <c r="E26" s="120"/>
      <c r="F26" s="543"/>
      <c r="G26" s="518"/>
      <c r="H26" s="518"/>
      <c r="I26" s="518"/>
      <c r="J26" s="518"/>
      <c r="K26" s="518"/>
      <c r="L26" s="518"/>
      <c r="M26" s="518"/>
      <c r="N26" s="518"/>
      <c r="O26" s="518"/>
      <c r="P26" s="518"/>
      <c r="Q26" s="518"/>
      <c r="R26" s="518"/>
      <c r="S26" s="518"/>
      <c r="T26" s="518"/>
      <c r="U26" s="518"/>
      <c r="V26" s="518"/>
      <c r="W26" s="518"/>
      <c r="X26" s="518"/>
      <c r="Y26" s="518"/>
      <c r="Z26" s="518"/>
      <c r="AA26" s="518"/>
      <c r="AB26" s="518"/>
      <c r="AC26" s="518"/>
      <c r="AD26" s="518"/>
      <c r="AE26" s="518"/>
      <c r="AF26" s="518"/>
      <c r="AG26" s="518"/>
      <c r="AH26" s="518"/>
      <c r="AI26" s="518"/>
      <c r="AJ26" s="518"/>
      <c r="AK26" s="518"/>
      <c r="AL26" s="518"/>
      <c r="AM26" s="518"/>
      <c r="AN26" s="518"/>
      <c r="AO26" s="518"/>
      <c r="AP26" s="518"/>
      <c r="AQ26" s="518"/>
    </row>
    <row r="27" spans="1:43" s="544" customFormat="1" ht="15" customHeight="1">
      <c r="A27" s="141" t="s">
        <v>224</v>
      </c>
      <c r="B27" s="138" t="s">
        <v>189</v>
      </c>
      <c r="C27" s="139" t="s">
        <v>9</v>
      </c>
      <c r="D27" s="140">
        <v>195.1</v>
      </c>
      <c r="E27" s="120">
        <v>0</v>
      </c>
      <c r="F27" s="543">
        <f>E27*D27</f>
        <v>0</v>
      </c>
      <c r="G27" s="518"/>
      <c r="H27" s="518"/>
      <c r="I27" s="518"/>
      <c r="J27" s="518"/>
      <c r="K27" s="518"/>
      <c r="L27" s="518"/>
      <c r="M27" s="518"/>
      <c r="N27" s="518"/>
      <c r="O27" s="518"/>
      <c r="P27" s="518"/>
      <c r="Q27" s="518"/>
      <c r="R27" s="518"/>
      <c r="S27" s="518"/>
      <c r="T27" s="518"/>
      <c r="U27" s="518"/>
      <c r="V27" s="518"/>
      <c r="W27" s="518"/>
      <c r="X27" s="518"/>
      <c r="Y27" s="518"/>
      <c r="Z27" s="518"/>
      <c r="AA27" s="518"/>
      <c r="AB27" s="518"/>
      <c r="AC27" s="518"/>
      <c r="AD27" s="518"/>
      <c r="AE27" s="518"/>
      <c r="AF27" s="518"/>
      <c r="AG27" s="518"/>
      <c r="AH27" s="518"/>
      <c r="AI27" s="518"/>
      <c r="AJ27" s="518"/>
      <c r="AK27" s="518"/>
      <c r="AL27" s="518"/>
      <c r="AM27" s="518"/>
      <c r="AN27" s="518"/>
      <c r="AO27" s="518"/>
      <c r="AP27" s="518"/>
      <c r="AQ27" s="518"/>
    </row>
    <row r="28" spans="1:43" s="544" customFormat="1">
      <c r="A28" s="141"/>
      <c r="B28" s="138"/>
      <c r="C28" s="139"/>
      <c r="D28" s="140"/>
      <c r="E28" s="120"/>
      <c r="F28" s="543"/>
      <c r="G28" s="518"/>
      <c r="H28" s="518"/>
      <c r="I28" s="518"/>
      <c r="J28" s="518"/>
      <c r="K28" s="518"/>
      <c r="L28" s="518"/>
      <c r="M28" s="518"/>
      <c r="N28" s="518"/>
      <c r="O28" s="518"/>
      <c r="P28" s="518"/>
      <c r="Q28" s="518"/>
      <c r="R28" s="518"/>
      <c r="S28" s="518"/>
      <c r="T28" s="518"/>
      <c r="U28" s="518"/>
      <c r="V28" s="518"/>
      <c r="W28" s="518"/>
      <c r="X28" s="518"/>
      <c r="Y28" s="518"/>
      <c r="Z28" s="518"/>
      <c r="AA28" s="518"/>
      <c r="AB28" s="518"/>
      <c r="AC28" s="518"/>
      <c r="AD28" s="518"/>
      <c r="AE28" s="518"/>
      <c r="AF28" s="518"/>
      <c r="AG28" s="518"/>
      <c r="AH28" s="518"/>
      <c r="AI28" s="518"/>
      <c r="AJ28" s="518"/>
      <c r="AK28" s="518"/>
      <c r="AL28" s="518"/>
      <c r="AM28" s="518"/>
      <c r="AN28" s="518"/>
      <c r="AO28" s="518"/>
      <c r="AP28" s="518"/>
      <c r="AQ28" s="518"/>
    </row>
    <row r="29" spans="1:43" s="544" customFormat="1" ht="65.099999999999994" customHeight="1">
      <c r="A29" s="141" t="s">
        <v>225</v>
      </c>
      <c r="B29" s="138" t="s">
        <v>190</v>
      </c>
      <c r="C29" s="143" t="s">
        <v>10</v>
      </c>
      <c r="D29" s="140">
        <v>25</v>
      </c>
      <c r="E29" s="120">
        <v>0</v>
      </c>
      <c r="F29" s="543">
        <f>E29*D29</f>
        <v>0</v>
      </c>
      <c r="G29" s="518"/>
      <c r="H29" s="518"/>
      <c r="I29" s="518"/>
      <c r="J29" s="518"/>
      <c r="K29" s="518"/>
      <c r="L29" s="518"/>
      <c r="M29" s="518"/>
      <c r="N29" s="518"/>
      <c r="O29" s="518"/>
      <c r="P29" s="518"/>
      <c r="Q29" s="518"/>
      <c r="R29" s="518"/>
      <c r="S29" s="518"/>
      <c r="T29" s="518"/>
      <c r="U29" s="518"/>
      <c r="V29" s="518"/>
      <c r="W29" s="518"/>
      <c r="X29" s="518"/>
      <c r="Y29" s="518"/>
      <c r="Z29" s="518"/>
      <c r="AA29" s="518"/>
      <c r="AB29" s="518"/>
      <c r="AC29" s="518"/>
      <c r="AD29" s="518"/>
      <c r="AE29" s="518"/>
      <c r="AF29" s="518"/>
      <c r="AG29" s="518"/>
      <c r="AH29" s="518"/>
      <c r="AI29" s="518"/>
      <c r="AJ29" s="518"/>
      <c r="AK29" s="518"/>
      <c r="AL29" s="518"/>
      <c r="AM29" s="518"/>
      <c r="AN29" s="518"/>
      <c r="AO29" s="518"/>
      <c r="AP29" s="518"/>
      <c r="AQ29" s="518"/>
    </row>
    <row r="30" spans="1:43" s="544" customFormat="1">
      <c r="A30" s="141"/>
      <c r="B30" s="138"/>
      <c r="C30" s="143"/>
      <c r="D30" s="140"/>
      <c r="E30" s="120"/>
      <c r="F30" s="543"/>
      <c r="G30" s="518"/>
      <c r="H30" s="518"/>
      <c r="I30" s="518"/>
      <c r="J30" s="518"/>
      <c r="K30" s="518"/>
      <c r="L30" s="518"/>
      <c r="M30" s="518"/>
      <c r="N30" s="518"/>
      <c r="O30" s="518"/>
      <c r="P30" s="518"/>
      <c r="Q30" s="518"/>
      <c r="R30" s="518"/>
      <c r="S30" s="518"/>
      <c r="T30" s="518"/>
      <c r="U30" s="518"/>
      <c r="V30" s="518"/>
      <c r="W30" s="518"/>
      <c r="X30" s="518"/>
      <c r="Y30" s="518"/>
      <c r="Z30" s="518"/>
      <c r="AA30" s="518"/>
      <c r="AB30" s="518"/>
      <c r="AC30" s="518"/>
      <c r="AD30" s="518"/>
      <c r="AE30" s="518"/>
      <c r="AF30" s="518"/>
      <c r="AG30" s="518"/>
      <c r="AH30" s="518"/>
      <c r="AI30" s="518"/>
      <c r="AJ30" s="518"/>
      <c r="AK30" s="518"/>
      <c r="AL30" s="518"/>
      <c r="AM30" s="518"/>
      <c r="AN30" s="518"/>
      <c r="AO30" s="518"/>
      <c r="AP30" s="518"/>
      <c r="AQ30" s="518"/>
    </row>
    <row r="31" spans="1:43" s="544" customFormat="1" ht="50.1" customHeight="1">
      <c r="A31" s="141" t="s">
        <v>226</v>
      </c>
      <c r="B31" s="138" t="s">
        <v>191</v>
      </c>
      <c r="C31" s="139" t="s">
        <v>10</v>
      </c>
      <c r="D31" s="140">
        <v>139.30000000000001</v>
      </c>
      <c r="E31" s="120">
        <v>0</v>
      </c>
      <c r="F31" s="543">
        <f>E31*D31</f>
        <v>0</v>
      </c>
      <c r="G31" s="518"/>
      <c r="H31" s="518"/>
      <c r="I31" s="518"/>
      <c r="J31" s="518"/>
      <c r="K31" s="518"/>
      <c r="L31" s="518"/>
      <c r="M31" s="518"/>
      <c r="N31" s="518"/>
      <c r="O31" s="518"/>
      <c r="P31" s="518"/>
      <c r="Q31" s="518"/>
      <c r="R31" s="518"/>
      <c r="S31" s="518"/>
      <c r="T31" s="518"/>
      <c r="U31" s="518"/>
      <c r="V31" s="518"/>
      <c r="W31" s="518"/>
      <c r="X31" s="518"/>
      <c r="Y31" s="518"/>
      <c r="Z31" s="518"/>
      <c r="AA31" s="518"/>
      <c r="AB31" s="518"/>
      <c r="AC31" s="518"/>
      <c r="AD31" s="518"/>
      <c r="AE31" s="518"/>
      <c r="AF31" s="518"/>
      <c r="AG31" s="518"/>
      <c r="AH31" s="518"/>
      <c r="AI31" s="518"/>
      <c r="AJ31" s="518"/>
      <c r="AK31" s="518"/>
      <c r="AL31" s="518"/>
      <c r="AM31" s="518"/>
      <c r="AN31" s="518"/>
      <c r="AO31" s="518"/>
      <c r="AP31" s="518"/>
      <c r="AQ31" s="518"/>
    </row>
    <row r="32" spans="1:43" s="544" customFormat="1">
      <c r="A32" s="141"/>
      <c r="B32" s="138"/>
      <c r="C32" s="143"/>
      <c r="D32" s="140"/>
      <c r="E32" s="120"/>
      <c r="F32" s="543"/>
      <c r="G32" s="518"/>
      <c r="H32" s="518"/>
      <c r="I32" s="518"/>
      <c r="J32" s="518"/>
      <c r="K32" s="518"/>
      <c r="L32" s="518"/>
      <c r="M32" s="518"/>
      <c r="N32" s="518"/>
      <c r="O32" s="518"/>
      <c r="P32" s="518"/>
      <c r="Q32" s="518"/>
      <c r="R32" s="518"/>
      <c r="S32" s="518"/>
      <c r="T32" s="518"/>
      <c r="U32" s="518"/>
      <c r="V32" s="518"/>
      <c r="W32" s="518"/>
      <c r="X32" s="518"/>
      <c r="Y32" s="518"/>
      <c r="Z32" s="518"/>
      <c r="AA32" s="518"/>
      <c r="AB32" s="518"/>
      <c r="AC32" s="518"/>
      <c r="AD32" s="518"/>
      <c r="AE32" s="518"/>
      <c r="AF32" s="518"/>
      <c r="AG32" s="518"/>
      <c r="AH32" s="518"/>
      <c r="AI32" s="518"/>
      <c r="AJ32" s="518"/>
      <c r="AK32" s="518"/>
      <c r="AL32" s="518"/>
      <c r="AM32" s="518"/>
      <c r="AN32" s="518"/>
      <c r="AO32" s="518"/>
      <c r="AP32" s="518"/>
      <c r="AQ32" s="518"/>
    </row>
    <row r="33" spans="1:43" s="544" customFormat="1" ht="50.1" customHeight="1">
      <c r="A33" s="141" t="s">
        <v>227</v>
      </c>
      <c r="B33" s="138" t="s">
        <v>192</v>
      </c>
      <c r="C33" s="139" t="s">
        <v>9</v>
      </c>
      <c r="D33" s="140">
        <v>717.7</v>
      </c>
      <c r="E33" s="120">
        <v>0</v>
      </c>
      <c r="F33" s="543">
        <f>E33*D33</f>
        <v>0</v>
      </c>
      <c r="G33" s="518"/>
      <c r="H33" s="518"/>
      <c r="I33" s="518"/>
      <c r="J33" s="518"/>
      <c r="K33" s="518"/>
      <c r="L33" s="518"/>
      <c r="M33" s="518"/>
      <c r="N33" s="518"/>
      <c r="O33" s="518"/>
      <c r="P33" s="518"/>
      <c r="Q33" s="518"/>
      <c r="R33" s="518"/>
      <c r="S33" s="518"/>
      <c r="T33" s="518"/>
      <c r="U33" s="518"/>
      <c r="V33" s="518"/>
      <c r="W33" s="518"/>
      <c r="X33" s="518"/>
      <c r="Y33" s="518"/>
      <c r="Z33" s="518"/>
      <c r="AA33" s="518"/>
      <c r="AB33" s="518"/>
      <c r="AC33" s="518"/>
      <c r="AD33" s="518"/>
      <c r="AE33" s="518"/>
      <c r="AF33" s="518"/>
      <c r="AG33" s="518"/>
      <c r="AH33" s="518"/>
      <c r="AI33" s="518"/>
      <c r="AJ33" s="518"/>
      <c r="AK33" s="518"/>
      <c r="AL33" s="518"/>
      <c r="AM33" s="518"/>
      <c r="AN33" s="518"/>
      <c r="AO33" s="518"/>
      <c r="AP33" s="518"/>
      <c r="AQ33" s="518"/>
    </row>
    <row r="34" spans="1:43" s="544" customFormat="1">
      <c r="A34" s="141"/>
      <c r="B34" s="138"/>
      <c r="C34" s="143"/>
      <c r="D34" s="140"/>
      <c r="E34" s="120"/>
      <c r="F34" s="543"/>
      <c r="G34" s="518"/>
      <c r="H34" s="518"/>
      <c r="I34" s="518"/>
      <c r="J34" s="518"/>
      <c r="K34" s="518"/>
      <c r="L34" s="518"/>
      <c r="M34" s="518"/>
      <c r="N34" s="518"/>
      <c r="O34" s="518"/>
      <c r="P34" s="518"/>
      <c r="Q34" s="518"/>
      <c r="R34" s="518"/>
      <c r="S34" s="518"/>
      <c r="T34" s="518"/>
      <c r="U34" s="518"/>
      <c r="V34" s="518"/>
      <c r="W34" s="518"/>
      <c r="X34" s="518"/>
      <c r="Y34" s="518"/>
      <c r="Z34" s="518"/>
      <c r="AA34" s="518"/>
      <c r="AB34" s="518"/>
      <c r="AC34" s="518"/>
      <c r="AD34" s="518"/>
      <c r="AE34" s="518"/>
      <c r="AF34" s="518"/>
      <c r="AG34" s="518"/>
      <c r="AH34" s="518"/>
      <c r="AI34" s="518"/>
      <c r="AJ34" s="518"/>
      <c r="AK34" s="518"/>
      <c r="AL34" s="518"/>
      <c r="AM34" s="518"/>
      <c r="AN34" s="518"/>
      <c r="AO34" s="518"/>
      <c r="AP34" s="518"/>
      <c r="AQ34" s="518"/>
    </row>
    <row r="35" spans="1:43" s="544" customFormat="1" ht="125.1" customHeight="1">
      <c r="A35" s="141" t="s">
        <v>228</v>
      </c>
      <c r="B35" s="138" t="s">
        <v>212</v>
      </c>
      <c r="C35" s="139" t="s">
        <v>11</v>
      </c>
      <c r="D35" s="140">
        <v>15</v>
      </c>
      <c r="E35" s="120">
        <v>0</v>
      </c>
      <c r="F35" s="543">
        <f>E35*D35</f>
        <v>0</v>
      </c>
      <c r="G35" s="518"/>
      <c r="H35" s="518"/>
      <c r="I35" s="518"/>
      <c r="J35" s="518"/>
      <c r="K35" s="518"/>
      <c r="L35" s="518"/>
      <c r="M35" s="518"/>
      <c r="N35" s="518"/>
      <c r="O35" s="518"/>
      <c r="P35" s="518"/>
      <c r="Q35" s="518"/>
      <c r="R35" s="518"/>
      <c r="S35" s="518"/>
      <c r="T35" s="518"/>
      <c r="U35" s="518"/>
      <c r="V35" s="518"/>
      <c r="W35" s="518"/>
      <c r="X35" s="518"/>
      <c r="Y35" s="518"/>
      <c r="Z35" s="518"/>
      <c r="AA35" s="518"/>
      <c r="AB35" s="518"/>
      <c r="AC35" s="518"/>
      <c r="AD35" s="518"/>
      <c r="AE35" s="518"/>
      <c r="AF35" s="518"/>
      <c r="AG35" s="518"/>
      <c r="AH35" s="518"/>
      <c r="AI35" s="518"/>
      <c r="AJ35" s="518"/>
      <c r="AK35" s="518"/>
      <c r="AL35" s="518"/>
      <c r="AM35" s="518"/>
      <c r="AN35" s="518"/>
      <c r="AO35" s="518"/>
      <c r="AP35" s="518"/>
      <c r="AQ35" s="518"/>
    </row>
    <row r="36" spans="1:43" s="544" customFormat="1">
      <c r="A36" s="141"/>
      <c r="B36" s="138"/>
      <c r="C36" s="139"/>
      <c r="D36" s="140"/>
      <c r="E36" s="120"/>
      <c r="F36" s="543"/>
      <c r="G36" s="518"/>
      <c r="H36" s="518"/>
      <c r="I36" s="518"/>
      <c r="J36" s="518"/>
      <c r="K36" s="518"/>
      <c r="L36" s="518"/>
      <c r="M36" s="518"/>
      <c r="N36" s="518"/>
      <c r="O36" s="518"/>
      <c r="P36" s="518"/>
      <c r="Q36" s="518"/>
      <c r="R36" s="518"/>
      <c r="S36" s="518"/>
      <c r="T36" s="518"/>
      <c r="U36" s="518"/>
      <c r="V36" s="518"/>
      <c r="W36" s="518"/>
      <c r="X36" s="518"/>
      <c r="Y36" s="518"/>
      <c r="Z36" s="518"/>
      <c r="AA36" s="518"/>
      <c r="AB36" s="518"/>
      <c r="AC36" s="518"/>
      <c r="AD36" s="518"/>
      <c r="AE36" s="518"/>
      <c r="AF36" s="518"/>
      <c r="AG36" s="518"/>
      <c r="AH36" s="518"/>
      <c r="AI36" s="518"/>
      <c r="AJ36" s="518"/>
      <c r="AK36" s="518"/>
      <c r="AL36" s="518"/>
      <c r="AM36" s="518"/>
      <c r="AN36" s="518"/>
      <c r="AO36" s="518"/>
      <c r="AP36" s="518"/>
      <c r="AQ36" s="518"/>
    </row>
    <row r="37" spans="1:43" s="544" customFormat="1" ht="120">
      <c r="A37" s="141" t="s">
        <v>229</v>
      </c>
      <c r="B37" s="138" t="s">
        <v>723</v>
      </c>
      <c r="C37" s="139" t="s">
        <v>11</v>
      </c>
      <c r="D37" s="140">
        <v>156</v>
      </c>
      <c r="E37" s="120">
        <v>0</v>
      </c>
      <c r="F37" s="543">
        <f>+D37*E37</f>
        <v>0</v>
      </c>
      <c r="G37" s="518"/>
      <c r="H37" s="518"/>
      <c r="I37" s="518"/>
      <c r="J37" s="518"/>
      <c r="K37" s="518"/>
      <c r="L37" s="518"/>
      <c r="M37" s="518"/>
      <c r="N37" s="518"/>
      <c r="O37" s="518"/>
      <c r="P37" s="518"/>
      <c r="Q37" s="518"/>
      <c r="R37" s="518"/>
      <c r="S37" s="518"/>
      <c r="T37" s="518"/>
      <c r="U37" s="518"/>
      <c r="V37" s="518"/>
      <c r="W37" s="518"/>
      <c r="X37" s="518"/>
      <c r="Y37" s="518"/>
      <c r="Z37" s="518"/>
      <c r="AA37" s="518"/>
      <c r="AB37" s="518"/>
      <c r="AC37" s="518"/>
      <c r="AD37" s="518"/>
      <c r="AE37" s="518"/>
      <c r="AF37" s="518"/>
      <c r="AG37" s="518"/>
      <c r="AH37" s="518"/>
      <c r="AI37" s="518"/>
      <c r="AJ37" s="518"/>
      <c r="AK37" s="518"/>
      <c r="AL37" s="518"/>
      <c r="AM37" s="518"/>
      <c r="AN37" s="518"/>
      <c r="AO37" s="518"/>
      <c r="AP37" s="518"/>
      <c r="AQ37" s="518"/>
    </row>
    <row r="38" spans="1:43" s="544" customFormat="1">
      <c r="A38" s="141"/>
      <c r="B38" s="138"/>
      <c r="C38" s="139"/>
      <c r="D38" s="140"/>
      <c r="E38" s="120"/>
      <c r="F38" s="543"/>
      <c r="G38" s="518"/>
      <c r="H38" s="518"/>
      <c r="I38" s="518"/>
      <c r="J38" s="518"/>
      <c r="K38" s="518"/>
      <c r="L38" s="518"/>
      <c r="M38" s="518"/>
      <c r="N38" s="518"/>
      <c r="O38" s="518"/>
      <c r="P38" s="518"/>
      <c r="Q38" s="518"/>
      <c r="R38" s="518"/>
      <c r="S38" s="518"/>
      <c r="T38" s="518"/>
      <c r="U38" s="518"/>
      <c r="V38" s="518"/>
      <c r="W38" s="518"/>
      <c r="X38" s="518"/>
      <c r="Y38" s="518"/>
      <c r="Z38" s="518"/>
      <c r="AA38" s="518"/>
      <c r="AB38" s="518"/>
      <c r="AC38" s="518"/>
      <c r="AD38" s="518"/>
      <c r="AE38" s="518"/>
      <c r="AF38" s="518"/>
      <c r="AG38" s="518"/>
      <c r="AH38" s="518"/>
      <c r="AI38" s="518"/>
      <c r="AJ38" s="518"/>
      <c r="AK38" s="518"/>
      <c r="AL38" s="518"/>
      <c r="AM38" s="518"/>
      <c r="AN38" s="518"/>
      <c r="AO38" s="518"/>
      <c r="AP38" s="518"/>
      <c r="AQ38" s="518"/>
    </row>
    <row r="39" spans="1:43" s="544" customFormat="1" ht="65.099999999999994" customHeight="1">
      <c r="A39" s="141" t="s">
        <v>230</v>
      </c>
      <c r="B39" s="138" t="s">
        <v>196</v>
      </c>
      <c r="C39" s="139" t="s">
        <v>8</v>
      </c>
      <c r="D39" s="140">
        <v>4</v>
      </c>
      <c r="E39" s="120">
        <v>0</v>
      </c>
      <c r="F39" s="543">
        <f>E39*D39</f>
        <v>0</v>
      </c>
      <c r="G39" s="518"/>
      <c r="H39" s="518"/>
      <c r="I39" s="518"/>
      <c r="J39" s="518"/>
      <c r="K39" s="518"/>
      <c r="L39" s="518"/>
      <c r="M39" s="518"/>
      <c r="N39" s="518"/>
      <c r="O39" s="518"/>
      <c r="P39" s="518"/>
      <c r="Q39" s="518"/>
      <c r="R39" s="518"/>
      <c r="S39" s="518"/>
      <c r="T39" s="518"/>
      <c r="U39" s="518"/>
      <c r="V39" s="518"/>
      <c r="W39" s="518"/>
      <c r="X39" s="518"/>
      <c r="Y39" s="518"/>
      <c r="Z39" s="518"/>
      <c r="AA39" s="518"/>
      <c r="AB39" s="518"/>
      <c r="AC39" s="518"/>
      <c r="AD39" s="518"/>
      <c r="AE39" s="518"/>
      <c r="AF39" s="518"/>
      <c r="AG39" s="518"/>
      <c r="AH39" s="518"/>
      <c r="AI39" s="518"/>
      <c r="AJ39" s="518"/>
      <c r="AK39" s="518"/>
      <c r="AL39" s="518"/>
      <c r="AM39" s="518"/>
      <c r="AN39" s="518"/>
      <c r="AO39" s="518"/>
      <c r="AP39" s="518"/>
      <c r="AQ39" s="518"/>
    </row>
    <row r="40" spans="1:43" s="544" customFormat="1">
      <c r="A40" s="141"/>
      <c r="B40" s="138"/>
      <c r="C40" s="139"/>
      <c r="D40" s="140"/>
      <c r="E40" s="120"/>
      <c r="F40" s="543"/>
      <c r="G40" s="518"/>
      <c r="H40" s="518"/>
      <c r="I40" s="518"/>
      <c r="J40" s="518"/>
      <c r="K40" s="518"/>
      <c r="L40" s="518"/>
      <c r="M40" s="518"/>
      <c r="N40" s="518"/>
      <c r="O40" s="518"/>
      <c r="P40" s="518"/>
      <c r="Q40" s="518"/>
      <c r="R40" s="518"/>
      <c r="S40" s="518"/>
      <c r="T40" s="518"/>
      <c r="U40" s="518"/>
      <c r="V40" s="518"/>
      <c r="W40" s="518"/>
      <c r="X40" s="518"/>
      <c r="Y40" s="518"/>
      <c r="Z40" s="518"/>
      <c r="AA40" s="518"/>
      <c r="AB40" s="518"/>
      <c r="AC40" s="518"/>
      <c r="AD40" s="518"/>
      <c r="AE40" s="518"/>
      <c r="AF40" s="518"/>
      <c r="AG40" s="518"/>
      <c r="AH40" s="518"/>
      <c r="AI40" s="518"/>
      <c r="AJ40" s="518"/>
      <c r="AK40" s="518"/>
      <c r="AL40" s="518"/>
      <c r="AM40" s="518"/>
      <c r="AN40" s="518"/>
      <c r="AO40" s="518"/>
      <c r="AP40" s="518"/>
      <c r="AQ40" s="518"/>
    </row>
    <row r="41" spans="1:43" s="544" customFormat="1" ht="61.5" customHeight="1">
      <c r="A41" s="141" t="s">
        <v>231</v>
      </c>
      <c r="B41" s="138" t="s">
        <v>213</v>
      </c>
      <c r="C41" s="139" t="s">
        <v>8</v>
      </c>
      <c r="D41" s="140">
        <v>4</v>
      </c>
      <c r="E41" s="120">
        <v>0</v>
      </c>
      <c r="F41" s="543">
        <f>E41*D41</f>
        <v>0</v>
      </c>
      <c r="G41" s="518"/>
      <c r="H41" s="518"/>
      <c r="I41" s="518"/>
      <c r="J41" s="518"/>
      <c r="K41" s="518"/>
      <c r="L41" s="518"/>
      <c r="M41" s="518"/>
      <c r="N41" s="518"/>
      <c r="O41" s="518"/>
      <c r="P41" s="518"/>
      <c r="Q41" s="518"/>
      <c r="R41" s="518"/>
      <c r="S41" s="518"/>
      <c r="T41" s="518"/>
      <c r="U41" s="518"/>
      <c r="V41" s="518"/>
      <c r="W41" s="518"/>
      <c r="X41" s="518"/>
      <c r="Y41" s="518"/>
      <c r="Z41" s="518"/>
      <c r="AA41" s="518"/>
      <c r="AB41" s="518"/>
      <c r="AC41" s="518"/>
      <c r="AD41" s="518"/>
      <c r="AE41" s="518"/>
      <c r="AF41" s="518"/>
      <c r="AG41" s="518"/>
      <c r="AH41" s="518"/>
      <c r="AI41" s="518"/>
      <c r="AJ41" s="518"/>
      <c r="AK41" s="518"/>
      <c r="AL41" s="518"/>
      <c r="AM41" s="518"/>
      <c r="AN41" s="518"/>
      <c r="AO41" s="518"/>
      <c r="AP41" s="518"/>
      <c r="AQ41" s="518"/>
    </row>
    <row r="42" spans="1:43" s="544" customFormat="1">
      <c r="A42" s="141"/>
      <c r="B42" s="138"/>
      <c r="C42" s="139"/>
      <c r="D42" s="140"/>
      <c r="E42" s="120"/>
      <c r="F42" s="543"/>
      <c r="G42" s="518"/>
      <c r="H42" s="518"/>
      <c r="I42" s="518"/>
      <c r="J42" s="518"/>
      <c r="K42" s="518"/>
      <c r="L42" s="518"/>
      <c r="M42" s="518"/>
      <c r="N42" s="518"/>
      <c r="O42" s="518"/>
      <c r="P42" s="518"/>
      <c r="Q42" s="518"/>
      <c r="R42" s="518"/>
      <c r="S42" s="518"/>
      <c r="T42" s="518"/>
      <c r="U42" s="518"/>
      <c r="V42" s="518"/>
      <c r="W42" s="518"/>
      <c r="X42" s="518"/>
      <c r="Y42" s="518"/>
      <c r="Z42" s="518"/>
      <c r="AA42" s="518"/>
      <c r="AB42" s="518"/>
      <c r="AC42" s="518"/>
      <c r="AD42" s="518"/>
      <c r="AE42" s="518"/>
      <c r="AF42" s="518"/>
      <c r="AG42" s="518"/>
      <c r="AH42" s="518"/>
      <c r="AI42" s="518"/>
      <c r="AJ42" s="518"/>
      <c r="AK42" s="518"/>
      <c r="AL42" s="518"/>
      <c r="AM42" s="518"/>
      <c r="AN42" s="518"/>
      <c r="AO42" s="518"/>
      <c r="AP42" s="518"/>
      <c r="AQ42" s="518"/>
    </row>
    <row r="43" spans="1:43" s="544" customFormat="1" ht="80.099999999999994" customHeight="1">
      <c r="A43" s="141" t="s">
        <v>232</v>
      </c>
      <c r="B43" s="138" t="s">
        <v>214</v>
      </c>
      <c r="C43" s="139" t="s">
        <v>8</v>
      </c>
      <c r="D43" s="140">
        <v>8</v>
      </c>
      <c r="E43" s="120">
        <v>0</v>
      </c>
      <c r="F43" s="543">
        <f>E43*D43</f>
        <v>0</v>
      </c>
      <c r="G43" s="518"/>
      <c r="H43" s="518"/>
      <c r="I43" s="518"/>
      <c r="J43" s="518"/>
      <c r="K43" s="518"/>
      <c r="L43" s="518"/>
      <c r="M43" s="518"/>
      <c r="N43" s="518"/>
      <c r="O43" s="518"/>
      <c r="P43" s="518"/>
      <c r="Q43" s="518"/>
      <c r="R43" s="518"/>
      <c r="S43" s="518"/>
      <c r="T43" s="518"/>
      <c r="U43" s="518"/>
      <c r="V43" s="518"/>
      <c r="W43" s="518"/>
      <c r="X43" s="518"/>
      <c r="Y43" s="518"/>
      <c r="Z43" s="518"/>
      <c r="AA43" s="518"/>
      <c r="AB43" s="518"/>
      <c r="AC43" s="518"/>
      <c r="AD43" s="518"/>
      <c r="AE43" s="518"/>
      <c r="AF43" s="518"/>
      <c r="AG43" s="518"/>
      <c r="AH43" s="518"/>
      <c r="AI43" s="518"/>
      <c r="AJ43" s="518"/>
      <c r="AK43" s="518"/>
      <c r="AL43" s="518"/>
      <c r="AM43" s="518"/>
      <c r="AN43" s="518"/>
      <c r="AO43" s="518"/>
      <c r="AP43" s="518"/>
      <c r="AQ43" s="518"/>
    </row>
    <row r="44" spans="1:43" s="544" customFormat="1">
      <c r="A44" s="141"/>
      <c r="B44" s="138"/>
      <c r="C44" s="139"/>
      <c r="D44" s="140"/>
      <c r="E44" s="120"/>
      <c r="F44" s="543"/>
      <c r="G44" s="518"/>
      <c r="H44" s="518"/>
      <c r="I44" s="518"/>
      <c r="J44" s="518"/>
      <c r="K44" s="518"/>
      <c r="L44" s="518"/>
      <c r="M44" s="518"/>
      <c r="N44" s="518"/>
      <c r="O44" s="518"/>
      <c r="P44" s="518"/>
      <c r="Q44" s="518"/>
      <c r="R44" s="518"/>
      <c r="S44" s="518"/>
      <c r="T44" s="518"/>
      <c r="U44" s="518"/>
      <c r="V44" s="518"/>
      <c r="W44" s="518"/>
      <c r="X44" s="518"/>
      <c r="Y44" s="518"/>
      <c r="Z44" s="518"/>
      <c r="AA44" s="518"/>
      <c r="AB44" s="518"/>
      <c r="AC44" s="518"/>
      <c r="AD44" s="518"/>
      <c r="AE44" s="518"/>
      <c r="AF44" s="518"/>
      <c r="AG44" s="518"/>
      <c r="AH44" s="518"/>
      <c r="AI44" s="518"/>
      <c r="AJ44" s="518"/>
      <c r="AK44" s="518"/>
      <c r="AL44" s="518"/>
      <c r="AM44" s="518"/>
      <c r="AN44" s="518"/>
      <c r="AO44" s="518"/>
      <c r="AP44" s="518"/>
      <c r="AQ44" s="518"/>
    </row>
    <row r="45" spans="1:43" s="544" customFormat="1" ht="234" customHeight="1">
      <c r="A45" s="141" t="s">
        <v>233</v>
      </c>
      <c r="B45" s="138" t="s">
        <v>215</v>
      </c>
      <c r="C45" s="139" t="s">
        <v>8</v>
      </c>
      <c r="D45" s="140">
        <v>4</v>
      </c>
      <c r="E45" s="120">
        <v>0</v>
      </c>
      <c r="F45" s="543">
        <f>E45*D45</f>
        <v>0</v>
      </c>
      <c r="G45" s="518"/>
      <c r="H45" s="518"/>
      <c r="I45" s="518"/>
      <c r="J45" s="518"/>
      <c r="K45" s="518"/>
      <c r="L45" s="518"/>
      <c r="M45" s="518"/>
      <c r="N45" s="518"/>
      <c r="O45" s="518"/>
      <c r="P45" s="518"/>
      <c r="Q45" s="518"/>
      <c r="R45" s="518"/>
      <c r="S45" s="518"/>
      <c r="T45" s="518"/>
      <c r="U45" s="518"/>
      <c r="V45" s="518"/>
      <c r="W45" s="518"/>
      <c r="X45" s="518"/>
      <c r="Y45" s="518"/>
      <c r="Z45" s="518"/>
      <c r="AA45" s="518"/>
      <c r="AB45" s="518"/>
      <c r="AC45" s="518"/>
      <c r="AD45" s="518"/>
      <c r="AE45" s="518"/>
      <c r="AF45" s="518"/>
      <c r="AG45" s="518"/>
      <c r="AH45" s="518"/>
      <c r="AI45" s="518"/>
      <c r="AJ45" s="518"/>
      <c r="AK45" s="518"/>
      <c r="AL45" s="518"/>
      <c r="AM45" s="518"/>
      <c r="AN45" s="518"/>
      <c r="AO45" s="518"/>
      <c r="AP45" s="518"/>
      <c r="AQ45" s="518"/>
    </row>
    <row r="46" spans="1:43" s="544" customFormat="1">
      <c r="A46" s="141"/>
      <c r="B46" s="138"/>
      <c r="C46" s="139"/>
      <c r="D46" s="140"/>
      <c r="E46" s="120"/>
      <c r="F46" s="543"/>
      <c r="G46" s="518"/>
      <c r="H46" s="518"/>
      <c r="I46" s="518"/>
      <c r="J46" s="518"/>
      <c r="K46" s="518"/>
      <c r="L46" s="518"/>
      <c r="M46" s="518"/>
      <c r="N46" s="518"/>
      <c r="O46" s="518"/>
      <c r="P46" s="518"/>
      <c r="Q46" s="518"/>
      <c r="R46" s="518"/>
      <c r="S46" s="518"/>
      <c r="T46" s="518"/>
      <c r="U46" s="518"/>
      <c r="V46" s="518"/>
      <c r="W46" s="518"/>
      <c r="X46" s="518"/>
      <c r="Y46" s="518"/>
      <c r="Z46" s="518"/>
      <c r="AA46" s="518"/>
      <c r="AB46" s="518"/>
      <c r="AC46" s="518"/>
      <c r="AD46" s="518"/>
      <c r="AE46" s="518"/>
      <c r="AF46" s="518"/>
      <c r="AG46" s="518"/>
      <c r="AH46" s="518"/>
      <c r="AI46" s="518"/>
      <c r="AJ46" s="518"/>
      <c r="AK46" s="518"/>
      <c r="AL46" s="518"/>
      <c r="AM46" s="518"/>
      <c r="AN46" s="518"/>
      <c r="AO46" s="518"/>
      <c r="AP46" s="518"/>
      <c r="AQ46" s="518"/>
    </row>
    <row r="47" spans="1:43" s="544" customFormat="1" ht="95.1" customHeight="1">
      <c r="A47" s="141" t="s">
        <v>234</v>
      </c>
      <c r="B47" s="138" t="s">
        <v>216</v>
      </c>
      <c r="C47" s="139" t="s">
        <v>8</v>
      </c>
      <c r="D47" s="140">
        <v>4</v>
      </c>
      <c r="E47" s="120">
        <v>0</v>
      </c>
      <c r="F47" s="543">
        <f>E47*D47</f>
        <v>0</v>
      </c>
      <c r="G47" s="518"/>
      <c r="H47" s="518"/>
      <c r="I47" s="518"/>
      <c r="J47" s="518"/>
      <c r="K47" s="518"/>
      <c r="L47" s="518"/>
      <c r="M47" s="518"/>
      <c r="N47" s="518"/>
      <c r="O47" s="518"/>
      <c r="P47" s="518"/>
      <c r="Q47" s="518"/>
      <c r="R47" s="518"/>
      <c r="S47" s="518"/>
      <c r="T47" s="518"/>
      <c r="U47" s="518"/>
      <c r="V47" s="518"/>
      <c r="W47" s="518"/>
      <c r="X47" s="518"/>
      <c r="Y47" s="518"/>
      <c r="Z47" s="518"/>
      <c r="AA47" s="518"/>
      <c r="AB47" s="518"/>
      <c r="AC47" s="518"/>
      <c r="AD47" s="518"/>
      <c r="AE47" s="518"/>
      <c r="AF47" s="518"/>
      <c r="AG47" s="518"/>
      <c r="AH47" s="518"/>
      <c r="AI47" s="518"/>
      <c r="AJ47" s="518"/>
      <c r="AK47" s="518"/>
      <c r="AL47" s="518"/>
      <c r="AM47" s="518"/>
      <c r="AN47" s="518"/>
      <c r="AO47" s="518"/>
      <c r="AP47" s="518"/>
      <c r="AQ47" s="518"/>
    </row>
    <row r="48" spans="1:43" s="544" customFormat="1">
      <c r="A48" s="141"/>
      <c r="B48" s="138"/>
      <c r="C48" s="139"/>
      <c r="D48" s="140"/>
      <c r="E48" s="120"/>
      <c r="F48" s="543"/>
      <c r="G48" s="518"/>
      <c r="H48" s="518"/>
      <c r="I48" s="518"/>
      <c r="J48" s="518"/>
      <c r="K48" s="518"/>
      <c r="L48" s="518"/>
      <c r="M48" s="518"/>
      <c r="N48" s="518"/>
      <c r="O48" s="518"/>
      <c r="P48" s="518"/>
      <c r="Q48" s="518"/>
      <c r="R48" s="518"/>
      <c r="S48" s="518"/>
      <c r="T48" s="518"/>
      <c r="U48" s="518"/>
      <c r="V48" s="518"/>
      <c r="W48" s="518"/>
      <c r="X48" s="518"/>
      <c r="Y48" s="518"/>
      <c r="Z48" s="518"/>
      <c r="AA48" s="518"/>
      <c r="AB48" s="518"/>
      <c r="AC48" s="518"/>
      <c r="AD48" s="518"/>
      <c r="AE48" s="518"/>
      <c r="AF48" s="518"/>
      <c r="AG48" s="518"/>
      <c r="AH48" s="518"/>
      <c r="AI48" s="518"/>
      <c r="AJ48" s="518"/>
      <c r="AK48" s="518"/>
      <c r="AL48" s="518"/>
      <c r="AM48" s="518"/>
      <c r="AN48" s="518"/>
      <c r="AO48" s="518"/>
      <c r="AP48" s="518"/>
      <c r="AQ48" s="518"/>
    </row>
    <row r="49" spans="1:43" s="544" customFormat="1" ht="15" customHeight="1">
      <c r="A49" s="141" t="s">
        <v>235</v>
      </c>
      <c r="B49" s="138" t="s">
        <v>200</v>
      </c>
      <c r="C49" s="139" t="s">
        <v>11</v>
      </c>
      <c r="D49" s="140">
        <v>156</v>
      </c>
      <c r="E49" s="120">
        <v>0</v>
      </c>
      <c r="F49" s="543">
        <f>E49*D49</f>
        <v>0</v>
      </c>
      <c r="G49" s="518"/>
      <c r="H49" s="518"/>
      <c r="I49" s="518"/>
      <c r="J49" s="518"/>
      <c r="K49" s="518"/>
      <c r="L49" s="518"/>
      <c r="M49" s="518"/>
      <c r="N49" s="518"/>
      <c r="O49" s="518"/>
      <c r="P49" s="518"/>
      <c r="Q49" s="518"/>
      <c r="R49" s="518"/>
      <c r="S49" s="518"/>
      <c r="T49" s="518"/>
      <c r="U49" s="518"/>
      <c r="V49" s="518"/>
      <c r="W49" s="518"/>
      <c r="X49" s="518"/>
      <c r="Y49" s="518"/>
      <c r="Z49" s="518"/>
      <c r="AA49" s="518"/>
      <c r="AB49" s="518"/>
      <c r="AC49" s="518"/>
      <c r="AD49" s="518"/>
      <c r="AE49" s="518"/>
      <c r="AF49" s="518"/>
      <c r="AG49" s="518"/>
      <c r="AH49" s="518"/>
      <c r="AI49" s="518"/>
      <c r="AJ49" s="518"/>
      <c r="AK49" s="518"/>
      <c r="AL49" s="518"/>
      <c r="AM49" s="518"/>
      <c r="AN49" s="518"/>
      <c r="AO49" s="518"/>
      <c r="AP49" s="518"/>
      <c r="AQ49" s="518"/>
    </row>
    <row r="50" spans="1:43" s="544" customFormat="1">
      <c r="A50" s="141"/>
      <c r="B50" s="138"/>
      <c r="C50" s="139"/>
      <c r="D50" s="140"/>
      <c r="E50" s="120"/>
      <c r="F50" s="543"/>
      <c r="G50" s="518"/>
      <c r="H50" s="518"/>
      <c r="I50" s="518"/>
      <c r="J50" s="518"/>
      <c r="K50" s="518"/>
      <c r="L50" s="518"/>
      <c r="M50" s="518"/>
      <c r="N50" s="518"/>
      <c r="O50" s="518"/>
      <c r="P50" s="518"/>
      <c r="Q50" s="518"/>
      <c r="R50" s="518"/>
      <c r="S50" s="518"/>
      <c r="T50" s="518"/>
      <c r="U50" s="518"/>
      <c r="V50" s="518"/>
      <c r="W50" s="518"/>
      <c r="X50" s="518"/>
      <c r="Y50" s="518"/>
      <c r="Z50" s="518"/>
      <c r="AA50" s="518"/>
      <c r="AB50" s="518"/>
      <c r="AC50" s="518"/>
      <c r="AD50" s="518"/>
      <c r="AE50" s="518"/>
      <c r="AF50" s="518"/>
      <c r="AG50" s="518"/>
      <c r="AH50" s="518"/>
      <c r="AI50" s="518"/>
      <c r="AJ50" s="518"/>
      <c r="AK50" s="518"/>
      <c r="AL50" s="518"/>
      <c r="AM50" s="518"/>
      <c r="AN50" s="518"/>
      <c r="AO50" s="518"/>
      <c r="AP50" s="518"/>
      <c r="AQ50" s="518"/>
    </row>
    <row r="51" spans="1:43" s="544" customFormat="1" ht="35.1" customHeight="1">
      <c r="A51" s="141" t="s">
        <v>236</v>
      </c>
      <c r="B51" s="138" t="s">
        <v>201</v>
      </c>
      <c r="C51" s="139" t="s">
        <v>11</v>
      </c>
      <c r="D51" s="140">
        <v>156</v>
      </c>
      <c r="E51" s="120">
        <v>0</v>
      </c>
      <c r="F51" s="543">
        <f>E51*D51</f>
        <v>0</v>
      </c>
      <c r="G51" s="518"/>
      <c r="H51" s="518"/>
      <c r="I51" s="518"/>
      <c r="J51" s="518"/>
      <c r="K51" s="518"/>
      <c r="L51" s="518"/>
      <c r="M51" s="518"/>
      <c r="N51" s="518"/>
      <c r="O51" s="518"/>
      <c r="P51" s="518"/>
      <c r="Q51" s="518"/>
      <c r="R51" s="518"/>
      <c r="S51" s="518"/>
      <c r="T51" s="518"/>
      <c r="U51" s="518"/>
      <c r="V51" s="518"/>
      <c r="W51" s="518"/>
      <c r="X51" s="518"/>
      <c r="Y51" s="518"/>
      <c r="Z51" s="518"/>
      <c r="AA51" s="518"/>
      <c r="AB51" s="518"/>
      <c r="AC51" s="518"/>
      <c r="AD51" s="518"/>
      <c r="AE51" s="518"/>
      <c r="AF51" s="518"/>
      <c r="AG51" s="518"/>
      <c r="AH51" s="518"/>
      <c r="AI51" s="518"/>
      <c r="AJ51" s="518"/>
      <c r="AK51" s="518"/>
      <c r="AL51" s="518"/>
      <c r="AM51" s="518"/>
      <c r="AN51" s="518"/>
      <c r="AO51" s="518"/>
      <c r="AP51" s="518"/>
      <c r="AQ51" s="518"/>
    </row>
    <row r="52" spans="1:43" s="544" customFormat="1">
      <c r="A52" s="141"/>
      <c r="B52" s="138"/>
      <c r="C52" s="139"/>
      <c r="D52" s="140"/>
      <c r="E52" s="120"/>
      <c r="F52" s="543"/>
      <c r="G52" s="518"/>
      <c r="H52" s="518"/>
      <c r="I52" s="518"/>
      <c r="J52" s="518"/>
      <c r="K52" s="518"/>
      <c r="L52" s="518"/>
      <c r="M52" s="518"/>
      <c r="N52" s="518"/>
      <c r="O52" s="518"/>
      <c r="P52" s="518"/>
      <c r="Q52" s="518"/>
      <c r="R52" s="518"/>
      <c r="S52" s="518"/>
      <c r="T52" s="518"/>
      <c r="U52" s="518"/>
      <c r="V52" s="518"/>
      <c r="W52" s="518"/>
      <c r="X52" s="518"/>
      <c r="Y52" s="518"/>
      <c r="Z52" s="518"/>
      <c r="AA52" s="518"/>
      <c r="AB52" s="518"/>
      <c r="AC52" s="518"/>
      <c r="AD52" s="518"/>
      <c r="AE52" s="518"/>
      <c r="AF52" s="518"/>
      <c r="AG52" s="518"/>
      <c r="AH52" s="518"/>
      <c r="AI52" s="518"/>
      <c r="AJ52" s="518"/>
      <c r="AK52" s="518"/>
      <c r="AL52" s="518"/>
      <c r="AM52" s="518"/>
      <c r="AN52" s="518"/>
      <c r="AO52" s="518"/>
      <c r="AP52" s="518"/>
      <c r="AQ52" s="518"/>
    </row>
    <row r="53" spans="1:43" s="544" customFormat="1" ht="50.1" customHeight="1">
      <c r="A53" s="141" t="s">
        <v>237</v>
      </c>
      <c r="B53" s="138" t="s">
        <v>217</v>
      </c>
      <c r="C53" s="139" t="s">
        <v>11</v>
      </c>
      <c r="D53" s="140">
        <v>156</v>
      </c>
      <c r="E53" s="120">
        <v>0</v>
      </c>
      <c r="F53" s="543">
        <f>E53*D53</f>
        <v>0</v>
      </c>
      <c r="G53" s="518"/>
      <c r="H53" s="518"/>
      <c r="I53" s="518"/>
      <c r="J53" s="518"/>
      <c r="K53" s="518"/>
      <c r="L53" s="518"/>
      <c r="M53" s="518"/>
      <c r="N53" s="518"/>
      <c r="O53" s="518"/>
      <c r="P53" s="518"/>
      <c r="Q53" s="518"/>
      <c r="R53" s="518"/>
      <c r="S53" s="518"/>
      <c r="T53" s="518"/>
      <c r="U53" s="518"/>
      <c r="V53" s="518"/>
      <c r="W53" s="518"/>
      <c r="X53" s="518"/>
      <c r="Y53" s="518"/>
      <c r="Z53" s="518"/>
      <c r="AA53" s="518"/>
      <c r="AB53" s="518"/>
      <c r="AC53" s="518"/>
      <c r="AD53" s="518"/>
      <c r="AE53" s="518"/>
      <c r="AF53" s="518"/>
      <c r="AG53" s="518"/>
      <c r="AH53" s="518"/>
      <c r="AI53" s="518"/>
      <c r="AJ53" s="518"/>
      <c r="AK53" s="518"/>
      <c r="AL53" s="518"/>
      <c r="AM53" s="518"/>
      <c r="AN53" s="518"/>
      <c r="AO53" s="518"/>
      <c r="AP53" s="518"/>
      <c r="AQ53" s="518"/>
    </row>
    <row r="54" spans="1:43" s="544" customFormat="1">
      <c r="A54" s="141"/>
      <c r="B54" s="556"/>
      <c r="C54" s="139"/>
      <c r="D54" s="140"/>
      <c r="E54" s="120"/>
      <c r="F54" s="543"/>
      <c r="G54" s="518"/>
      <c r="H54" s="518"/>
      <c r="I54" s="518"/>
      <c r="J54" s="518"/>
      <c r="K54" s="518"/>
      <c r="L54" s="518"/>
      <c r="M54" s="518"/>
      <c r="N54" s="518"/>
      <c r="O54" s="518"/>
      <c r="P54" s="518"/>
      <c r="Q54" s="518"/>
      <c r="R54" s="518"/>
      <c r="S54" s="518"/>
      <c r="T54" s="518"/>
      <c r="U54" s="518"/>
      <c r="V54" s="518"/>
      <c r="W54" s="518"/>
      <c r="X54" s="518"/>
      <c r="Y54" s="518"/>
      <c r="Z54" s="518"/>
      <c r="AA54" s="518"/>
      <c r="AB54" s="518"/>
      <c r="AC54" s="518"/>
      <c r="AD54" s="518"/>
      <c r="AE54" s="518"/>
      <c r="AF54" s="518"/>
      <c r="AG54" s="518"/>
      <c r="AH54" s="518"/>
      <c r="AI54" s="518"/>
      <c r="AJ54" s="518"/>
      <c r="AK54" s="518"/>
      <c r="AL54" s="518"/>
      <c r="AM54" s="518"/>
      <c r="AN54" s="518"/>
      <c r="AO54" s="518"/>
      <c r="AP54" s="518"/>
      <c r="AQ54" s="518"/>
    </row>
    <row r="55" spans="1:43" s="544" customFormat="1" ht="15" customHeight="1">
      <c r="A55" s="141" t="s">
        <v>238</v>
      </c>
      <c r="B55" s="138" t="s">
        <v>202</v>
      </c>
      <c r="C55" s="139" t="s">
        <v>8</v>
      </c>
      <c r="D55" s="140">
        <v>1</v>
      </c>
      <c r="E55" s="120">
        <v>0</v>
      </c>
      <c r="F55" s="543">
        <f>E55*D55</f>
        <v>0</v>
      </c>
      <c r="G55" s="518"/>
      <c r="H55" s="518"/>
      <c r="I55" s="518"/>
      <c r="J55" s="518"/>
      <c r="K55" s="518"/>
      <c r="L55" s="518"/>
      <c r="M55" s="518"/>
      <c r="N55" s="518"/>
      <c r="O55" s="518"/>
      <c r="P55" s="518"/>
      <c r="Q55" s="518"/>
      <c r="R55" s="518"/>
      <c r="S55" s="518"/>
      <c r="T55" s="518"/>
      <c r="U55" s="518"/>
      <c r="V55" s="518"/>
      <c r="W55" s="518"/>
      <c r="X55" s="518"/>
      <c r="Y55" s="518"/>
      <c r="Z55" s="518"/>
      <c r="AA55" s="518"/>
      <c r="AB55" s="518"/>
      <c r="AC55" s="518"/>
      <c r="AD55" s="518"/>
      <c r="AE55" s="518"/>
      <c r="AF55" s="518"/>
      <c r="AG55" s="518"/>
      <c r="AH55" s="518"/>
      <c r="AI55" s="518"/>
      <c r="AJ55" s="518"/>
      <c r="AK55" s="518"/>
      <c r="AL55" s="518"/>
      <c r="AM55" s="518"/>
      <c r="AN55" s="518"/>
      <c r="AO55" s="518"/>
      <c r="AP55" s="518"/>
      <c r="AQ55" s="518"/>
    </row>
    <row r="56" spans="1:43" s="544" customFormat="1">
      <c r="A56" s="141"/>
      <c r="B56" s="557"/>
      <c r="C56" s="139"/>
      <c r="D56" s="140"/>
      <c r="E56" s="120"/>
      <c r="F56" s="543"/>
      <c r="G56" s="518"/>
      <c r="H56" s="518"/>
      <c r="I56" s="518"/>
      <c r="J56" s="518"/>
      <c r="K56" s="518"/>
      <c r="L56" s="518"/>
      <c r="M56" s="518"/>
      <c r="N56" s="518"/>
      <c r="O56" s="518"/>
      <c r="P56" s="518"/>
      <c r="Q56" s="518"/>
      <c r="R56" s="518"/>
      <c r="S56" s="518"/>
      <c r="T56" s="518"/>
      <c r="U56" s="518"/>
      <c r="V56" s="518"/>
      <c r="W56" s="518"/>
      <c r="X56" s="518"/>
      <c r="Y56" s="518"/>
      <c r="Z56" s="518"/>
      <c r="AA56" s="518"/>
      <c r="AB56" s="518"/>
      <c r="AC56" s="518"/>
      <c r="AD56" s="518"/>
      <c r="AE56" s="518"/>
      <c r="AF56" s="518"/>
      <c r="AG56" s="518"/>
      <c r="AH56" s="518"/>
      <c r="AI56" s="518"/>
      <c r="AJ56" s="518"/>
      <c r="AK56" s="518"/>
      <c r="AL56" s="518"/>
      <c r="AM56" s="518"/>
      <c r="AN56" s="518"/>
      <c r="AO56" s="518"/>
      <c r="AP56" s="518"/>
      <c r="AQ56" s="518"/>
    </row>
    <row r="57" spans="1:43" s="544" customFormat="1" ht="15" customHeight="1">
      <c r="A57" s="141" t="s">
        <v>239</v>
      </c>
      <c r="B57" s="138" t="s">
        <v>204</v>
      </c>
      <c r="C57" s="139" t="s">
        <v>8</v>
      </c>
      <c r="D57" s="140">
        <v>1</v>
      </c>
      <c r="E57" s="120">
        <v>0</v>
      </c>
      <c r="F57" s="543">
        <f>E57*D57</f>
        <v>0</v>
      </c>
      <c r="G57" s="518"/>
      <c r="H57" s="518"/>
      <c r="I57" s="518"/>
      <c r="J57" s="518"/>
      <c r="K57" s="518"/>
      <c r="L57" s="518"/>
      <c r="M57" s="518"/>
      <c r="N57" s="518"/>
      <c r="O57" s="518"/>
      <c r="P57" s="518"/>
      <c r="Q57" s="518"/>
      <c r="R57" s="518"/>
      <c r="S57" s="518"/>
      <c r="T57" s="518"/>
      <c r="U57" s="518"/>
      <c r="V57" s="518"/>
      <c r="W57" s="518"/>
      <c r="X57" s="518"/>
      <c r="Y57" s="518"/>
      <c r="Z57" s="518"/>
      <c r="AA57" s="518"/>
      <c r="AB57" s="518"/>
      <c r="AC57" s="518"/>
      <c r="AD57" s="518"/>
      <c r="AE57" s="518"/>
      <c r="AF57" s="518"/>
      <c r="AG57" s="518"/>
      <c r="AH57" s="518"/>
      <c r="AI57" s="518"/>
      <c r="AJ57" s="518"/>
      <c r="AK57" s="518"/>
      <c r="AL57" s="518"/>
      <c r="AM57" s="518"/>
      <c r="AN57" s="518"/>
      <c r="AO57" s="518"/>
      <c r="AP57" s="518"/>
      <c r="AQ57" s="518"/>
    </row>
    <row r="58" spans="1:43" s="544" customFormat="1">
      <c r="A58" s="141"/>
      <c r="B58" s="557"/>
      <c r="C58" s="139"/>
      <c r="D58" s="140"/>
      <c r="E58" s="120"/>
      <c r="F58" s="543"/>
      <c r="G58" s="518"/>
      <c r="H58" s="518"/>
      <c r="I58" s="518"/>
      <c r="J58" s="518"/>
      <c r="K58" s="518"/>
      <c r="L58" s="518"/>
      <c r="M58" s="518"/>
      <c r="N58" s="518"/>
      <c r="O58" s="518"/>
      <c r="P58" s="518"/>
      <c r="Q58" s="518"/>
      <c r="R58" s="518"/>
      <c r="S58" s="518"/>
      <c r="T58" s="518"/>
      <c r="U58" s="518"/>
      <c r="V58" s="518"/>
      <c r="W58" s="518"/>
      <c r="X58" s="518"/>
      <c r="Y58" s="518"/>
      <c r="Z58" s="518"/>
      <c r="AA58" s="518"/>
      <c r="AB58" s="518"/>
      <c r="AC58" s="518"/>
      <c r="AD58" s="518"/>
      <c r="AE58" s="518"/>
      <c r="AF58" s="518"/>
      <c r="AG58" s="518"/>
      <c r="AH58" s="518"/>
      <c r="AI58" s="518"/>
      <c r="AJ58" s="518"/>
      <c r="AK58" s="518"/>
      <c r="AL58" s="518"/>
      <c r="AM58" s="518"/>
      <c r="AN58" s="518"/>
      <c r="AO58" s="518"/>
      <c r="AP58" s="518"/>
      <c r="AQ58" s="518"/>
    </row>
    <row r="59" spans="1:43" s="544" customFormat="1" ht="35.1" customHeight="1">
      <c r="A59" s="141" t="s">
        <v>240</v>
      </c>
      <c r="B59" s="138" t="s">
        <v>218</v>
      </c>
      <c r="C59" s="139" t="s">
        <v>8</v>
      </c>
      <c r="D59" s="140">
        <v>10</v>
      </c>
      <c r="E59" s="120">
        <v>0</v>
      </c>
      <c r="F59" s="543">
        <f>E59*D59</f>
        <v>0</v>
      </c>
      <c r="G59" s="518"/>
      <c r="H59" s="518"/>
      <c r="I59" s="518"/>
      <c r="J59" s="518"/>
      <c r="K59" s="518"/>
      <c r="L59" s="518"/>
      <c r="M59" s="518"/>
      <c r="N59" s="518"/>
      <c r="O59" s="518"/>
      <c r="P59" s="518"/>
      <c r="Q59" s="518"/>
      <c r="R59" s="518"/>
      <c r="S59" s="518"/>
      <c r="T59" s="518"/>
      <c r="U59" s="518"/>
      <c r="V59" s="518"/>
      <c r="W59" s="518"/>
      <c r="X59" s="518"/>
      <c r="Y59" s="518"/>
      <c r="Z59" s="518"/>
      <c r="AA59" s="518"/>
      <c r="AB59" s="518"/>
      <c r="AC59" s="518"/>
      <c r="AD59" s="518"/>
      <c r="AE59" s="518"/>
      <c r="AF59" s="518"/>
      <c r="AG59" s="518"/>
      <c r="AH59" s="518"/>
      <c r="AI59" s="518"/>
      <c r="AJ59" s="518"/>
      <c r="AK59" s="518"/>
      <c r="AL59" s="518"/>
      <c r="AM59" s="518"/>
      <c r="AN59" s="518"/>
      <c r="AO59" s="518"/>
      <c r="AP59" s="518"/>
      <c r="AQ59" s="518"/>
    </row>
    <row r="60" spans="1:43" s="544" customFormat="1">
      <c r="A60" s="141"/>
      <c r="B60" s="557"/>
      <c r="C60" s="139"/>
      <c r="D60" s="140"/>
      <c r="E60" s="120"/>
      <c r="F60" s="543"/>
      <c r="G60" s="518"/>
      <c r="H60" s="518"/>
      <c r="I60" s="518"/>
      <c r="J60" s="518"/>
      <c r="K60" s="518"/>
      <c r="L60" s="518"/>
      <c r="M60" s="518"/>
      <c r="N60" s="518"/>
      <c r="O60" s="518"/>
      <c r="P60" s="518"/>
      <c r="Q60" s="518"/>
      <c r="R60" s="518"/>
      <c r="S60" s="518"/>
      <c r="T60" s="518"/>
      <c r="U60" s="518"/>
      <c r="V60" s="518"/>
      <c r="W60" s="518"/>
      <c r="X60" s="518"/>
      <c r="Y60" s="518"/>
      <c r="Z60" s="518"/>
      <c r="AA60" s="518"/>
      <c r="AB60" s="518"/>
      <c r="AC60" s="518"/>
      <c r="AD60" s="518"/>
      <c r="AE60" s="518"/>
      <c r="AF60" s="518"/>
      <c r="AG60" s="518"/>
      <c r="AH60" s="518"/>
      <c r="AI60" s="518"/>
      <c r="AJ60" s="518"/>
      <c r="AK60" s="518"/>
      <c r="AL60" s="518"/>
      <c r="AM60" s="518"/>
      <c r="AN60" s="518"/>
      <c r="AO60" s="518"/>
      <c r="AP60" s="518"/>
      <c r="AQ60" s="518"/>
    </row>
    <row r="61" spans="1:43" s="544" customFormat="1" ht="15" customHeight="1">
      <c r="A61" s="141" t="s">
        <v>724</v>
      </c>
      <c r="B61" s="138" t="s">
        <v>34</v>
      </c>
      <c r="C61" s="139">
        <v>0.05</v>
      </c>
      <c r="D61" s="140"/>
      <c r="E61" s="120"/>
      <c r="F61" s="543">
        <f>SUM(F11:F60)*C61</f>
        <v>0</v>
      </c>
      <c r="G61" s="518"/>
      <c r="H61" s="518"/>
      <c r="I61" s="518"/>
      <c r="J61" s="518"/>
      <c r="K61" s="518"/>
      <c r="L61" s="518"/>
      <c r="M61" s="518"/>
      <c r="N61" s="518"/>
      <c r="O61" s="518"/>
      <c r="P61" s="518"/>
      <c r="Q61" s="518"/>
      <c r="R61" s="518"/>
      <c r="S61" s="518"/>
      <c r="T61" s="518"/>
      <c r="U61" s="518"/>
      <c r="V61" s="518"/>
      <c r="W61" s="518"/>
      <c r="X61" s="518"/>
      <c r="Y61" s="518"/>
      <c r="Z61" s="518"/>
      <c r="AA61" s="518"/>
      <c r="AB61" s="518"/>
      <c r="AC61" s="518"/>
      <c r="AD61" s="518"/>
      <c r="AE61" s="518"/>
      <c r="AF61" s="518"/>
      <c r="AG61" s="518"/>
      <c r="AH61" s="518"/>
      <c r="AI61" s="518"/>
      <c r="AJ61" s="518"/>
      <c r="AK61" s="518"/>
      <c r="AL61" s="518"/>
      <c r="AM61" s="518"/>
      <c r="AN61" s="518"/>
      <c r="AO61" s="518"/>
      <c r="AP61" s="518"/>
      <c r="AQ61" s="518"/>
    </row>
    <row r="62" spans="1:43" s="544" customFormat="1" ht="15.6" thickBot="1">
      <c r="A62" s="558"/>
      <c r="B62" s="559"/>
      <c r="C62" s="560"/>
      <c r="D62" s="561"/>
      <c r="E62" s="546"/>
      <c r="F62" s="547"/>
    </row>
    <row r="63" spans="1:43" s="544" customFormat="1" ht="19.8" thickBot="1">
      <c r="A63" s="562" t="s">
        <v>13</v>
      </c>
      <c r="B63" s="563" t="s">
        <v>207</v>
      </c>
      <c r="C63" s="564"/>
      <c r="D63" s="565"/>
      <c r="E63" s="548"/>
      <c r="F63" s="549">
        <f>SUM(F11:F62)</f>
        <v>0</v>
      </c>
    </row>
  </sheetData>
  <sheetProtection algorithmName="SHA-512" hashValue="5GdDQeUJjY0KF6Zm2rbe19/oz/Jxa6YlNeRteJrBsMjIOh/kEZVBdJRCpoOG9U/KSWk6dflMB2xLxfepCJ49sA==" saltValue="z+/tJCkEBrMfOlvd3aZJMg==" spinCount="100000" sheet="1" objects="1" scenarios="1"/>
  <autoFilter ref="A9:F53" xr:uid="{00000000-0009-0000-0000-000003000000}"/>
  <mergeCells count="3">
    <mergeCell ref="A1:F2"/>
    <mergeCell ref="A3:B3"/>
    <mergeCell ref="A4:F4"/>
  </mergeCells>
  <pageMargins left="0.70866141732283472" right="0.70866141732283472" top="0.74803149606299213" bottom="0.74803149606299213" header="0.31496062992125984" footer="0.31496062992125984"/>
  <pageSetup paperSize="9" scale="68" firstPageNumber="3" fitToHeight="0" orientation="portrait" useFirstPageNumber="1" r:id="rId1"/>
  <headerFooter>
    <oddFooter>&amp;CFekalna kanalizacija
&amp;P/&amp;N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B6A15-8C1E-42B1-82C4-54936B83DC1D}">
  <sheetPr>
    <tabColor rgb="FF92D050"/>
  </sheetPr>
  <dimension ref="A1:G248"/>
  <sheetViews>
    <sheetView view="pageBreakPreview" zoomScale="85" zoomScaleNormal="70" zoomScaleSheetLayoutView="85" workbookViewId="0"/>
  </sheetViews>
  <sheetFormatPr defaultRowHeight="14.4"/>
  <cols>
    <col min="1" max="1" width="5.6640625" style="302" customWidth="1"/>
    <col min="2" max="2" width="8.88671875" style="302"/>
    <col min="3" max="3" width="28" style="302" customWidth="1"/>
    <col min="4" max="5" width="8.88671875" style="302"/>
    <col min="6" max="6" width="8.88671875" style="157"/>
    <col min="7" max="7" width="17" style="157" customWidth="1"/>
    <col min="8" max="16384" width="8.88671875" style="157"/>
  </cols>
  <sheetData>
    <row r="1" spans="1:7">
      <c r="A1" s="431"/>
      <c r="B1" s="432"/>
      <c r="C1" s="433"/>
      <c r="D1" s="434"/>
      <c r="E1" s="435"/>
      <c r="F1" s="92"/>
      <c r="G1" s="93"/>
    </row>
    <row r="2" spans="1:7">
      <c r="A2" s="431"/>
      <c r="B2" s="432"/>
      <c r="C2" s="433"/>
      <c r="D2" s="434"/>
      <c r="E2" s="435"/>
      <c r="F2" s="92"/>
      <c r="G2" s="93"/>
    </row>
    <row r="3" spans="1:7">
      <c r="A3" s="431"/>
      <c r="B3" s="432"/>
      <c r="C3" s="433"/>
      <c r="D3" s="434"/>
      <c r="E3" s="435"/>
      <c r="F3" s="92"/>
      <c r="G3" s="93"/>
    </row>
    <row r="4" spans="1:7" ht="15.6">
      <c r="A4" s="436"/>
      <c r="B4" s="432"/>
      <c r="C4" s="437" t="s">
        <v>286</v>
      </c>
      <c r="D4" s="438"/>
      <c r="E4" s="439"/>
      <c r="F4" s="94"/>
      <c r="G4" s="93"/>
    </row>
    <row r="5" spans="1:7">
      <c r="A5" s="431"/>
      <c r="B5" s="432"/>
      <c r="C5" s="440"/>
      <c r="D5" s="434"/>
      <c r="E5" s="441"/>
      <c r="F5" s="92"/>
      <c r="G5" s="93"/>
    </row>
    <row r="6" spans="1:7">
      <c r="A6" s="431"/>
      <c r="B6" s="432"/>
      <c r="C6" s="433"/>
      <c r="D6" s="434"/>
      <c r="E6" s="435"/>
      <c r="F6" s="92"/>
      <c r="G6" s="93"/>
    </row>
    <row r="7" spans="1:7" ht="40.200000000000003">
      <c r="A7" s="436" t="s">
        <v>287</v>
      </c>
      <c r="B7" s="432"/>
      <c r="C7" s="442" t="s">
        <v>288</v>
      </c>
      <c r="D7" s="434"/>
      <c r="E7" s="435"/>
      <c r="F7" s="92"/>
      <c r="G7" s="93"/>
    </row>
    <row r="8" spans="1:7">
      <c r="A8" s="431"/>
      <c r="B8" s="432"/>
      <c r="C8" s="433"/>
      <c r="D8" s="434"/>
      <c r="E8" s="435"/>
      <c r="F8" s="92"/>
      <c r="G8" s="93"/>
    </row>
    <row r="9" spans="1:7">
      <c r="A9" s="436" t="s">
        <v>289</v>
      </c>
      <c r="B9" s="432"/>
      <c r="C9" s="442" t="s">
        <v>290</v>
      </c>
      <c r="D9" s="434"/>
      <c r="E9" s="435"/>
      <c r="F9" s="92"/>
      <c r="G9" s="93"/>
    </row>
    <row r="10" spans="1:7">
      <c r="A10" s="436"/>
      <c r="B10" s="432"/>
      <c r="C10" s="442"/>
      <c r="D10" s="434"/>
      <c r="E10" s="435"/>
      <c r="F10" s="92"/>
      <c r="G10" s="93"/>
    </row>
    <row r="11" spans="1:7">
      <c r="A11" s="436" t="s">
        <v>291</v>
      </c>
      <c r="B11" s="432"/>
      <c r="C11" s="442" t="s">
        <v>292</v>
      </c>
      <c r="D11" s="434"/>
      <c r="E11" s="435"/>
      <c r="F11" s="92"/>
      <c r="G11" s="93"/>
    </row>
    <row r="12" spans="1:7">
      <c r="A12" s="431"/>
      <c r="B12" s="432"/>
      <c r="C12" s="433"/>
      <c r="D12" s="434"/>
      <c r="E12" s="435"/>
      <c r="F12" s="92"/>
      <c r="G12" s="93"/>
    </row>
    <row r="13" spans="1:7" ht="39.6">
      <c r="A13" s="436" t="s">
        <v>293</v>
      </c>
      <c r="B13" s="432"/>
      <c r="C13" s="433" t="s">
        <v>294</v>
      </c>
      <c r="D13" s="434"/>
      <c r="E13" s="435"/>
      <c r="F13" s="92"/>
      <c r="G13" s="93"/>
    </row>
    <row r="14" spans="1:7">
      <c r="A14" s="431"/>
      <c r="B14" s="432"/>
      <c r="C14" s="433"/>
      <c r="D14" s="434"/>
      <c r="E14" s="435"/>
      <c r="F14" s="92"/>
      <c r="G14" s="93"/>
    </row>
    <row r="15" spans="1:7">
      <c r="A15" s="431"/>
      <c r="B15" s="432"/>
      <c r="C15" s="433"/>
      <c r="D15" s="434"/>
      <c r="E15" s="435"/>
      <c r="F15" s="92"/>
      <c r="G15" s="93"/>
    </row>
    <row r="16" spans="1:7">
      <c r="A16" s="436" t="s">
        <v>295</v>
      </c>
      <c r="B16" s="432"/>
      <c r="C16" s="443">
        <v>8543</v>
      </c>
      <c r="D16" s="434"/>
      <c r="E16" s="435"/>
      <c r="F16" s="92"/>
      <c r="G16" s="93"/>
    </row>
    <row r="17" spans="1:7">
      <c r="A17" s="436"/>
      <c r="B17" s="432"/>
      <c r="C17" s="443"/>
      <c r="D17" s="434"/>
      <c r="E17" s="435"/>
      <c r="F17" s="92"/>
      <c r="G17" s="93"/>
    </row>
    <row r="18" spans="1:7">
      <c r="A18" s="436" t="s">
        <v>296</v>
      </c>
      <c r="B18" s="432"/>
      <c r="C18" s="444" t="s">
        <v>297</v>
      </c>
      <c r="D18" s="434"/>
      <c r="E18" s="435"/>
      <c r="F18" s="92"/>
      <c r="G18" s="93"/>
    </row>
    <row r="19" spans="1:7">
      <c r="A19" s="431"/>
      <c r="B19" s="432"/>
      <c r="C19" s="433"/>
      <c r="D19" s="434"/>
      <c r="E19" s="435"/>
      <c r="F19" s="92"/>
      <c r="G19" s="93"/>
    </row>
    <row r="20" spans="1:7">
      <c r="A20" s="431"/>
      <c r="B20" s="432"/>
      <c r="C20" s="433"/>
      <c r="D20" s="434"/>
      <c r="E20" s="435"/>
      <c r="F20" s="92"/>
      <c r="G20" s="93"/>
    </row>
    <row r="21" spans="1:7">
      <c r="A21" s="436" t="s">
        <v>298</v>
      </c>
      <c r="B21" s="432"/>
      <c r="C21" s="443" t="s">
        <v>245</v>
      </c>
      <c r="D21" s="434"/>
      <c r="E21" s="435"/>
      <c r="F21" s="92"/>
      <c r="G21" s="93"/>
    </row>
    <row r="22" spans="1:7">
      <c r="A22" s="431"/>
      <c r="B22" s="432"/>
      <c r="C22" s="433"/>
      <c r="D22" s="434"/>
      <c r="E22" s="435"/>
      <c r="F22" s="92"/>
      <c r="G22" s="93"/>
    </row>
    <row r="23" spans="1:7">
      <c r="A23" s="436" t="s">
        <v>299</v>
      </c>
      <c r="B23" s="432"/>
      <c r="C23" s="445" t="s">
        <v>300</v>
      </c>
      <c r="D23" s="434"/>
      <c r="E23" s="435"/>
      <c r="F23" s="92"/>
      <c r="G23" s="93"/>
    </row>
    <row r="24" spans="1:7">
      <c r="A24" s="431"/>
      <c r="B24" s="432"/>
      <c r="C24" s="433"/>
      <c r="D24" s="434"/>
      <c r="E24" s="435"/>
      <c r="F24" s="92"/>
      <c r="G24" s="93"/>
    </row>
    <row r="25" spans="1:7">
      <c r="A25" s="431"/>
      <c r="B25" s="432"/>
      <c r="C25" s="433"/>
      <c r="D25" s="434"/>
      <c r="E25" s="435"/>
      <c r="F25" s="92"/>
      <c r="G25" s="93"/>
    </row>
    <row r="26" spans="1:7" ht="15" thickBot="1">
      <c r="A26" s="446"/>
      <c r="B26" s="447" t="s">
        <v>301</v>
      </c>
      <c r="C26" s="448"/>
      <c r="D26" s="449"/>
      <c r="E26" s="450"/>
      <c r="F26" s="95"/>
      <c r="G26" s="96"/>
    </row>
    <row r="27" spans="1:7">
      <c r="A27" s="431"/>
      <c r="B27" s="451"/>
      <c r="C27" s="433"/>
      <c r="D27" s="434"/>
      <c r="E27" s="435"/>
      <c r="F27" s="92"/>
      <c r="G27" s="93"/>
    </row>
    <row r="28" spans="1:7">
      <c r="A28" s="431"/>
      <c r="B28" s="451"/>
      <c r="C28" s="433"/>
      <c r="D28" s="434"/>
      <c r="E28" s="435"/>
      <c r="F28" s="92"/>
      <c r="G28" s="93"/>
    </row>
    <row r="29" spans="1:7">
      <c r="A29" s="431"/>
      <c r="B29" s="451"/>
      <c r="C29" s="433"/>
      <c r="D29" s="434"/>
      <c r="E29" s="435"/>
      <c r="F29" s="92"/>
      <c r="G29" s="93"/>
    </row>
    <row r="30" spans="1:7">
      <c r="A30" s="431"/>
      <c r="B30" s="451">
        <v>1</v>
      </c>
      <c r="C30" s="436" t="s">
        <v>302</v>
      </c>
      <c r="D30" s="452"/>
      <c r="E30" s="453"/>
      <c r="F30" s="97" t="s">
        <v>303</v>
      </c>
      <c r="G30" s="93">
        <f>G59</f>
        <v>0</v>
      </c>
    </row>
    <row r="31" spans="1:7">
      <c r="A31" s="431"/>
      <c r="B31" s="451"/>
      <c r="C31" s="436"/>
      <c r="D31" s="452"/>
      <c r="E31" s="453"/>
      <c r="F31" s="97"/>
      <c r="G31" s="93"/>
    </row>
    <row r="32" spans="1:7">
      <c r="A32" s="454"/>
      <c r="B32" s="451"/>
      <c r="C32" s="431"/>
      <c r="D32" s="434"/>
      <c r="E32" s="435"/>
      <c r="F32" s="92"/>
      <c r="G32" s="93"/>
    </row>
    <row r="33" spans="1:7">
      <c r="A33" s="431"/>
      <c r="B33" s="451">
        <v>2</v>
      </c>
      <c r="C33" s="436" t="s">
        <v>304</v>
      </c>
      <c r="D33" s="452"/>
      <c r="E33" s="453"/>
      <c r="F33" s="97" t="s">
        <v>303</v>
      </c>
      <c r="G33" s="93">
        <f>SU_ZEMDELA</f>
        <v>0</v>
      </c>
    </row>
    <row r="34" spans="1:7">
      <c r="A34" s="454"/>
      <c r="B34" s="451"/>
      <c r="C34" s="431"/>
      <c r="D34" s="434"/>
      <c r="E34" s="435"/>
      <c r="F34" s="92"/>
      <c r="G34" s="93"/>
    </row>
    <row r="35" spans="1:7">
      <c r="A35" s="454"/>
      <c r="B35" s="451"/>
      <c r="C35" s="436"/>
      <c r="D35" s="452"/>
      <c r="E35" s="453"/>
      <c r="F35" s="98"/>
      <c r="G35" s="93"/>
    </row>
    <row r="36" spans="1:7">
      <c r="A36" s="431"/>
      <c r="B36" s="451">
        <v>3</v>
      </c>
      <c r="C36" s="436" t="s">
        <v>305</v>
      </c>
      <c r="D36" s="452"/>
      <c r="E36" s="453"/>
      <c r="F36" s="97" t="s">
        <v>303</v>
      </c>
      <c r="G36" s="93">
        <f>SU_MONTDELA</f>
        <v>0</v>
      </c>
    </row>
    <row r="37" spans="1:7">
      <c r="A37" s="431"/>
      <c r="B37" s="451"/>
      <c r="C37" s="431"/>
      <c r="D37" s="434"/>
      <c r="E37" s="435"/>
      <c r="F37" s="92"/>
      <c r="G37" s="93"/>
    </row>
    <row r="38" spans="1:7">
      <c r="A38" s="454"/>
      <c r="B38" s="451"/>
      <c r="C38" s="431"/>
      <c r="D38" s="434"/>
      <c r="E38" s="435"/>
      <c r="F38" s="92"/>
      <c r="G38" s="93"/>
    </row>
    <row r="39" spans="1:7">
      <c r="A39" s="431"/>
      <c r="B39" s="451">
        <v>4</v>
      </c>
      <c r="C39" s="436" t="s">
        <v>306</v>
      </c>
      <c r="D39" s="452"/>
      <c r="E39" s="453"/>
      <c r="F39" s="97" t="s">
        <v>303</v>
      </c>
      <c r="G39" s="93">
        <f>SU_NABAVAMAT</f>
        <v>0</v>
      </c>
    </row>
    <row r="40" spans="1:7">
      <c r="A40" s="431"/>
      <c r="B40" s="451"/>
      <c r="C40" s="433"/>
      <c r="D40" s="434"/>
      <c r="E40" s="435"/>
      <c r="F40" s="92"/>
      <c r="G40" s="93"/>
    </row>
    <row r="41" spans="1:7">
      <c r="A41" s="431"/>
      <c r="B41" s="451"/>
      <c r="C41" s="433"/>
      <c r="D41" s="434"/>
      <c r="E41" s="435"/>
      <c r="F41" s="92"/>
      <c r="G41" s="93"/>
    </row>
    <row r="42" spans="1:7" ht="15" thickBot="1">
      <c r="A42" s="455"/>
      <c r="B42" s="456"/>
      <c r="C42" s="457"/>
      <c r="D42" s="458"/>
      <c r="E42" s="459"/>
      <c r="F42" s="99"/>
      <c r="G42" s="100"/>
    </row>
    <row r="43" spans="1:7" ht="15" thickTop="1">
      <c r="A43" s="431"/>
      <c r="B43" s="451"/>
      <c r="C43" s="433"/>
      <c r="D43" s="434"/>
      <c r="E43" s="435"/>
      <c r="F43" s="92"/>
      <c r="G43" s="93"/>
    </row>
    <row r="44" spans="1:7">
      <c r="A44" s="436"/>
      <c r="B44" s="451" t="s">
        <v>307</v>
      </c>
      <c r="C44" s="460"/>
      <c r="D44" s="452"/>
      <c r="E44" s="453"/>
      <c r="F44" s="97" t="s">
        <v>303</v>
      </c>
      <c r="G44" s="101">
        <f>SUM(G29:G40)</f>
        <v>0</v>
      </c>
    </row>
    <row r="45" spans="1:7" ht="15" thickBot="1">
      <c r="A45" s="461"/>
      <c r="B45" s="462"/>
      <c r="C45" s="461"/>
      <c r="D45" s="461"/>
      <c r="E45" s="463"/>
      <c r="F45" s="427"/>
      <c r="G45" s="428"/>
    </row>
    <row r="46" spans="1:7">
      <c r="A46" s="464"/>
      <c r="B46" s="432"/>
      <c r="C46" s="464"/>
      <c r="D46" s="464"/>
      <c r="E46" s="435"/>
      <c r="F46" s="92"/>
      <c r="G46" s="93"/>
    </row>
    <row r="47" spans="1:7">
      <c r="A47" s="464"/>
      <c r="B47" s="451" t="s">
        <v>308</v>
      </c>
      <c r="C47" s="465" t="s">
        <v>309</v>
      </c>
      <c r="D47" s="452"/>
      <c r="E47" s="466"/>
      <c r="F47" s="102"/>
      <c r="G47" s="103"/>
    </row>
    <row r="48" spans="1:7">
      <c r="A48" s="467"/>
      <c r="B48" s="468"/>
      <c r="C48" s="469"/>
      <c r="D48" s="470"/>
      <c r="E48" s="435"/>
      <c r="F48" s="104"/>
      <c r="G48" s="105"/>
    </row>
    <row r="49" spans="1:7" ht="57">
      <c r="A49" s="467"/>
      <c r="B49" s="468"/>
      <c r="C49" s="469" t="s">
        <v>310</v>
      </c>
      <c r="D49" s="470"/>
      <c r="E49" s="435"/>
      <c r="F49" s="104"/>
      <c r="G49" s="105"/>
    </row>
    <row r="50" spans="1:7">
      <c r="A50" s="467"/>
      <c r="B50" s="468">
        <v>1.01</v>
      </c>
      <c r="C50" s="469" t="s">
        <v>311</v>
      </c>
      <c r="D50" s="470" t="s">
        <v>8</v>
      </c>
      <c r="E50" s="435">
        <v>1</v>
      </c>
      <c r="F50" s="104">
        <v>0</v>
      </c>
      <c r="G50" s="105">
        <f>E50*F50</f>
        <v>0</v>
      </c>
    </row>
    <row r="51" spans="1:7">
      <c r="A51" s="467"/>
      <c r="B51" s="468">
        <v>1.02</v>
      </c>
      <c r="C51" s="469" t="s">
        <v>312</v>
      </c>
      <c r="D51" s="470"/>
      <c r="E51" s="435">
        <v>1</v>
      </c>
      <c r="F51" s="104">
        <v>0</v>
      </c>
      <c r="G51" s="105">
        <f>E51*F51</f>
        <v>0</v>
      </c>
    </row>
    <row r="52" spans="1:7">
      <c r="A52" s="467"/>
      <c r="B52" s="468"/>
      <c r="C52" s="469"/>
      <c r="D52" s="470"/>
      <c r="E52" s="435"/>
      <c r="F52" s="104"/>
      <c r="G52" s="105"/>
    </row>
    <row r="53" spans="1:7" ht="68.400000000000006">
      <c r="A53" s="467"/>
      <c r="B53" s="468">
        <v>1.03</v>
      </c>
      <c r="C53" s="469" t="s">
        <v>313</v>
      </c>
      <c r="D53" s="470" t="s">
        <v>11</v>
      </c>
      <c r="E53" s="435">
        <v>165</v>
      </c>
      <c r="F53" s="104">
        <v>0</v>
      </c>
      <c r="G53" s="105">
        <f>E53*F53</f>
        <v>0</v>
      </c>
    </row>
    <row r="54" spans="1:7">
      <c r="A54" s="467"/>
      <c r="B54" s="468"/>
      <c r="C54" s="469"/>
      <c r="D54" s="470"/>
      <c r="E54" s="435"/>
      <c r="F54" s="104"/>
      <c r="G54" s="105"/>
    </row>
    <row r="55" spans="1:7" ht="57">
      <c r="A55" s="467"/>
      <c r="B55" s="468">
        <v>1.04</v>
      </c>
      <c r="C55" s="469" t="s">
        <v>314</v>
      </c>
      <c r="D55" s="470" t="s">
        <v>8</v>
      </c>
      <c r="E55" s="435">
        <v>13</v>
      </c>
      <c r="F55" s="104">
        <v>0</v>
      </c>
      <c r="G55" s="105">
        <f>E55*F55</f>
        <v>0</v>
      </c>
    </row>
    <row r="56" spans="1:7">
      <c r="A56" s="467"/>
      <c r="B56" s="468"/>
      <c r="C56" s="469"/>
      <c r="D56" s="470"/>
      <c r="E56" s="435"/>
      <c r="F56" s="104"/>
      <c r="G56" s="105"/>
    </row>
    <row r="57" spans="1:7" ht="68.400000000000006">
      <c r="A57" s="467"/>
      <c r="B57" s="468">
        <v>1.05</v>
      </c>
      <c r="C57" s="469" t="s">
        <v>315</v>
      </c>
      <c r="D57" s="470"/>
      <c r="E57" s="435"/>
      <c r="F57" s="92"/>
      <c r="G57" s="105">
        <f>SUM(G47:G56)*0.1</f>
        <v>0</v>
      </c>
    </row>
    <row r="58" spans="1:7">
      <c r="A58" s="431"/>
      <c r="B58" s="468"/>
      <c r="C58" s="433"/>
      <c r="D58" s="434"/>
      <c r="E58" s="435"/>
      <c r="F58" s="92"/>
      <c r="G58" s="105"/>
    </row>
    <row r="59" spans="1:7">
      <c r="A59" s="436"/>
      <c r="B59" s="451"/>
      <c r="C59" s="460" t="s">
        <v>302</v>
      </c>
      <c r="D59" s="452"/>
      <c r="E59" s="453"/>
      <c r="F59" s="98" t="s">
        <v>316</v>
      </c>
      <c r="G59" s="101">
        <f>SUM(G47:G57)</f>
        <v>0</v>
      </c>
    </row>
    <row r="60" spans="1:7">
      <c r="A60" s="436"/>
      <c r="B60" s="432"/>
      <c r="C60" s="460"/>
      <c r="D60" s="452"/>
      <c r="E60" s="453"/>
      <c r="F60" s="98"/>
      <c r="G60" s="93"/>
    </row>
    <row r="61" spans="1:7">
      <c r="A61" s="436"/>
      <c r="B61" s="432"/>
      <c r="C61" s="460"/>
      <c r="D61" s="452"/>
      <c r="E61" s="453"/>
      <c r="F61" s="98"/>
      <c r="G61" s="93"/>
    </row>
    <row r="62" spans="1:7">
      <c r="A62" s="464"/>
      <c r="B62" s="451" t="s">
        <v>317</v>
      </c>
      <c r="C62" s="465" t="s">
        <v>318</v>
      </c>
      <c r="D62" s="452"/>
      <c r="E62" s="466"/>
      <c r="F62" s="102"/>
      <c r="G62" s="103"/>
    </row>
    <row r="63" spans="1:7">
      <c r="A63" s="464"/>
      <c r="B63" s="451"/>
      <c r="C63" s="465"/>
      <c r="D63" s="452"/>
      <c r="E63" s="466"/>
      <c r="F63" s="102"/>
      <c r="G63" s="103"/>
    </row>
    <row r="64" spans="1:7" ht="68.400000000000006">
      <c r="A64" s="454"/>
      <c r="B64" s="451"/>
      <c r="C64" s="471" t="s">
        <v>319</v>
      </c>
      <c r="D64" s="452"/>
      <c r="E64" s="466"/>
      <c r="F64" s="102"/>
      <c r="G64" s="106"/>
    </row>
    <row r="65" spans="1:7" ht="250.8">
      <c r="A65" s="464"/>
      <c r="B65" s="436"/>
      <c r="C65" s="469" t="s">
        <v>320</v>
      </c>
      <c r="D65" s="435"/>
      <c r="E65" s="466"/>
      <c r="F65" s="102"/>
      <c r="G65" s="102"/>
    </row>
    <row r="66" spans="1:7" ht="57">
      <c r="A66" s="464"/>
      <c r="B66" s="436"/>
      <c r="C66" s="469" t="s">
        <v>321</v>
      </c>
      <c r="D66" s="435"/>
      <c r="E66" s="466"/>
      <c r="F66" s="102"/>
      <c r="G66" s="102"/>
    </row>
    <row r="67" spans="1:7" ht="22.8">
      <c r="A67" s="464"/>
      <c r="B67" s="436"/>
      <c r="C67" s="469" t="s">
        <v>322</v>
      </c>
      <c r="D67" s="435"/>
      <c r="E67" s="466"/>
      <c r="F67" s="102"/>
      <c r="G67" s="102"/>
    </row>
    <row r="68" spans="1:7" ht="22.8">
      <c r="A68" s="464"/>
      <c r="B68" s="436"/>
      <c r="C68" s="469" t="s">
        <v>323</v>
      </c>
      <c r="D68" s="435"/>
      <c r="E68" s="466"/>
      <c r="F68" s="102"/>
      <c r="G68" s="102"/>
    </row>
    <row r="69" spans="1:7">
      <c r="A69" s="464"/>
      <c r="B69" s="468"/>
      <c r="C69" s="469"/>
      <c r="D69" s="435"/>
      <c r="E69" s="466"/>
      <c r="F69" s="102"/>
      <c r="G69" s="102"/>
    </row>
    <row r="70" spans="1:7" ht="57.6">
      <c r="A70" s="468"/>
      <c r="B70" s="468">
        <v>2.0099999999999998</v>
      </c>
      <c r="C70" s="469" t="s">
        <v>324</v>
      </c>
      <c r="D70" s="470" t="s">
        <v>10</v>
      </c>
      <c r="E70" s="435">
        <v>73</v>
      </c>
      <c r="F70" s="104">
        <v>0</v>
      </c>
      <c r="G70" s="105">
        <f>E70*F70</f>
        <v>0</v>
      </c>
    </row>
    <row r="71" spans="1:7">
      <c r="A71" s="467"/>
      <c r="B71" s="468"/>
      <c r="C71" s="468"/>
      <c r="D71" s="469"/>
      <c r="E71" s="470"/>
      <c r="F71" s="91"/>
      <c r="G71" s="104"/>
    </row>
    <row r="72" spans="1:7" ht="57">
      <c r="A72" s="468"/>
      <c r="B72" s="472">
        <v>2.02</v>
      </c>
      <c r="C72" s="469" t="s">
        <v>325</v>
      </c>
      <c r="D72" s="470" t="s">
        <v>10</v>
      </c>
      <c r="E72" s="435">
        <v>125</v>
      </c>
      <c r="F72" s="104">
        <v>0</v>
      </c>
      <c r="G72" s="105">
        <f>E72*F72</f>
        <v>0</v>
      </c>
    </row>
    <row r="73" spans="1:7">
      <c r="A73" s="467"/>
      <c r="B73" s="468"/>
      <c r="C73" s="468"/>
      <c r="D73" s="469"/>
      <c r="E73" s="470"/>
      <c r="F73" s="91"/>
      <c r="G73" s="104"/>
    </row>
    <row r="74" spans="1:7" s="285" customFormat="1" ht="57">
      <c r="A74" s="473"/>
      <c r="B74" s="473">
        <v>2.0299999999999998</v>
      </c>
      <c r="C74" s="474" t="s">
        <v>326</v>
      </c>
      <c r="D74" s="475" t="s">
        <v>10</v>
      </c>
      <c r="E74" s="478">
        <v>87.6</v>
      </c>
      <c r="F74" s="124">
        <v>0</v>
      </c>
      <c r="G74" s="122">
        <f>E74*F74</f>
        <v>0</v>
      </c>
    </row>
    <row r="75" spans="1:7" s="285" customFormat="1">
      <c r="A75" s="476"/>
      <c r="B75" s="473"/>
      <c r="C75" s="473"/>
      <c r="D75" s="474"/>
      <c r="E75" s="475"/>
      <c r="F75" s="121"/>
      <c r="G75" s="124"/>
    </row>
    <row r="76" spans="1:7" s="285" customFormat="1" ht="57">
      <c r="A76" s="473"/>
      <c r="B76" s="477">
        <v>2.04</v>
      </c>
      <c r="C76" s="474" t="s">
        <v>327</v>
      </c>
      <c r="D76" s="475" t="s">
        <v>10</v>
      </c>
      <c r="E76" s="478">
        <v>173</v>
      </c>
      <c r="F76" s="124">
        <v>0</v>
      </c>
      <c r="G76" s="122">
        <f>E76*F76</f>
        <v>0</v>
      </c>
    </row>
    <row r="77" spans="1:7" s="285" customFormat="1">
      <c r="A77" s="476"/>
      <c r="B77" s="473"/>
      <c r="C77" s="473"/>
      <c r="D77" s="474"/>
      <c r="E77" s="475"/>
      <c r="F77" s="121"/>
      <c r="G77" s="124"/>
    </row>
    <row r="78" spans="1:7" s="285" customFormat="1" ht="57">
      <c r="A78" s="473"/>
      <c r="B78" s="473">
        <v>2.0499999999999998</v>
      </c>
      <c r="C78" s="474" t="s">
        <v>328</v>
      </c>
      <c r="D78" s="475" t="s">
        <v>10</v>
      </c>
      <c r="E78" s="478">
        <v>13</v>
      </c>
      <c r="F78" s="124">
        <v>0</v>
      </c>
      <c r="G78" s="122">
        <f>E78*F78</f>
        <v>0</v>
      </c>
    </row>
    <row r="79" spans="1:7" s="285" customFormat="1">
      <c r="A79" s="473"/>
      <c r="B79" s="473"/>
      <c r="C79" s="473"/>
      <c r="D79" s="479"/>
      <c r="E79" s="480"/>
      <c r="F79" s="123"/>
      <c r="G79" s="124"/>
    </row>
    <row r="80" spans="1:7" s="285" customFormat="1" ht="45.6">
      <c r="A80" s="476"/>
      <c r="B80" s="477">
        <v>2.06</v>
      </c>
      <c r="C80" s="474" t="s">
        <v>329</v>
      </c>
      <c r="D80" s="475" t="s">
        <v>10</v>
      </c>
      <c r="E80" s="478">
        <v>4</v>
      </c>
      <c r="F80" s="124">
        <v>0</v>
      </c>
      <c r="G80" s="122">
        <f>E80*F80</f>
        <v>0</v>
      </c>
    </row>
    <row r="81" spans="1:7" s="285" customFormat="1">
      <c r="A81" s="476"/>
      <c r="B81" s="473"/>
      <c r="C81" s="474"/>
      <c r="D81" s="475"/>
      <c r="E81" s="478"/>
      <c r="F81" s="124"/>
      <c r="G81" s="122"/>
    </row>
    <row r="82" spans="1:7" s="285" customFormat="1" ht="79.8">
      <c r="A82" s="476"/>
      <c r="B82" s="473">
        <v>2.0699999999999998</v>
      </c>
      <c r="C82" s="481" t="s">
        <v>330</v>
      </c>
      <c r="D82" s="475" t="s">
        <v>9</v>
      </c>
      <c r="E82" s="478">
        <v>115</v>
      </c>
      <c r="F82" s="124">
        <v>0</v>
      </c>
      <c r="G82" s="122">
        <f>E82*F82</f>
        <v>0</v>
      </c>
    </row>
    <row r="83" spans="1:7" s="285" customFormat="1">
      <c r="A83" s="476"/>
      <c r="B83" s="473"/>
      <c r="C83" s="474"/>
      <c r="D83" s="475"/>
      <c r="E83" s="478"/>
      <c r="F83" s="124"/>
      <c r="G83" s="122"/>
    </row>
    <row r="84" spans="1:7" s="285" customFormat="1" ht="102.75" customHeight="1">
      <c r="A84" s="476"/>
      <c r="B84" s="473">
        <v>2.08</v>
      </c>
      <c r="C84" s="474" t="s">
        <v>331</v>
      </c>
      <c r="D84" s="475" t="s">
        <v>10</v>
      </c>
      <c r="E84" s="478">
        <v>475.6</v>
      </c>
      <c r="F84" s="124">
        <v>0</v>
      </c>
      <c r="G84" s="122">
        <f>E84*F84</f>
        <v>0</v>
      </c>
    </row>
    <row r="85" spans="1:7" s="285" customFormat="1">
      <c r="A85" s="476"/>
      <c r="B85" s="473"/>
      <c r="C85" s="474"/>
      <c r="D85" s="475"/>
      <c r="E85" s="478"/>
      <c r="F85" s="124" t="s">
        <v>332</v>
      </c>
      <c r="G85" s="122"/>
    </row>
    <row r="86" spans="1:7" s="285" customFormat="1" ht="34.200000000000003">
      <c r="A86" s="476"/>
      <c r="B86" s="473">
        <v>2.09</v>
      </c>
      <c r="C86" s="474" t="s">
        <v>333</v>
      </c>
      <c r="D86" s="475" t="s">
        <v>9</v>
      </c>
      <c r="E86" s="478">
        <v>115</v>
      </c>
      <c r="F86" s="124">
        <v>0</v>
      </c>
      <c r="G86" s="122">
        <f>E86*F86</f>
        <v>0</v>
      </c>
    </row>
    <row r="87" spans="1:7" s="285" customFormat="1">
      <c r="A87" s="476"/>
      <c r="B87" s="473"/>
      <c r="C87" s="474"/>
      <c r="D87" s="475"/>
      <c r="E87" s="478"/>
      <c r="F87" s="122"/>
      <c r="G87" s="122"/>
    </row>
    <row r="88" spans="1:7" s="285" customFormat="1" ht="79.8">
      <c r="A88" s="476"/>
      <c r="B88" s="477">
        <v>2.1</v>
      </c>
      <c r="C88" s="474" t="s">
        <v>334</v>
      </c>
      <c r="D88" s="475" t="s">
        <v>10</v>
      </c>
      <c r="E88" s="478">
        <v>12</v>
      </c>
      <c r="F88" s="124">
        <v>0</v>
      </c>
      <c r="G88" s="122">
        <f>E88*F88</f>
        <v>0</v>
      </c>
    </row>
    <row r="89" spans="1:7" s="285" customFormat="1">
      <c r="A89" s="476"/>
      <c r="B89" s="473"/>
      <c r="C89" s="474"/>
      <c r="D89" s="475"/>
      <c r="E89" s="478"/>
      <c r="F89" s="124" t="s">
        <v>332</v>
      </c>
      <c r="G89" s="122"/>
    </row>
    <row r="90" spans="1:7" s="285" customFormat="1" ht="102.6">
      <c r="A90" s="476"/>
      <c r="B90" s="473">
        <v>2.11</v>
      </c>
      <c r="C90" s="474" t="s">
        <v>335</v>
      </c>
      <c r="D90" s="475" t="s">
        <v>10</v>
      </c>
      <c r="E90" s="478">
        <v>42</v>
      </c>
      <c r="F90" s="124">
        <v>0</v>
      </c>
      <c r="G90" s="122">
        <f>E90*F90</f>
        <v>0</v>
      </c>
    </row>
    <row r="91" spans="1:7" s="285" customFormat="1">
      <c r="A91" s="476"/>
      <c r="B91" s="473"/>
      <c r="C91" s="474"/>
      <c r="D91" s="475"/>
      <c r="E91" s="478"/>
      <c r="F91" s="124" t="s">
        <v>332</v>
      </c>
      <c r="G91" s="122"/>
    </row>
    <row r="92" spans="1:7" s="285" customFormat="1" ht="45.6">
      <c r="A92" s="476"/>
      <c r="B92" s="477">
        <v>2.12</v>
      </c>
      <c r="C92" s="474" t="s">
        <v>336</v>
      </c>
      <c r="D92" s="475" t="s">
        <v>10</v>
      </c>
      <c r="E92" s="478">
        <v>52</v>
      </c>
      <c r="F92" s="124">
        <v>0</v>
      </c>
      <c r="G92" s="122">
        <f>E92*F92</f>
        <v>0</v>
      </c>
    </row>
    <row r="93" spans="1:7" s="285" customFormat="1">
      <c r="A93" s="476"/>
      <c r="B93" s="473"/>
      <c r="C93" s="474"/>
      <c r="D93" s="475"/>
      <c r="E93" s="478"/>
      <c r="F93" s="124"/>
      <c r="G93" s="122"/>
    </row>
    <row r="94" spans="1:7" s="285" customFormat="1" ht="57">
      <c r="A94" s="476"/>
      <c r="B94" s="473">
        <v>2.13</v>
      </c>
      <c r="C94" s="474" t="s">
        <v>337</v>
      </c>
      <c r="D94" s="475" t="s">
        <v>10</v>
      </c>
      <c r="E94" s="478">
        <v>318</v>
      </c>
      <c r="F94" s="124">
        <v>0</v>
      </c>
      <c r="G94" s="122">
        <f>E94*F94</f>
        <v>0</v>
      </c>
    </row>
    <row r="95" spans="1:7" s="285" customFormat="1">
      <c r="A95" s="476"/>
      <c r="B95" s="473"/>
      <c r="C95" s="474"/>
      <c r="D95" s="475"/>
      <c r="E95" s="478"/>
      <c r="F95" s="124" t="s">
        <v>332</v>
      </c>
      <c r="G95" s="122"/>
    </row>
    <row r="96" spans="1:7" s="285" customFormat="1" ht="45.6">
      <c r="A96" s="476"/>
      <c r="B96" s="477">
        <v>2.14</v>
      </c>
      <c r="C96" s="474" t="s">
        <v>338</v>
      </c>
      <c r="D96" s="475" t="s">
        <v>10</v>
      </c>
      <c r="E96" s="478">
        <v>73</v>
      </c>
      <c r="F96" s="124">
        <v>0</v>
      </c>
      <c r="G96" s="122">
        <f>E96*F96</f>
        <v>0</v>
      </c>
    </row>
    <row r="97" spans="1:7" s="285" customFormat="1">
      <c r="A97" s="478"/>
      <c r="B97" s="473"/>
      <c r="C97" s="474"/>
      <c r="D97" s="475"/>
      <c r="E97" s="482"/>
      <c r="F97" s="429"/>
      <c r="G97" s="122"/>
    </row>
    <row r="98" spans="1:7" s="285" customFormat="1" ht="57">
      <c r="A98" s="476"/>
      <c r="B98" s="473">
        <v>2.15</v>
      </c>
      <c r="C98" s="474" t="s">
        <v>339</v>
      </c>
      <c r="D98" s="475" t="s">
        <v>8</v>
      </c>
      <c r="E98" s="478">
        <v>7</v>
      </c>
      <c r="F98" s="124">
        <v>0</v>
      </c>
      <c r="G98" s="122">
        <f>E98*F98</f>
        <v>0</v>
      </c>
    </row>
    <row r="99" spans="1:7" s="285" customFormat="1">
      <c r="A99" s="476"/>
      <c r="B99" s="473"/>
      <c r="C99" s="474"/>
      <c r="D99" s="475"/>
      <c r="E99" s="478"/>
      <c r="F99" s="124"/>
      <c r="G99" s="122"/>
    </row>
    <row r="100" spans="1:7" s="285" customFormat="1" ht="68.400000000000006">
      <c r="A100" s="476"/>
      <c r="B100" s="477">
        <v>2.16</v>
      </c>
      <c r="C100" s="474" t="s">
        <v>340</v>
      </c>
      <c r="D100" s="475" t="s">
        <v>8</v>
      </c>
      <c r="E100" s="478">
        <v>8</v>
      </c>
      <c r="F100" s="124">
        <v>0</v>
      </c>
      <c r="G100" s="122">
        <f>E100*F100</f>
        <v>0</v>
      </c>
    </row>
    <row r="101" spans="1:7" s="285" customFormat="1">
      <c r="A101" s="476"/>
      <c r="B101" s="473"/>
      <c r="C101" s="474"/>
      <c r="D101" s="475"/>
      <c r="E101" s="478"/>
      <c r="F101" s="124"/>
      <c r="G101" s="122"/>
    </row>
    <row r="102" spans="1:7" s="285" customFormat="1" ht="79.8">
      <c r="A102" s="476"/>
      <c r="B102" s="473">
        <v>2.17</v>
      </c>
      <c r="C102" s="474" t="s">
        <v>341</v>
      </c>
      <c r="D102" s="475" t="s">
        <v>8</v>
      </c>
      <c r="E102" s="478">
        <v>4</v>
      </c>
      <c r="F102" s="124">
        <v>0</v>
      </c>
      <c r="G102" s="122">
        <f>E102*F102</f>
        <v>0</v>
      </c>
    </row>
    <row r="103" spans="1:7" s="285" customFormat="1">
      <c r="A103" s="476"/>
      <c r="B103" s="473"/>
      <c r="C103" s="474"/>
      <c r="D103" s="475"/>
      <c r="E103" s="478"/>
      <c r="F103" s="124"/>
      <c r="G103" s="122"/>
    </row>
    <row r="104" spans="1:7" s="285" customFormat="1" ht="45.6">
      <c r="A104" s="476"/>
      <c r="B104" s="477">
        <v>2.1800000000000002</v>
      </c>
      <c r="C104" s="474" t="s">
        <v>342</v>
      </c>
      <c r="D104" s="475" t="s">
        <v>8</v>
      </c>
      <c r="E104" s="478">
        <v>4</v>
      </c>
      <c r="F104" s="124">
        <v>0</v>
      </c>
      <c r="G104" s="122">
        <f>E104*F104</f>
        <v>0</v>
      </c>
    </row>
    <row r="105" spans="1:7" s="285" customFormat="1">
      <c r="A105" s="476"/>
      <c r="B105" s="473"/>
      <c r="C105" s="475"/>
      <c r="D105" s="478"/>
      <c r="E105" s="483"/>
      <c r="F105" s="124"/>
      <c r="G105" s="122"/>
    </row>
    <row r="106" spans="1:7" s="285" customFormat="1" ht="34.200000000000003">
      <c r="A106" s="476"/>
      <c r="B106" s="473">
        <v>2.19</v>
      </c>
      <c r="C106" s="474" t="s">
        <v>343</v>
      </c>
      <c r="D106" s="475" t="s">
        <v>24</v>
      </c>
      <c r="E106" s="478">
        <v>80</v>
      </c>
      <c r="F106" s="125">
        <v>0</v>
      </c>
      <c r="G106" s="122">
        <f>E106*F106</f>
        <v>0</v>
      </c>
    </row>
    <row r="107" spans="1:7" s="285" customFormat="1">
      <c r="A107" s="476"/>
      <c r="B107" s="473"/>
      <c r="C107" s="474"/>
      <c r="D107" s="475"/>
      <c r="E107" s="478"/>
      <c r="F107" s="124"/>
      <c r="G107" s="122"/>
    </row>
    <row r="108" spans="1:7" s="285" customFormat="1" ht="68.400000000000006">
      <c r="A108" s="476"/>
      <c r="B108" s="473">
        <v>2.2000000000000002</v>
      </c>
      <c r="C108" s="474" t="s">
        <v>344</v>
      </c>
      <c r="D108" s="475"/>
      <c r="E108" s="478"/>
      <c r="F108" s="124"/>
      <c r="G108" s="122">
        <f>SUM(G62:G107)*0.1</f>
        <v>0</v>
      </c>
    </row>
    <row r="109" spans="1:7" s="285" customFormat="1">
      <c r="A109" s="484"/>
      <c r="B109" s="485"/>
      <c r="C109" s="486"/>
      <c r="D109" s="487"/>
      <c r="E109" s="478"/>
      <c r="F109" s="126"/>
      <c r="G109" s="127"/>
    </row>
    <row r="110" spans="1:7" s="285" customFormat="1">
      <c r="A110" s="488"/>
      <c r="B110" s="489"/>
      <c r="C110" s="490" t="s">
        <v>318</v>
      </c>
      <c r="D110" s="491"/>
      <c r="E110" s="492"/>
      <c r="F110" s="128" t="s">
        <v>316</v>
      </c>
      <c r="G110" s="129">
        <f>SUM(G62:G109)</f>
        <v>0</v>
      </c>
    </row>
    <row r="111" spans="1:7" s="285" customFormat="1">
      <c r="A111" s="488"/>
      <c r="B111" s="485"/>
      <c r="C111" s="490"/>
      <c r="D111" s="491"/>
      <c r="E111" s="492"/>
      <c r="F111" s="128"/>
      <c r="G111" s="127"/>
    </row>
    <row r="112" spans="1:7" s="285" customFormat="1">
      <c r="A112" s="493"/>
      <c r="B112" s="485"/>
      <c r="C112" s="490"/>
      <c r="D112" s="491"/>
      <c r="E112" s="492"/>
      <c r="F112" s="128"/>
      <c r="G112" s="127"/>
    </row>
    <row r="113" spans="1:7" s="285" customFormat="1">
      <c r="A113" s="494"/>
      <c r="B113" s="489">
        <v>3</v>
      </c>
      <c r="C113" s="488" t="s">
        <v>305</v>
      </c>
      <c r="D113" s="491"/>
      <c r="E113" s="492"/>
      <c r="F113" s="128"/>
      <c r="G113" s="127"/>
    </row>
    <row r="114" spans="1:7" s="285" customFormat="1">
      <c r="A114" s="495"/>
      <c r="B114" s="473"/>
      <c r="C114" s="496"/>
      <c r="D114" s="497"/>
      <c r="E114" s="492"/>
      <c r="F114" s="130"/>
      <c r="G114" s="122"/>
    </row>
    <row r="115" spans="1:7" s="285" customFormat="1" ht="57">
      <c r="A115" s="476"/>
      <c r="B115" s="473"/>
      <c r="C115" s="474" t="s">
        <v>345</v>
      </c>
      <c r="D115" s="475"/>
      <c r="E115" s="478"/>
      <c r="F115" s="124"/>
      <c r="G115" s="122"/>
    </row>
    <row r="116" spans="1:7" s="285" customFormat="1">
      <c r="A116" s="476"/>
      <c r="B116" s="473">
        <v>3.01</v>
      </c>
      <c r="C116" s="474" t="s">
        <v>311</v>
      </c>
      <c r="D116" s="475" t="s">
        <v>8</v>
      </c>
      <c r="E116" s="478">
        <v>1</v>
      </c>
      <c r="F116" s="124">
        <v>0</v>
      </c>
      <c r="G116" s="122">
        <f>E116*F116</f>
        <v>0</v>
      </c>
    </row>
    <row r="117" spans="1:7" s="285" customFormat="1">
      <c r="A117" s="476"/>
      <c r="B117" s="473">
        <v>3.02</v>
      </c>
      <c r="C117" s="474" t="s">
        <v>312</v>
      </c>
      <c r="D117" s="475" t="s">
        <v>8</v>
      </c>
      <c r="E117" s="478">
        <v>1</v>
      </c>
      <c r="F117" s="124">
        <v>0</v>
      </c>
      <c r="G117" s="122">
        <f>E117*F117</f>
        <v>0</v>
      </c>
    </row>
    <row r="118" spans="1:7" s="285" customFormat="1">
      <c r="A118" s="476"/>
      <c r="B118" s="473"/>
      <c r="C118" s="474"/>
      <c r="D118" s="475"/>
      <c r="E118" s="478"/>
      <c r="F118" s="124"/>
      <c r="G118" s="122"/>
    </row>
    <row r="119" spans="1:7" s="285" customFormat="1" ht="34.200000000000003">
      <c r="A119" s="476"/>
      <c r="B119" s="473">
        <v>3.03</v>
      </c>
      <c r="C119" s="474" t="s">
        <v>346</v>
      </c>
      <c r="D119" s="475" t="s">
        <v>8</v>
      </c>
      <c r="E119" s="478">
        <v>1</v>
      </c>
      <c r="F119" s="124">
        <v>0</v>
      </c>
      <c r="G119" s="122">
        <f>E119*F119</f>
        <v>0</v>
      </c>
    </row>
    <row r="120" spans="1:7" s="285" customFormat="1">
      <c r="A120" s="476"/>
      <c r="B120" s="473"/>
      <c r="C120" s="474"/>
      <c r="D120" s="475"/>
      <c r="E120" s="478"/>
      <c r="F120" s="124"/>
      <c r="G120" s="122"/>
    </row>
    <row r="121" spans="1:7" s="285" customFormat="1" ht="34.200000000000003">
      <c r="A121" s="476"/>
      <c r="B121" s="473">
        <v>3.04</v>
      </c>
      <c r="C121" s="474" t="s">
        <v>347</v>
      </c>
      <c r="D121" s="475" t="s">
        <v>8</v>
      </c>
      <c r="E121" s="478">
        <v>1</v>
      </c>
      <c r="F121" s="124">
        <v>0</v>
      </c>
      <c r="G121" s="122">
        <f>E121*F121</f>
        <v>0</v>
      </c>
    </row>
    <row r="122" spans="1:7" s="285" customFormat="1">
      <c r="A122" s="476"/>
      <c r="B122" s="473"/>
      <c r="C122" s="474"/>
      <c r="D122" s="475"/>
      <c r="E122" s="478"/>
      <c r="F122" s="124"/>
      <c r="G122" s="122"/>
    </row>
    <row r="123" spans="1:7" s="285" customFormat="1" ht="45.6">
      <c r="A123" s="476"/>
      <c r="B123" s="473">
        <v>3.05</v>
      </c>
      <c r="C123" s="474" t="s">
        <v>348</v>
      </c>
      <c r="D123" s="475" t="s">
        <v>11</v>
      </c>
      <c r="E123" s="478">
        <v>149</v>
      </c>
      <c r="F123" s="124">
        <v>0</v>
      </c>
      <c r="G123" s="122">
        <f>E123*F123</f>
        <v>0</v>
      </c>
    </row>
    <row r="124" spans="1:7" s="285" customFormat="1">
      <c r="A124" s="498"/>
      <c r="B124" s="499"/>
      <c r="C124" s="500"/>
      <c r="D124" s="501"/>
      <c r="E124" s="502"/>
      <c r="F124" s="131"/>
      <c r="G124" s="132"/>
    </row>
    <row r="125" spans="1:7" s="285" customFormat="1" ht="45.6">
      <c r="A125" s="498"/>
      <c r="B125" s="499">
        <v>3.06</v>
      </c>
      <c r="C125" s="500" t="s">
        <v>349</v>
      </c>
      <c r="D125" s="501" t="s">
        <v>11</v>
      </c>
      <c r="E125" s="502">
        <v>16</v>
      </c>
      <c r="F125" s="131">
        <v>0</v>
      </c>
      <c r="G125" s="132">
        <f>E125*F125</f>
        <v>0</v>
      </c>
    </row>
    <row r="126" spans="1:7" s="285" customFormat="1">
      <c r="A126" s="476"/>
      <c r="B126" s="473"/>
      <c r="C126" s="474"/>
      <c r="D126" s="475"/>
      <c r="E126" s="478"/>
      <c r="F126" s="124"/>
      <c r="G126" s="122"/>
    </row>
    <row r="127" spans="1:7" s="285" customFormat="1" ht="45.6">
      <c r="A127" s="476"/>
      <c r="B127" s="473">
        <v>3.07</v>
      </c>
      <c r="C127" s="474" t="s">
        <v>350</v>
      </c>
      <c r="D127" s="475" t="s">
        <v>8</v>
      </c>
      <c r="E127" s="478">
        <v>39</v>
      </c>
      <c r="F127" s="124">
        <v>0</v>
      </c>
      <c r="G127" s="122">
        <f>E127*F127</f>
        <v>0</v>
      </c>
    </row>
    <row r="128" spans="1:7" s="285" customFormat="1">
      <c r="A128" s="476"/>
      <c r="B128" s="473"/>
      <c r="C128" s="474"/>
      <c r="D128" s="475"/>
      <c r="E128" s="478"/>
      <c r="F128" s="124"/>
      <c r="G128" s="122"/>
    </row>
    <row r="129" spans="1:7" s="285" customFormat="1" ht="45.6">
      <c r="A129" s="476"/>
      <c r="B129" s="473">
        <v>3.08</v>
      </c>
      <c r="C129" s="474" t="s">
        <v>351</v>
      </c>
      <c r="D129" s="475" t="s">
        <v>8</v>
      </c>
      <c r="E129" s="478">
        <v>6</v>
      </c>
      <c r="F129" s="124">
        <v>0</v>
      </c>
      <c r="G129" s="122">
        <f>E129*F129</f>
        <v>0</v>
      </c>
    </row>
    <row r="130" spans="1:7" s="285" customFormat="1">
      <c r="A130" s="476"/>
      <c r="B130" s="473"/>
      <c r="C130" s="474"/>
      <c r="D130" s="475"/>
      <c r="E130" s="478"/>
      <c r="F130" s="124"/>
      <c r="G130" s="122"/>
    </row>
    <row r="131" spans="1:7" s="285" customFormat="1" ht="45.6">
      <c r="A131" s="476"/>
      <c r="B131" s="473">
        <v>3.09</v>
      </c>
      <c r="C131" s="474" t="s">
        <v>352</v>
      </c>
      <c r="D131" s="475" t="s">
        <v>11</v>
      </c>
      <c r="E131" s="478">
        <v>149</v>
      </c>
      <c r="F131" s="124">
        <v>0</v>
      </c>
      <c r="G131" s="122">
        <f>E131*F131</f>
        <v>0</v>
      </c>
    </row>
    <row r="132" spans="1:7" s="285" customFormat="1">
      <c r="A132" s="498"/>
      <c r="B132" s="499"/>
      <c r="C132" s="500"/>
      <c r="D132" s="501"/>
      <c r="E132" s="502"/>
      <c r="F132" s="131"/>
      <c r="G132" s="132"/>
    </row>
    <row r="133" spans="1:7" s="285" customFormat="1" ht="45.6">
      <c r="A133" s="498"/>
      <c r="B133" s="499">
        <v>3.1</v>
      </c>
      <c r="C133" s="500" t="s">
        <v>353</v>
      </c>
      <c r="D133" s="501" t="s">
        <v>11</v>
      </c>
      <c r="E133" s="502">
        <v>16</v>
      </c>
      <c r="F133" s="131">
        <v>0</v>
      </c>
      <c r="G133" s="132">
        <f>E133*F133</f>
        <v>0</v>
      </c>
    </row>
    <row r="134" spans="1:7" s="285" customFormat="1">
      <c r="A134" s="476"/>
      <c r="B134" s="473"/>
      <c r="C134" s="474"/>
      <c r="D134" s="475"/>
      <c r="E134" s="478"/>
      <c r="F134" s="124"/>
      <c r="G134" s="122"/>
    </row>
    <row r="135" spans="1:7" s="285" customFormat="1" ht="22.8">
      <c r="A135" s="476"/>
      <c r="B135" s="473">
        <v>3.11</v>
      </c>
      <c r="C135" s="474" t="s">
        <v>354</v>
      </c>
      <c r="D135" s="475" t="s">
        <v>8</v>
      </c>
      <c r="E135" s="478">
        <v>9</v>
      </c>
      <c r="F135" s="124">
        <v>0</v>
      </c>
      <c r="G135" s="122">
        <f>E135*F135</f>
        <v>0</v>
      </c>
    </row>
    <row r="136" spans="1:7" s="285" customFormat="1">
      <c r="A136" s="476"/>
      <c r="B136" s="473"/>
      <c r="C136" s="474"/>
      <c r="D136" s="475"/>
      <c r="E136" s="478"/>
      <c r="F136" s="124"/>
      <c r="G136" s="122"/>
    </row>
    <row r="137" spans="1:7" s="285" customFormat="1" ht="22.8">
      <c r="A137" s="476"/>
      <c r="B137" s="473">
        <v>3.12</v>
      </c>
      <c r="C137" s="474" t="s">
        <v>355</v>
      </c>
      <c r="D137" s="475" t="s">
        <v>8</v>
      </c>
      <c r="E137" s="478">
        <v>8</v>
      </c>
      <c r="F137" s="124">
        <v>0</v>
      </c>
      <c r="G137" s="122">
        <f>E137*F137</f>
        <v>0</v>
      </c>
    </row>
    <row r="138" spans="1:7" s="285" customFormat="1">
      <c r="A138" s="476"/>
      <c r="B138" s="473"/>
      <c r="C138" s="474"/>
      <c r="D138" s="475"/>
      <c r="E138" s="478"/>
      <c r="F138" s="124"/>
      <c r="G138" s="122"/>
    </row>
    <row r="139" spans="1:7" s="285" customFormat="1" ht="22.8">
      <c r="A139" s="476"/>
      <c r="B139" s="473">
        <v>3.13</v>
      </c>
      <c r="C139" s="474" t="s">
        <v>356</v>
      </c>
      <c r="D139" s="475" t="s">
        <v>8</v>
      </c>
      <c r="E139" s="478">
        <v>8</v>
      </c>
      <c r="F139" s="124">
        <v>0</v>
      </c>
      <c r="G139" s="122">
        <f>E139*F139</f>
        <v>0</v>
      </c>
    </row>
    <row r="140" spans="1:7" s="285" customFormat="1">
      <c r="A140" s="476"/>
      <c r="B140" s="473"/>
      <c r="C140" s="474"/>
      <c r="D140" s="475"/>
      <c r="E140" s="478"/>
      <c r="F140" s="124"/>
      <c r="G140" s="122"/>
    </row>
    <row r="141" spans="1:7" s="285" customFormat="1" ht="22.8">
      <c r="A141" s="476"/>
      <c r="B141" s="473">
        <v>3.14</v>
      </c>
      <c r="C141" s="474" t="s">
        <v>357</v>
      </c>
      <c r="D141" s="475" t="s">
        <v>8</v>
      </c>
      <c r="E141" s="478">
        <v>1</v>
      </c>
      <c r="F141" s="124">
        <v>0</v>
      </c>
      <c r="G141" s="122">
        <f>E141*F141</f>
        <v>0</v>
      </c>
    </row>
    <row r="142" spans="1:7" s="285" customFormat="1">
      <c r="A142" s="476"/>
      <c r="B142" s="473"/>
      <c r="C142" s="474"/>
      <c r="D142" s="475"/>
      <c r="E142" s="478"/>
      <c r="F142" s="124"/>
      <c r="G142" s="122"/>
    </row>
    <row r="143" spans="1:7" s="285" customFormat="1" ht="22.8">
      <c r="A143" s="476"/>
      <c r="B143" s="473">
        <v>3.15</v>
      </c>
      <c r="C143" s="474" t="s">
        <v>358</v>
      </c>
      <c r="D143" s="475" t="s">
        <v>8</v>
      </c>
      <c r="E143" s="478">
        <v>9</v>
      </c>
      <c r="F143" s="124">
        <v>0</v>
      </c>
      <c r="G143" s="122">
        <f>E143*F143</f>
        <v>0</v>
      </c>
    </row>
    <row r="144" spans="1:7" s="285" customFormat="1">
      <c r="A144" s="476"/>
      <c r="B144" s="473"/>
      <c r="C144" s="474"/>
      <c r="D144" s="475"/>
      <c r="E144" s="478"/>
      <c r="F144" s="124"/>
      <c r="G144" s="122"/>
    </row>
    <row r="145" spans="1:7" s="285" customFormat="1" ht="22.8">
      <c r="A145" s="476"/>
      <c r="B145" s="473">
        <v>3.16</v>
      </c>
      <c r="C145" s="474" t="s">
        <v>359</v>
      </c>
      <c r="D145" s="475" t="s">
        <v>8</v>
      </c>
      <c r="E145" s="478">
        <v>2</v>
      </c>
      <c r="F145" s="124">
        <v>0</v>
      </c>
      <c r="G145" s="122">
        <f>E145*F145</f>
        <v>0</v>
      </c>
    </row>
    <row r="146" spans="1:7" s="285" customFormat="1">
      <c r="A146" s="476"/>
      <c r="B146" s="473"/>
      <c r="C146" s="474"/>
      <c r="D146" s="475"/>
      <c r="E146" s="478"/>
      <c r="F146" s="124"/>
      <c r="G146" s="122"/>
    </row>
    <row r="147" spans="1:7" s="285" customFormat="1" ht="45.6">
      <c r="A147" s="476"/>
      <c r="B147" s="473">
        <v>3.17</v>
      </c>
      <c r="C147" s="474" t="s">
        <v>360</v>
      </c>
      <c r="D147" s="475" t="s">
        <v>8</v>
      </c>
      <c r="E147" s="478">
        <v>3</v>
      </c>
      <c r="F147" s="124">
        <v>0</v>
      </c>
      <c r="G147" s="122">
        <f>E147*F147</f>
        <v>0</v>
      </c>
    </row>
    <row r="148" spans="1:7" s="285" customFormat="1">
      <c r="A148" s="476"/>
      <c r="B148" s="473"/>
      <c r="C148" s="474"/>
      <c r="D148" s="475"/>
      <c r="E148" s="478"/>
      <c r="F148" s="124"/>
      <c r="G148" s="122"/>
    </row>
    <row r="149" spans="1:7" s="285" customFormat="1" ht="45.6">
      <c r="A149" s="476"/>
      <c r="B149" s="473">
        <v>3.18</v>
      </c>
      <c r="C149" s="474" t="s">
        <v>361</v>
      </c>
      <c r="D149" s="475" t="s">
        <v>8</v>
      </c>
      <c r="E149" s="478">
        <v>1</v>
      </c>
      <c r="F149" s="124">
        <v>0</v>
      </c>
      <c r="G149" s="122">
        <f>E149*F149</f>
        <v>0</v>
      </c>
    </row>
    <row r="150" spans="1:7" s="285" customFormat="1">
      <c r="A150" s="476"/>
      <c r="B150" s="473"/>
      <c r="C150" s="474"/>
      <c r="D150" s="475"/>
      <c r="E150" s="478"/>
      <c r="F150" s="124"/>
      <c r="G150" s="122"/>
    </row>
    <row r="151" spans="1:7" s="285" customFormat="1" ht="45.6">
      <c r="A151" s="476"/>
      <c r="B151" s="473">
        <v>3.19</v>
      </c>
      <c r="C151" s="474" t="s">
        <v>362</v>
      </c>
      <c r="D151" s="475" t="s">
        <v>8</v>
      </c>
      <c r="E151" s="478">
        <v>2</v>
      </c>
      <c r="F151" s="124">
        <v>0</v>
      </c>
      <c r="G151" s="122">
        <f>E151*F151</f>
        <v>0</v>
      </c>
    </row>
    <row r="152" spans="1:7" s="285" customFormat="1">
      <c r="A152" s="476"/>
      <c r="B152" s="473"/>
      <c r="C152" s="474"/>
      <c r="D152" s="475"/>
      <c r="E152" s="478"/>
      <c r="F152" s="124"/>
      <c r="G152" s="122"/>
    </row>
    <row r="153" spans="1:7" s="285" customFormat="1" ht="34.200000000000003">
      <c r="A153" s="476"/>
      <c r="B153" s="473">
        <v>3.2</v>
      </c>
      <c r="C153" s="474" t="s">
        <v>363</v>
      </c>
      <c r="D153" s="475" t="s">
        <v>8</v>
      </c>
      <c r="E153" s="478">
        <v>1</v>
      </c>
      <c r="F153" s="124">
        <v>0</v>
      </c>
      <c r="G153" s="122">
        <f>E153*F153</f>
        <v>0</v>
      </c>
    </row>
    <row r="154" spans="1:7" s="285" customFormat="1">
      <c r="A154" s="476"/>
      <c r="B154" s="473"/>
      <c r="C154" s="474"/>
      <c r="D154" s="475"/>
      <c r="E154" s="478"/>
      <c r="F154" s="125"/>
      <c r="G154" s="122"/>
    </row>
    <row r="155" spans="1:7" s="285" customFormat="1" ht="45.6">
      <c r="A155" s="476"/>
      <c r="B155" s="473">
        <v>3.21</v>
      </c>
      <c r="C155" s="474" t="s">
        <v>364</v>
      </c>
      <c r="D155" s="475" t="s">
        <v>8</v>
      </c>
      <c r="E155" s="478">
        <v>1</v>
      </c>
      <c r="F155" s="125">
        <v>0</v>
      </c>
      <c r="G155" s="122">
        <f>E155*F155</f>
        <v>0</v>
      </c>
    </row>
    <row r="156" spans="1:7" s="285" customFormat="1">
      <c r="A156" s="476"/>
      <c r="B156" s="473"/>
      <c r="C156" s="474"/>
      <c r="D156" s="475"/>
      <c r="E156" s="478"/>
      <c r="F156" s="124"/>
      <c r="G156" s="122"/>
    </row>
    <row r="157" spans="1:7" s="285" customFormat="1" ht="45.6">
      <c r="A157" s="476"/>
      <c r="B157" s="473">
        <v>3.22</v>
      </c>
      <c r="C157" s="503" t="s">
        <v>365</v>
      </c>
      <c r="D157" s="504" t="s">
        <v>8</v>
      </c>
      <c r="E157" s="505">
        <v>8</v>
      </c>
      <c r="F157" s="124">
        <v>0</v>
      </c>
      <c r="G157" s="122">
        <f>E157*F157</f>
        <v>0</v>
      </c>
    </row>
    <row r="158" spans="1:7" s="285" customFormat="1">
      <c r="A158" s="476"/>
      <c r="B158" s="473"/>
      <c r="C158" s="474"/>
      <c r="D158" s="475"/>
      <c r="E158" s="478"/>
      <c r="F158" s="124"/>
      <c r="G158" s="122"/>
    </row>
    <row r="159" spans="1:7" s="285" customFormat="1" ht="22.8">
      <c r="A159" s="476"/>
      <c r="B159" s="473">
        <v>3.23</v>
      </c>
      <c r="C159" s="474" t="s">
        <v>366</v>
      </c>
      <c r="D159" s="475" t="s">
        <v>8</v>
      </c>
      <c r="E159" s="478">
        <v>1</v>
      </c>
      <c r="F159" s="124">
        <v>0</v>
      </c>
      <c r="G159" s="122">
        <f>E159*F159</f>
        <v>0</v>
      </c>
    </row>
    <row r="160" spans="1:7" s="285" customFormat="1">
      <c r="A160" s="476"/>
      <c r="B160" s="473"/>
      <c r="C160" s="474"/>
      <c r="D160" s="475"/>
      <c r="E160" s="478"/>
      <c r="F160" s="124"/>
      <c r="G160" s="122"/>
    </row>
    <row r="161" spans="1:7" s="285" customFormat="1" ht="68.400000000000006">
      <c r="A161" s="476"/>
      <c r="B161" s="473">
        <v>3.24</v>
      </c>
      <c r="C161" s="474" t="s">
        <v>367</v>
      </c>
      <c r="D161" s="475" t="s">
        <v>8</v>
      </c>
      <c r="E161" s="478">
        <v>1</v>
      </c>
      <c r="F161" s="124">
        <v>0</v>
      </c>
      <c r="G161" s="122">
        <f>E161*F161</f>
        <v>0</v>
      </c>
    </row>
    <row r="162" spans="1:7" s="285" customFormat="1">
      <c r="A162" s="476"/>
      <c r="B162" s="473"/>
      <c r="C162" s="474"/>
      <c r="D162" s="475"/>
      <c r="E162" s="478"/>
      <c r="F162" s="124"/>
      <c r="G162" s="122"/>
    </row>
    <row r="163" spans="1:7" s="285" customFormat="1" ht="22.8">
      <c r="A163" s="476"/>
      <c r="B163" s="473">
        <v>3.25</v>
      </c>
      <c r="C163" s="474" t="s">
        <v>368</v>
      </c>
      <c r="D163" s="475" t="s">
        <v>8</v>
      </c>
      <c r="E163" s="478">
        <v>3</v>
      </c>
      <c r="F163" s="124">
        <v>0</v>
      </c>
      <c r="G163" s="122">
        <f>E163*F163</f>
        <v>0</v>
      </c>
    </row>
    <row r="164" spans="1:7" s="285" customFormat="1">
      <c r="A164" s="476"/>
      <c r="B164" s="473"/>
      <c r="C164" s="474"/>
      <c r="D164" s="475"/>
      <c r="E164" s="478"/>
      <c r="F164" s="124"/>
      <c r="G164" s="122"/>
    </row>
    <row r="165" spans="1:7" s="285" customFormat="1" ht="34.200000000000003">
      <c r="A165" s="476"/>
      <c r="B165" s="473">
        <v>3.26</v>
      </c>
      <c r="C165" s="474" t="s">
        <v>369</v>
      </c>
      <c r="D165" s="475" t="s">
        <v>11</v>
      </c>
      <c r="E165" s="478">
        <v>149</v>
      </c>
      <c r="F165" s="124">
        <v>0</v>
      </c>
      <c r="G165" s="122">
        <f>E165*F165</f>
        <v>0</v>
      </c>
    </row>
    <row r="166" spans="1:7" s="285" customFormat="1">
      <c r="A166" s="476"/>
      <c r="B166" s="473"/>
      <c r="C166" s="474"/>
      <c r="D166" s="475"/>
      <c r="E166" s="478"/>
      <c r="F166" s="124"/>
      <c r="G166" s="122"/>
    </row>
    <row r="167" spans="1:7" s="285" customFormat="1" ht="68.400000000000006">
      <c r="A167" s="476"/>
      <c r="B167" s="473">
        <v>3.27</v>
      </c>
      <c r="C167" s="474" t="s">
        <v>370</v>
      </c>
      <c r="D167" s="475"/>
      <c r="E167" s="478"/>
      <c r="F167" s="124"/>
      <c r="G167" s="122">
        <f>SUM(G114:G166)*0.1</f>
        <v>0</v>
      </c>
    </row>
    <row r="168" spans="1:7" s="285" customFormat="1">
      <c r="A168" s="484"/>
      <c r="B168" s="485"/>
      <c r="C168" s="486"/>
      <c r="D168" s="487"/>
      <c r="E168" s="478"/>
      <c r="F168" s="126"/>
      <c r="G168" s="127"/>
    </row>
    <row r="169" spans="1:7" s="285" customFormat="1">
      <c r="A169" s="484"/>
      <c r="B169" s="485"/>
      <c r="C169" s="490" t="s">
        <v>305</v>
      </c>
      <c r="D169" s="491"/>
      <c r="E169" s="492"/>
      <c r="F169" s="128" t="s">
        <v>316</v>
      </c>
      <c r="G169" s="129">
        <f>SUM(G113:G168)</f>
        <v>0</v>
      </c>
    </row>
    <row r="170" spans="1:7" s="285" customFormat="1">
      <c r="A170" s="484"/>
      <c r="B170" s="485"/>
      <c r="C170" s="490"/>
      <c r="D170" s="491"/>
      <c r="E170" s="492"/>
      <c r="F170" s="128"/>
      <c r="G170" s="129"/>
    </row>
    <row r="171" spans="1:7" s="285" customFormat="1">
      <c r="A171" s="484"/>
      <c r="B171" s="485"/>
      <c r="C171" s="486"/>
      <c r="D171" s="487"/>
      <c r="E171" s="478"/>
      <c r="F171" s="126"/>
      <c r="G171" s="127"/>
    </row>
    <row r="172" spans="1:7" s="285" customFormat="1">
      <c r="A172" s="488"/>
      <c r="B172" s="489">
        <v>4</v>
      </c>
      <c r="C172" s="488" t="s">
        <v>306</v>
      </c>
      <c r="D172" s="491"/>
      <c r="E172" s="492"/>
      <c r="F172" s="128"/>
      <c r="G172" s="127"/>
    </row>
    <row r="173" spans="1:7" s="285" customFormat="1">
      <c r="A173" s="476"/>
      <c r="B173" s="473"/>
      <c r="C173" s="474"/>
      <c r="D173" s="475"/>
      <c r="E173" s="478"/>
      <c r="F173" s="124"/>
      <c r="G173" s="122"/>
    </row>
    <row r="174" spans="1:7" s="285" customFormat="1">
      <c r="A174" s="476"/>
      <c r="B174" s="473"/>
      <c r="C174" s="496" t="s">
        <v>371</v>
      </c>
      <c r="D174" s="475"/>
      <c r="E174" s="478"/>
      <c r="F174" s="124"/>
      <c r="G174" s="122"/>
    </row>
    <row r="175" spans="1:7" s="285" customFormat="1">
      <c r="A175" s="476"/>
      <c r="B175" s="473"/>
      <c r="C175" s="495"/>
      <c r="D175" s="475"/>
      <c r="E175" s="478"/>
      <c r="F175" s="124"/>
      <c r="G175" s="122"/>
    </row>
    <row r="176" spans="1:7" s="285" customFormat="1" ht="22.8">
      <c r="A176" s="476"/>
      <c r="B176" s="473">
        <v>4.01</v>
      </c>
      <c r="C176" s="474" t="s">
        <v>372</v>
      </c>
      <c r="D176" s="475" t="s">
        <v>11</v>
      </c>
      <c r="E176" s="478">
        <v>84</v>
      </c>
      <c r="F176" s="124">
        <v>0</v>
      </c>
      <c r="G176" s="122">
        <f>E176*F176</f>
        <v>0</v>
      </c>
    </row>
    <row r="177" spans="1:7" s="285" customFormat="1">
      <c r="A177" s="476"/>
      <c r="B177" s="473"/>
      <c r="C177" s="495"/>
      <c r="D177" s="475"/>
      <c r="E177" s="478"/>
      <c r="F177" s="124"/>
      <c r="G177" s="122"/>
    </row>
    <row r="178" spans="1:7" s="285" customFormat="1" ht="22.8">
      <c r="A178" s="476"/>
      <c r="B178" s="473">
        <v>4.0199999999999996</v>
      </c>
      <c r="C178" s="474" t="s">
        <v>373</v>
      </c>
      <c r="D178" s="475" t="s">
        <v>11</v>
      </c>
      <c r="E178" s="478">
        <v>90</v>
      </c>
      <c r="F178" s="125">
        <v>0</v>
      </c>
      <c r="G178" s="122">
        <f>E178*F178</f>
        <v>0</v>
      </c>
    </row>
    <row r="179" spans="1:7" s="285" customFormat="1">
      <c r="A179" s="498"/>
      <c r="B179" s="499"/>
      <c r="C179" s="500"/>
      <c r="D179" s="501"/>
      <c r="E179" s="502"/>
      <c r="F179" s="430"/>
      <c r="G179" s="132"/>
    </row>
    <row r="180" spans="1:7" s="285" customFormat="1" ht="68.400000000000006">
      <c r="A180" s="498"/>
      <c r="B180" s="499">
        <v>4.03</v>
      </c>
      <c r="C180" s="500" t="s">
        <v>374</v>
      </c>
      <c r="D180" s="501" t="s">
        <v>11</v>
      </c>
      <c r="E180" s="502">
        <v>16</v>
      </c>
      <c r="F180" s="430">
        <v>0</v>
      </c>
      <c r="G180" s="132">
        <f>E180*F180</f>
        <v>0</v>
      </c>
    </row>
    <row r="181" spans="1:7" s="285" customFormat="1">
      <c r="A181" s="476"/>
      <c r="B181" s="473"/>
      <c r="C181" s="474"/>
      <c r="D181" s="475"/>
      <c r="E181" s="478"/>
      <c r="F181" s="124"/>
      <c r="G181" s="122"/>
    </row>
    <row r="182" spans="1:7" s="285" customFormat="1">
      <c r="A182" s="476"/>
      <c r="B182" s="473"/>
      <c r="C182" s="496" t="s">
        <v>375</v>
      </c>
      <c r="D182" s="475"/>
      <c r="E182" s="478"/>
      <c r="F182" s="124"/>
      <c r="G182" s="122"/>
    </row>
    <row r="183" spans="1:7" s="285" customFormat="1">
      <c r="A183" s="476"/>
      <c r="B183" s="473"/>
      <c r="C183" s="474"/>
      <c r="D183" s="475"/>
      <c r="E183" s="478"/>
      <c r="F183" s="124"/>
      <c r="G183" s="122"/>
    </row>
    <row r="184" spans="1:7" s="285" customFormat="1" ht="22.8">
      <c r="A184" s="476"/>
      <c r="B184" s="473">
        <v>4.04</v>
      </c>
      <c r="C184" s="474" t="s">
        <v>376</v>
      </c>
      <c r="D184" s="475" t="s">
        <v>8</v>
      </c>
      <c r="E184" s="478">
        <v>8</v>
      </c>
      <c r="F184" s="125">
        <v>0</v>
      </c>
      <c r="G184" s="122">
        <f>E184*F184</f>
        <v>0</v>
      </c>
    </row>
    <row r="185" spans="1:7" s="285" customFormat="1">
      <c r="A185" s="476"/>
      <c r="B185" s="473"/>
      <c r="C185" s="474"/>
      <c r="D185" s="475"/>
      <c r="E185" s="478"/>
      <c r="F185" s="124"/>
      <c r="G185" s="122"/>
    </row>
    <row r="186" spans="1:7" s="285" customFormat="1" ht="22.8">
      <c r="A186" s="476"/>
      <c r="B186" s="473">
        <v>4.05</v>
      </c>
      <c r="C186" s="474" t="s">
        <v>377</v>
      </c>
      <c r="D186" s="475" t="s">
        <v>8</v>
      </c>
      <c r="E186" s="478">
        <v>1</v>
      </c>
      <c r="F186" s="125">
        <v>0</v>
      </c>
      <c r="G186" s="122">
        <f>E186*F186</f>
        <v>0</v>
      </c>
    </row>
    <row r="187" spans="1:7" s="285" customFormat="1">
      <c r="A187" s="476"/>
      <c r="B187" s="473"/>
      <c r="C187" s="474"/>
      <c r="D187" s="475"/>
      <c r="E187" s="478"/>
      <c r="F187" s="124"/>
      <c r="G187" s="122"/>
    </row>
    <row r="188" spans="1:7" s="285" customFormat="1">
      <c r="A188" s="478"/>
      <c r="B188" s="473"/>
      <c r="C188" s="496" t="s">
        <v>378</v>
      </c>
      <c r="D188" s="475"/>
      <c r="E188" s="478"/>
      <c r="F188" s="124"/>
      <c r="G188" s="122"/>
    </row>
    <row r="189" spans="1:7" s="285" customFormat="1">
      <c r="A189" s="506"/>
      <c r="B189" s="473"/>
      <c r="C189" s="474"/>
      <c r="D189" s="475"/>
      <c r="E189" s="478"/>
      <c r="F189" s="124"/>
      <c r="G189" s="122"/>
    </row>
    <row r="190" spans="1:7" s="285" customFormat="1">
      <c r="A190" s="476"/>
      <c r="B190" s="473">
        <v>4.0599999999999996</v>
      </c>
      <c r="C190" s="474" t="s">
        <v>379</v>
      </c>
      <c r="D190" s="475" t="s">
        <v>8</v>
      </c>
      <c r="E190" s="478">
        <v>3</v>
      </c>
      <c r="F190" s="124">
        <v>0</v>
      </c>
      <c r="G190" s="122">
        <f>E190*F190</f>
        <v>0</v>
      </c>
    </row>
    <row r="191" spans="1:7" s="285" customFormat="1">
      <c r="A191" s="506"/>
      <c r="B191" s="473"/>
      <c r="C191" s="474"/>
      <c r="D191" s="475"/>
      <c r="E191" s="478"/>
      <c r="F191" s="124"/>
      <c r="G191" s="122"/>
    </row>
    <row r="192" spans="1:7" s="285" customFormat="1">
      <c r="A192" s="476"/>
      <c r="B192" s="473">
        <v>4.07</v>
      </c>
      <c r="C192" s="474" t="s">
        <v>380</v>
      </c>
      <c r="D192" s="475" t="s">
        <v>8</v>
      </c>
      <c r="E192" s="478">
        <v>1</v>
      </c>
      <c r="F192" s="124">
        <v>0</v>
      </c>
      <c r="G192" s="122">
        <f>E192*F192</f>
        <v>0</v>
      </c>
    </row>
    <row r="193" spans="1:7" s="285" customFormat="1">
      <c r="A193" s="506"/>
      <c r="B193" s="473"/>
      <c r="C193" s="474"/>
      <c r="D193" s="475"/>
      <c r="E193" s="478"/>
      <c r="F193" s="124"/>
      <c r="G193" s="122"/>
    </row>
    <row r="194" spans="1:7" s="285" customFormat="1">
      <c r="A194" s="476"/>
      <c r="B194" s="473">
        <v>4.08</v>
      </c>
      <c r="C194" s="474" t="s">
        <v>381</v>
      </c>
      <c r="D194" s="475" t="s">
        <v>8</v>
      </c>
      <c r="E194" s="478">
        <v>2</v>
      </c>
      <c r="F194" s="124">
        <v>0</v>
      </c>
      <c r="G194" s="122">
        <f>E194*F194</f>
        <v>0</v>
      </c>
    </row>
    <row r="195" spans="1:7" s="285" customFormat="1">
      <c r="A195" s="506"/>
      <c r="B195" s="473"/>
      <c r="C195" s="474"/>
      <c r="D195" s="475"/>
      <c r="E195" s="478"/>
      <c r="F195" s="124"/>
      <c r="G195" s="122"/>
    </row>
    <row r="196" spans="1:7" s="285" customFormat="1">
      <c r="A196" s="476"/>
      <c r="B196" s="473">
        <v>4.09</v>
      </c>
      <c r="C196" s="474" t="s">
        <v>382</v>
      </c>
      <c r="D196" s="475" t="s">
        <v>8</v>
      </c>
      <c r="E196" s="478">
        <v>2</v>
      </c>
      <c r="F196" s="124">
        <v>0</v>
      </c>
      <c r="G196" s="122">
        <f>E196*F196</f>
        <v>0</v>
      </c>
    </row>
    <row r="197" spans="1:7" s="285" customFormat="1">
      <c r="A197" s="476"/>
      <c r="B197" s="473"/>
      <c r="C197" s="474"/>
      <c r="D197" s="475"/>
      <c r="E197" s="478"/>
      <c r="F197" s="124"/>
      <c r="G197" s="122"/>
    </row>
    <row r="198" spans="1:7" s="285" customFormat="1">
      <c r="A198" s="476"/>
      <c r="B198" s="473">
        <v>4.0999999999999996</v>
      </c>
      <c r="C198" s="474" t="s">
        <v>383</v>
      </c>
      <c r="D198" s="475" t="s">
        <v>8</v>
      </c>
      <c r="E198" s="478">
        <v>3</v>
      </c>
      <c r="F198" s="124">
        <v>0</v>
      </c>
      <c r="G198" s="122">
        <f>E198*F198</f>
        <v>0</v>
      </c>
    </row>
    <row r="199" spans="1:7" s="285" customFormat="1">
      <c r="A199" s="476"/>
      <c r="B199" s="473"/>
      <c r="C199" s="474"/>
      <c r="D199" s="475"/>
      <c r="E199" s="478"/>
      <c r="F199" s="124"/>
      <c r="G199" s="122"/>
    </row>
    <row r="200" spans="1:7" s="285" customFormat="1">
      <c r="A200" s="476"/>
      <c r="B200" s="473">
        <v>4.1100000000000003</v>
      </c>
      <c r="C200" s="474" t="s">
        <v>384</v>
      </c>
      <c r="D200" s="475" t="s">
        <v>8</v>
      </c>
      <c r="E200" s="478">
        <v>3</v>
      </c>
      <c r="F200" s="124">
        <v>0</v>
      </c>
      <c r="G200" s="122">
        <f>E200*F200</f>
        <v>0</v>
      </c>
    </row>
    <row r="201" spans="1:7" s="285" customFormat="1">
      <c r="A201" s="476"/>
      <c r="B201" s="473"/>
      <c r="C201" s="474"/>
      <c r="D201" s="475"/>
      <c r="E201" s="478"/>
      <c r="F201" s="124"/>
      <c r="G201" s="122"/>
    </row>
    <row r="202" spans="1:7" s="285" customFormat="1">
      <c r="A202" s="476"/>
      <c r="B202" s="473">
        <v>4.12</v>
      </c>
      <c r="C202" s="474" t="s">
        <v>385</v>
      </c>
      <c r="D202" s="475" t="s">
        <v>8</v>
      </c>
      <c r="E202" s="478">
        <v>2</v>
      </c>
      <c r="F202" s="124">
        <v>0</v>
      </c>
      <c r="G202" s="122">
        <f>E202*F202</f>
        <v>0</v>
      </c>
    </row>
    <row r="203" spans="1:7" s="285" customFormat="1">
      <c r="A203" s="476"/>
      <c r="B203" s="473"/>
      <c r="C203" s="474"/>
      <c r="D203" s="475"/>
      <c r="E203" s="478"/>
      <c r="F203" s="124"/>
      <c r="G203" s="122"/>
    </row>
    <row r="204" spans="1:7" s="285" customFormat="1">
      <c r="A204" s="476"/>
      <c r="B204" s="473">
        <v>4.13</v>
      </c>
      <c r="C204" s="474" t="s">
        <v>386</v>
      </c>
      <c r="D204" s="475" t="s">
        <v>8</v>
      </c>
      <c r="E204" s="478">
        <v>1</v>
      </c>
      <c r="F204" s="124">
        <v>0</v>
      </c>
      <c r="G204" s="122">
        <f>E204*F204</f>
        <v>0</v>
      </c>
    </row>
    <row r="205" spans="1:7" s="285" customFormat="1">
      <c r="A205" s="476"/>
      <c r="B205" s="473"/>
      <c r="C205" s="474"/>
      <c r="D205" s="475"/>
      <c r="E205" s="478"/>
      <c r="F205" s="124"/>
      <c r="G205" s="122"/>
    </row>
    <row r="206" spans="1:7" s="285" customFormat="1">
      <c r="A206" s="476"/>
      <c r="B206" s="473"/>
      <c r="C206" s="496" t="s">
        <v>387</v>
      </c>
      <c r="D206" s="475"/>
      <c r="E206" s="478"/>
      <c r="F206" s="124"/>
      <c r="G206" s="122"/>
    </row>
    <row r="207" spans="1:7" s="285" customFormat="1">
      <c r="A207" s="476"/>
      <c r="B207" s="473"/>
      <c r="C207" s="474"/>
      <c r="D207" s="475"/>
      <c r="E207" s="478"/>
      <c r="F207" s="124"/>
      <c r="G207" s="122"/>
    </row>
    <row r="208" spans="1:7" s="285" customFormat="1" ht="22.8">
      <c r="A208" s="476"/>
      <c r="B208" s="473">
        <v>4.1399999999999997</v>
      </c>
      <c r="C208" s="474" t="s">
        <v>388</v>
      </c>
      <c r="D208" s="475" t="s">
        <v>8</v>
      </c>
      <c r="E208" s="478">
        <v>3</v>
      </c>
      <c r="F208" s="124">
        <v>0</v>
      </c>
      <c r="G208" s="122">
        <f>E208*F208</f>
        <v>0</v>
      </c>
    </row>
    <row r="209" spans="1:7" s="285" customFormat="1">
      <c r="A209" s="476"/>
      <c r="B209" s="473"/>
      <c r="C209" s="474"/>
      <c r="D209" s="475"/>
      <c r="E209" s="478"/>
      <c r="F209" s="124"/>
      <c r="G209" s="122"/>
    </row>
    <row r="210" spans="1:7" s="285" customFormat="1" ht="22.8">
      <c r="A210" s="476"/>
      <c r="B210" s="473">
        <v>4.1500000000000004</v>
      </c>
      <c r="C210" s="474" t="s">
        <v>389</v>
      </c>
      <c r="D210" s="475" t="s">
        <v>8</v>
      </c>
      <c r="E210" s="478">
        <v>3</v>
      </c>
      <c r="F210" s="124">
        <v>0</v>
      </c>
      <c r="G210" s="122">
        <f>E210*F210</f>
        <v>0</v>
      </c>
    </row>
    <row r="211" spans="1:7" s="285" customFormat="1">
      <c r="A211" s="476"/>
      <c r="B211" s="473"/>
      <c r="C211" s="474"/>
      <c r="D211" s="475"/>
      <c r="E211" s="478"/>
      <c r="F211" s="124"/>
      <c r="G211" s="122"/>
    </row>
    <row r="212" spans="1:7" s="285" customFormat="1" ht="22.8">
      <c r="A212" s="476"/>
      <c r="B212" s="473">
        <v>4.16</v>
      </c>
      <c r="C212" s="474" t="s">
        <v>390</v>
      </c>
      <c r="D212" s="475" t="s">
        <v>8</v>
      </c>
      <c r="E212" s="478">
        <v>1</v>
      </c>
      <c r="F212" s="124">
        <v>0</v>
      </c>
      <c r="G212" s="122">
        <f>E212*F212</f>
        <v>0</v>
      </c>
    </row>
    <row r="213" spans="1:7" s="285" customFormat="1">
      <c r="A213" s="476"/>
      <c r="B213" s="473"/>
      <c r="C213" s="474"/>
      <c r="D213" s="475"/>
      <c r="E213" s="478"/>
      <c r="F213" s="124"/>
      <c r="G213" s="122"/>
    </row>
    <row r="214" spans="1:7" s="285" customFormat="1" ht="22.8">
      <c r="A214" s="476"/>
      <c r="B214" s="473">
        <v>4.17</v>
      </c>
      <c r="C214" s="474" t="s">
        <v>391</v>
      </c>
      <c r="D214" s="475" t="s">
        <v>8</v>
      </c>
      <c r="E214" s="478">
        <v>1</v>
      </c>
      <c r="F214" s="124">
        <v>0</v>
      </c>
      <c r="G214" s="122">
        <f>E214*F214</f>
        <v>0</v>
      </c>
    </row>
    <row r="215" spans="1:7" s="285" customFormat="1">
      <c r="A215" s="476"/>
      <c r="B215" s="473"/>
      <c r="C215" s="474"/>
      <c r="D215" s="475"/>
      <c r="E215" s="478"/>
      <c r="F215" s="124"/>
      <c r="G215" s="122"/>
    </row>
    <row r="216" spans="1:7" s="285" customFormat="1" ht="22.8">
      <c r="A216" s="476"/>
      <c r="B216" s="473">
        <v>4.18</v>
      </c>
      <c r="C216" s="474" t="s">
        <v>392</v>
      </c>
      <c r="D216" s="475" t="s">
        <v>8</v>
      </c>
      <c r="E216" s="478">
        <v>1</v>
      </c>
      <c r="F216" s="124">
        <v>0</v>
      </c>
      <c r="G216" s="122">
        <f>E216*F216</f>
        <v>0</v>
      </c>
    </row>
    <row r="217" spans="1:7" s="285" customFormat="1">
      <c r="A217" s="476"/>
      <c r="B217" s="473"/>
      <c r="C217" s="474"/>
      <c r="D217" s="475"/>
      <c r="E217" s="478"/>
      <c r="F217" s="124"/>
      <c r="G217" s="122"/>
    </row>
    <row r="218" spans="1:7" s="285" customFormat="1">
      <c r="A218" s="476"/>
      <c r="B218" s="473"/>
      <c r="C218" s="496" t="s">
        <v>393</v>
      </c>
      <c r="D218" s="475"/>
      <c r="E218" s="478"/>
      <c r="F218" s="124"/>
      <c r="G218" s="122"/>
    </row>
    <row r="219" spans="1:7" s="285" customFormat="1">
      <c r="A219" s="476"/>
      <c r="B219" s="473"/>
      <c r="C219" s="474"/>
      <c r="D219" s="475"/>
      <c r="E219" s="478"/>
      <c r="F219" s="124"/>
      <c r="G219" s="122"/>
    </row>
    <row r="220" spans="1:7" s="285" customFormat="1" ht="22.8">
      <c r="A220" s="476"/>
      <c r="B220" s="473">
        <v>4.1900000000000004</v>
      </c>
      <c r="C220" s="474" t="s">
        <v>394</v>
      </c>
      <c r="D220" s="475" t="s">
        <v>8</v>
      </c>
      <c r="E220" s="478">
        <v>2</v>
      </c>
      <c r="F220" s="124">
        <v>0</v>
      </c>
      <c r="G220" s="122">
        <f>E220*F220</f>
        <v>0</v>
      </c>
    </row>
    <row r="221" spans="1:7" s="285" customFormat="1">
      <c r="A221" s="476"/>
      <c r="B221" s="473"/>
      <c r="C221" s="474"/>
      <c r="D221" s="475"/>
      <c r="E221" s="478"/>
      <c r="F221" s="124"/>
      <c r="G221" s="122"/>
    </row>
    <row r="222" spans="1:7" s="285" customFormat="1">
      <c r="A222" s="476"/>
      <c r="B222" s="473"/>
      <c r="C222" s="496" t="s">
        <v>395</v>
      </c>
      <c r="D222" s="475"/>
      <c r="E222" s="478"/>
      <c r="F222" s="124"/>
      <c r="G222" s="122"/>
    </row>
    <row r="223" spans="1:7" s="285" customFormat="1">
      <c r="A223" s="476"/>
      <c r="B223" s="473"/>
      <c r="C223" s="474"/>
      <c r="D223" s="475"/>
      <c r="E223" s="478"/>
      <c r="F223" s="124"/>
      <c r="G223" s="122"/>
    </row>
    <row r="224" spans="1:7" s="285" customFormat="1" ht="45.6">
      <c r="A224" s="476"/>
      <c r="B224" s="473">
        <v>4.2</v>
      </c>
      <c r="C224" s="474" t="s">
        <v>396</v>
      </c>
      <c r="D224" s="475" t="s">
        <v>8</v>
      </c>
      <c r="E224" s="478">
        <v>3</v>
      </c>
      <c r="F224" s="124">
        <v>0</v>
      </c>
      <c r="G224" s="122">
        <f>E224*F224</f>
        <v>0</v>
      </c>
    </row>
    <row r="225" spans="1:7" s="285" customFormat="1">
      <c r="A225" s="476"/>
      <c r="B225" s="473"/>
      <c r="C225" s="474"/>
      <c r="D225" s="475"/>
      <c r="E225" s="478"/>
      <c r="F225" s="124"/>
      <c r="G225" s="122"/>
    </row>
    <row r="226" spans="1:7" s="285" customFormat="1" ht="45.6">
      <c r="A226" s="476"/>
      <c r="B226" s="473">
        <v>4.21</v>
      </c>
      <c r="C226" s="474" t="s">
        <v>397</v>
      </c>
      <c r="D226" s="475" t="s">
        <v>8</v>
      </c>
      <c r="E226" s="478">
        <v>1</v>
      </c>
      <c r="F226" s="124">
        <v>0</v>
      </c>
      <c r="G226" s="122">
        <f>E226*F226</f>
        <v>0</v>
      </c>
    </row>
    <row r="227" spans="1:7" s="285" customFormat="1">
      <c r="A227" s="476"/>
      <c r="B227" s="473"/>
      <c r="C227" s="474"/>
      <c r="D227" s="475"/>
      <c r="E227" s="478"/>
      <c r="F227" s="124"/>
      <c r="G227" s="122"/>
    </row>
    <row r="228" spans="1:7" s="285" customFormat="1" ht="34.200000000000003">
      <c r="A228" s="476"/>
      <c r="B228" s="473">
        <v>4.22</v>
      </c>
      <c r="C228" s="474" t="s">
        <v>398</v>
      </c>
      <c r="D228" s="475" t="s">
        <v>8</v>
      </c>
      <c r="E228" s="478">
        <v>2</v>
      </c>
      <c r="F228" s="124">
        <v>0</v>
      </c>
      <c r="G228" s="122">
        <f>E228*F228</f>
        <v>0</v>
      </c>
    </row>
    <row r="229" spans="1:7" s="285" customFormat="1">
      <c r="A229" s="476"/>
      <c r="B229" s="473"/>
      <c r="C229" s="474"/>
      <c r="D229" s="475"/>
      <c r="E229" s="478"/>
      <c r="F229" s="124"/>
      <c r="G229" s="122"/>
    </row>
    <row r="230" spans="1:7" s="285" customFormat="1" ht="34.200000000000003">
      <c r="A230" s="476"/>
      <c r="B230" s="473">
        <v>4.2300000000000004</v>
      </c>
      <c r="C230" s="474" t="s">
        <v>399</v>
      </c>
      <c r="D230" s="475" t="s">
        <v>8</v>
      </c>
      <c r="E230" s="478">
        <v>1</v>
      </c>
      <c r="F230" s="124">
        <v>0</v>
      </c>
      <c r="G230" s="122">
        <f>E230*F230</f>
        <v>0</v>
      </c>
    </row>
    <row r="231" spans="1:7" s="285" customFormat="1">
      <c r="A231" s="476"/>
      <c r="B231" s="473"/>
      <c r="C231" s="474"/>
      <c r="D231" s="475"/>
      <c r="E231" s="478"/>
      <c r="F231" s="125"/>
      <c r="G231" s="122"/>
    </row>
    <row r="232" spans="1:7" s="285" customFormat="1" ht="57">
      <c r="A232" s="476"/>
      <c r="B232" s="473">
        <v>4.24</v>
      </c>
      <c r="C232" s="474" t="s">
        <v>400</v>
      </c>
      <c r="D232" s="475" t="s">
        <v>8</v>
      </c>
      <c r="E232" s="478">
        <v>1</v>
      </c>
      <c r="F232" s="124">
        <v>0</v>
      </c>
      <c r="G232" s="122">
        <f>E232*F232</f>
        <v>0</v>
      </c>
    </row>
    <row r="233" spans="1:7" s="285" customFormat="1">
      <c r="A233" s="476"/>
      <c r="B233" s="473"/>
      <c r="C233" s="474"/>
      <c r="D233" s="475"/>
      <c r="E233" s="478"/>
      <c r="F233" s="124"/>
      <c r="G233" s="122"/>
    </row>
    <row r="234" spans="1:7" s="285" customFormat="1" ht="24">
      <c r="A234" s="476"/>
      <c r="B234" s="473"/>
      <c r="C234" s="496" t="s">
        <v>401</v>
      </c>
      <c r="D234" s="475"/>
      <c r="E234" s="478"/>
      <c r="F234" s="124"/>
      <c r="G234" s="122"/>
    </row>
    <row r="235" spans="1:7" s="285" customFormat="1">
      <c r="A235" s="476"/>
      <c r="B235" s="473">
        <v>4.25</v>
      </c>
      <c r="C235" s="474" t="s">
        <v>402</v>
      </c>
      <c r="D235" s="475" t="s">
        <v>8</v>
      </c>
      <c r="E235" s="478">
        <v>15</v>
      </c>
      <c r="F235" s="124">
        <v>0</v>
      </c>
      <c r="G235" s="122">
        <f t="shared" ref="G235:G236" si="0">F235*E235</f>
        <v>0</v>
      </c>
    </row>
    <row r="236" spans="1:7" s="285" customFormat="1">
      <c r="A236" s="476"/>
      <c r="B236" s="473">
        <v>4.26</v>
      </c>
      <c r="C236" s="474" t="s">
        <v>403</v>
      </c>
      <c r="D236" s="475" t="s">
        <v>8</v>
      </c>
      <c r="E236" s="478">
        <v>7</v>
      </c>
      <c r="F236" s="124">
        <v>0</v>
      </c>
      <c r="G236" s="122">
        <f t="shared" si="0"/>
        <v>0</v>
      </c>
    </row>
    <row r="237" spans="1:7" s="285" customFormat="1">
      <c r="A237" s="476"/>
      <c r="B237" s="473">
        <v>4.2699999999999996</v>
      </c>
      <c r="C237" s="474" t="s">
        <v>404</v>
      </c>
      <c r="D237" s="475" t="s">
        <v>8</v>
      </c>
      <c r="E237" s="478">
        <v>2</v>
      </c>
      <c r="F237" s="124">
        <v>0</v>
      </c>
      <c r="G237" s="122">
        <f>E237*F237</f>
        <v>0</v>
      </c>
    </row>
    <row r="238" spans="1:7" s="285" customFormat="1">
      <c r="A238" s="476"/>
      <c r="B238" s="473"/>
      <c r="C238" s="474"/>
      <c r="D238" s="475"/>
      <c r="E238" s="478"/>
      <c r="F238" s="124"/>
      <c r="G238" s="122"/>
    </row>
    <row r="239" spans="1:7" s="285" customFormat="1" ht="24">
      <c r="A239" s="476"/>
      <c r="B239" s="473"/>
      <c r="C239" s="496" t="s">
        <v>405</v>
      </c>
      <c r="D239" s="475"/>
      <c r="E239" s="478"/>
      <c r="F239" s="124"/>
      <c r="G239" s="122"/>
    </row>
    <row r="240" spans="1:7" s="285" customFormat="1">
      <c r="A240" s="476"/>
      <c r="B240" s="473">
        <v>4.28</v>
      </c>
      <c r="C240" s="474" t="s">
        <v>406</v>
      </c>
      <c r="D240" s="475" t="s">
        <v>8</v>
      </c>
      <c r="E240" s="478">
        <v>120</v>
      </c>
      <c r="F240" s="124">
        <v>0</v>
      </c>
      <c r="G240" s="122">
        <f>E240*F240</f>
        <v>0</v>
      </c>
    </row>
    <row r="241" spans="1:7" s="285" customFormat="1">
      <c r="A241" s="476"/>
      <c r="B241" s="473">
        <v>4.29</v>
      </c>
      <c r="C241" s="478" t="s">
        <v>407</v>
      </c>
      <c r="D241" s="475" t="s">
        <v>8</v>
      </c>
      <c r="E241" s="478">
        <v>56</v>
      </c>
      <c r="F241" s="124">
        <v>0</v>
      </c>
      <c r="G241" s="122">
        <f>E241*F241</f>
        <v>0</v>
      </c>
    </row>
    <row r="242" spans="1:7" s="285" customFormat="1">
      <c r="A242" s="476"/>
      <c r="B242" s="473">
        <v>4.3</v>
      </c>
      <c r="C242" s="478" t="s">
        <v>408</v>
      </c>
      <c r="D242" s="475" t="s">
        <v>8</v>
      </c>
      <c r="E242" s="478">
        <v>16</v>
      </c>
      <c r="F242" s="124">
        <v>0</v>
      </c>
      <c r="G242" s="122">
        <f>E242*F242</f>
        <v>0</v>
      </c>
    </row>
    <row r="243" spans="1:7" s="285" customFormat="1">
      <c r="A243" s="507"/>
      <c r="B243" s="473"/>
      <c r="C243" s="507"/>
      <c r="D243" s="497"/>
      <c r="E243" s="492"/>
      <c r="F243" s="130"/>
      <c r="G243" s="122"/>
    </row>
    <row r="244" spans="1:7" s="285" customFormat="1" ht="22.8">
      <c r="A244" s="476"/>
      <c r="B244" s="473">
        <v>4.3099999999999996</v>
      </c>
      <c r="C244" s="495" t="s">
        <v>409</v>
      </c>
      <c r="D244" s="475" t="s">
        <v>8</v>
      </c>
      <c r="E244" s="478">
        <v>1</v>
      </c>
      <c r="F244" s="124">
        <f>0.1*SUM(G172:G243)</f>
        <v>0</v>
      </c>
      <c r="G244" s="122">
        <f>E244*F244</f>
        <v>0</v>
      </c>
    </row>
    <row r="245" spans="1:7" s="285" customFormat="1">
      <c r="A245" s="476"/>
      <c r="B245" s="473"/>
      <c r="C245" s="474"/>
      <c r="D245" s="475"/>
      <c r="E245" s="478"/>
      <c r="F245" s="124"/>
      <c r="G245" s="122"/>
    </row>
    <row r="246" spans="1:7" s="285" customFormat="1">
      <c r="A246" s="476"/>
      <c r="B246" s="473">
        <v>4.32</v>
      </c>
      <c r="C246" s="495" t="s">
        <v>410</v>
      </c>
      <c r="D246" s="475" t="s">
        <v>8</v>
      </c>
      <c r="E246" s="478">
        <v>1</v>
      </c>
      <c r="F246" s="124">
        <f>0.1*SUM(G172:G243)</f>
        <v>0</v>
      </c>
      <c r="G246" s="122">
        <f>E246*F246</f>
        <v>0</v>
      </c>
    </row>
    <row r="247" spans="1:7" s="285" customFormat="1">
      <c r="A247" s="484"/>
      <c r="B247" s="485"/>
      <c r="C247" s="486"/>
      <c r="D247" s="491"/>
      <c r="E247" s="492"/>
      <c r="F247" s="126"/>
      <c r="G247" s="127"/>
    </row>
    <row r="248" spans="1:7" s="285" customFormat="1" ht="26.4">
      <c r="A248" s="488"/>
      <c r="B248" s="489"/>
      <c r="C248" s="490" t="s">
        <v>411</v>
      </c>
      <c r="D248" s="491"/>
      <c r="E248" s="492"/>
      <c r="F248" s="128" t="s">
        <v>316</v>
      </c>
      <c r="G248" s="129">
        <f>SUM(G172:G247)</f>
        <v>0</v>
      </c>
    </row>
  </sheetData>
  <sheetProtection algorithmName="SHA-512" hashValue="AkVqCanJvU7NfNPFM0DuXystgCkdNfSoNAz/PFntFMQ9PNqI2moM6/KvK1Qa4age0bE8dt952sxgaHqa/H2k/Q==" saltValue="UVVXrIXQ+WP72NgMs8Vzaw==" spinCount="100000" sheet="1" objects="1" scenarios="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F4EC1-018A-4295-8B2E-B22195796A22}">
  <sheetPr>
    <tabColor rgb="FF43B033"/>
  </sheetPr>
  <dimension ref="A1:F95"/>
  <sheetViews>
    <sheetView view="pageBreakPreview" zoomScaleNormal="100" zoomScaleSheetLayoutView="100" workbookViewId="0"/>
  </sheetViews>
  <sheetFormatPr defaultRowHeight="14.4"/>
  <cols>
    <col min="1" max="1" width="4" style="302" bestFit="1" customWidth="1"/>
    <col min="2" max="2" width="45.6640625" style="302" customWidth="1"/>
    <col min="3" max="4" width="8.88671875" style="302"/>
    <col min="5" max="5" width="8.88671875" style="157"/>
    <col min="6" max="6" width="9.33203125" style="157" bestFit="1" customWidth="1"/>
    <col min="7" max="16384" width="8.88671875" style="157"/>
  </cols>
  <sheetData>
    <row r="1" spans="1:6">
      <c r="A1" s="397"/>
      <c r="B1" s="398" t="s">
        <v>414</v>
      </c>
      <c r="C1" s="182"/>
      <c r="D1" s="399"/>
      <c r="E1" s="387"/>
      <c r="F1" s="387"/>
    </row>
    <row r="2" spans="1:6">
      <c r="A2" s="400" t="s">
        <v>415</v>
      </c>
      <c r="B2" s="401" t="s">
        <v>416</v>
      </c>
      <c r="C2" s="402" t="s">
        <v>417</v>
      </c>
      <c r="D2" s="403" t="s">
        <v>418</v>
      </c>
      <c r="E2" s="388" t="s">
        <v>419</v>
      </c>
      <c r="F2" s="389" t="s">
        <v>420</v>
      </c>
    </row>
    <row r="3" spans="1:6" ht="26.4">
      <c r="A3" s="397">
        <v>1</v>
      </c>
      <c r="B3" s="194" t="s">
        <v>421</v>
      </c>
      <c r="C3" s="404">
        <v>250</v>
      </c>
      <c r="D3" s="405" t="s">
        <v>29</v>
      </c>
      <c r="E3" s="116">
        <v>0</v>
      </c>
      <c r="F3" s="162">
        <f>PRODUCT(C3,E3)</f>
        <v>0</v>
      </c>
    </row>
    <row r="4" spans="1:6">
      <c r="A4" s="397">
        <v>2</v>
      </c>
      <c r="B4" s="194" t="s">
        <v>422</v>
      </c>
      <c r="C4" s="404">
        <v>250</v>
      </c>
      <c r="D4" s="405" t="s">
        <v>29</v>
      </c>
      <c r="E4" s="116">
        <v>0</v>
      </c>
      <c r="F4" s="162">
        <f>PRODUCT(C4,E4)</f>
        <v>0</v>
      </c>
    </row>
    <row r="5" spans="1:6" ht="40.200000000000003">
      <c r="A5" s="397">
        <v>3</v>
      </c>
      <c r="B5" s="406" t="s">
        <v>423</v>
      </c>
      <c r="C5" s="407">
        <v>1</v>
      </c>
      <c r="D5" s="405" t="s">
        <v>25</v>
      </c>
      <c r="E5" s="162">
        <v>0</v>
      </c>
      <c r="F5" s="162">
        <f>E5*C5</f>
        <v>0</v>
      </c>
    </row>
    <row r="6" spans="1:6" ht="105.6">
      <c r="A6" s="397">
        <v>4</v>
      </c>
      <c r="B6" s="408" t="s">
        <v>424</v>
      </c>
      <c r="C6" s="404">
        <v>3</v>
      </c>
      <c r="D6" s="405" t="s">
        <v>29</v>
      </c>
      <c r="E6" s="116">
        <v>0</v>
      </c>
      <c r="F6" s="162">
        <f>C6*E6</f>
        <v>0</v>
      </c>
    </row>
    <row r="7" spans="1:6">
      <c r="A7" s="397"/>
      <c r="B7" s="408" t="s">
        <v>425</v>
      </c>
      <c r="C7" s="404"/>
      <c r="D7" s="405"/>
      <c r="E7" s="116"/>
      <c r="F7" s="162"/>
    </row>
    <row r="8" spans="1:6">
      <c r="A8" s="397"/>
      <c r="B8" s="408" t="s">
        <v>426</v>
      </c>
      <c r="C8" s="409">
        <v>1.0840000000000001</v>
      </c>
      <c r="D8" s="405" t="s">
        <v>10</v>
      </c>
      <c r="E8" s="116"/>
      <c r="F8" s="162"/>
    </row>
    <row r="9" spans="1:6">
      <c r="A9" s="397"/>
      <c r="B9" s="408" t="s">
        <v>427</v>
      </c>
      <c r="C9" s="409">
        <v>0.27100000000000002</v>
      </c>
      <c r="D9" s="405" t="s">
        <v>10</v>
      </c>
      <c r="E9" s="116"/>
      <c r="F9" s="162"/>
    </row>
    <row r="10" spans="1:6">
      <c r="A10" s="397"/>
      <c r="B10" s="408" t="s">
        <v>428</v>
      </c>
      <c r="C10" s="409">
        <v>0.13800000000000001</v>
      </c>
      <c r="D10" s="405" t="s">
        <v>10</v>
      </c>
      <c r="E10" s="116"/>
      <c r="F10" s="162"/>
    </row>
    <row r="11" spans="1:6">
      <c r="A11" s="397"/>
      <c r="B11" s="408" t="s">
        <v>429</v>
      </c>
      <c r="C11" s="409">
        <v>0.77200000000000002</v>
      </c>
      <c r="D11" s="405" t="s">
        <v>10</v>
      </c>
      <c r="E11" s="116"/>
      <c r="F11" s="162"/>
    </row>
    <row r="12" spans="1:6">
      <c r="A12" s="397"/>
      <c r="B12" s="406" t="s">
        <v>430</v>
      </c>
      <c r="C12" s="409">
        <v>0.33</v>
      </c>
      <c r="D12" s="405" t="s">
        <v>10</v>
      </c>
      <c r="E12" s="116"/>
      <c r="F12" s="162"/>
    </row>
    <row r="13" spans="1:6">
      <c r="A13" s="397"/>
      <c r="B13" s="408" t="s">
        <v>431</v>
      </c>
      <c r="C13" s="409">
        <v>0</v>
      </c>
      <c r="D13" s="405" t="s">
        <v>10</v>
      </c>
      <c r="E13" s="116"/>
      <c r="F13" s="162"/>
    </row>
    <row r="14" spans="1:6">
      <c r="A14" s="397"/>
      <c r="B14" s="408" t="s">
        <v>432</v>
      </c>
      <c r="C14" s="409">
        <v>2</v>
      </c>
      <c r="D14" s="405" t="s">
        <v>11</v>
      </c>
      <c r="E14" s="116"/>
      <c r="F14" s="162"/>
    </row>
    <row r="15" spans="1:6">
      <c r="A15" s="397"/>
      <c r="B15" s="408" t="s">
        <v>433</v>
      </c>
      <c r="C15" s="409">
        <v>1</v>
      </c>
      <c r="D15" s="405" t="s">
        <v>11</v>
      </c>
      <c r="E15" s="116"/>
      <c r="F15" s="162"/>
    </row>
    <row r="16" spans="1:6">
      <c r="A16" s="397"/>
      <c r="B16" s="408" t="s">
        <v>434</v>
      </c>
      <c r="C16" s="409">
        <v>1</v>
      </c>
      <c r="D16" s="405" t="s">
        <v>8</v>
      </c>
      <c r="E16" s="116"/>
      <c r="F16" s="162"/>
    </row>
    <row r="17" spans="1:6">
      <c r="A17" s="397"/>
      <c r="B17" s="408" t="s">
        <v>435</v>
      </c>
      <c r="C17" s="409">
        <v>1</v>
      </c>
      <c r="D17" s="405" t="s">
        <v>11</v>
      </c>
      <c r="E17" s="116"/>
      <c r="F17" s="162"/>
    </row>
    <row r="18" spans="1:6" s="285" customFormat="1" ht="105.6">
      <c r="A18" s="410">
        <v>5</v>
      </c>
      <c r="B18" s="411" t="s">
        <v>436</v>
      </c>
      <c r="C18" s="413">
        <v>106</v>
      </c>
      <c r="D18" s="412" t="s">
        <v>29</v>
      </c>
      <c r="E18" s="390">
        <v>0</v>
      </c>
      <c r="F18" s="391">
        <f>C18*E18</f>
        <v>0</v>
      </c>
    </row>
    <row r="19" spans="1:6" s="285" customFormat="1">
      <c r="A19" s="410"/>
      <c r="B19" s="411" t="s">
        <v>425</v>
      </c>
      <c r="C19" s="413"/>
      <c r="D19" s="412"/>
      <c r="E19" s="390"/>
      <c r="F19" s="391"/>
    </row>
    <row r="20" spans="1:6" s="285" customFormat="1">
      <c r="A20" s="410"/>
      <c r="B20" s="411" t="s">
        <v>426</v>
      </c>
      <c r="C20" s="414">
        <v>1.0840000000000001</v>
      </c>
      <c r="D20" s="412" t="s">
        <v>10</v>
      </c>
      <c r="E20" s="390"/>
      <c r="F20" s="391"/>
    </row>
    <row r="21" spans="1:6" s="285" customFormat="1">
      <c r="A21" s="410"/>
      <c r="B21" s="411" t="s">
        <v>427</v>
      </c>
      <c r="C21" s="414">
        <v>0.27100000000000002</v>
      </c>
      <c r="D21" s="412" t="s">
        <v>10</v>
      </c>
      <c r="E21" s="390"/>
      <c r="F21" s="391"/>
    </row>
    <row r="22" spans="1:6" s="285" customFormat="1">
      <c r="A22" s="410"/>
      <c r="B22" s="411" t="s">
        <v>428</v>
      </c>
      <c r="C22" s="414">
        <v>0.13800000000000001</v>
      </c>
      <c r="D22" s="412" t="s">
        <v>10</v>
      </c>
      <c r="E22" s="390"/>
      <c r="F22" s="391"/>
    </row>
    <row r="23" spans="1:6" s="285" customFormat="1">
      <c r="A23" s="410"/>
      <c r="B23" s="411" t="s">
        <v>429</v>
      </c>
      <c r="C23" s="414">
        <v>0.77200000000000002</v>
      </c>
      <c r="D23" s="412" t="s">
        <v>10</v>
      </c>
      <c r="E23" s="390"/>
      <c r="F23" s="391"/>
    </row>
    <row r="24" spans="1:6" s="285" customFormat="1">
      <c r="A24" s="410"/>
      <c r="B24" s="415" t="s">
        <v>430</v>
      </c>
      <c r="C24" s="414">
        <v>0.16500000000000001</v>
      </c>
      <c r="D24" s="412" t="s">
        <v>10</v>
      </c>
      <c r="E24" s="390"/>
      <c r="F24" s="391"/>
    </row>
    <row r="25" spans="1:6" s="285" customFormat="1">
      <c r="A25" s="410"/>
      <c r="B25" s="411" t="s">
        <v>431</v>
      </c>
      <c r="C25" s="414">
        <v>0.16500000000000001</v>
      </c>
      <c r="D25" s="412" t="s">
        <v>10</v>
      </c>
      <c r="E25" s="390"/>
      <c r="F25" s="391"/>
    </row>
    <row r="26" spans="1:6" s="285" customFormat="1">
      <c r="A26" s="410"/>
      <c r="B26" s="411" t="s">
        <v>432</v>
      </c>
      <c r="C26" s="414">
        <v>2</v>
      </c>
      <c r="D26" s="412" t="s">
        <v>11</v>
      </c>
      <c r="E26" s="390"/>
      <c r="F26" s="391"/>
    </row>
    <row r="27" spans="1:6" s="285" customFormat="1">
      <c r="A27" s="410"/>
      <c r="B27" s="411" t="s">
        <v>433</v>
      </c>
      <c r="C27" s="414">
        <v>1</v>
      </c>
      <c r="D27" s="412" t="s">
        <v>11</v>
      </c>
      <c r="E27" s="390"/>
      <c r="F27" s="391"/>
    </row>
    <row r="28" spans="1:6" s="285" customFormat="1">
      <c r="A28" s="410"/>
      <c r="B28" s="411" t="s">
        <v>434</v>
      </c>
      <c r="C28" s="414">
        <v>1</v>
      </c>
      <c r="D28" s="412" t="s">
        <v>8</v>
      </c>
      <c r="E28" s="390"/>
      <c r="F28" s="391"/>
    </row>
    <row r="29" spans="1:6" s="285" customFormat="1">
      <c r="A29" s="410"/>
      <c r="B29" s="411" t="s">
        <v>435</v>
      </c>
      <c r="C29" s="414">
        <v>1</v>
      </c>
      <c r="D29" s="412" t="s">
        <v>11</v>
      </c>
      <c r="E29" s="390"/>
      <c r="F29" s="391"/>
    </row>
    <row r="30" spans="1:6" s="285" customFormat="1" ht="105.6">
      <c r="A30" s="410">
        <v>6</v>
      </c>
      <c r="B30" s="411" t="s">
        <v>437</v>
      </c>
      <c r="C30" s="413">
        <v>16</v>
      </c>
      <c r="D30" s="412" t="s">
        <v>29</v>
      </c>
      <c r="E30" s="390">
        <v>0</v>
      </c>
      <c r="F30" s="391">
        <f>C30*E30</f>
        <v>0</v>
      </c>
    </row>
    <row r="31" spans="1:6" s="285" customFormat="1">
      <c r="A31" s="410"/>
      <c r="B31" s="411" t="s">
        <v>425</v>
      </c>
      <c r="C31" s="413"/>
      <c r="D31" s="412"/>
      <c r="E31" s="390"/>
      <c r="F31" s="391"/>
    </row>
    <row r="32" spans="1:6" s="285" customFormat="1">
      <c r="A32" s="410"/>
      <c r="B32" s="411" t="s">
        <v>426</v>
      </c>
      <c r="C32" s="414">
        <v>1.278</v>
      </c>
      <c r="D32" s="412" t="s">
        <v>10</v>
      </c>
      <c r="E32" s="390"/>
      <c r="F32" s="391"/>
    </row>
    <row r="33" spans="1:6" s="285" customFormat="1">
      <c r="A33" s="410"/>
      <c r="B33" s="411" t="s">
        <v>427</v>
      </c>
      <c r="C33" s="414">
        <v>0.31900000000000001</v>
      </c>
      <c r="D33" s="412" t="s">
        <v>10</v>
      </c>
      <c r="E33" s="390"/>
      <c r="F33" s="391"/>
    </row>
    <row r="34" spans="1:6" s="285" customFormat="1">
      <c r="A34" s="410"/>
      <c r="B34" s="411" t="s">
        <v>428</v>
      </c>
      <c r="C34" s="414">
        <v>0.183</v>
      </c>
      <c r="D34" s="412" t="s">
        <v>10</v>
      </c>
      <c r="E34" s="390"/>
      <c r="F34" s="391"/>
    </row>
    <row r="35" spans="1:6" s="285" customFormat="1">
      <c r="A35" s="410"/>
      <c r="B35" s="411" t="s">
        <v>429</v>
      </c>
      <c r="C35" s="414">
        <v>0.91</v>
      </c>
      <c r="D35" s="412" t="s">
        <v>10</v>
      </c>
      <c r="E35" s="390"/>
      <c r="F35" s="391"/>
    </row>
    <row r="36" spans="1:6" s="285" customFormat="1">
      <c r="A36" s="410"/>
      <c r="B36" s="415" t="s">
        <v>430</v>
      </c>
      <c r="C36" s="414">
        <v>0.33</v>
      </c>
      <c r="D36" s="412" t="s">
        <v>10</v>
      </c>
      <c r="E36" s="390"/>
      <c r="F36" s="391"/>
    </row>
    <row r="37" spans="1:6" s="285" customFormat="1">
      <c r="A37" s="410"/>
      <c r="B37" s="411" t="s">
        <v>431</v>
      </c>
      <c r="C37" s="414">
        <v>0</v>
      </c>
      <c r="D37" s="412" t="s">
        <v>10</v>
      </c>
      <c r="E37" s="390"/>
      <c r="F37" s="391"/>
    </row>
    <row r="38" spans="1:6" s="285" customFormat="1">
      <c r="A38" s="410"/>
      <c r="B38" s="411" t="s">
        <v>432</v>
      </c>
      <c r="C38" s="414">
        <v>4</v>
      </c>
      <c r="D38" s="412" t="s">
        <v>11</v>
      </c>
      <c r="E38" s="390"/>
      <c r="F38" s="391"/>
    </row>
    <row r="39" spans="1:6" s="285" customFormat="1">
      <c r="A39" s="410"/>
      <c r="B39" s="411" t="s">
        <v>433</v>
      </c>
      <c r="C39" s="414">
        <v>1</v>
      </c>
      <c r="D39" s="412" t="s">
        <v>11</v>
      </c>
      <c r="E39" s="390"/>
      <c r="F39" s="391"/>
    </row>
    <row r="40" spans="1:6" s="285" customFormat="1">
      <c r="A40" s="410"/>
      <c r="B40" s="411" t="s">
        <v>434</v>
      </c>
      <c r="C40" s="414">
        <v>2</v>
      </c>
      <c r="D40" s="412" t="s">
        <v>8</v>
      </c>
      <c r="E40" s="390"/>
      <c r="F40" s="391"/>
    </row>
    <row r="41" spans="1:6" s="285" customFormat="1">
      <c r="A41" s="410"/>
      <c r="B41" s="411" t="s">
        <v>435</v>
      </c>
      <c r="C41" s="414">
        <v>1</v>
      </c>
      <c r="D41" s="412" t="s">
        <v>11</v>
      </c>
      <c r="E41" s="390"/>
      <c r="F41" s="391"/>
    </row>
    <row r="42" spans="1:6" s="285" customFormat="1" ht="105.6">
      <c r="A42" s="410">
        <v>7</v>
      </c>
      <c r="B42" s="411" t="s">
        <v>438</v>
      </c>
      <c r="C42" s="413">
        <v>79</v>
      </c>
      <c r="D42" s="412" t="s">
        <v>29</v>
      </c>
      <c r="E42" s="390">
        <v>0</v>
      </c>
      <c r="F42" s="391">
        <f>C42*E42</f>
        <v>0</v>
      </c>
    </row>
    <row r="43" spans="1:6" s="285" customFormat="1">
      <c r="A43" s="410"/>
      <c r="B43" s="411" t="s">
        <v>425</v>
      </c>
      <c r="C43" s="413"/>
      <c r="D43" s="412"/>
      <c r="E43" s="390"/>
      <c r="F43" s="391"/>
    </row>
    <row r="44" spans="1:6" s="285" customFormat="1">
      <c r="A44" s="410"/>
      <c r="B44" s="411" t="s">
        <v>426</v>
      </c>
      <c r="C44" s="414">
        <v>1.278</v>
      </c>
      <c r="D44" s="412" t="s">
        <v>10</v>
      </c>
      <c r="E44" s="390"/>
      <c r="F44" s="391"/>
    </row>
    <row r="45" spans="1:6" s="285" customFormat="1">
      <c r="A45" s="410"/>
      <c r="B45" s="411" t="s">
        <v>427</v>
      </c>
      <c r="C45" s="414">
        <v>0.31900000000000001</v>
      </c>
      <c r="D45" s="412" t="s">
        <v>10</v>
      </c>
      <c r="E45" s="390"/>
      <c r="F45" s="391"/>
    </row>
    <row r="46" spans="1:6" s="285" customFormat="1">
      <c r="A46" s="410"/>
      <c r="B46" s="411" t="s">
        <v>428</v>
      </c>
      <c r="C46" s="414">
        <v>0.183</v>
      </c>
      <c r="D46" s="412" t="s">
        <v>10</v>
      </c>
      <c r="E46" s="390"/>
      <c r="F46" s="391"/>
    </row>
    <row r="47" spans="1:6" s="285" customFormat="1">
      <c r="A47" s="410"/>
      <c r="B47" s="411" t="s">
        <v>429</v>
      </c>
      <c r="C47" s="414">
        <v>0.91</v>
      </c>
      <c r="D47" s="412" t="s">
        <v>10</v>
      </c>
      <c r="E47" s="390"/>
      <c r="F47" s="391"/>
    </row>
    <row r="48" spans="1:6" s="285" customFormat="1">
      <c r="A48" s="410"/>
      <c r="B48" s="415" t="s">
        <v>430</v>
      </c>
      <c r="C48" s="414">
        <v>0.16500000000000001</v>
      </c>
      <c r="D48" s="412" t="s">
        <v>10</v>
      </c>
      <c r="E48" s="390"/>
      <c r="F48" s="391"/>
    </row>
    <row r="49" spans="1:6" s="285" customFormat="1">
      <c r="A49" s="410"/>
      <c r="B49" s="411" t="s">
        <v>431</v>
      </c>
      <c r="C49" s="414">
        <v>0.16500000000000001</v>
      </c>
      <c r="D49" s="412" t="s">
        <v>10</v>
      </c>
      <c r="E49" s="390"/>
      <c r="F49" s="391"/>
    </row>
    <row r="50" spans="1:6" s="285" customFormat="1">
      <c r="A50" s="410"/>
      <c r="B50" s="411" t="s">
        <v>432</v>
      </c>
      <c r="C50" s="414">
        <v>4</v>
      </c>
      <c r="D50" s="412" t="s">
        <v>11</v>
      </c>
      <c r="E50" s="390"/>
      <c r="F50" s="391"/>
    </row>
    <row r="51" spans="1:6" s="285" customFormat="1">
      <c r="A51" s="410"/>
      <c r="B51" s="411" t="s">
        <v>433</v>
      </c>
      <c r="C51" s="414">
        <v>1</v>
      </c>
      <c r="D51" s="412" t="s">
        <v>11</v>
      </c>
      <c r="E51" s="390"/>
      <c r="F51" s="391"/>
    </row>
    <row r="52" spans="1:6" s="285" customFormat="1">
      <c r="A52" s="410"/>
      <c r="B52" s="411" t="s">
        <v>434</v>
      </c>
      <c r="C52" s="414">
        <v>2</v>
      </c>
      <c r="D52" s="412" t="s">
        <v>8</v>
      </c>
      <c r="E52" s="390"/>
      <c r="F52" s="391"/>
    </row>
    <row r="53" spans="1:6" s="285" customFormat="1">
      <c r="A53" s="410"/>
      <c r="B53" s="411" t="s">
        <v>435</v>
      </c>
      <c r="C53" s="414">
        <v>1</v>
      </c>
      <c r="D53" s="412" t="s">
        <v>11</v>
      </c>
      <c r="E53" s="390"/>
      <c r="F53" s="391"/>
    </row>
    <row r="54" spans="1:6" s="285" customFormat="1" ht="105.6">
      <c r="A54" s="410">
        <v>8</v>
      </c>
      <c r="B54" s="411" t="s">
        <v>439</v>
      </c>
      <c r="C54" s="413">
        <v>44</v>
      </c>
      <c r="D54" s="412" t="s">
        <v>29</v>
      </c>
      <c r="E54" s="390">
        <v>0</v>
      </c>
      <c r="F54" s="391">
        <f>C54*E54</f>
        <v>0</v>
      </c>
    </row>
    <row r="55" spans="1:6" s="285" customFormat="1">
      <c r="A55" s="410"/>
      <c r="B55" s="411" t="s">
        <v>425</v>
      </c>
      <c r="C55" s="413"/>
      <c r="D55" s="412"/>
      <c r="E55" s="390"/>
      <c r="F55" s="391"/>
    </row>
    <row r="56" spans="1:6" s="285" customFormat="1">
      <c r="A56" s="410"/>
      <c r="B56" s="411" t="s">
        <v>426</v>
      </c>
      <c r="C56" s="414">
        <v>1.468</v>
      </c>
      <c r="D56" s="412" t="s">
        <v>10</v>
      </c>
      <c r="E56" s="390"/>
      <c r="F56" s="391"/>
    </row>
    <row r="57" spans="1:6" s="285" customFormat="1">
      <c r="A57" s="410"/>
      <c r="B57" s="411" t="s">
        <v>427</v>
      </c>
      <c r="C57" s="414">
        <v>0.36699999999999999</v>
      </c>
      <c r="D57" s="412" t="s">
        <v>10</v>
      </c>
      <c r="E57" s="390"/>
      <c r="F57" s="391"/>
    </row>
    <row r="58" spans="1:6" s="285" customFormat="1">
      <c r="A58" s="410"/>
      <c r="B58" s="411" t="s">
        <v>428</v>
      </c>
      <c r="C58" s="414">
        <v>0.22700000000000001</v>
      </c>
      <c r="D58" s="412" t="s">
        <v>10</v>
      </c>
      <c r="E58" s="390"/>
      <c r="F58" s="391"/>
    </row>
    <row r="59" spans="1:6" s="285" customFormat="1">
      <c r="A59" s="410"/>
      <c r="B59" s="411" t="s">
        <v>429</v>
      </c>
      <c r="C59" s="414">
        <v>0.91</v>
      </c>
      <c r="D59" s="412" t="s">
        <v>10</v>
      </c>
      <c r="E59" s="390"/>
      <c r="F59" s="391"/>
    </row>
    <row r="60" spans="1:6" s="285" customFormat="1">
      <c r="A60" s="410"/>
      <c r="B60" s="415" t="s">
        <v>430</v>
      </c>
      <c r="C60" s="414">
        <v>0.44400000000000001</v>
      </c>
      <c r="D60" s="412" t="s">
        <v>10</v>
      </c>
      <c r="E60" s="390"/>
      <c r="F60" s="391"/>
    </row>
    <row r="61" spans="1:6" s="285" customFormat="1">
      <c r="A61" s="410"/>
      <c r="B61" s="411" t="s">
        <v>431</v>
      </c>
      <c r="C61" s="414">
        <v>0</v>
      </c>
      <c r="D61" s="412" t="s">
        <v>10</v>
      </c>
      <c r="E61" s="390"/>
      <c r="F61" s="391"/>
    </row>
    <row r="62" spans="1:6" s="285" customFormat="1">
      <c r="A62" s="410"/>
      <c r="B62" s="411" t="s">
        <v>432</v>
      </c>
      <c r="C62" s="414">
        <v>6</v>
      </c>
      <c r="D62" s="412" t="s">
        <v>11</v>
      </c>
      <c r="E62" s="390"/>
      <c r="F62" s="391"/>
    </row>
    <row r="63" spans="1:6" s="285" customFormat="1">
      <c r="A63" s="410"/>
      <c r="B63" s="411" t="s">
        <v>433</v>
      </c>
      <c r="C63" s="414">
        <v>1</v>
      </c>
      <c r="D63" s="412" t="s">
        <v>11</v>
      </c>
      <c r="E63" s="390"/>
      <c r="F63" s="391"/>
    </row>
    <row r="64" spans="1:6" s="285" customFormat="1">
      <c r="A64" s="410"/>
      <c r="B64" s="411" t="s">
        <v>434</v>
      </c>
      <c r="C64" s="414">
        <v>4</v>
      </c>
      <c r="D64" s="412" t="s">
        <v>8</v>
      </c>
      <c r="E64" s="390"/>
      <c r="F64" s="391"/>
    </row>
    <row r="65" spans="1:6" s="285" customFormat="1">
      <c r="A65" s="410"/>
      <c r="B65" s="411" t="s">
        <v>435</v>
      </c>
      <c r="C65" s="414">
        <v>1</v>
      </c>
      <c r="D65" s="412" t="s">
        <v>11</v>
      </c>
      <c r="E65" s="390"/>
      <c r="F65" s="391"/>
    </row>
    <row r="66" spans="1:6" s="285" customFormat="1" ht="79.2">
      <c r="A66" s="410">
        <v>9</v>
      </c>
      <c r="B66" s="411" t="s">
        <v>440</v>
      </c>
      <c r="C66" s="413">
        <v>4</v>
      </c>
      <c r="D66" s="412" t="s">
        <v>8</v>
      </c>
      <c r="E66" s="390">
        <v>0</v>
      </c>
      <c r="F66" s="391">
        <f>PRODUCT(C66,E66)</f>
        <v>0</v>
      </c>
    </row>
    <row r="67" spans="1:6" s="285" customFormat="1">
      <c r="A67" s="410"/>
      <c r="B67" s="411" t="s">
        <v>441</v>
      </c>
      <c r="C67" s="413"/>
      <c r="D67" s="412"/>
      <c r="E67" s="390"/>
      <c r="F67" s="391"/>
    </row>
    <row r="68" spans="1:6" s="285" customFormat="1">
      <c r="A68" s="410"/>
      <c r="B68" s="411" t="s">
        <v>426</v>
      </c>
      <c r="C68" s="414">
        <v>15.262</v>
      </c>
      <c r="D68" s="412" t="s">
        <v>10</v>
      </c>
      <c r="E68" s="390"/>
      <c r="F68" s="391"/>
    </row>
    <row r="69" spans="1:6" s="285" customFormat="1">
      <c r="A69" s="410"/>
      <c r="B69" s="411" t="s">
        <v>427</v>
      </c>
      <c r="C69" s="414">
        <v>3.8149999999999999</v>
      </c>
      <c r="D69" s="412" t="s">
        <v>10</v>
      </c>
      <c r="E69" s="390"/>
      <c r="F69" s="391"/>
    </row>
    <row r="70" spans="1:6" s="285" customFormat="1">
      <c r="A70" s="410"/>
      <c r="B70" s="411" t="s">
        <v>442</v>
      </c>
      <c r="C70" s="414">
        <v>0.68</v>
      </c>
      <c r="D70" s="412" t="s">
        <v>10</v>
      </c>
      <c r="E70" s="390"/>
      <c r="F70" s="391"/>
    </row>
    <row r="71" spans="1:6" s="285" customFormat="1">
      <c r="A71" s="410"/>
      <c r="B71" s="411" t="s">
        <v>443</v>
      </c>
      <c r="C71" s="414">
        <v>12.8</v>
      </c>
      <c r="D71" s="412" t="s">
        <v>11</v>
      </c>
      <c r="E71" s="390"/>
      <c r="F71" s="391"/>
    </row>
    <row r="72" spans="1:6" s="285" customFormat="1">
      <c r="A72" s="410"/>
      <c r="B72" s="411" t="s">
        <v>444</v>
      </c>
      <c r="C72" s="414">
        <v>29.12</v>
      </c>
      <c r="D72" s="412" t="s">
        <v>9</v>
      </c>
      <c r="E72" s="390"/>
      <c r="F72" s="391"/>
    </row>
    <row r="73" spans="1:6" s="285" customFormat="1">
      <c r="A73" s="410"/>
      <c r="B73" s="411" t="s">
        <v>445</v>
      </c>
      <c r="C73" s="414">
        <v>2.56</v>
      </c>
      <c r="D73" s="412" t="s">
        <v>9</v>
      </c>
      <c r="E73" s="390"/>
      <c r="F73" s="391"/>
    </row>
    <row r="74" spans="1:6" s="285" customFormat="1">
      <c r="A74" s="410"/>
      <c r="B74" s="411" t="s">
        <v>446</v>
      </c>
      <c r="C74" s="414">
        <v>1.22</v>
      </c>
      <c r="D74" s="412" t="s">
        <v>9</v>
      </c>
      <c r="E74" s="390"/>
      <c r="F74" s="391"/>
    </row>
    <row r="75" spans="1:6" s="285" customFormat="1">
      <c r="A75" s="410"/>
      <c r="B75" s="415" t="s">
        <v>447</v>
      </c>
      <c r="C75" s="414">
        <v>257.89999999999998</v>
      </c>
      <c r="D75" s="416" t="s">
        <v>448</v>
      </c>
      <c r="E75" s="392"/>
      <c r="F75" s="391"/>
    </row>
    <row r="76" spans="1:6" s="285" customFormat="1">
      <c r="A76" s="410"/>
      <c r="B76" s="411" t="s">
        <v>449</v>
      </c>
      <c r="C76" s="414">
        <v>188.8</v>
      </c>
      <c r="D76" s="412" t="s">
        <v>448</v>
      </c>
      <c r="E76" s="390"/>
      <c r="F76" s="391"/>
    </row>
    <row r="77" spans="1:6" s="285" customFormat="1">
      <c r="A77" s="410"/>
      <c r="B77" s="415" t="s">
        <v>450</v>
      </c>
      <c r="C77" s="414">
        <v>0.68</v>
      </c>
      <c r="D77" s="416" t="s">
        <v>10</v>
      </c>
      <c r="E77" s="392"/>
      <c r="F77" s="391"/>
    </row>
    <row r="78" spans="1:6" s="285" customFormat="1">
      <c r="A78" s="410"/>
      <c r="B78" s="415" t="s">
        <v>451</v>
      </c>
      <c r="C78" s="414">
        <v>0.73</v>
      </c>
      <c r="D78" s="416" t="s">
        <v>10</v>
      </c>
      <c r="E78" s="392"/>
      <c r="F78" s="391"/>
    </row>
    <row r="79" spans="1:6" s="285" customFormat="1">
      <c r="A79" s="410"/>
      <c r="B79" s="415" t="s">
        <v>452</v>
      </c>
      <c r="C79" s="414">
        <v>0.68</v>
      </c>
      <c r="D79" s="416" t="s">
        <v>10</v>
      </c>
      <c r="E79" s="392"/>
      <c r="F79" s="391"/>
    </row>
    <row r="80" spans="1:6" s="285" customFormat="1">
      <c r="A80" s="410"/>
      <c r="B80" s="415" t="s">
        <v>453</v>
      </c>
      <c r="C80" s="414">
        <v>0.4</v>
      </c>
      <c r="D80" s="416" t="s">
        <v>10</v>
      </c>
      <c r="E80" s="392"/>
      <c r="F80" s="391"/>
    </row>
    <row r="81" spans="1:6" s="285" customFormat="1">
      <c r="A81" s="410"/>
      <c r="B81" s="415" t="s">
        <v>454</v>
      </c>
      <c r="C81" s="414">
        <v>1</v>
      </c>
      <c r="D81" s="416" t="s">
        <v>8</v>
      </c>
      <c r="E81" s="392"/>
      <c r="F81" s="391"/>
    </row>
    <row r="82" spans="1:6" s="285" customFormat="1">
      <c r="A82" s="410"/>
      <c r="B82" s="415" t="s">
        <v>430</v>
      </c>
      <c r="C82" s="414">
        <v>8.2769999999999992</v>
      </c>
      <c r="D82" s="416" t="s">
        <v>10</v>
      </c>
      <c r="E82" s="392"/>
      <c r="F82" s="391"/>
    </row>
    <row r="83" spans="1:6" s="285" customFormat="1" ht="66">
      <c r="A83" s="410">
        <v>10</v>
      </c>
      <c r="B83" s="417" t="s">
        <v>455</v>
      </c>
      <c r="C83" s="413">
        <v>4</v>
      </c>
      <c r="D83" s="412" t="s">
        <v>8</v>
      </c>
      <c r="E83" s="390">
        <v>0</v>
      </c>
      <c r="F83" s="391">
        <f>PRODUCT(C83,E83)</f>
        <v>0</v>
      </c>
    </row>
    <row r="84" spans="1:6" s="285" customFormat="1" ht="39.6">
      <c r="A84" s="410">
        <v>11</v>
      </c>
      <c r="B84" s="418" t="s">
        <v>456</v>
      </c>
      <c r="C84" s="414">
        <v>1</v>
      </c>
      <c r="D84" s="416" t="s">
        <v>25</v>
      </c>
      <c r="E84" s="390">
        <v>0</v>
      </c>
      <c r="F84" s="391">
        <f>C84*E84</f>
        <v>0</v>
      </c>
    </row>
    <row r="85" spans="1:6" s="285" customFormat="1" ht="52.8">
      <c r="A85" s="410">
        <v>12</v>
      </c>
      <c r="B85" s="419" t="s">
        <v>457</v>
      </c>
      <c r="C85" s="413">
        <v>1</v>
      </c>
      <c r="D85" s="412" t="s">
        <v>8</v>
      </c>
      <c r="E85" s="390">
        <v>0</v>
      </c>
      <c r="F85" s="391">
        <f>PRODUCT(C85,E85)</f>
        <v>0</v>
      </c>
    </row>
    <row r="86" spans="1:6" s="285" customFormat="1" ht="52.8">
      <c r="A86" s="410">
        <v>13</v>
      </c>
      <c r="B86" s="419" t="s">
        <v>458</v>
      </c>
      <c r="C86" s="413">
        <v>1</v>
      </c>
      <c r="D86" s="412" t="s">
        <v>8</v>
      </c>
      <c r="E86" s="390">
        <v>0</v>
      </c>
      <c r="F86" s="391">
        <f>PRODUCT(C86,E86)</f>
        <v>0</v>
      </c>
    </row>
    <row r="87" spans="1:6" s="285" customFormat="1" ht="52.8">
      <c r="A87" s="410">
        <v>14</v>
      </c>
      <c r="B87" s="419" t="s">
        <v>459</v>
      </c>
      <c r="C87" s="413">
        <v>1</v>
      </c>
      <c r="D87" s="412" t="s">
        <v>8</v>
      </c>
      <c r="E87" s="390">
        <v>0</v>
      </c>
      <c r="F87" s="391">
        <f>PRODUCT(C87,E87)</f>
        <v>0</v>
      </c>
    </row>
    <row r="88" spans="1:6" s="285" customFormat="1" ht="26.4">
      <c r="A88" s="410">
        <v>15</v>
      </c>
      <c r="B88" s="420" t="s">
        <v>460</v>
      </c>
      <c r="C88" s="413">
        <v>383</v>
      </c>
      <c r="D88" s="412" t="s">
        <v>167</v>
      </c>
      <c r="E88" s="393">
        <v>0</v>
      </c>
      <c r="F88" s="391">
        <f t="shared" ref="F88:F94" si="0">PRODUCT(C88,E88)</f>
        <v>0</v>
      </c>
    </row>
    <row r="89" spans="1:6" s="285" customFormat="1" ht="39.6">
      <c r="A89" s="410">
        <v>16</v>
      </c>
      <c r="B89" s="420" t="s">
        <v>461</v>
      </c>
      <c r="C89" s="413">
        <v>1</v>
      </c>
      <c r="D89" s="412" t="s">
        <v>25</v>
      </c>
      <c r="E89" s="391">
        <v>0</v>
      </c>
      <c r="F89" s="391">
        <f t="shared" si="0"/>
        <v>0</v>
      </c>
    </row>
    <row r="90" spans="1:6" s="285" customFormat="1" ht="26.4">
      <c r="A90" s="410">
        <v>17</v>
      </c>
      <c r="B90" s="420" t="s">
        <v>462</v>
      </c>
      <c r="C90" s="413">
        <v>1</v>
      </c>
      <c r="D90" s="412" t="s">
        <v>25</v>
      </c>
      <c r="E90" s="391">
        <v>0</v>
      </c>
      <c r="F90" s="391">
        <f t="shared" si="0"/>
        <v>0</v>
      </c>
    </row>
    <row r="91" spans="1:6" s="285" customFormat="1" ht="39.6">
      <c r="A91" s="410">
        <v>18</v>
      </c>
      <c r="B91" s="418" t="s">
        <v>463</v>
      </c>
      <c r="C91" s="413">
        <v>1</v>
      </c>
      <c r="D91" s="412" t="s">
        <v>25</v>
      </c>
      <c r="E91" s="391">
        <v>0</v>
      </c>
      <c r="F91" s="391">
        <f t="shared" si="0"/>
        <v>0</v>
      </c>
    </row>
    <row r="92" spans="1:6" s="285" customFormat="1">
      <c r="A92" s="410">
        <v>19</v>
      </c>
      <c r="B92" s="420" t="s">
        <v>464</v>
      </c>
      <c r="C92" s="421">
        <v>1</v>
      </c>
      <c r="D92" s="416" t="s">
        <v>25</v>
      </c>
      <c r="E92" s="392">
        <v>0</v>
      </c>
      <c r="F92" s="392">
        <f t="shared" si="0"/>
        <v>0</v>
      </c>
    </row>
    <row r="93" spans="1:6" s="285" customFormat="1" ht="39.6">
      <c r="A93" s="410">
        <v>20</v>
      </c>
      <c r="B93" s="420" t="s">
        <v>465</v>
      </c>
      <c r="C93" s="413">
        <v>1</v>
      </c>
      <c r="D93" s="412" t="s">
        <v>25</v>
      </c>
      <c r="E93" s="391">
        <v>0</v>
      </c>
      <c r="F93" s="391">
        <f t="shared" si="0"/>
        <v>0</v>
      </c>
    </row>
    <row r="94" spans="1:6" s="285" customFormat="1" ht="40.200000000000003" thickBot="1">
      <c r="A94" s="410">
        <v>21</v>
      </c>
      <c r="B94" s="422" t="s">
        <v>466</v>
      </c>
      <c r="C94" s="423">
        <v>1</v>
      </c>
      <c r="D94" s="424" t="s">
        <v>25</v>
      </c>
      <c r="E94" s="394">
        <v>0</v>
      </c>
      <c r="F94" s="394">
        <f t="shared" si="0"/>
        <v>0</v>
      </c>
    </row>
    <row r="95" spans="1:6">
      <c r="A95" s="183"/>
      <c r="B95" s="398" t="s">
        <v>467</v>
      </c>
      <c r="C95" s="425"/>
      <c r="D95" s="426" t="s">
        <v>303</v>
      </c>
      <c r="E95" s="395"/>
      <c r="F95" s="396">
        <f>SUM(F83:F94,F66,F54,F42,F30,F18,F3:F6)</f>
        <v>0</v>
      </c>
    </row>
  </sheetData>
  <sheetProtection algorithmName="SHA-512" hashValue="v1j6KvnSVXwh3XuePd3zyyuQZaQxEKmtpY/pKewsjo16+CDY2aLl8/cZtF+bRHxdpFooq+FCiUYQWnu/9LiwAQ==" saltValue="j03M7o4avdVGrV7IkGBdQA==" spinCount="100000" sheet="1" objects="1" scenarios="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24E23-5468-4B07-B1D5-02D1DF38D151}">
  <dimension ref="A1:F69"/>
  <sheetViews>
    <sheetView view="pageBreakPreview" zoomScaleNormal="100" zoomScaleSheetLayoutView="100" workbookViewId="0"/>
  </sheetViews>
  <sheetFormatPr defaultRowHeight="14.4"/>
  <cols>
    <col min="1" max="1" width="2.88671875" style="302" customWidth="1"/>
    <col min="2" max="2" width="37.6640625" style="302" customWidth="1"/>
    <col min="3" max="4" width="8.88671875" style="302"/>
    <col min="5" max="5" width="9.6640625" style="157" bestFit="1" customWidth="1"/>
    <col min="6" max="6" width="16.33203125" style="157" customWidth="1"/>
    <col min="7" max="16384" width="8.88671875" style="157"/>
  </cols>
  <sheetData>
    <row r="1" spans="1:6">
      <c r="A1" s="301"/>
      <c r="B1" s="383" t="s">
        <v>473</v>
      </c>
      <c r="C1" s="384"/>
      <c r="D1" s="384"/>
      <c r="E1" s="272"/>
      <c r="F1" s="273"/>
    </row>
    <row r="2" spans="1:6" ht="15.6">
      <c r="A2" s="301"/>
      <c r="B2" s="223" t="s">
        <v>474</v>
      </c>
      <c r="C2" s="303"/>
      <c r="D2" s="303"/>
      <c r="E2" s="274"/>
      <c r="F2" s="273"/>
    </row>
    <row r="3" spans="1:6">
      <c r="A3" s="301"/>
      <c r="B3" s="304" t="s">
        <v>475</v>
      </c>
      <c r="C3" s="303"/>
      <c r="D3" s="303"/>
      <c r="E3" s="274"/>
      <c r="F3" s="273"/>
    </row>
    <row r="4" spans="1:6" ht="15.6">
      <c r="A4" s="301"/>
      <c r="B4" s="305"/>
      <c r="C4" s="303"/>
      <c r="D4" s="303"/>
      <c r="E4" s="274"/>
      <c r="F4" s="273"/>
    </row>
    <row r="5" spans="1:6" ht="17.399999999999999">
      <c r="A5" s="301"/>
      <c r="B5" s="306" t="s">
        <v>476</v>
      </c>
      <c r="C5" s="303"/>
      <c r="D5" s="307"/>
      <c r="E5" s="272"/>
      <c r="F5" s="273"/>
    </row>
    <row r="6" spans="1:6" ht="27" thickBot="1">
      <c r="A6" s="308"/>
      <c r="B6" s="309" t="s">
        <v>477</v>
      </c>
      <c r="C6" s="309" t="s">
        <v>478</v>
      </c>
      <c r="D6" s="309" t="s">
        <v>3</v>
      </c>
      <c r="E6" s="275" t="s">
        <v>479</v>
      </c>
      <c r="F6" s="276" t="s">
        <v>480</v>
      </c>
    </row>
    <row r="7" spans="1:6" ht="15" thickTop="1">
      <c r="A7" s="310"/>
      <c r="B7" s="311" t="s">
        <v>318</v>
      </c>
      <c r="C7" s="312"/>
      <c r="D7" s="312"/>
      <c r="E7" s="277"/>
      <c r="F7" s="277"/>
    </row>
    <row r="8" spans="1:6" ht="66">
      <c r="A8" s="313">
        <v>1</v>
      </c>
      <c r="B8" s="314" t="s">
        <v>481</v>
      </c>
      <c r="C8" s="315">
        <v>11</v>
      </c>
      <c r="D8" s="316" t="s">
        <v>8</v>
      </c>
      <c r="E8" s="278">
        <v>0</v>
      </c>
      <c r="F8" s="279">
        <f>E8*C8</f>
        <v>0</v>
      </c>
    </row>
    <row r="9" spans="1:6" ht="105.6">
      <c r="A9" s="317">
        <v>2</v>
      </c>
      <c r="B9" s="318" t="s">
        <v>482</v>
      </c>
      <c r="C9" s="307"/>
      <c r="D9" s="319"/>
      <c r="E9" s="280"/>
      <c r="F9" s="281"/>
    </row>
    <row r="10" spans="1:6">
      <c r="A10" s="320"/>
      <c r="B10" s="318" t="s">
        <v>483</v>
      </c>
      <c r="C10" s="321">
        <v>40</v>
      </c>
      <c r="D10" s="321" t="s">
        <v>29</v>
      </c>
      <c r="E10" s="282">
        <v>0</v>
      </c>
      <c r="F10" s="279">
        <f t="shared" ref="F10:F18" si="0">E10*C10</f>
        <v>0</v>
      </c>
    </row>
    <row r="11" spans="1:6" s="285" customFormat="1">
      <c r="A11" s="322"/>
      <c r="B11" s="323" t="s">
        <v>484</v>
      </c>
      <c r="C11" s="324">
        <v>40</v>
      </c>
      <c r="D11" s="324" t="s">
        <v>29</v>
      </c>
      <c r="E11" s="283">
        <v>0</v>
      </c>
      <c r="F11" s="284">
        <f t="shared" si="0"/>
        <v>0</v>
      </c>
    </row>
    <row r="12" spans="1:6" s="285" customFormat="1">
      <c r="A12" s="322"/>
      <c r="B12" s="323" t="s">
        <v>485</v>
      </c>
      <c r="C12" s="324">
        <v>195</v>
      </c>
      <c r="D12" s="324" t="s">
        <v>29</v>
      </c>
      <c r="E12" s="283">
        <v>0</v>
      </c>
      <c r="F12" s="284">
        <f t="shared" si="0"/>
        <v>0</v>
      </c>
    </row>
    <row r="13" spans="1:6" ht="52.8">
      <c r="A13" s="325">
        <v>3</v>
      </c>
      <c r="B13" s="326" t="s">
        <v>486</v>
      </c>
      <c r="C13" s="327">
        <v>11</v>
      </c>
      <c r="D13" s="327" t="s">
        <v>8</v>
      </c>
      <c r="E13" s="286">
        <v>0</v>
      </c>
      <c r="F13" s="279">
        <f t="shared" si="0"/>
        <v>0</v>
      </c>
    </row>
    <row r="14" spans="1:6" ht="52.8">
      <c r="A14" s="325">
        <v>4</v>
      </c>
      <c r="B14" s="326" t="s">
        <v>487</v>
      </c>
      <c r="C14" s="327">
        <v>9.5</v>
      </c>
      <c r="D14" s="327" t="s">
        <v>10</v>
      </c>
      <c r="E14" s="286">
        <v>0</v>
      </c>
      <c r="F14" s="279">
        <f t="shared" si="0"/>
        <v>0</v>
      </c>
    </row>
    <row r="15" spans="1:6" ht="26.4">
      <c r="A15" s="325">
        <v>5</v>
      </c>
      <c r="B15" s="326" t="s">
        <v>488</v>
      </c>
      <c r="C15" s="327">
        <v>1</v>
      </c>
      <c r="D15" s="327" t="s">
        <v>8</v>
      </c>
      <c r="E15" s="286">
        <v>0</v>
      </c>
      <c r="F15" s="279">
        <f t="shared" si="0"/>
        <v>0</v>
      </c>
    </row>
    <row r="16" spans="1:6" ht="26.4">
      <c r="A16" s="325">
        <v>6</v>
      </c>
      <c r="B16" s="326" t="s">
        <v>489</v>
      </c>
      <c r="C16" s="327">
        <v>1</v>
      </c>
      <c r="D16" s="327" t="s">
        <v>8</v>
      </c>
      <c r="E16" s="286">
        <v>0</v>
      </c>
      <c r="F16" s="279">
        <f t="shared" si="0"/>
        <v>0</v>
      </c>
    </row>
    <row r="17" spans="1:6">
      <c r="A17" s="325">
        <v>7</v>
      </c>
      <c r="B17" s="326" t="s">
        <v>490</v>
      </c>
      <c r="C17" s="327">
        <v>1</v>
      </c>
      <c r="D17" s="327" t="s">
        <v>25</v>
      </c>
      <c r="E17" s="286">
        <v>0</v>
      </c>
      <c r="F17" s="279">
        <f t="shared" si="0"/>
        <v>0</v>
      </c>
    </row>
    <row r="18" spans="1:6" ht="39.6">
      <c r="A18" s="325">
        <v>8</v>
      </c>
      <c r="B18" s="326" t="s">
        <v>491</v>
      </c>
      <c r="C18" s="327">
        <v>11</v>
      </c>
      <c r="D18" s="327" t="s">
        <v>8</v>
      </c>
      <c r="E18" s="286">
        <v>0</v>
      </c>
      <c r="F18" s="279">
        <f t="shared" si="0"/>
        <v>0</v>
      </c>
    </row>
    <row r="19" spans="1:6">
      <c r="A19" s="328"/>
      <c r="B19" s="329"/>
      <c r="C19" s="307"/>
      <c r="D19" s="307"/>
      <c r="E19" s="287" t="s">
        <v>492</v>
      </c>
      <c r="F19" s="288"/>
    </row>
    <row r="20" spans="1:6">
      <c r="A20" s="328"/>
      <c r="B20" s="329"/>
      <c r="C20" s="307"/>
      <c r="D20" s="307"/>
      <c r="E20" s="287"/>
      <c r="F20" s="288"/>
    </row>
    <row r="21" spans="1:6">
      <c r="A21" s="328"/>
      <c r="B21" s="330" t="s">
        <v>493</v>
      </c>
      <c r="C21" s="321"/>
      <c r="D21" s="321"/>
      <c r="E21" s="289"/>
      <c r="F21" s="289"/>
    </row>
    <row r="22" spans="1:6" ht="118.5" customHeight="1">
      <c r="A22" s="313">
        <v>9</v>
      </c>
      <c r="B22" s="331" t="s">
        <v>494</v>
      </c>
      <c r="C22" s="332">
        <v>11</v>
      </c>
      <c r="D22" s="321" t="s">
        <v>8</v>
      </c>
      <c r="E22" s="279">
        <v>0</v>
      </c>
      <c r="F22" s="279">
        <f>E22*C22</f>
        <v>0</v>
      </c>
    </row>
    <row r="23" spans="1:6">
      <c r="A23" s="328"/>
      <c r="B23" s="329"/>
      <c r="C23" s="307"/>
      <c r="D23" s="307"/>
      <c r="E23" s="287" t="s">
        <v>492</v>
      </c>
      <c r="F23" s="288"/>
    </row>
    <row r="24" spans="1:6">
      <c r="A24" s="328"/>
      <c r="B24" s="329"/>
      <c r="C24" s="307"/>
      <c r="D24" s="307"/>
      <c r="E24" s="287"/>
      <c r="F24" s="288"/>
    </row>
    <row r="25" spans="1:6">
      <c r="A25" s="333"/>
      <c r="B25" s="334" t="s">
        <v>495</v>
      </c>
      <c r="C25" s="335"/>
      <c r="D25" s="335"/>
      <c r="E25" s="290"/>
      <c r="F25" s="290"/>
    </row>
    <row r="26" spans="1:6">
      <c r="A26" s="336">
        <v>10</v>
      </c>
      <c r="B26" s="337" t="s">
        <v>496</v>
      </c>
      <c r="C26" s="321">
        <v>1</v>
      </c>
      <c r="D26" s="321" t="s">
        <v>8</v>
      </c>
      <c r="E26" s="278">
        <v>0</v>
      </c>
      <c r="F26" s="279">
        <f>E26*C26</f>
        <v>0</v>
      </c>
    </row>
    <row r="27" spans="1:6">
      <c r="A27" s="328"/>
      <c r="B27" s="329"/>
      <c r="C27" s="307"/>
      <c r="D27" s="307"/>
      <c r="E27" s="291" t="s">
        <v>492</v>
      </c>
      <c r="F27" s="288"/>
    </row>
    <row r="28" spans="1:6">
      <c r="A28" s="328"/>
      <c r="B28" s="329"/>
      <c r="C28" s="307"/>
      <c r="D28" s="307"/>
      <c r="E28" s="291"/>
      <c r="F28" s="288"/>
    </row>
    <row r="29" spans="1:6">
      <c r="A29" s="328"/>
      <c r="B29" s="330" t="s">
        <v>497</v>
      </c>
      <c r="C29" s="321"/>
      <c r="D29" s="321"/>
      <c r="E29" s="292"/>
      <c r="F29" s="293"/>
    </row>
    <row r="30" spans="1:6">
      <c r="A30" s="313">
        <v>11</v>
      </c>
      <c r="B30" s="326" t="s">
        <v>498</v>
      </c>
      <c r="C30" s="324">
        <v>315</v>
      </c>
      <c r="D30" s="321" t="s">
        <v>29</v>
      </c>
      <c r="E30" s="294">
        <v>0</v>
      </c>
      <c r="F30" s="279">
        <f t="shared" ref="F30:F31" si="1">E30*C30</f>
        <v>0</v>
      </c>
    </row>
    <row r="31" spans="1:6" ht="26.4">
      <c r="A31" s="313">
        <v>12</v>
      </c>
      <c r="B31" s="326" t="s">
        <v>499</v>
      </c>
      <c r="C31" s="324">
        <v>305</v>
      </c>
      <c r="D31" s="321" t="s">
        <v>29</v>
      </c>
      <c r="E31" s="294">
        <v>0</v>
      </c>
      <c r="F31" s="279">
        <f t="shared" si="1"/>
        <v>0</v>
      </c>
    </row>
    <row r="32" spans="1:6">
      <c r="A32" s="328"/>
      <c r="B32" s="329"/>
      <c r="C32" s="307"/>
      <c r="D32" s="307"/>
      <c r="E32" s="295" t="s">
        <v>492</v>
      </c>
      <c r="F32" s="296"/>
    </row>
    <row r="33" spans="1:6">
      <c r="A33" s="328"/>
      <c r="B33" s="329"/>
      <c r="C33" s="307"/>
      <c r="D33" s="307"/>
      <c r="E33" s="295"/>
      <c r="F33" s="296"/>
    </row>
    <row r="34" spans="1:6">
      <c r="A34" s="328"/>
      <c r="B34" s="330" t="s">
        <v>305</v>
      </c>
      <c r="C34" s="321"/>
      <c r="D34" s="321"/>
      <c r="E34" s="278"/>
      <c r="F34" s="278"/>
    </row>
    <row r="35" spans="1:6">
      <c r="A35" s="313">
        <v>13</v>
      </c>
      <c r="B35" s="326" t="s">
        <v>500</v>
      </c>
      <c r="C35" s="321">
        <v>12</v>
      </c>
      <c r="D35" s="321" t="s">
        <v>8</v>
      </c>
      <c r="E35" s="294">
        <v>0</v>
      </c>
      <c r="F35" s="279">
        <f t="shared" ref="F35:F38" si="2">E35*C35</f>
        <v>0</v>
      </c>
    </row>
    <row r="36" spans="1:6" ht="26.4">
      <c r="A36" s="313">
        <v>14</v>
      </c>
      <c r="B36" s="326" t="s">
        <v>501</v>
      </c>
      <c r="C36" s="321">
        <v>11</v>
      </c>
      <c r="D36" s="321" t="s">
        <v>8</v>
      </c>
      <c r="E36" s="294">
        <v>0</v>
      </c>
      <c r="F36" s="279">
        <f t="shared" si="2"/>
        <v>0</v>
      </c>
    </row>
    <row r="37" spans="1:6">
      <c r="A37" s="313">
        <v>15</v>
      </c>
      <c r="B37" s="326" t="s">
        <v>502</v>
      </c>
      <c r="C37" s="321">
        <v>24</v>
      </c>
      <c r="D37" s="321" t="s">
        <v>8</v>
      </c>
      <c r="E37" s="294">
        <v>0</v>
      </c>
      <c r="F37" s="279">
        <f t="shared" si="2"/>
        <v>0</v>
      </c>
    </row>
    <row r="38" spans="1:6" ht="26.4">
      <c r="A38" s="313">
        <v>16</v>
      </c>
      <c r="B38" s="326" t="s">
        <v>503</v>
      </c>
      <c r="C38" s="321">
        <v>1</v>
      </c>
      <c r="D38" s="321" t="s">
        <v>8</v>
      </c>
      <c r="E38" s="294">
        <v>0</v>
      </c>
      <c r="F38" s="279">
        <f t="shared" si="2"/>
        <v>0</v>
      </c>
    </row>
    <row r="39" spans="1:6">
      <c r="A39" s="328"/>
      <c r="B39" s="329"/>
      <c r="C39" s="307"/>
      <c r="D39" s="307"/>
      <c r="E39" s="297" t="s">
        <v>492</v>
      </c>
      <c r="F39" s="296"/>
    </row>
    <row r="40" spans="1:6">
      <c r="A40" s="328"/>
      <c r="B40" s="329"/>
      <c r="C40" s="307"/>
      <c r="D40" s="307"/>
      <c r="E40" s="297"/>
      <c r="F40" s="296"/>
    </row>
    <row r="41" spans="1:6">
      <c r="A41" s="338"/>
      <c r="B41" s="330" t="s">
        <v>504</v>
      </c>
      <c r="C41" s="321"/>
      <c r="D41" s="321"/>
      <c r="E41" s="278"/>
      <c r="F41" s="278"/>
    </row>
    <row r="42" spans="1:6" ht="26.4">
      <c r="A42" s="313">
        <v>17</v>
      </c>
      <c r="B42" s="326" t="s">
        <v>505</v>
      </c>
      <c r="C42" s="321">
        <v>275</v>
      </c>
      <c r="D42" s="321" t="s">
        <v>29</v>
      </c>
      <c r="E42" s="294">
        <v>0</v>
      </c>
      <c r="F42" s="279">
        <f t="shared" ref="F42:F50" si="3">E42*C42</f>
        <v>0</v>
      </c>
    </row>
    <row r="43" spans="1:6">
      <c r="A43" s="313">
        <v>18</v>
      </c>
      <c r="B43" s="326" t="s">
        <v>506</v>
      </c>
      <c r="C43" s="321">
        <v>1</v>
      </c>
      <c r="D43" s="321" t="s">
        <v>25</v>
      </c>
      <c r="E43" s="294">
        <v>0</v>
      </c>
      <c r="F43" s="279">
        <f t="shared" si="3"/>
        <v>0</v>
      </c>
    </row>
    <row r="44" spans="1:6">
      <c r="A44" s="313">
        <v>19</v>
      </c>
      <c r="B44" s="326" t="s">
        <v>507</v>
      </c>
      <c r="C44" s="321">
        <v>1</v>
      </c>
      <c r="D44" s="321" t="s">
        <v>25</v>
      </c>
      <c r="E44" s="294">
        <v>0</v>
      </c>
      <c r="F44" s="279">
        <f t="shared" si="3"/>
        <v>0</v>
      </c>
    </row>
    <row r="45" spans="1:6">
      <c r="A45" s="313">
        <v>20</v>
      </c>
      <c r="B45" s="326" t="s">
        <v>508</v>
      </c>
      <c r="C45" s="321">
        <v>1</v>
      </c>
      <c r="D45" s="321" t="s">
        <v>25</v>
      </c>
      <c r="E45" s="294">
        <v>0</v>
      </c>
      <c r="F45" s="279">
        <f t="shared" si="3"/>
        <v>0</v>
      </c>
    </row>
    <row r="46" spans="1:6" ht="26.4">
      <c r="A46" s="313">
        <v>21</v>
      </c>
      <c r="B46" s="326" t="s">
        <v>509</v>
      </c>
      <c r="C46" s="321">
        <v>1</v>
      </c>
      <c r="D46" s="321" t="s">
        <v>25</v>
      </c>
      <c r="E46" s="294">
        <v>0</v>
      </c>
      <c r="F46" s="279">
        <f t="shared" si="3"/>
        <v>0</v>
      </c>
    </row>
    <row r="47" spans="1:6">
      <c r="A47" s="313">
        <v>22</v>
      </c>
      <c r="B47" s="326" t="s">
        <v>510</v>
      </c>
      <c r="C47" s="321">
        <v>1</v>
      </c>
      <c r="D47" s="321" t="s">
        <v>25</v>
      </c>
      <c r="E47" s="294">
        <v>0</v>
      </c>
      <c r="F47" s="279">
        <f t="shared" si="3"/>
        <v>0</v>
      </c>
    </row>
    <row r="48" spans="1:6" ht="52.8">
      <c r="A48" s="313">
        <v>23</v>
      </c>
      <c r="B48" s="326" t="s">
        <v>511</v>
      </c>
      <c r="C48" s="321">
        <v>1</v>
      </c>
      <c r="D48" s="321" t="s">
        <v>25</v>
      </c>
      <c r="E48" s="278">
        <v>0</v>
      </c>
      <c r="F48" s="279">
        <f t="shared" si="3"/>
        <v>0</v>
      </c>
    </row>
    <row r="49" spans="1:6">
      <c r="A49" s="313">
        <v>24</v>
      </c>
      <c r="B49" s="326" t="s">
        <v>512</v>
      </c>
      <c r="C49" s="321">
        <v>3</v>
      </c>
      <c r="D49" s="321" t="s">
        <v>24</v>
      </c>
      <c r="E49" s="294">
        <v>0</v>
      </c>
      <c r="F49" s="279">
        <f t="shared" si="3"/>
        <v>0</v>
      </c>
    </row>
    <row r="50" spans="1:6">
      <c r="A50" s="313">
        <v>25</v>
      </c>
      <c r="B50" s="326" t="s">
        <v>513</v>
      </c>
      <c r="C50" s="321">
        <v>1</v>
      </c>
      <c r="D50" s="321" t="s">
        <v>25</v>
      </c>
      <c r="E50" s="294">
        <v>0</v>
      </c>
      <c r="F50" s="279">
        <f t="shared" si="3"/>
        <v>0</v>
      </c>
    </row>
    <row r="51" spans="1:6">
      <c r="A51" s="333"/>
      <c r="B51" s="329"/>
      <c r="C51" s="307"/>
      <c r="D51" s="307"/>
      <c r="E51" s="297" t="s">
        <v>492</v>
      </c>
      <c r="F51" s="296"/>
    </row>
    <row r="52" spans="1:6">
      <c r="A52" s="333"/>
      <c r="B52" s="329"/>
      <c r="C52" s="307"/>
      <c r="D52" s="307"/>
      <c r="E52" s="297"/>
      <c r="F52" s="296"/>
    </row>
    <row r="53" spans="1:6">
      <c r="A53" s="338"/>
      <c r="B53" s="330" t="s">
        <v>514</v>
      </c>
      <c r="C53" s="321"/>
      <c r="D53" s="321"/>
      <c r="E53" s="278"/>
      <c r="F53" s="278"/>
    </row>
    <row r="54" spans="1:6" ht="26.4">
      <c r="A54" s="313">
        <v>26</v>
      </c>
      <c r="B54" s="326" t="s">
        <v>515</v>
      </c>
      <c r="C54" s="321">
        <v>1</v>
      </c>
      <c r="D54" s="321" t="s">
        <v>8</v>
      </c>
      <c r="E54" s="294">
        <v>0</v>
      </c>
      <c r="F54" s="279">
        <f t="shared" ref="F54:F57" si="4">E54*C54</f>
        <v>0</v>
      </c>
    </row>
    <row r="55" spans="1:6" ht="52.8">
      <c r="A55" s="313">
        <v>27</v>
      </c>
      <c r="B55" s="339" t="s">
        <v>516</v>
      </c>
      <c r="C55" s="340">
        <v>1</v>
      </c>
      <c r="D55" s="340" t="s">
        <v>25</v>
      </c>
      <c r="E55" s="298">
        <v>0</v>
      </c>
      <c r="F55" s="279">
        <f t="shared" si="4"/>
        <v>0</v>
      </c>
    </row>
    <row r="56" spans="1:6" ht="52.8">
      <c r="A56" s="313">
        <v>28</v>
      </c>
      <c r="B56" s="339" t="s">
        <v>517</v>
      </c>
      <c r="C56" s="340">
        <v>1</v>
      </c>
      <c r="D56" s="340" t="s">
        <v>25</v>
      </c>
      <c r="E56" s="298">
        <v>0</v>
      </c>
      <c r="F56" s="279">
        <f t="shared" si="4"/>
        <v>0</v>
      </c>
    </row>
    <row r="57" spans="1:6" ht="26.4">
      <c r="A57" s="313">
        <v>29</v>
      </c>
      <c r="B57" s="326" t="s">
        <v>518</v>
      </c>
      <c r="C57" s="321">
        <v>11</v>
      </c>
      <c r="D57" s="321" t="s">
        <v>25</v>
      </c>
      <c r="E57" s="294">
        <v>0</v>
      </c>
      <c r="F57" s="279">
        <f t="shared" si="4"/>
        <v>0</v>
      </c>
    </row>
    <row r="58" spans="1:6">
      <c r="A58" s="333"/>
      <c r="B58" s="329"/>
      <c r="C58" s="307"/>
      <c r="D58" s="307"/>
      <c r="E58" s="297" t="s">
        <v>492</v>
      </c>
      <c r="F58" s="296"/>
    </row>
    <row r="59" spans="1:6">
      <c r="A59" s="333"/>
      <c r="B59" s="329"/>
      <c r="C59" s="307"/>
      <c r="D59" s="307"/>
      <c r="E59" s="297"/>
      <c r="F59" s="297"/>
    </row>
    <row r="60" spans="1:6" ht="15.6">
      <c r="A60" s="333"/>
      <c r="B60" s="341" t="s">
        <v>519</v>
      </c>
      <c r="C60" s="342"/>
      <c r="D60" s="342"/>
      <c r="E60" s="299"/>
      <c r="F60" s="300"/>
    </row>
    <row r="61" spans="1:6" ht="15.6">
      <c r="A61" s="343"/>
      <c r="B61" s="344" t="s">
        <v>520</v>
      </c>
      <c r="C61" s="307"/>
      <c r="D61" s="307"/>
      <c r="E61" s="297"/>
      <c r="F61" s="288">
        <f>SUM(F8:F18)</f>
        <v>0</v>
      </c>
    </row>
    <row r="62" spans="1:6" ht="15">
      <c r="A62" s="333"/>
      <c r="B62" s="344" t="s">
        <v>521</v>
      </c>
      <c r="C62" s="307"/>
      <c r="D62" s="307"/>
      <c r="E62" s="297"/>
      <c r="F62" s="288">
        <f>SUM(F22)</f>
        <v>0</v>
      </c>
    </row>
    <row r="63" spans="1:6" ht="15">
      <c r="A63" s="333"/>
      <c r="B63" s="344" t="s">
        <v>522</v>
      </c>
      <c r="C63" s="307"/>
      <c r="D63" s="307"/>
      <c r="E63" s="297"/>
      <c r="F63" s="288">
        <f>SUM(F26)</f>
        <v>0</v>
      </c>
    </row>
    <row r="64" spans="1:6" ht="15">
      <c r="A64" s="333"/>
      <c r="B64" s="344" t="s">
        <v>523</v>
      </c>
      <c r="C64" s="307"/>
      <c r="D64" s="307"/>
      <c r="E64" s="297"/>
      <c r="F64" s="288">
        <f>SUM(F30:F31)</f>
        <v>0</v>
      </c>
    </row>
    <row r="65" spans="1:6" ht="15">
      <c r="A65" s="333"/>
      <c r="B65" s="344" t="s">
        <v>524</v>
      </c>
      <c r="C65" s="307"/>
      <c r="D65" s="307"/>
      <c r="E65" s="297"/>
      <c r="F65" s="288">
        <f>SUM(F35:F38)</f>
        <v>0</v>
      </c>
    </row>
    <row r="66" spans="1:6" ht="15">
      <c r="A66" s="333"/>
      <c r="B66" s="344" t="s">
        <v>525</v>
      </c>
      <c r="C66" s="307"/>
      <c r="D66" s="307"/>
      <c r="E66" s="297"/>
      <c r="F66" s="288">
        <f>SUM(F42:F50)</f>
        <v>0</v>
      </c>
    </row>
    <row r="67" spans="1:6" ht="15">
      <c r="A67" s="333"/>
      <c r="B67" s="345" t="s">
        <v>526</v>
      </c>
      <c r="C67" s="342"/>
      <c r="D67" s="342"/>
      <c r="E67" s="299"/>
      <c r="F67" s="300">
        <f>SUM(F54:F57)</f>
        <v>0</v>
      </c>
    </row>
    <row r="68" spans="1:6" ht="15.6">
      <c r="A68" s="333"/>
      <c r="B68" s="344"/>
      <c r="C68" s="307"/>
      <c r="D68" s="346" t="s">
        <v>527</v>
      </c>
      <c r="E68" s="297"/>
      <c r="F68" s="296">
        <f>SUM(F61:F67)</f>
        <v>0</v>
      </c>
    </row>
    <row r="69" spans="1:6">
      <c r="A69" s="333"/>
      <c r="B69" s="329"/>
      <c r="C69" s="307"/>
      <c r="D69" s="307"/>
      <c r="E69" s="297"/>
      <c r="F69" s="297"/>
    </row>
  </sheetData>
  <sheetProtection algorithmName="SHA-512" hashValue="IbsGEJqawtyMYtPBPnd2j05hLeQPhZtlT2phR74+SzBUHwrAaIlrOSUCISKgLlE9TSGdJHf8vbY1e1/foFfm2w==" saltValue="tAhDOB+tSI0LLCAkFBJ7/g==" spinCount="100000" sheet="1" objects="1" scenarios="1"/>
  <mergeCells count="1">
    <mergeCell ref="B1:D1"/>
  </mergeCells>
  <pageMargins left="0.7" right="0.7" top="0.75" bottom="0.75" header="0.3" footer="0.3"/>
  <pageSetup paperSize="9" orientation="portrait" r:id="rId1"/>
  <rowBreaks count="1" manualBreakCount="1">
    <brk id="5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BDEA9-31D2-4FDA-A2FD-C311E608721D}">
  <dimension ref="A1:G33"/>
  <sheetViews>
    <sheetView view="pageBreakPreview" zoomScaleNormal="100" zoomScaleSheetLayoutView="100" workbookViewId="0"/>
  </sheetViews>
  <sheetFormatPr defaultRowHeight="14.4"/>
  <cols>
    <col min="1" max="1" width="3.33203125" style="157" bestFit="1" customWidth="1"/>
    <col min="2" max="2" width="8.88671875" style="157"/>
    <col min="3" max="3" width="45.44140625" style="157" customWidth="1"/>
    <col min="4" max="16384" width="8.88671875" style="157"/>
  </cols>
  <sheetData>
    <row r="1" spans="1:7">
      <c r="A1" s="262"/>
      <c r="B1" s="385" t="s">
        <v>539</v>
      </c>
      <c r="C1" s="386"/>
      <c r="D1" s="386"/>
      <c r="E1" s="386"/>
    </row>
    <row r="3" spans="1:7" ht="21.6">
      <c r="A3" s="268" t="s">
        <v>540</v>
      </c>
      <c r="B3" s="268" t="s">
        <v>541</v>
      </c>
      <c r="C3" s="268" t="s">
        <v>542</v>
      </c>
      <c r="D3" s="268" t="s">
        <v>543</v>
      </c>
      <c r="E3" s="268" t="s">
        <v>7</v>
      </c>
      <c r="F3" s="263" t="s">
        <v>606</v>
      </c>
      <c r="G3" s="263" t="s">
        <v>607</v>
      </c>
    </row>
    <row r="4" spans="1:7">
      <c r="A4" s="269"/>
      <c r="B4" s="269" t="s">
        <v>544</v>
      </c>
      <c r="C4" s="269" t="s">
        <v>545</v>
      </c>
      <c r="D4" s="269"/>
      <c r="E4" s="269"/>
      <c r="F4" s="264"/>
      <c r="G4" s="265"/>
    </row>
    <row r="5" spans="1:7">
      <c r="A5" s="269">
        <v>1</v>
      </c>
      <c r="B5" s="269" t="s">
        <v>546</v>
      </c>
      <c r="C5" s="269" t="s">
        <v>547</v>
      </c>
      <c r="D5" s="269" t="s">
        <v>548</v>
      </c>
      <c r="E5" s="269">
        <v>4</v>
      </c>
      <c r="F5" s="265">
        <v>0</v>
      </c>
      <c r="G5" s="265">
        <f>F5*E5</f>
        <v>0</v>
      </c>
    </row>
    <row r="6" spans="1:7">
      <c r="A6" s="269">
        <v>2</v>
      </c>
      <c r="B6" s="269" t="s">
        <v>549</v>
      </c>
      <c r="C6" s="269" t="s">
        <v>550</v>
      </c>
      <c r="D6" s="269" t="s">
        <v>548</v>
      </c>
      <c r="E6" s="269">
        <v>2</v>
      </c>
      <c r="F6" s="265">
        <v>0</v>
      </c>
      <c r="G6" s="265">
        <f t="shared" ref="G6:G30" si="0">F6*E6</f>
        <v>0</v>
      </c>
    </row>
    <row r="7" spans="1:7">
      <c r="A7" s="269">
        <v>3</v>
      </c>
      <c r="B7" s="269" t="s">
        <v>551</v>
      </c>
      <c r="C7" s="269" t="s">
        <v>552</v>
      </c>
      <c r="D7" s="269" t="s">
        <v>553</v>
      </c>
      <c r="E7" s="269">
        <v>337</v>
      </c>
      <c r="F7" s="265">
        <v>0</v>
      </c>
      <c r="G7" s="265">
        <f t="shared" si="0"/>
        <v>0</v>
      </c>
    </row>
    <row r="8" spans="1:7">
      <c r="A8" s="269">
        <v>4</v>
      </c>
      <c r="B8" s="269" t="s">
        <v>554</v>
      </c>
      <c r="C8" s="269" t="s">
        <v>555</v>
      </c>
      <c r="D8" s="269" t="s">
        <v>553</v>
      </c>
      <c r="E8" s="269">
        <v>259</v>
      </c>
      <c r="F8" s="265">
        <v>0</v>
      </c>
      <c r="G8" s="265">
        <f t="shared" si="0"/>
        <v>0</v>
      </c>
    </row>
    <row r="9" spans="1:7">
      <c r="A9" s="269"/>
      <c r="B9" s="269" t="s">
        <v>556</v>
      </c>
      <c r="C9" s="269" t="s">
        <v>318</v>
      </c>
      <c r="D9" s="269"/>
      <c r="E9" s="269"/>
      <c r="F9" s="265"/>
      <c r="G9" s="265"/>
    </row>
    <row r="10" spans="1:7" ht="31.8">
      <c r="A10" s="269">
        <v>5</v>
      </c>
      <c r="B10" s="269" t="s">
        <v>557</v>
      </c>
      <c r="C10" s="269" t="s">
        <v>558</v>
      </c>
      <c r="D10" s="269" t="s">
        <v>559</v>
      </c>
      <c r="E10" s="269">
        <v>0.32800000000000001</v>
      </c>
      <c r="F10" s="265">
        <v>0</v>
      </c>
      <c r="G10" s="265">
        <f t="shared" si="0"/>
        <v>0</v>
      </c>
    </row>
    <row r="11" spans="1:7" ht="72.599999999999994">
      <c r="A11" s="269">
        <v>6</v>
      </c>
      <c r="B11" s="269" t="s">
        <v>560</v>
      </c>
      <c r="C11" s="269" t="s">
        <v>561</v>
      </c>
      <c r="D11" s="269" t="s">
        <v>553</v>
      </c>
      <c r="E11" s="269">
        <v>69</v>
      </c>
      <c r="F11" s="265">
        <v>0</v>
      </c>
      <c r="G11" s="265">
        <f t="shared" si="0"/>
        <v>0</v>
      </c>
    </row>
    <row r="12" spans="1:7" ht="72.599999999999994">
      <c r="A12" s="269">
        <v>7</v>
      </c>
      <c r="B12" s="269" t="s">
        <v>562</v>
      </c>
      <c r="C12" s="269" t="s">
        <v>563</v>
      </c>
      <c r="D12" s="269" t="s">
        <v>553</v>
      </c>
      <c r="E12" s="269">
        <v>199</v>
      </c>
      <c r="F12" s="265">
        <v>0</v>
      </c>
      <c r="G12" s="265">
        <f t="shared" si="0"/>
        <v>0</v>
      </c>
    </row>
    <row r="13" spans="1:7" ht="82.8">
      <c r="A13" s="269">
        <v>8</v>
      </c>
      <c r="B13" s="269" t="s">
        <v>564</v>
      </c>
      <c r="C13" s="269" t="s">
        <v>565</v>
      </c>
      <c r="D13" s="269" t="s">
        <v>553</v>
      </c>
      <c r="E13" s="269">
        <v>60</v>
      </c>
      <c r="F13" s="265">
        <v>0</v>
      </c>
      <c r="G13" s="265">
        <f t="shared" si="0"/>
        <v>0</v>
      </c>
    </row>
    <row r="14" spans="1:7" ht="21.6">
      <c r="A14" s="269">
        <v>9</v>
      </c>
      <c r="B14" s="269" t="s">
        <v>566</v>
      </c>
      <c r="C14" s="269" t="s">
        <v>567</v>
      </c>
      <c r="D14" s="269" t="s">
        <v>553</v>
      </c>
      <c r="E14" s="269">
        <v>199</v>
      </c>
      <c r="F14" s="265">
        <v>0</v>
      </c>
      <c r="G14" s="265">
        <f t="shared" si="0"/>
        <v>0</v>
      </c>
    </row>
    <row r="15" spans="1:7" ht="72.599999999999994">
      <c r="A15" s="269">
        <v>10</v>
      </c>
      <c r="B15" s="269" t="s">
        <v>568</v>
      </c>
      <c r="C15" s="269" t="s">
        <v>569</v>
      </c>
      <c r="D15" s="269" t="s">
        <v>548</v>
      </c>
      <c r="E15" s="269">
        <v>4</v>
      </c>
      <c r="F15" s="265">
        <v>0</v>
      </c>
      <c r="G15" s="265">
        <f t="shared" si="0"/>
        <v>0</v>
      </c>
    </row>
    <row r="16" spans="1:7" ht="62.4">
      <c r="A16" s="269">
        <v>11</v>
      </c>
      <c r="B16" s="269" t="s">
        <v>570</v>
      </c>
      <c r="C16" s="269" t="s">
        <v>571</v>
      </c>
      <c r="D16" s="269" t="s">
        <v>548</v>
      </c>
      <c r="E16" s="269">
        <v>2</v>
      </c>
      <c r="F16" s="265">
        <v>0</v>
      </c>
      <c r="G16" s="265">
        <f t="shared" si="0"/>
        <v>0</v>
      </c>
    </row>
    <row r="17" spans="1:7">
      <c r="A17" s="269">
        <v>12</v>
      </c>
      <c r="B17" s="269" t="s">
        <v>572</v>
      </c>
      <c r="C17" s="269" t="s">
        <v>573</v>
      </c>
      <c r="D17" s="269" t="s">
        <v>548</v>
      </c>
      <c r="E17" s="269">
        <v>2</v>
      </c>
      <c r="F17" s="265">
        <v>0</v>
      </c>
      <c r="G17" s="265">
        <f t="shared" si="0"/>
        <v>0</v>
      </c>
    </row>
    <row r="18" spans="1:7" ht="21.6">
      <c r="A18" s="269">
        <v>13</v>
      </c>
      <c r="B18" s="269" t="s">
        <v>574</v>
      </c>
      <c r="C18" s="269" t="s">
        <v>575</v>
      </c>
      <c r="D18" s="269" t="s">
        <v>576</v>
      </c>
      <c r="E18" s="269">
        <v>12</v>
      </c>
      <c r="F18" s="265">
        <v>0</v>
      </c>
      <c r="G18" s="265">
        <f t="shared" si="0"/>
        <v>0</v>
      </c>
    </row>
    <row r="19" spans="1:7" ht="31.8">
      <c r="A19" s="269">
        <v>14</v>
      </c>
      <c r="B19" s="269" t="s">
        <v>577</v>
      </c>
      <c r="C19" s="269" t="s">
        <v>578</v>
      </c>
      <c r="D19" s="269" t="s">
        <v>576</v>
      </c>
      <c r="E19" s="269">
        <v>38</v>
      </c>
      <c r="F19" s="265">
        <v>0</v>
      </c>
      <c r="G19" s="265">
        <f t="shared" si="0"/>
        <v>0</v>
      </c>
    </row>
    <row r="20" spans="1:7" ht="21.6">
      <c r="A20" s="269">
        <v>15</v>
      </c>
      <c r="B20" s="269" t="s">
        <v>579</v>
      </c>
      <c r="C20" s="269" t="s">
        <v>580</v>
      </c>
      <c r="D20" s="269" t="s">
        <v>553</v>
      </c>
      <c r="E20" s="269">
        <v>6</v>
      </c>
      <c r="F20" s="265">
        <v>0</v>
      </c>
      <c r="G20" s="265">
        <f t="shared" si="0"/>
        <v>0</v>
      </c>
    </row>
    <row r="21" spans="1:7" ht="42">
      <c r="A21" s="269">
        <v>16</v>
      </c>
      <c r="B21" s="269" t="s">
        <v>581</v>
      </c>
      <c r="C21" s="269" t="s">
        <v>582</v>
      </c>
      <c r="D21" s="269" t="s">
        <v>576</v>
      </c>
      <c r="E21" s="269">
        <v>4</v>
      </c>
      <c r="F21" s="265">
        <v>0</v>
      </c>
      <c r="G21" s="265">
        <f t="shared" si="0"/>
        <v>0</v>
      </c>
    </row>
    <row r="22" spans="1:7">
      <c r="A22" s="269">
        <v>17</v>
      </c>
      <c r="B22" s="269" t="s">
        <v>583</v>
      </c>
      <c r="C22" s="269" t="s">
        <v>584</v>
      </c>
      <c r="D22" s="269" t="s">
        <v>548</v>
      </c>
      <c r="E22" s="269">
        <v>2</v>
      </c>
      <c r="F22" s="265">
        <v>0</v>
      </c>
      <c r="G22" s="265">
        <f t="shared" si="0"/>
        <v>0</v>
      </c>
    </row>
    <row r="23" spans="1:7">
      <c r="A23" s="269"/>
      <c r="B23" s="269" t="s">
        <v>585</v>
      </c>
      <c r="C23" s="269" t="s">
        <v>586</v>
      </c>
      <c r="D23" s="269"/>
      <c r="E23" s="269"/>
      <c r="F23" s="265"/>
      <c r="G23" s="265">
        <f t="shared" si="0"/>
        <v>0</v>
      </c>
    </row>
    <row r="24" spans="1:7" ht="21.6">
      <c r="A24" s="269">
        <v>18</v>
      </c>
      <c r="B24" s="269" t="s">
        <v>587</v>
      </c>
      <c r="C24" s="269" t="s">
        <v>588</v>
      </c>
      <c r="D24" s="269" t="s">
        <v>559</v>
      </c>
      <c r="E24" s="269">
        <v>0.32800000000000001</v>
      </c>
      <c r="F24" s="265">
        <v>0</v>
      </c>
      <c r="G24" s="265">
        <f t="shared" si="0"/>
        <v>0</v>
      </c>
    </row>
    <row r="25" spans="1:7" ht="21.6">
      <c r="A25" s="269">
        <v>19</v>
      </c>
      <c r="B25" s="269" t="s">
        <v>589</v>
      </c>
      <c r="C25" s="269" t="s">
        <v>590</v>
      </c>
      <c r="D25" s="269" t="s">
        <v>559</v>
      </c>
      <c r="E25" s="269">
        <v>0.32800000000000001</v>
      </c>
      <c r="F25" s="265">
        <v>0</v>
      </c>
      <c r="G25" s="265">
        <f t="shared" si="0"/>
        <v>0</v>
      </c>
    </row>
    <row r="26" spans="1:7" ht="21.6">
      <c r="A26" s="269">
        <v>20</v>
      </c>
      <c r="B26" s="269" t="s">
        <v>591</v>
      </c>
      <c r="C26" s="269" t="s">
        <v>592</v>
      </c>
      <c r="D26" s="269" t="s">
        <v>548</v>
      </c>
      <c r="E26" s="269">
        <v>1</v>
      </c>
      <c r="F26" s="265">
        <v>0</v>
      </c>
      <c r="G26" s="265">
        <f t="shared" si="0"/>
        <v>0</v>
      </c>
    </row>
    <row r="27" spans="1:7">
      <c r="A27" s="269">
        <v>21</v>
      </c>
      <c r="B27" s="269" t="s">
        <v>593</v>
      </c>
      <c r="C27" s="269" t="s">
        <v>594</v>
      </c>
      <c r="D27" s="269" t="s">
        <v>595</v>
      </c>
      <c r="E27" s="269">
        <v>4</v>
      </c>
      <c r="F27" s="265">
        <v>0</v>
      </c>
      <c r="G27" s="265">
        <f t="shared" si="0"/>
        <v>0</v>
      </c>
    </row>
    <row r="28" spans="1:7">
      <c r="A28" s="269"/>
      <c r="B28" s="269" t="s">
        <v>596</v>
      </c>
      <c r="C28" s="269" t="s">
        <v>597</v>
      </c>
      <c r="D28" s="269"/>
      <c r="E28" s="269"/>
      <c r="F28" s="265"/>
      <c r="G28" s="265">
        <f t="shared" si="0"/>
        <v>0</v>
      </c>
    </row>
    <row r="29" spans="1:7">
      <c r="A29" s="269">
        <v>22</v>
      </c>
      <c r="B29" s="269" t="s">
        <v>598</v>
      </c>
      <c r="C29" s="269" t="s">
        <v>599</v>
      </c>
      <c r="D29" s="269" t="s">
        <v>559</v>
      </c>
      <c r="E29" s="269">
        <v>60</v>
      </c>
      <c r="F29" s="265">
        <v>0</v>
      </c>
      <c r="G29" s="265">
        <f t="shared" si="0"/>
        <v>0</v>
      </c>
    </row>
    <row r="30" spans="1:7">
      <c r="A30" s="269">
        <v>23</v>
      </c>
      <c r="B30" s="269" t="s">
        <v>600</v>
      </c>
      <c r="C30" s="269" t="s">
        <v>601</v>
      </c>
      <c r="D30" s="269" t="s">
        <v>548</v>
      </c>
      <c r="E30" s="269">
        <v>1</v>
      </c>
      <c r="F30" s="265">
        <v>0</v>
      </c>
      <c r="G30" s="265">
        <f t="shared" si="0"/>
        <v>0</v>
      </c>
    </row>
    <row r="31" spans="1:7">
      <c r="A31" s="269">
        <v>24</v>
      </c>
      <c r="B31" s="269" t="s">
        <v>602</v>
      </c>
      <c r="C31" s="269" t="s">
        <v>603</v>
      </c>
      <c r="D31" s="269" t="s">
        <v>303</v>
      </c>
      <c r="E31" s="270" cm="1">
        <f t="array" ref="E31">SUM(G4:G30*0.03)</f>
        <v>0</v>
      </c>
      <c r="F31" s="266"/>
      <c r="G31" s="265">
        <f>E31</f>
        <v>0</v>
      </c>
    </row>
    <row r="32" spans="1:7" ht="21.6">
      <c r="A32" s="269">
        <v>25</v>
      </c>
      <c r="B32" s="269" t="s">
        <v>604</v>
      </c>
      <c r="C32" s="269" t="s">
        <v>605</v>
      </c>
      <c r="D32" s="269" t="s">
        <v>303</v>
      </c>
      <c r="E32" s="270">
        <f>SUM(G5:G30)*0.05</f>
        <v>0</v>
      </c>
      <c r="F32" s="266"/>
      <c r="G32" s="265">
        <f>E32</f>
        <v>0</v>
      </c>
    </row>
    <row r="33" spans="1:7">
      <c r="A33" s="269"/>
      <c r="B33" s="269"/>
      <c r="C33" s="271" t="s">
        <v>307</v>
      </c>
      <c r="D33" s="269"/>
      <c r="E33" s="270"/>
      <c r="F33" s="266"/>
      <c r="G33" s="267">
        <f>SUM(G4:G32)</f>
        <v>0</v>
      </c>
    </row>
  </sheetData>
  <sheetProtection algorithmName="SHA-512" hashValue="FJPDmM9wudvq5WjlKXIj3ygSKCBpjH8c78vRwtkCUjmcPF2utsEjXDiAwmRF1BNRospTaHjh5K+VJZEHash3HA==" saltValue="4wPhgiJWYFDpH8Ir7t9nvg==" spinCount="100000" sheet="1" objects="1" scenarios="1"/>
  <mergeCells count="1">
    <mergeCell ref="B1:E1"/>
  </mergeCells>
  <pageMargins left="0.7" right="0.7" top="0.75" bottom="0.75" header="0.3" footer="0.3"/>
  <pageSetup paperSize="9" scale="9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6C199-F668-4909-9E73-16744547047A}">
  <dimension ref="A1:F143"/>
  <sheetViews>
    <sheetView view="pageBreakPreview" zoomScale="85" zoomScaleNormal="100" zoomScaleSheetLayoutView="85" workbookViewId="0"/>
  </sheetViews>
  <sheetFormatPr defaultRowHeight="14.4"/>
  <cols>
    <col min="1" max="1" width="8.88671875" style="157"/>
    <col min="2" max="2" width="39.44140625" style="157" customWidth="1"/>
    <col min="3" max="5" width="8.88671875" style="157"/>
    <col min="6" max="6" width="9.33203125" style="157" bestFit="1" customWidth="1"/>
    <col min="7" max="16384" width="8.88671875" style="157"/>
  </cols>
  <sheetData>
    <row r="1" spans="1:6">
      <c r="A1" s="228" t="s">
        <v>610</v>
      </c>
      <c r="B1" s="229" t="s">
        <v>611</v>
      </c>
      <c r="C1" s="161"/>
      <c r="D1" s="230"/>
      <c r="E1" s="231"/>
      <c r="F1" s="232"/>
    </row>
    <row r="2" spans="1:6">
      <c r="A2" s="228" t="s">
        <v>20</v>
      </c>
      <c r="B2" s="229" t="s">
        <v>318</v>
      </c>
      <c r="C2" s="161"/>
      <c r="D2" s="230"/>
      <c r="E2" s="231"/>
      <c r="F2" s="232"/>
    </row>
    <row r="3" spans="1:6">
      <c r="A3" s="228" t="s">
        <v>32</v>
      </c>
      <c r="B3" s="153" t="s">
        <v>612</v>
      </c>
      <c r="C3" s="161"/>
      <c r="D3" s="230"/>
      <c r="E3" s="231"/>
      <c r="F3" s="232"/>
    </row>
    <row r="4" spans="1:6">
      <c r="A4" s="228"/>
      <c r="B4" s="153" t="s">
        <v>613</v>
      </c>
      <c r="C4" s="161"/>
      <c r="D4" s="230"/>
      <c r="E4" s="231"/>
      <c r="F4" s="232"/>
    </row>
    <row r="5" spans="1:6" ht="79.2">
      <c r="A5" s="169" t="s">
        <v>614</v>
      </c>
      <c r="B5" s="237" t="s">
        <v>615</v>
      </c>
      <c r="C5" s="171" t="s">
        <v>616</v>
      </c>
      <c r="D5" s="171" t="s">
        <v>617</v>
      </c>
      <c r="E5" s="158" t="s">
        <v>618</v>
      </c>
      <c r="F5" s="158" t="s">
        <v>619</v>
      </c>
    </row>
    <row r="6" spans="1:6">
      <c r="A6" s="238">
        <v>1</v>
      </c>
      <c r="B6" s="239"/>
      <c r="C6" s="240"/>
      <c r="D6" s="177"/>
      <c r="E6" s="117"/>
      <c r="F6" s="233"/>
    </row>
    <row r="7" spans="1:6">
      <c r="A7" s="241">
        <f>COUNT(A6+1)</f>
        <v>1</v>
      </c>
      <c r="B7" s="242" t="s">
        <v>620</v>
      </c>
      <c r="C7" s="205"/>
      <c r="D7" s="205"/>
      <c r="E7" s="116"/>
      <c r="F7" s="116"/>
    </row>
    <row r="8" spans="1:6" ht="52.8">
      <c r="A8" s="241"/>
      <c r="B8" s="210" t="s">
        <v>621</v>
      </c>
      <c r="C8" s="205"/>
      <c r="D8" s="205"/>
      <c r="E8" s="116"/>
      <c r="F8" s="116"/>
    </row>
    <row r="9" spans="1:6" ht="16.2">
      <c r="A9" s="241"/>
      <c r="B9" s="227"/>
      <c r="C9" s="182">
        <v>248</v>
      </c>
      <c r="D9" s="205" t="s">
        <v>622</v>
      </c>
      <c r="E9" s="113">
        <v>0</v>
      </c>
      <c r="F9" s="116">
        <f>C9*E9</f>
        <v>0</v>
      </c>
    </row>
    <row r="10" spans="1:6">
      <c r="A10" s="243"/>
      <c r="B10" s="244"/>
      <c r="C10" s="189"/>
      <c r="D10" s="206"/>
      <c r="E10" s="114"/>
      <c r="F10" s="114"/>
    </row>
    <row r="11" spans="1:6">
      <c r="A11" s="245"/>
      <c r="B11" s="239"/>
      <c r="C11" s="178"/>
      <c r="D11" s="207"/>
      <c r="E11" s="115"/>
      <c r="F11" s="115"/>
    </row>
    <row r="12" spans="1:6">
      <c r="A12" s="241">
        <f>COUNT($A$7:A11)+1</f>
        <v>2</v>
      </c>
      <c r="B12" s="242" t="s">
        <v>623</v>
      </c>
      <c r="C12" s="182"/>
      <c r="D12" s="205"/>
      <c r="E12" s="116"/>
      <c r="F12" s="116"/>
    </row>
    <row r="13" spans="1:6">
      <c r="A13" s="246"/>
      <c r="B13" s="227" t="s">
        <v>624</v>
      </c>
      <c r="C13" s="182"/>
      <c r="D13" s="205"/>
      <c r="E13" s="116"/>
      <c r="F13" s="119"/>
    </row>
    <row r="14" spans="1:6" ht="16.2">
      <c r="A14" s="246"/>
      <c r="B14" s="227"/>
      <c r="C14" s="182">
        <v>198</v>
      </c>
      <c r="D14" s="205" t="s">
        <v>625</v>
      </c>
      <c r="E14" s="113">
        <v>0</v>
      </c>
      <c r="F14" s="116">
        <f>C14*E14</f>
        <v>0</v>
      </c>
    </row>
    <row r="15" spans="1:6">
      <c r="A15" s="247"/>
      <c r="B15" s="244"/>
      <c r="C15" s="189"/>
      <c r="D15" s="206"/>
      <c r="E15" s="114"/>
      <c r="F15" s="114"/>
    </row>
    <row r="16" spans="1:6">
      <c r="A16" s="245"/>
      <c r="B16" s="248"/>
      <c r="C16" s="178"/>
      <c r="D16" s="207"/>
      <c r="E16" s="115"/>
      <c r="F16" s="115"/>
    </row>
    <row r="17" spans="1:6">
      <c r="A17" s="241">
        <f>COUNT($A$7:A16)+1</f>
        <v>3</v>
      </c>
      <c r="B17" s="242" t="s">
        <v>626</v>
      </c>
      <c r="C17" s="182"/>
      <c r="D17" s="205"/>
      <c r="E17" s="116"/>
      <c r="F17" s="119"/>
    </row>
    <row r="18" spans="1:6" ht="52.8">
      <c r="A18" s="246"/>
      <c r="B18" s="210" t="s">
        <v>627</v>
      </c>
      <c r="C18" s="182"/>
      <c r="D18" s="205"/>
      <c r="E18" s="116"/>
      <c r="F18" s="119"/>
    </row>
    <row r="19" spans="1:6" ht="16.2">
      <c r="A19" s="246"/>
      <c r="B19" s="227" t="s">
        <v>628</v>
      </c>
      <c r="C19" s="182">
        <v>328</v>
      </c>
      <c r="D19" s="205" t="s">
        <v>629</v>
      </c>
      <c r="E19" s="113">
        <v>0</v>
      </c>
      <c r="F19" s="116">
        <f>C19*E19</f>
        <v>0</v>
      </c>
    </row>
    <row r="20" spans="1:6" ht="16.2">
      <c r="A20" s="246"/>
      <c r="B20" s="227" t="s">
        <v>630</v>
      </c>
      <c r="C20" s="182">
        <v>82</v>
      </c>
      <c r="D20" s="205" t="s">
        <v>629</v>
      </c>
      <c r="E20" s="113">
        <v>0</v>
      </c>
      <c r="F20" s="116">
        <f>C20*E20</f>
        <v>0</v>
      </c>
    </row>
    <row r="21" spans="1:6">
      <c r="A21" s="247"/>
      <c r="B21" s="244"/>
      <c r="C21" s="189"/>
      <c r="D21" s="206"/>
      <c r="E21" s="114"/>
      <c r="F21" s="114"/>
    </row>
    <row r="22" spans="1:6">
      <c r="A22" s="245"/>
      <c r="B22" s="248"/>
      <c r="C22" s="178"/>
      <c r="D22" s="207"/>
      <c r="E22" s="115"/>
      <c r="F22" s="115"/>
    </row>
    <row r="23" spans="1:6">
      <c r="A23" s="241">
        <f>COUNT($A$7:A22)+1</f>
        <v>4</v>
      </c>
      <c r="B23" s="242" t="s">
        <v>631</v>
      </c>
      <c r="C23" s="182"/>
      <c r="D23" s="205"/>
      <c r="E23" s="116"/>
      <c r="F23" s="116"/>
    </row>
    <row r="24" spans="1:6" ht="79.2">
      <c r="A24" s="246"/>
      <c r="B24" s="210" t="s">
        <v>632</v>
      </c>
      <c r="C24" s="182"/>
      <c r="D24" s="205"/>
      <c r="E24" s="116"/>
      <c r="F24" s="116"/>
    </row>
    <row r="25" spans="1:6" ht="16.2">
      <c r="A25" s="246"/>
      <c r="B25" s="227"/>
      <c r="C25" s="182">
        <v>66</v>
      </c>
      <c r="D25" s="205" t="s">
        <v>629</v>
      </c>
      <c r="E25" s="113">
        <v>0</v>
      </c>
      <c r="F25" s="116">
        <f>C25*E25</f>
        <v>0</v>
      </c>
    </row>
    <row r="26" spans="1:6">
      <c r="A26" s="247"/>
      <c r="B26" s="244"/>
      <c r="C26" s="189"/>
      <c r="D26" s="206"/>
      <c r="E26" s="114"/>
      <c r="F26" s="114"/>
    </row>
    <row r="27" spans="1:6">
      <c r="A27" s="245"/>
      <c r="B27" s="248"/>
      <c r="C27" s="178"/>
      <c r="D27" s="207"/>
      <c r="E27" s="115"/>
      <c r="F27" s="115"/>
    </row>
    <row r="28" spans="1:6">
      <c r="A28" s="241">
        <f>COUNT($A$7:A27)+1</f>
        <v>5</v>
      </c>
      <c r="B28" s="242" t="s">
        <v>633</v>
      </c>
      <c r="C28" s="182"/>
      <c r="D28" s="205"/>
      <c r="E28" s="116"/>
      <c r="F28" s="116"/>
    </row>
    <row r="29" spans="1:6" ht="79.2">
      <c r="A29" s="246"/>
      <c r="B29" s="210" t="s">
        <v>634</v>
      </c>
      <c r="C29" s="182"/>
      <c r="D29" s="205"/>
      <c r="E29" s="116"/>
      <c r="F29" s="116"/>
    </row>
    <row r="30" spans="1:6" ht="16.2">
      <c r="A30" s="246"/>
      <c r="B30" s="227"/>
      <c r="C30" s="182">
        <v>144</v>
      </c>
      <c r="D30" s="205" t="s">
        <v>629</v>
      </c>
      <c r="E30" s="113">
        <v>0</v>
      </c>
      <c r="F30" s="116">
        <f>C30*E30</f>
        <v>0</v>
      </c>
    </row>
    <row r="31" spans="1:6">
      <c r="A31" s="247"/>
      <c r="B31" s="244"/>
      <c r="C31" s="189"/>
      <c r="D31" s="206"/>
      <c r="E31" s="114"/>
      <c r="F31" s="114"/>
    </row>
    <row r="32" spans="1:6">
      <c r="A32" s="245"/>
      <c r="B32" s="248"/>
      <c r="C32" s="178"/>
      <c r="D32" s="207"/>
      <c r="E32" s="115"/>
      <c r="F32" s="115"/>
    </row>
    <row r="33" spans="1:6">
      <c r="A33" s="241">
        <f>COUNT($A$7:A32)+1</f>
        <v>6</v>
      </c>
      <c r="B33" s="242" t="s">
        <v>635</v>
      </c>
      <c r="C33" s="182"/>
      <c r="D33" s="205"/>
      <c r="E33" s="116"/>
      <c r="F33" s="119"/>
    </row>
    <row r="34" spans="1:6" ht="66">
      <c r="A34" s="246"/>
      <c r="B34" s="210" t="s">
        <v>636</v>
      </c>
      <c r="C34" s="182"/>
      <c r="D34" s="205"/>
      <c r="E34" s="116"/>
      <c r="F34" s="119"/>
    </row>
    <row r="35" spans="1:6" ht="16.2">
      <c r="A35" s="246"/>
      <c r="B35" s="227"/>
      <c r="C35" s="182">
        <v>200</v>
      </c>
      <c r="D35" s="205" t="s">
        <v>629</v>
      </c>
      <c r="E35" s="113">
        <v>0</v>
      </c>
      <c r="F35" s="116">
        <f>C35*E35</f>
        <v>0</v>
      </c>
    </row>
    <row r="36" spans="1:6">
      <c r="A36" s="247"/>
      <c r="B36" s="244"/>
      <c r="C36" s="189"/>
      <c r="D36" s="206"/>
      <c r="E36" s="114"/>
      <c r="F36" s="114"/>
    </row>
    <row r="37" spans="1:6">
      <c r="A37" s="245"/>
      <c r="B37" s="248"/>
      <c r="C37" s="178"/>
      <c r="D37" s="207"/>
      <c r="E37" s="115"/>
      <c r="F37" s="115"/>
    </row>
    <row r="38" spans="1:6">
      <c r="A38" s="241">
        <f>COUNT($A$7:A37)+1</f>
        <v>7</v>
      </c>
      <c r="B38" s="242" t="s">
        <v>637</v>
      </c>
      <c r="C38" s="182"/>
      <c r="D38" s="205"/>
      <c r="E38" s="116"/>
      <c r="F38" s="116"/>
    </row>
    <row r="39" spans="1:6" ht="39.6">
      <c r="A39" s="246"/>
      <c r="B39" s="210" t="s">
        <v>638</v>
      </c>
      <c r="C39" s="182"/>
      <c r="D39" s="205"/>
      <c r="E39" s="116"/>
      <c r="F39" s="119"/>
    </row>
    <row r="40" spans="1:6" ht="16.2">
      <c r="A40" s="246"/>
      <c r="B40" s="227"/>
      <c r="C40" s="182">
        <v>512</v>
      </c>
      <c r="D40" s="205" t="s">
        <v>629</v>
      </c>
      <c r="E40" s="113">
        <v>0</v>
      </c>
      <c r="F40" s="116">
        <f>C40*E40</f>
        <v>0</v>
      </c>
    </row>
    <row r="41" spans="1:6">
      <c r="A41" s="247"/>
      <c r="B41" s="244"/>
      <c r="C41" s="189"/>
      <c r="D41" s="206"/>
      <c r="E41" s="114"/>
      <c r="F41" s="114"/>
    </row>
    <row r="42" spans="1:6">
      <c r="A42" s="225"/>
      <c r="B42" s="248"/>
      <c r="C42" s="249"/>
      <c r="D42" s="207"/>
      <c r="E42" s="115"/>
      <c r="F42" s="234"/>
    </row>
    <row r="43" spans="1:6">
      <c r="A43" s="193">
        <f>COUNT($A$7:A42)+1</f>
        <v>8</v>
      </c>
      <c r="B43" s="242" t="s">
        <v>639</v>
      </c>
      <c r="C43" s="250"/>
      <c r="D43" s="205"/>
      <c r="E43" s="116"/>
      <c r="F43" s="119"/>
    </row>
    <row r="44" spans="1:6" ht="92.4">
      <c r="A44" s="193"/>
      <c r="B44" s="210" t="s">
        <v>640</v>
      </c>
      <c r="C44" s="250"/>
      <c r="D44" s="205"/>
      <c r="E44" s="116"/>
      <c r="F44" s="119"/>
    </row>
    <row r="45" spans="1:6" ht="16.2">
      <c r="A45" s="193"/>
      <c r="B45" s="227"/>
      <c r="C45" s="182">
        <v>140</v>
      </c>
      <c r="D45" s="205" t="s">
        <v>625</v>
      </c>
      <c r="E45" s="113">
        <v>0</v>
      </c>
      <c r="F45" s="116">
        <f>C45*E45</f>
        <v>0</v>
      </c>
    </row>
    <row r="46" spans="1:6">
      <c r="A46" s="251"/>
      <c r="B46" s="244"/>
      <c r="C46" s="252"/>
      <c r="D46" s="206"/>
      <c r="E46" s="114"/>
      <c r="F46" s="114"/>
    </row>
    <row r="47" spans="1:6">
      <c r="A47" s="245"/>
      <c r="B47" s="248"/>
      <c r="C47" s="178"/>
      <c r="D47" s="207"/>
      <c r="E47" s="115"/>
      <c r="F47" s="115"/>
    </row>
    <row r="48" spans="1:6">
      <c r="A48" s="241">
        <f>COUNT($A$7:A47)+1</f>
        <v>9</v>
      </c>
      <c r="B48" s="242" t="s">
        <v>641</v>
      </c>
      <c r="C48" s="182"/>
      <c r="D48" s="205"/>
      <c r="E48" s="116"/>
      <c r="F48" s="116"/>
    </row>
    <row r="49" spans="1:6" ht="26.4">
      <c r="A49" s="246"/>
      <c r="B49" s="227" t="s">
        <v>642</v>
      </c>
      <c r="C49" s="182"/>
      <c r="D49" s="205"/>
      <c r="E49" s="116"/>
      <c r="F49" s="119"/>
    </row>
    <row r="50" spans="1:6" ht="16.2">
      <c r="A50" s="246"/>
      <c r="B50" s="227"/>
      <c r="C50" s="182">
        <v>248</v>
      </c>
      <c r="D50" s="205" t="s">
        <v>622</v>
      </c>
      <c r="E50" s="113">
        <v>0</v>
      </c>
      <c r="F50" s="116">
        <f>C50*E50</f>
        <v>0</v>
      </c>
    </row>
    <row r="51" spans="1:6">
      <c r="A51" s="247"/>
      <c r="B51" s="244"/>
      <c r="C51" s="189"/>
      <c r="D51" s="206"/>
      <c r="E51" s="114"/>
      <c r="F51" s="114"/>
    </row>
    <row r="52" spans="1:6">
      <c r="A52" s="245"/>
      <c r="B52" s="248"/>
      <c r="C52" s="178"/>
      <c r="D52" s="207"/>
      <c r="E52" s="115"/>
      <c r="F52" s="115"/>
    </row>
    <row r="53" spans="1:6">
      <c r="A53" s="241">
        <f>COUNT($A$7:A52)+1</f>
        <v>10</v>
      </c>
      <c r="B53" s="242" t="s">
        <v>643</v>
      </c>
      <c r="C53" s="182"/>
      <c r="D53" s="205"/>
      <c r="E53" s="116"/>
      <c r="F53" s="119"/>
    </row>
    <row r="54" spans="1:6" ht="39.6">
      <c r="A54" s="246"/>
      <c r="B54" s="227" t="s">
        <v>644</v>
      </c>
      <c r="C54" s="182"/>
      <c r="D54" s="205"/>
      <c r="E54" s="116"/>
      <c r="F54" s="119"/>
    </row>
    <row r="55" spans="1:6">
      <c r="A55" s="246"/>
      <c r="B55" s="227"/>
      <c r="C55" s="182">
        <v>4</v>
      </c>
      <c r="D55" s="205" t="s">
        <v>8</v>
      </c>
      <c r="E55" s="113">
        <v>0</v>
      </c>
      <c r="F55" s="116">
        <f>C55*E55</f>
        <v>0</v>
      </c>
    </row>
    <row r="56" spans="1:6">
      <c r="A56" s="247"/>
      <c r="B56" s="244"/>
      <c r="C56" s="189"/>
      <c r="D56" s="206"/>
      <c r="E56" s="114"/>
      <c r="F56" s="114"/>
    </row>
    <row r="57" spans="1:6">
      <c r="A57" s="176"/>
      <c r="B57" s="248"/>
      <c r="C57" s="178"/>
      <c r="D57" s="207"/>
      <c r="E57" s="115"/>
      <c r="F57" s="115"/>
    </row>
    <row r="58" spans="1:6">
      <c r="A58" s="193">
        <f>COUNT($A$7:A57)+1</f>
        <v>11</v>
      </c>
      <c r="B58" s="242" t="s">
        <v>645</v>
      </c>
      <c r="C58" s="182"/>
      <c r="D58" s="205"/>
      <c r="E58" s="116"/>
      <c r="F58" s="116"/>
    </row>
    <row r="59" spans="1:6">
      <c r="A59" s="180"/>
      <c r="B59" s="227" t="s">
        <v>646</v>
      </c>
      <c r="C59" s="182"/>
      <c r="D59" s="205"/>
      <c r="E59" s="116"/>
      <c r="F59" s="119"/>
    </row>
    <row r="60" spans="1:6">
      <c r="A60" s="180"/>
      <c r="B60" s="227"/>
      <c r="C60" s="182">
        <v>4</v>
      </c>
      <c r="D60" s="205" t="s">
        <v>8</v>
      </c>
      <c r="E60" s="113">
        <v>0</v>
      </c>
      <c r="F60" s="116">
        <f>C60*E60</f>
        <v>0</v>
      </c>
    </row>
    <row r="61" spans="1:6">
      <c r="A61" s="187"/>
      <c r="B61" s="244"/>
      <c r="C61" s="189"/>
      <c r="D61" s="206"/>
      <c r="E61" s="114"/>
      <c r="F61" s="114"/>
    </row>
    <row r="62" spans="1:6">
      <c r="A62" s="245"/>
      <c r="B62" s="248"/>
      <c r="C62" s="178"/>
      <c r="D62" s="207"/>
      <c r="E62" s="115"/>
      <c r="F62" s="115"/>
    </row>
    <row r="63" spans="1:6">
      <c r="A63" s="241">
        <f>COUNT($A$7:A62)+1</f>
        <v>12</v>
      </c>
      <c r="B63" s="242" t="s">
        <v>647</v>
      </c>
      <c r="C63" s="182"/>
      <c r="D63" s="205"/>
      <c r="E63" s="116"/>
      <c r="F63" s="119"/>
    </row>
    <row r="64" spans="1:6">
      <c r="A64" s="246"/>
      <c r="B64" s="227" t="s">
        <v>648</v>
      </c>
      <c r="C64" s="182"/>
      <c r="D64" s="205"/>
      <c r="E64" s="116"/>
      <c r="F64" s="119"/>
    </row>
    <row r="65" spans="1:6" ht="16.2">
      <c r="A65" s="246"/>
      <c r="B65" s="227"/>
      <c r="C65" s="182">
        <v>248</v>
      </c>
      <c r="D65" s="205" t="s">
        <v>622</v>
      </c>
      <c r="E65" s="113">
        <v>0</v>
      </c>
      <c r="F65" s="116">
        <f>C65*E65</f>
        <v>0</v>
      </c>
    </row>
    <row r="66" spans="1:6">
      <c r="A66" s="247"/>
      <c r="B66" s="244"/>
      <c r="C66" s="189"/>
      <c r="D66" s="206"/>
      <c r="E66" s="114"/>
      <c r="F66" s="114"/>
    </row>
    <row r="67" spans="1:6">
      <c r="A67" s="245"/>
      <c r="B67" s="239"/>
      <c r="C67" s="240"/>
      <c r="D67" s="177"/>
      <c r="E67" s="117"/>
      <c r="F67" s="233"/>
    </row>
    <row r="68" spans="1:6">
      <c r="A68" s="241">
        <f>COUNT($A$7:A67)+1</f>
        <v>13</v>
      </c>
      <c r="B68" s="242" t="s">
        <v>649</v>
      </c>
      <c r="C68" s="205"/>
      <c r="D68" s="205"/>
      <c r="E68" s="118"/>
      <c r="F68" s="119"/>
    </row>
    <row r="69" spans="1:6" ht="92.4">
      <c r="A69" s="246"/>
      <c r="B69" s="210" t="s">
        <v>650</v>
      </c>
      <c r="C69" s="205"/>
      <c r="D69" s="205"/>
      <c r="E69" s="116"/>
      <c r="F69" s="119"/>
    </row>
    <row r="70" spans="1:6">
      <c r="A70" s="241"/>
      <c r="B70" s="253"/>
      <c r="C70" s="254"/>
      <c r="D70" s="255">
        <v>0.02</v>
      </c>
      <c r="E70" s="119"/>
      <c r="F70" s="116">
        <f>SUM(F7:F69)*D70</f>
        <v>0</v>
      </c>
    </row>
    <row r="71" spans="1:6">
      <c r="A71" s="247"/>
      <c r="B71" s="244"/>
      <c r="C71" s="189"/>
      <c r="D71" s="206"/>
      <c r="E71" s="114"/>
      <c r="F71" s="114"/>
    </row>
    <row r="72" spans="1:6">
      <c r="A72" s="213"/>
      <c r="B72" s="214" t="s">
        <v>307</v>
      </c>
      <c r="C72" s="215"/>
      <c r="D72" s="216"/>
      <c r="E72" s="166" t="s">
        <v>303</v>
      </c>
      <c r="F72" s="167">
        <f>SUM(F7:F71)</f>
        <v>0</v>
      </c>
    </row>
    <row r="73" spans="1:6">
      <c r="A73" s="256"/>
      <c r="B73" s="257"/>
      <c r="C73" s="258"/>
      <c r="D73" s="259"/>
      <c r="E73" s="235"/>
      <c r="F73" s="236"/>
    </row>
    <row r="74" spans="1:6">
      <c r="A74" s="260" t="s">
        <v>33</v>
      </c>
      <c r="B74" s="219" t="s">
        <v>651</v>
      </c>
      <c r="C74" s="180"/>
      <c r="D74" s="261"/>
      <c r="E74" s="231"/>
      <c r="F74" s="232"/>
    </row>
    <row r="75" spans="1:6">
      <c r="A75" s="260"/>
      <c r="B75" s="219" t="s">
        <v>613</v>
      </c>
      <c r="C75" s="180"/>
      <c r="D75" s="261"/>
      <c r="E75" s="231"/>
      <c r="F75" s="232"/>
    </row>
    <row r="76" spans="1:6" ht="79.2">
      <c r="A76" s="169" t="s">
        <v>614</v>
      </c>
      <c r="B76" s="237" t="s">
        <v>615</v>
      </c>
      <c r="C76" s="171" t="s">
        <v>616</v>
      </c>
      <c r="D76" s="171" t="s">
        <v>617</v>
      </c>
      <c r="E76" s="158" t="s">
        <v>618</v>
      </c>
      <c r="F76" s="158" t="s">
        <v>619</v>
      </c>
    </row>
    <row r="77" spans="1:6">
      <c r="A77" s="238">
        <v>1</v>
      </c>
      <c r="B77" s="239"/>
      <c r="C77" s="240"/>
      <c r="D77" s="177"/>
      <c r="E77" s="117"/>
      <c r="F77" s="233"/>
    </row>
    <row r="78" spans="1:6">
      <c r="A78" s="241">
        <f>COUNT(A77+1)</f>
        <v>1</v>
      </c>
      <c r="B78" s="242" t="s">
        <v>620</v>
      </c>
      <c r="C78" s="205"/>
      <c r="D78" s="205"/>
      <c r="E78" s="116"/>
      <c r="F78" s="116"/>
    </row>
    <row r="79" spans="1:6" ht="52.8">
      <c r="A79" s="241"/>
      <c r="B79" s="210" t="s">
        <v>621</v>
      </c>
      <c r="C79" s="205"/>
      <c r="D79" s="205"/>
      <c r="E79" s="116"/>
      <c r="F79" s="116"/>
    </row>
    <row r="80" spans="1:6" ht="16.2">
      <c r="A80" s="241"/>
      <c r="B80" s="227"/>
      <c r="C80" s="182">
        <v>129</v>
      </c>
      <c r="D80" s="205" t="s">
        <v>622</v>
      </c>
      <c r="E80" s="113">
        <v>0</v>
      </c>
      <c r="F80" s="116">
        <f>C80*E80</f>
        <v>0</v>
      </c>
    </row>
    <row r="81" spans="1:6">
      <c r="A81" s="243"/>
      <c r="B81" s="244"/>
      <c r="C81" s="189"/>
      <c r="D81" s="206"/>
      <c r="E81" s="114"/>
      <c r="F81" s="114"/>
    </row>
    <row r="82" spans="1:6">
      <c r="A82" s="245"/>
      <c r="B82" s="239"/>
      <c r="C82" s="178"/>
      <c r="D82" s="207"/>
      <c r="E82" s="115"/>
      <c r="F82" s="115"/>
    </row>
    <row r="83" spans="1:6">
      <c r="A83" s="241">
        <f>COUNT($A$7:A82)+1</f>
        <v>16</v>
      </c>
      <c r="B83" s="242" t="s">
        <v>623</v>
      </c>
      <c r="C83" s="182"/>
      <c r="D83" s="205"/>
      <c r="E83" s="116"/>
      <c r="F83" s="116"/>
    </row>
    <row r="84" spans="1:6">
      <c r="A84" s="246"/>
      <c r="B84" s="227" t="s">
        <v>624</v>
      </c>
      <c r="C84" s="182"/>
      <c r="D84" s="205"/>
      <c r="E84" s="116"/>
      <c r="F84" s="119"/>
    </row>
    <row r="85" spans="1:6" ht="16.2">
      <c r="A85" s="246"/>
      <c r="B85" s="227"/>
      <c r="C85" s="182">
        <v>103</v>
      </c>
      <c r="D85" s="205" t="s">
        <v>625</v>
      </c>
      <c r="E85" s="113">
        <v>0</v>
      </c>
      <c r="F85" s="116">
        <f>C85*E85</f>
        <v>0</v>
      </c>
    </row>
    <row r="86" spans="1:6">
      <c r="A86" s="247"/>
      <c r="B86" s="244"/>
      <c r="C86" s="189"/>
      <c r="D86" s="206"/>
      <c r="E86" s="114"/>
      <c r="F86" s="114"/>
    </row>
    <row r="87" spans="1:6">
      <c r="A87" s="245"/>
      <c r="B87" s="248"/>
      <c r="C87" s="178"/>
      <c r="D87" s="207"/>
      <c r="E87" s="115"/>
      <c r="F87" s="115"/>
    </row>
    <row r="88" spans="1:6">
      <c r="A88" s="241">
        <f>COUNT($A$7:A87)+1</f>
        <v>17</v>
      </c>
      <c r="B88" s="242" t="s">
        <v>626</v>
      </c>
      <c r="C88" s="182"/>
      <c r="D88" s="205"/>
      <c r="E88" s="116"/>
      <c r="F88" s="119"/>
    </row>
    <row r="89" spans="1:6" ht="52.8">
      <c r="A89" s="246"/>
      <c r="B89" s="210" t="s">
        <v>627</v>
      </c>
      <c r="C89" s="182"/>
      <c r="D89" s="205"/>
      <c r="E89" s="116"/>
      <c r="F89" s="119"/>
    </row>
    <row r="90" spans="1:6" ht="16.2">
      <c r="A90" s="246"/>
      <c r="B90" s="227" t="s">
        <v>628</v>
      </c>
      <c r="C90" s="182">
        <v>164</v>
      </c>
      <c r="D90" s="205" t="s">
        <v>629</v>
      </c>
      <c r="E90" s="113">
        <v>0</v>
      </c>
      <c r="F90" s="116">
        <f>C90*E90</f>
        <v>0</v>
      </c>
    </row>
    <row r="91" spans="1:6" ht="16.2">
      <c r="A91" s="246"/>
      <c r="B91" s="227" t="s">
        <v>630</v>
      </c>
      <c r="C91" s="182">
        <v>41</v>
      </c>
      <c r="D91" s="205" t="s">
        <v>629</v>
      </c>
      <c r="E91" s="113">
        <v>0</v>
      </c>
      <c r="F91" s="116">
        <f>C91*E91</f>
        <v>0</v>
      </c>
    </row>
    <row r="92" spans="1:6">
      <c r="A92" s="247"/>
      <c r="B92" s="244"/>
      <c r="C92" s="189"/>
      <c r="D92" s="206"/>
      <c r="E92" s="114"/>
      <c r="F92" s="114"/>
    </row>
    <row r="93" spans="1:6">
      <c r="A93" s="245"/>
      <c r="B93" s="248"/>
      <c r="C93" s="178"/>
      <c r="D93" s="207"/>
      <c r="E93" s="115"/>
      <c r="F93" s="115"/>
    </row>
    <row r="94" spans="1:6">
      <c r="A94" s="241">
        <f>COUNT($A$7:A93)+1</f>
        <v>18</v>
      </c>
      <c r="B94" s="242" t="s">
        <v>631</v>
      </c>
      <c r="C94" s="182"/>
      <c r="D94" s="205"/>
      <c r="E94" s="116"/>
      <c r="F94" s="116"/>
    </row>
    <row r="95" spans="1:6" ht="79.2">
      <c r="A95" s="246"/>
      <c r="B95" s="210" t="s">
        <v>632</v>
      </c>
      <c r="C95" s="182"/>
      <c r="D95" s="205"/>
      <c r="E95" s="116"/>
      <c r="F95" s="116"/>
    </row>
    <row r="96" spans="1:6" ht="16.2">
      <c r="A96" s="246"/>
      <c r="B96" s="227"/>
      <c r="C96" s="182">
        <v>29</v>
      </c>
      <c r="D96" s="205" t="s">
        <v>629</v>
      </c>
      <c r="E96" s="113">
        <v>0</v>
      </c>
      <c r="F96" s="116">
        <f>C96*E96</f>
        <v>0</v>
      </c>
    </row>
    <row r="97" spans="1:6">
      <c r="A97" s="247"/>
      <c r="B97" s="244"/>
      <c r="C97" s="189"/>
      <c r="D97" s="206"/>
      <c r="E97" s="114"/>
      <c r="F97" s="114"/>
    </row>
    <row r="98" spans="1:6">
      <c r="A98" s="245"/>
      <c r="B98" s="248"/>
      <c r="C98" s="178"/>
      <c r="D98" s="207"/>
      <c r="E98" s="115"/>
      <c r="F98" s="115"/>
    </row>
    <row r="99" spans="1:6">
      <c r="A99" s="241">
        <f>COUNT($A$7:A98)+1</f>
        <v>19</v>
      </c>
      <c r="B99" s="242" t="s">
        <v>633</v>
      </c>
      <c r="C99" s="182"/>
      <c r="D99" s="205"/>
      <c r="E99" s="116"/>
      <c r="F99" s="116"/>
    </row>
    <row r="100" spans="1:6" ht="79.2">
      <c r="A100" s="246"/>
      <c r="B100" s="210" t="s">
        <v>634</v>
      </c>
      <c r="C100" s="182"/>
      <c r="D100" s="205"/>
      <c r="E100" s="116"/>
      <c r="F100" s="116"/>
    </row>
    <row r="101" spans="1:6" ht="16.2">
      <c r="A101" s="246"/>
      <c r="B101" s="227"/>
      <c r="C101" s="182">
        <v>73</v>
      </c>
      <c r="D101" s="205" t="s">
        <v>629</v>
      </c>
      <c r="E101" s="113">
        <v>0</v>
      </c>
      <c r="F101" s="116">
        <f>C101*E101</f>
        <v>0</v>
      </c>
    </row>
    <row r="102" spans="1:6">
      <c r="A102" s="247"/>
      <c r="B102" s="244"/>
      <c r="C102" s="189"/>
      <c r="D102" s="206"/>
      <c r="E102" s="114"/>
      <c r="F102" s="114"/>
    </row>
    <row r="103" spans="1:6">
      <c r="A103" s="245"/>
      <c r="B103" s="248"/>
      <c r="C103" s="178"/>
      <c r="D103" s="207"/>
      <c r="E103" s="115"/>
      <c r="F103" s="115"/>
    </row>
    <row r="104" spans="1:6">
      <c r="A104" s="241">
        <f>COUNT($A$7:A103)+1</f>
        <v>20</v>
      </c>
      <c r="B104" s="242" t="s">
        <v>635</v>
      </c>
      <c r="C104" s="182"/>
      <c r="D104" s="205"/>
      <c r="E104" s="116"/>
      <c r="F104" s="119"/>
    </row>
    <row r="105" spans="1:6" ht="66">
      <c r="A105" s="246"/>
      <c r="B105" s="210" t="s">
        <v>636</v>
      </c>
      <c r="C105" s="182"/>
      <c r="D105" s="205"/>
      <c r="E105" s="116"/>
      <c r="F105" s="119"/>
    </row>
    <row r="106" spans="1:6" ht="16.2">
      <c r="A106" s="246"/>
      <c r="B106" s="227"/>
      <c r="C106" s="182">
        <v>102</v>
      </c>
      <c r="D106" s="205" t="s">
        <v>629</v>
      </c>
      <c r="E106" s="113">
        <v>0</v>
      </c>
      <c r="F106" s="116">
        <f>C106*E106</f>
        <v>0</v>
      </c>
    </row>
    <row r="107" spans="1:6">
      <c r="A107" s="247"/>
      <c r="B107" s="244"/>
      <c r="C107" s="189"/>
      <c r="D107" s="206"/>
      <c r="E107" s="114"/>
      <c r="F107" s="114"/>
    </row>
    <row r="108" spans="1:6">
      <c r="A108" s="245"/>
      <c r="B108" s="248"/>
      <c r="C108" s="178"/>
      <c r="D108" s="207"/>
      <c r="E108" s="115"/>
      <c r="F108" s="115"/>
    </row>
    <row r="109" spans="1:6">
      <c r="A109" s="241">
        <f>COUNT($A$7:A108)+1</f>
        <v>21</v>
      </c>
      <c r="B109" s="242" t="s">
        <v>637</v>
      </c>
      <c r="C109" s="182"/>
      <c r="D109" s="205"/>
      <c r="E109" s="116"/>
      <c r="F109" s="116"/>
    </row>
    <row r="110" spans="1:6" ht="39.6">
      <c r="A110" s="246"/>
      <c r="B110" s="210" t="s">
        <v>638</v>
      </c>
      <c r="C110" s="182"/>
      <c r="D110" s="205"/>
      <c r="E110" s="116"/>
      <c r="F110" s="119"/>
    </row>
    <row r="111" spans="1:6" ht="16.2">
      <c r="A111" s="246"/>
      <c r="B111" s="227"/>
      <c r="C111" s="182">
        <v>256</v>
      </c>
      <c r="D111" s="205" t="s">
        <v>629</v>
      </c>
      <c r="E111" s="113">
        <v>0</v>
      </c>
      <c r="F111" s="116">
        <f>C111*E111</f>
        <v>0</v>
      </c>
    </row>
    <row r="112" spans="1:6">
      <c r="A112" s="247"/>
      <c r="B112" s="244"/>
      <c r="C112" s="189"/>
      <c r="D112" s="206"/>
      <c r="E112" s="114"/>
      <c r="F112" s="114"/>
    </row>
    <row r="113" spans="1:6">
      <c r="A113" s="225"/>
      <c r="B113" s="248"/>
      <c r="C113" s="249"/>
      <c r="D113" s="207"/>
      <c r="E113" s="115"/>
      <c r="F113" s="234"/>
    </row>
    <row r="114" spans="1:6">
      <c r="A114" s="193">
        <f>COUNT($A$7:A113)+1</f>
        <v>22</v>
      </c>
      <c r="B114" s="242" t="s">
        <v>639</v>
      </c>
      <c r="C114" s="250"/>
      <c r="D114" s="205"/>
      <c r="E114" s="116"/>
      <c r="F114" s="119"/>
    </row>
    <row r="115" spans="1:6" ht="92.4">
      <c r="A115" s="193"/>
      <c r="B115" s="210" t="s">
        <v>640</v>
      </c>
      <c r="C115" s="250"/>
      <c r="D115" s="205"/>
      <c r="E115" s="116"/>
      <c r="F115" s="119"/>
    </row>
    <row r="116" spans="1:6" ht="16.2">
      <c r="A116" s="193"/>
      <c r="B116" s="227"/>
      <c r="C116" s="182">
        <v>280</v>
      </c>
      <c r="D116" s="205" t="s">
        <v>625</v>
      </c>
      <c r="E116" s="113">
        <v>0</v>
      </c>
      <c r="F116" s="116">
        <f>C116*E116</f>
        <v>0</v>
      </c>
    </row>
    <row r="117" spans="1:6">
      <c r="A117" s="251"/>
      <c r="B117" s="244"/>
      <c r="C117" s="252"/>
      <c r="D117" s="206"/>
      <c r="E117" s="114"/>
      <c r="F117" s="114"/>
    </row>
    <row r="118" spans="1:6">
      <c r="A118" s="245"/>
      <c r="B118" s="248"/>
      <c r="C118" s="178"/>
      <c r="D118" s="207"/>
      <c r="E118" s="115"/>
      <c r="F118" s="115"/>
    </row>
    <row r="119" spans="1:6">
      <c r="A119" s="241">
        <f>COUNT($A$7:A118)+1</f>
        <v>23</v>
      </c>
      <c r="B119" s="242" t="s">
        <v>641</v>
      </c>
      <c r="C119" s="182"/>
      <c r="D119" s="205"/>
      <c r="E119" s="116"/>
      <c r="F119" s="116"/>
    </row>
    <row r="120" spans="1:6" ht="26.4">
      <c r="A120" s="246"/>
      <c r="B120" s="227" t="s">
        <v>642</v>
      </c>
      <c r="C120" s="182"/>
      <c r="D120" s="205"/>
      <c r="E120" s="116"/>
      <c r="F120" s="119"/>
    </row>
    <row r="121" spans="1:6" ht="16.2">
      <c r="A121" s="246"/>
      <c r="B121" s="227"/>
      <c r="C121" s="182">
        <v>129</v>
      </c>
      <c r="D121" s="205" t="s">
        <v>622</v>
      </c>
      <c r="E121" s="113">
        <v>0</v>
      </c>
      <c r="F121" s="116">
        <f>C121*E121</f>
        <v>0</v>
      </c>
    </row>
    <row r="122" spans="1:6">
      <c r="A122" s="247"/>
      <c r="B122" s="244"/>
      <c r="C122" s="189"/>
      <c r="D122" s="206"/>
      <c r="E122" s="114"/>
      <c r="F122" s="114"/>
    </row>
    <row r="123" spans="1:6">
      <c r="A123" s="245"/>
      <c r="B123" s="248"/>
      <c r="C123" s="178"/>
      <c r="D123" s="207"/>
      <c r="E123" s="115"/>
      <c r="F123" s="115"/>
    </row>
    <row r="124" spans="1:6">
      <c r="A124" s="241">
        <f>COUNT($A$7:A123)+1</f>
        <v>24</v>
      </c>
      <c r="B124" s="242" t="s">
        <v>643</v>
      </c>
      <c r="C124" s="182"/>
      <c r="D124" s="205"/>
      <c r="E124" s="116"/>
      <c r="F124" s="119"/>
    </row>
    <row r="125" spans="1:6" ht="39.6">
      <c r="A125" s="246"/>
      <c r="B125" s="227" t="s">
        <v>644</v>
      </c>
      <c r="C125" s="182"/>
      <c r="D125" s="205"/>
      <c r="E125" s="116"/>
      <c r="F125" s="119"/>
    </row>
    <row r="126" spans="1:6">
      <c r="A126" s="246"/>
      <c r="B126" s="227"/>
      <c r="C126" s="182">
        <v>3</v>
      </c>
      <c r="D126" s="205" t="s">
        <v>8</v>
      </c>
      <c r="E126" s="113">
        <v>0</v>
      </c>
      <c r="F126" s="116">
        <f>C126*E126</f>
        <v>0</v>
      </c>
    </row>
    <row r="127" spans="1:6">
      <c r="A127" s="247"/>
      <c r="B127" s="244"/>
      <c r="C127" s="189"/>
      <c r="D127" s="206"/>
      <c r="E127" s="114"/>
      <c r="F127" s="114"/>
    </row>
    <row r="128" spans="1:6">
      <c r="A128" s="176"/>
      <c r="B128" s="248"/>
      <c r="C128" s="178"/>
      <c r="D128" s="207"/>
      <c r="E128" s="115"/>
      <c r="F128" s="115"/>
    </row>
    <row r="129" spans="1:6">
      <c r="A129" s="193">
        <f>COUNT($A$7:A128)+1</f>
        <v>25</v>
      </c>
      <c r="B129" s="242" t="s">
        <v>645</v>
      </c>
      <c r="C129" s="182"/>
      <c r="D129" s="205"/>
      <c r="E129" s="116"/>
      <c r="F129" s="116"/>
    </row>
    <row r="130" spans="1:6">
      <c r="A130" s="180"/>
      <c r="B130" s="227" t="s">
        <v>646</v>
      </c>
      <c r="C130" s="182"/>
      <c r="D130" s="205"/>
      <c r="E130" s="116"/>
      <c r="F130" s="119"/>
    </row>
    <row r="131" spans="1:6">
      <c r="A131" s="180"/>
      <c r="B131" s="227"/>
      <c r="C131" s="182">
        <v>3</v>
      </c>
      <c r="D131" s="205" t="s">
        <v>8</v>
      </c>
      <c r="E131" s="113">
        <v>0</v>
      </c>
      <c r="F131" s="116">
        <f>C131*E131</f>
        <v>0</v>
      </c>
    </row>
    <row r="132" spans="1:6">
      <c r="A132" s="187"/>
      <c r="B132" s="244"/>
      <c r="C132" s="189"/>
      <c r="D132" s="206"/>
      <c r="E132" s="114"/>
      <c r="F132" s="114"/>
    </row>
    <row r="133" spans="1:6">
      <c r="A133" s="245"/>
      <c r="B133" s="248"/>
      <c r="C133" s="178"/>
      <c r="D133" s="207"/>
      <c r="E133" s="115"/>
      <c r="F133" s="115"/>
    </row>
    <row r="134" spans="1:6">
      <c r="A134" s="241">
        <f>COUNT($A$7:A133)+1</f>
        <v>26</v>
      </c>
      <c r="B134" s="242" t="s">
        <v>647</v>
      </c>
      <c r="C134" s="182"/>
      <c r="D134" s="205"/>
      <c r="E134" s="116"/>
      <c r="F134" s="119"/>
    </row>
    <row r="135" spans="1:6">
      <c r="A135" s="246"/>
      <c r="B135" s="227" t="s">
        <v>648</v>
      </c>
      <c r="C135" s="182"/>
      <c r="D135" s="205"/>
      <c r="E135" s="116"/>
      <c r="F135" s="119"/>
    </row>
    <row r="136" spans="1:6" ht="16.2">
      <c r="A136" s="246"/>
      <c r="B136" s="227"/>
      <c r="C136" s="182">
        <v>129</v>
      </c>
      <c r="D136" s="205" t="s">
        <v>622</v>
      </c>
      <c r="E136" s="113">
        <v>0</v>
      </c>
      <c r="F136" s="116">
        <f>C136*E136</f>
        <v>0</v>
      </c>
    </row>
    <row r="137" spans="1:6">
      <c r="A137" s="247"/>
      <c r="B137" s="244"/>
      <c r="C137" s="189"/>
      <c r="D137" s="206"/>
      <c r="E137" s="114"/>
      <c r="F137" s="114"/>
    </row>
    <row r="138" spans="1:6">
      <c r="A138" s="245"/>
      <c r="B138" s="239"/>
      <c r="C138" s="240"/>
      <c r="D138" s="177"/>
      <c r="E138" s="117"/>
      <c r="F138" s="233"/>
    </row>
    <row r="139" spans="1:6">
      <c r="A139" s="241">
        <f>COUNT($A$7:A138)+1</f>
        <v>27</v>
      </c>
      <c r="B139" s="242" t="s">
        <v>649</v>
      </c>
      <c r="C139" s="205"/>
      <c r="D139" s="205"/>
      <c r="E139" s="118"/>
      <c r="F139" s="119"/>
    </row>
    <row r="140" spans="1:6" ht="92.4">
      <c r="A140" s="246"/>
      <c r="B140" s="210" t="s">
        <v>650</v>
      </c>
      <c r="C140" s="205"/>
      <c r="D140" s="205"/>
      <c r="E140" s="116"/>
      <c r="F140" s="119"/>
    </row>
    <row r="141" spans="1:6">
      <c r="A141" s="241"/>
      <c r="B141" s="253"/>
      <c r="C141" s="254"/>
      <c r="D141" s="255">
        <v>0.02</v>
      </c>
      <c r="E141" s="119"/>
      <c r="F141" s="116">
        <f>SUM(F78:F140)*D141</f>
        <v>0</v>
      </c>
    </row>
    <row r="142" spans="1:6">
      <c r="A142" s="247"/>
      <c r="B142" s="244"/>
      <c r="C142" s="189"/>
      <c r="D142" s="206"/>
      <c r="E142" s="114"/>
      <c r="F142" s="114"/>
    </row>
    <row r="143" spans="1:6">
      <c r="A143" s="213"/>
      <c r="B143" s="214" t="s">
        <v>307</v>
      </c>
      <c r="C143" s="215"/>
      <c r="D143" s="216"/>
      <c r="E143" s="166" t="s">
        <v>303</v>
      </c>
      <c r="F143" s="167">
        <f>SUM(F78:F142)</f>
        <v>0</v>
      </c>
    </row>
  </sheetData>
  <sheetProtection algorithmName="SHA-512" hashValue="hwkQY8lZZ6iWS8S38RkdN4BfigZfX4xktf0Vy56IQDOJdNTLktGfIflvN6mKbeZTblmgMSJ1LFl0I1xKnSHAWQ==" saltValue="PiCWiD2vAZUFx7RSaRsVJg==" spinCount="100000" sheet="1" objects="1" scenarios="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8A283-CA89-4257-8399-0621EC9941D8}">
  <dimension ref="A1:F173"/>
  <sheetViews>
    <sheetView view="pageBreakPreview" zoomScaleNormal="100" zoomScaleSheetLayoutView="100" workbookViewId="0"/>
  </sheetViews>
  <sheetFormatPr defaultRowHeight="14.4"/>
  <cols>
    <col min="1" max="1" width="8.88671875" style="157"/>
    <col min="2" max="2" width="38.109375" style="157" customWidth="1"/>
    <col min="3" max="16384" width="8.88671875" style="157"/>
  </cols>
  <sheetData>
    <row r="1" spans="1:6">
      <c r="A1" s="152" t="s">
        <v>610</v>
      </c>
      <c r="B1" s="153" t="s">
        <v>611</v>
      </c>
      <c r="C1" s="154"/>
      <c r="D1" s="155"/>
      <c r="E1" s="156"/>
      <c r="F1" s="156"/>
    </row>
    <row r="2" spans="1:6">
      <c r="A2" s="152" t="s">
        <v>654</v>
      </c>
      <c r="B2" s="153" t="s">
        <v>655</v>
      </c>
      <c r="C2" s="154"/>
      <c r="D2" s="155"/>
      <c r="E2" s="156"/>
      <c r="F2" s="156"/>
    </row>
    <row r="3" spans="1:6">
      <c r="A3" s="152" t="s">
        <v>656</v>
      </c>
      <c r="B3" s="153" t="s">
        <v>612</v>
      </c>
      <c r="C3" s="154"/>
      <c r="D3" s="155"/>
      <c r="E3" s="156"/>
      <c r="F3" s="156"/>
    </row>
    <row r="4" spans="1:6">
      <c r="A4" s="152"/>
      <c r="B4" s="153" t="s">
        <v>613</v>
      </c>
      <c r="C4" s="154"/>
      <c r="D4" s="155"/>
      <c r="E4" s="156"/>
      <c r="F4" s="156"/>
    </row>
    <row r="5" spans="1:6" ht="79.2">
      <c r="A5" s="169" t="s">
        <v>614</v>
      </c>
      <c r="B5" s="170" t="s">
        <v>615</v>
      </c>
      <c r="C5" s="171" t="s">
        <v>616</v>
      </c>
      <c r="D5" s="171" t="s">
        <v>617</v>
      </c>
      <c r="E5" s="158" t="s">
        <v>618</v>
      </c>
      <c r="F5" s="158" t="s">
        <v>619</v>
      </c>
    </row>
    <row r="6" spans="1:6" ht="15.6">
      <c r="A6" s="172">
        <v>1</v>
      </c>
      <c r="B6" s="173"/>
      <c r="C6" s="174"/>
      <c r="D6" s="175"/>
      <c r="E6" s="159"/>
      <c r="F6" s="159"/>
    </row>
    <row r="7" spans="1:6">
      <c r="A7" s="176"/>
      <c r="B7" s="177"/>
      <c r="C7" s="178"/>
      <c r="D7" s="179"/>
      <c r="E7" s="160"/>
      <c r="F7" s="160"/>
    </row>
    <row r="8" spans="1:6">
      <c r="A8" s="180">
        <f>COUNT($A$7:A7)+1</f>
        <v>1</v>
      </c>
      <c r="B8" s="181" t="s">
        <v>657</v>
      </c>
      <c r="C8" s="182"/>
      <c r="D8" s="183"/>
      <c r="E8" s="162"/>
      <c r="F8" s="162"/>
    </row>
    <row r="9" spans="1:6" ht="26.4">
      <c r="A9" s="180"/>
      <c r="B9" s="184" t="s">
        <v>658</v>
      </c>
      <c r="C9" s="182"/>
      <c r="D9" s="183"/>
      <c r="E9" s="162"/>
      <c r="F9" s="162"/>
    </row>
    <row r="10" spans="1:6" ht="16.2">
      <c r="A10" s="180"/>
      <c r="B10" s="185" t="s">
        <v>659</v>
      </c>
      <c r="C10" s="182">
        <v>248</v>
      </c>
      <c r="D10" s="186" t="s">
        <v>622</v>
      </c>
      <c r="E10" s="113">
        <v>0</v>
      </c>
      <c r="F10" s="116">
        <f>C10*E10</f>
        <v>0</v>
      </c>
    </row>
    <row r="11" spans="1:6">
      <c r="A11" s="187"/>
      <c r="B11" s="188"/>
      <c r="C11" s="189"/>
      <c r="D11" s="190"/>
      <c r="E11" s="114"/>
      <c r="F11" s="114"/>
    </row>
    <row r="12" spans="1:6">
      <c r="A12" s="176"/>
      <c r="B12" s="191"/>
      <c r="C12" s="178"/>
      <c r="D12" s="192"/>
      <c r="E12" s="115"/>
      <c r="F12" s="115"/>
    </row>
    <row r="13" spans="1:6" ht="15.6">
      <c r="A13" s="193">
        <f>COUNT($A$7:A12)+1</f>
        <v>2</v>
      </c>
      <c r="B13" s="181" t="s">
        <v>660</v>
      </c>
      <c r="C13" s="182"/>
      <c r="D13" s="183"/>
      <c r="E13" s="162"/>
      <c r="F13" s="162"/>
    </row>
    <row r="14" spans="1:6" ht="15.6">
      <c r="A14" s="180"/>
      <c r="B14" s="194" t="s">
        <v>661</v>
      </c>
      <c r="C14" s="182"/>
      <c r="D14" s="183"/>
      <c r="E14" s="162"/>
      <c r="F14" s="162"/>
    </row>
    <row r="15" spans="1:6">
      <c r="A15" s="180"/>
      <c r="B15" s="185" t="s">
        <v>662</v>
      </c>
      <c r="C15" s="182">
        <v>6</v>
      </c>
      <c r="D15" s="183" t="s">
        <v>8</v>
      </c>
      <c r="E15" s="113">
        <v>0</v>
      </c>
      <c r="F15" s="116">
        <f t="shared" ref="F15" si="0">C15*E15</f>
        <v>0</v>
      </c>
    </row>
    <row r="16" spans="1:6">
      <c r="A16" s="187"/>
      <c r="B16" s="188"/>
      <c r="C16" s="189"/>
      <c r="D16" s="195"/>
      <c r="E16" s="114"/>
      <c r="F16" s="114"/>
    </row>
    <row r="17" spans="1:6">
      <c r="A17" s="176"/>
      <c r="B17" s="177"/>
      <c r="C17" s="178"/>
      <c r="D17" s="179"/>
      <c r="E17" s="160"/>
      <c r="F17" s="160"/>
    </row>
    <row r="18" spans="1:6" ht="15.6">
      <c r="A18" s="193">
        <f>COUNT($A$7:A17)+1</f>
        <v>3</v>
      </c>
      <c r="B18" s="181" t="s">
        <v>663</v>
      </c>
      <c r="C18" s="182"/>
      <c r="D18" s="183"/>
      <c r="E18" s="162"/>
      <c r="F18" s="162"/>
    </row>
    <row r="19" spans="1:6" ht="15.6">
      <c r="A19" s="180"/>
      <c r="B19" s="194" t="s">
        <v>664</v>
      </c>
      <c r="C19" s="182"/>
      <c r="D19" s="183"/>
      <c r="E19" s="162"/>
      <c r="F19" s="162"/>
    </row>
    <row r="20" spans="1:6">
      <c r="A20" s="180"/>
      <c r="B20" s="185" t="s">
        <v>662</v>
      </c>
      <c r="C20" s="182">
        <v>1</v>
      </c>
      <c r="D20" s="183" t="s">
        <v>8</v>
      </c>
      <c r="E20" s="113">
        <v>0</v>
      </c>
      <c r="F20" s="116">
        <f t="shared" ref="F20" si="1">C20*E20</f>
        <v>0</v>
      </c>
    </row>
    <row r="21" spans="1:6">
      <c r="A21" s="187"/>
      <c r="B21" s="188"/>
      <c r="C21" s="189"/>
      <c r="D21" s="195"/>
      <c r="E21" s="114"/>
      <c r="F21" s="114"/>
    </row>
    <row r="22" spans="1:6">
      <c r="A22" s="176"/>
      <c r="B22" s="177"/>
      <c r="C22" s="178"/>
      <c r="D22" s="179"/>
      <c r="E22" s="160"/>
      <c r="F22" s="160"/>
    </row>
    <row r="23" spans="1:6">
      <c r="A23" s="193">
        <f>COUNT($A$7:A22)+1</f>
        <v>4</v>
      </c>
      <c r="B23" s="181" t="s">
        <v>665</v>
      </c>
      <c r="C23" s="182"/>
      <c r="D23" s="183"/>
      <c r="E23" s="162"/>
      <c r="F23" s="162"/>
    </row>
    <row r="24" spans="1:6">
      <c r="A24" s="180"/>
      <c r="B24" s="194" t="s">
        <v>666</v>
      </c>
      <c r="C24" s="182"/>
      <c r="D24" s="183"/>
      <c r="E24" s="162"/>
      <c r="F24" s="162"/>
    </row>
    <row r="25" spans="1:6">
      <c r="A25" s="180"/>
      <c r="B25" s="185" t="s">
        <v>667</v>
      </c>
      <c r="C25" s="182">
        <v>1</v>
      </c>
      <c r="D25" s="183" t="s">
        <v>8</v>
      </c>
      <c r="E25" s="113">
        <v>0</v>
      </c>
      <c r="F25" s="116">
        <f t="shared" ref="F25" si="2">C25*E25</f>
        <v>0</v>
      </c>
    </row>
    <row r="26" spans="1:6">
      <c r="A26" s="187"/>
      <c r="B26" s="188"/>
      <c r="C26" s="189"/>
      <c r="D26" s="195"/>
      <c r="E26" s="114"/>
      <c r="F26" s="114"/>
    </row>
    <row r="27" spans="1:6">
      <c r="A27" s="176"/>
      <c r="B27" s="177"/>
      <c r="C27" s="178"/>
      <c r="D27" s="179"/>
      <c r="E27" s="160"/>
      <c r="F27" s="160"/>
    </row>
    <row r="28" spans="1:6">
      <c r="A28" s="193">
        <f>COUNT($A$7:A25)+1</f>
        <v>5</v>
      </c>
      <c r="B28" s="181" t="s">
        <v>668</v>
      </c>
      <c r="C28" s="182"/>
      <c r="D28" s="183"/>
      <c r="E28" s="162"/>
      <c r="F28" s="162"/>
    </row>
    <row r="29" spans="1:6">
      <c r="A29" s="180"/>
      <c r="B29" s="194" t="s">
        <v>669</v>
      </c>
      <c r="C29" s="182"/>
      <c r="D29" s="183"/>
      <c r="E29" s="162"/>
      <c r="F29" s="162"/>
    </row>
    <row r="30" spans="1:6">
      <c r="A30" s="180"/>
      <c r="B30" s="185" t="s">
        <v>670</v>
      </c>
      <c r="C30" s="182">
        <v>1</v>
      </c>
      <c r="D30" s="183" t="s">
        <v>8</v>
      </c>
      <c r="E30" s="113">
        <v>0</v>
      </c>
      <c r="F30" s="116">
        <f>C30*E30</f>
        <v>0</v>
      </c>
    </row>
    <row r="31" spans="1:6">
      <c r="A31" s="187"/>
      <c r="B31" s="188"/>
      <c r="C31" s="189"/>
      <c r="D31" s="195"/>
      <c r="E31" s="114"/>
      <c r="F31" s="114"/>
    </row>
    <row r="32" spans="1:6">
      <c r="A32" s="176"/>
      <c r="B32" s="177"/>
      <c r="C32" s="178"/>
      <c r="D32" s="179"/>
      <c r="E32" s="160"/>
      <c r="F32" s="160"/>
    </row>
    <row r="33" spans="1:6">
      <c r="A33" s="193">
        <f>COUNT($A$7:A32)+1</f>
        <v>6</v>
      </c>
      <c r="B33" s="181" t="s">
        <v>671</v>
      </c>
      <c r="C33" s="182"/>
      <c r="D33" s="183"/>
      <c r="E33" s="162"/>
      <c r="F33" s="162"/>
    </row>
    <row r="34" spans="1:6" ht="26.4">
      <c r="A34" s="180"/>
      <c r="B34" s="196" t="s">
        <v>672</v>
      </c>
      <c r="C34" s="182"/>
      <c r="D34" s="183"/>
      <c r="E34" s="162"/>
      <c r="F34" s="162"/>
    </row>
    <row r="35" spans="1:6">
      <c r="A35" s="180"/>
      <c r="B35" s="185" t="s">
        <v>670</v>
      </c>
      <c r="C35" s="182">
        <v>40</v>
      </c>
      <c r="D35" s="183" t="s">
        <v>8</v>
      </c>
      <c r="E35" s="113">
        <v>0</v>
      </c>
      <c r="F35" s="116">
        <f t="shared" ref="F35:F36" si="3">C35*E35</f>
        <v>0</v>
      </c>
    </row>
    <row r="36" spans="1:6">
      <c r="A36" s="180"/>
      <c r="B36" s="185" t="s">
        <v>673</v>
      </c>
      <c r="C36" s="182">
        <v>2</v>
      </c>
      <c r="D36" s="183" t="s">
        <v>8</v>
      </c>
      <c r="E36" s="113">
        <v>0</v>
      </c>
      <c r="F36" s="116">
        <f t="shared" si="3"/>
        <v>0</v>
      </c>
    </row>
    <row r="37" spans="1:6">
      <c r="A37" s="187"/>
      <c r="B37" s="188"/>
      <c r="C37" s="189"/>
      <c r="D37" s="195"/>
      <c r="E37" s="114"/>
      <c r="F37" s="114"/>
    </row>
    <row r="38" spans="1:6">
      <c r="A38" s="176"/>
      <c r="B38" s="177"/>
      <c r="C38" s="178"/>
      <c r="D38" s="179"/>
      <c r="E38" s="115"/>
      <c r="F38" s="160"/>
    </row>
    <row r="39" spans="1:6">
      <c r="A39" s="193">
        <f>COUNT($A$7:A38)+1</f>
        <v>7</v>
      </c>
      <c r="B39" s="181" t="s">
        <v>674</v>
      </c>
      <c r="C39" s="182"/>
      <c r="D39" s="183"/>
      <c r="E39" s="116"/>
      <c r="F39" s="162"/>
    </row>
    <row r="40" spans="1:6" ht="39.6">
      <c r="A40" s="180"/>
      <c r="B40" s="196" t="s">
        <v>675</v>
      </c>
      <c r="C40" s="182"/>
      <c r="D40" s="183"/>
      <c r="E40" s="162"/>
      <c r="F40" s="162"/>
    </row>
    <row r="41" spans="1:6">
      <c r="A41" s="180"/>
      <c r="B41" s="185" t="s">
        <v>676</v>
      </c>
      <c r="C41" s="182">
        <v>3</v>
      </c>
      <c r="D41" s="183" t="s">
        <v>8</v>
      </c>
      <c r="E41" s="113">
        <v>0</v>
      </c>
      <c r="F41" s="116">
        <f t="shared" ref="F41" si="4">C41*E41</f>
        <v>0</v>
      </c>
    </row>
    <row r="42" spans="1:6">
      <c r="A42" s="187"/>
      <c r="B42" s="188"/>
      <c r="C42" s="189"/>
      <c r="D42" s="195"/>
      <c r="E42" s="114"/>
      <c r="F42" s="114"/>
    </row>
    <row r="43" spans="1:6">
      <c r="A43" s="180"/>
      <c r="B43" s="185"/>
      <c r="C43" s="182"/>
      <c r="D43" s="183"/>
      <c r="E43" s="116"/>
      <c r="F43" s="116"/>
    </row>
    <row r="44" spans="1:6">
      <c r="A44" s="193">
        <f>COUNT($A$7:A42)+1</f>
        <v>8</v>
      </c>
      <c r="B44" s="181" t="s">
        <v>677</v>
      </c>
      <c r="C44" s="182"/>
      <c r="D44" s="183"/>
      <c r="E44" s="162"/>
      <c r="F44" s="162"/>
    </row>
    <row r="45" spans="1:6" ht="39.6">
      <c r="A45" s="180"/>
      <c r="B45" s="196" t="s">
        <v>678</v>
      </c>
      <c r="C45" s="182"/>
      <c r="D45" s="183"/>
      <c r="E45" s="162"/>
      <c r="F45" s="162"/>
    </row>
    <row r="46" spans="1:6">
      <c r="A46" s="180"/>
      <c r="B46" s="185" t="s">
        <v>662</v>
      </c>
      <c r="C46" s="182">
        <v>1</v>
      </c>
      <c r="D46" s="183" t="s">
        <v>8</v>
      </c>
      <c r="E46" s="113">
        <v>0</v>
      </c>
      <c r="F46" s="116">
        <f>C46*E46</f>
        <v>0</v>
      </c>
    </row>
    <row r="47" spans="1:6">
      <c r="A47" s="187"/>
      <c r="B47" s="188"/>
      <c r="C47" s="189"/>
      <c r="D47" s="195"/>
      <c r="E47" s="114"/>
      <c r="F47" s="114"/>
    </row>
    <row r="48" spans="1:6">
      <c r="A48" s="176"/>
      <c r="B48" s="191"/>
      <c r="C48" s="178"/>
      <c r="D48" s="179"/>
      <c r="E48" s="115"/>
      <c r="F48" s="115"/>
    </row>
    <row r="49" spans="1:6">
      <c r="A49" s="193">
        <f>COUNT($A$7:A48)+1</f>
        <v>9</v>
      </c>
      <c r="B49" s="181" t="s">
        <v>679</v>
      </c>
      <c r="C49" s="182"/>
      <c r="D49" s="183"/>
      <c r="E49" s="162"/>
      <c r="F49" s="162"/>
    </row>
    <row r="50" spans="1:6" ht="39.6">
      <c r="A50" s="180"/>
      <c r="B50" s="196" t="s">
        <v>680</v>
      </c>
      <c r="C50" s="182"/>
      <c r="D50" s="183"/>
      <c r="E50" s="162"/>
      <c r="F50" s="162"/>
    </row>
    <row r="51" spans="1:6">
      <c r="A51" s="180"/>
      <c r="B51" s="197" t="s">
        <v>681</v>
      </c>
      <c r="C51" s="182">
        <v>4</v>
      </c>
      <c r="D51" s="183" t="s">
        <v>8</v>
      </c>
      <c r="E51" s="113">
        <v>0</v>
      </c>
      <c r="F51" s="116">
        <f>C51*E51</f>
        <v>0</v>
      </c>
    </row>
    <row r="52" spans="1:6">
      <c r="A52" s="187"/>
      <c r="B52" s="198"/>
      <c r="C52" s="189"/>
      <c r="D52" s="195"/>
      <c r="E52" s="114"/>
      <c r="F52" s="114"/>
    </row>
    <row r="53" spans="1:6">
      <c r="A53" s="176"/>
      <c r="B53" s="177"/>
      <c r="C53" s="178"/>
      <c r="D53" s="179"/>
      <c r="E53" s="160"/>
      <c r="F53" s="160"/>
    </row>
    <row r="54" spans="1:6">
      <c r="A54" s="193">
        <f>COUNT($A$7:A51)+1</f>
        <v>10</v>
      </c>
      <c r="B54" s="181" t="s">
        <v>682</v>
      </c>
      <c r="C54" s="182"/>
      <c r="D54" s="183"/>
      <c r="E54" s="162"/>
      <c r="F54" s="162"/>
    </row>
    <row r="55" spans="1:6" ht="145.19999999999999">
      <c r="A55" s="180"/>
      <c r="B55" s="196" t="s">
        <v>683</v>
      </c>
      <c r="C55" s="182"/>
      <c r="D55" s="183"/>
      <c r="E55" s="162"/>
      <c r="F55" s="162"/>
    </row>
    <row r="56" spans="1:6">
      <c r="A56" s="180"/>
      <c r="B56" s="197"/>
      <c r="C56" s="182">
        <v>3</v>
      </c>
      <c r="D56" s="183" t="s">
        <v>8</v>
      </c>
      <c r="E56" s="113">
        <v>0</v>
      </c>
      <c r="F56" s="116">
        <f>C56*E56</f>
        <v>0</v>
      </c>
    </row>
    <row r="57" spans="1:6">
      <c r="A57" s="187"/>
      <c r="B57" s="198"/>
      <c r="C57" s="189"/>
      <c r="D57" s="195"/>
      <c r="E57" s="114"/>
      <c r="F57" s="114"/>
    </row>
    <row r="58" spans="1:6">
      <c r="A58" s="176"/>
      <c r="B58" s="177"/>
      <c r="C58" s="178"/>
      <c r="D58" s="179"/>
      <c r="E58" s="115"/>
      <c r="F58" s="115"/>
    </row>
    <row r="59" spans="1:6">
      <c r="A59" s="193">
        <f>COUNT($A$7:A57)+1</f>
        <v>11</v>
      </c>
      <c r="B59" s="181" t="s">
        <v>684</v>
      </c>
      <c r="C59" s="182"/>
      <c r="D59" s="199"/>
      <c r="E59" s="116"/>
      <c r="F59" s="163"/>
    </row>
    <row r="60" spans="1:6" ht="26.4">
      <c r="A60" s="180"/>
      <c r="B60" s="184" t="s">
        <v>685</v>
      </c>
      <c r="C60" s="182"/>
      <c r="D60" s="183"/>
      <c r="E60" s="162"/>
      <c r="F60" s="162"/>
    </row>
    <row r="61" spans="1:6" ht="16.2">
      <c r="A61" s="180"/>
      <c r="B61" s="185" t="s">
        <v>686</v>
      </c>
      <c r="C61" s="182">
        <v>16</v>
      </c>
      <c r="D61" s="186" t="s">
        <v>622</v>
      </c>
      <c r="E61" s="113">
        <v>0</v>
      </c>
      <c r="F61" s="116">
        <f>C61*E61</f>
        <v>0</v>
      </c>
    </row>
    <row r="62" spans="1:6">
      <c r="A62" s="187"/>
      <c r="B62" s="188"/>
      <c r="C62" s="189"/>
      <c r="D62" s="190"/>
      <c r="E62" s="114"/>
      <c r="F62" s="114"/>
    </row>
    <row r="63" spans="1:6">
      <c r="A63" s="176"/>
      <c r="B63" s="200"/>
      <c r="C63" s="201"/>
      <c r="D63" s="202"/>
      <c r="E63" s="115"/>
      <c r="F63" s="164"/>
    </row>
    <row r="64" spans="1:6">
      <c r="A64" s="193">
        <f>COUNT($A$7:A63)+1</f>
        <v>12</v>
      </c>
      <c r="B64" s="203" t="s">
        <v>687</v>
      </c>
      <c r="C64" s="204"/>
      <c r="D64" s="199"/>
      <c r="E64" s="116"/>
      <c r="F64" s="163"/>
    </row>
    <row r="65" spans="1:6" ht="39.6">
      <c r="A65" s="180"/>
      <c r="B65" s="194" t="s">
        <v>688</v>
      </c>
      <c r="C65" s="205"/>
      <c r="D65" s="183"/>
      <c r="E65" s="162"/>
      <c r="F65" s="116"/>
    </row>
    <row r="66" spans="1:6">
      <c r="A66" s="180"/>
      <c r="B66" s="197"/>
      <c r="C66" s="205">
        <v>4</v>
      </c>
      <c r="D66" s="183" t="s">
        <v>8</v>
      </c>
      <c r="E66" s="113">
        <v>0</v>
      </c>
      <c r="F66" s="116">
        <f>C66*E66</f>
        <v>0</v>
      </c>
    </row>
    <row r="67" spans="1:6">
      <c r="A67" s="187"/>
      <c r="B67" s="198"/>
      <c r="C67" s="206"/>
      <c r="D67" s="195"/>
      <c r="E67" s="114"/>
      <c r="F67" s="114"/>
    </row>
    <row r="68" spans="1:6">
      <c r="A68" s="176"/>
      <c r="B68" s="177"/>
      <c r="C68" s="207"/>
      <c r="D68" s="179"/>
      <c r="E68" s="115"/>
      <c r="F68" s="115"/>
    </row>
    <row r="69" spans="1:6">
      <c r="A69" s="193">
        <f>COUNT($A$7:A66)+1</f>
        <v>13</v>
      </c>
      <c r="B69" s="181" t="s">
        <v>689</v>
      </c>
      <c r="C69" s="205"/>
      <c r="D69" s="183"/>
      <c r="E69" s="162"/>
      <c r="F69" s="116"/>
    </row>
    <row r="70" spans="1:6" ht="39.6">
      <c r="A70" s="180"/>
      <c r="B70" s="194" t="s">
        <v>690</v>
      </c>
      <c r="C70" s="205"/>
      <c r="D70" s="183"/>
      <c r="E70" s="162"/>
      <c r="F70" s="116"/>
    </row>
    <row r="71" spans="1:6" ht="16.2">
      <c r="A71" s="180"/>
      <c r="B71" s="197"/>
      <c r="C71" s="205">
        <v>248</v>
      </c>
      <c r="D71" s="186" t="s">
        <v>622</v>
      </c>
      <c r="E71" s="113">
        <v>0</v>
      </c>
      <c r="F71" s="116">
        <f>C71*E71</f>
        <v>0</v>
      </c>
    </row>
    <row r="72" spans="1:6">
      <c r="A72" s="187"/>
      <c r="B72" s="198"/>
      <c r="C72" s="206"/>
      <c r="D72" s="195"/>
      <c r="E72" s="165"/>
      <c r="F72" s="114"/>
    </row>
    <row r="73" spans="1:6">
      <c r="A73" s="176"/>
      <c r="B73" s="177"/>
      <c r="C73" s="207"/>
      <c r="D73" s="179"/>
      <c r="E73" s="160"/>
      <c r="F73" s="115"/>
    </row>
    <row r="74" spans="1:6">
      <c r="A74" s="193">
        <f>COUNT($A$7:A72)+1</f>
        <v>14</v>
      </c>
      <c r="B74" s="181" t="s">
        <v>691</v>
      </c>
      <c r="C74" s="205"/>
      <c r="D74" s="183"/>
      <c r="E74" s="162"/>
      <c r="F74" s="116"/>
    </row>
    <row r="75" spans="1:6" ht="26.4">
      <c r="A75" s="180"/>
      <c r="B75" s="194" t="s">
        <v>692</v>
      </c>
      <c r="C75" s="205"/>
      <c r="D75" s="183"/>
      <c r="E75" s="162"/>
      <c r="F75" s="116"/>
    </row>
    <row r="76" spans="1:6">
      <c r="A76" s="180"/>
      <c r="B76" s="197"/>
      <c r="C76" s="205"/>
      <c r="D76" s="208">
        <v>0.02</v>
      </c>
      <c r="E76" s="162"/>
      <c r="F76" s="116">
        <f>D76*(SUM(F7:F71))</f>
        <v>0</v>
      </c>
    </row>
    <row r="77" spans="1:6">
      <c r="A77" s="187"/>
      <c r="B77" s="198"/>
      <c r="C77" s="206"/>
      <c r="D77" s="209"/>
      <c r="E77" s="165"/>
      <c r="F77" s="114"/>
    </row>
    <row r="78" spans="1:6">
      <c r="A78" s="176"/>
      <c r="B78" s="177"/>
      <c r="C78" s="207"/>
      <c r="D78" s="179"/>
      <c r="E78" s="160"/>
      <c r="F78" s="115"/>
    </row>
    <row r="79" spans="1:6">
      <c r="A79" s="180"/>
      <c r="B79" s="197"/>
      <c r="C79" s="205"/>
      <c r="D79" s="183"/>
      <c r="E79" s="162"/>
      <c r="F79" s="116"/>
    </row>
    <row r="80" spans="1:6">
      <c r="A80" s="176"/>
      <c r="B80" s="177"/>
      <c r="C80" s="207"/>
      <c r="D80" s="179"/>
      <c r="E80" s="160"/>
      <c r="F80" s="115"/>
    </row>
    <row r="81" spans="1:6">
      <c r="A81" s="193">
        <f>COUNT($A$7:A79)+1</f>
        <v>15</v>
      </c>
      <c r="B81" s="181" t="s">
        <v>693</v>
      </c>
      <c r="C81" s="205"/>
      <c r="D81" s="183"/>
      <c r="E81" s="162"/>
      <c r="F81" s="116"/>
    </row>
    <row r="82" spans="1:6" ht="52.8">
      <c r="A82" s="180"/>
      <c r="B82" s="196" t="s">
        <v>694</v>
      </c>
      <c r="C82" s="205"/>
      <c r="D82" s="183"/>
      <c r="E82" s="162"/>
      <c r="F82" s="162"/>
    </row>
    <row r="83" spans="1:6">
      <c r="A83" s="180"/>
      <c r="B83" s="197"/>
      <c r="C83" s="205"/>
      <c r="D83" s="208">
        <v>0.02</v>
      </c>
      <c r="E83" s="116"/>
      <c r="F83" s="116">
        <f>D83*(SUM(F7:F71))</f>
        <v>0</v>
      </c>
    </row>
    <row r="84" spans="1:6">
      <c r="A84" s="187"/>
      <c r="B84" s="198"/>
      <c r="C84" s="206"/>
      <c r="D84" s="195"/>
      <c r="E84" s="114"/>
      <c r="F84" s="114"/>
    </row>
    <row r="85" spans="1:6">
      <c r="A85" s="176"/>
      <c r="B85" s="177"/>
      <c r="C85" s="207"/>
      <c r="D85" s="179"/>
      <c r="E85" s="115"/>
      <c r="F85" s="115"/>
    </row>
    <row r="86" spans="1:6">
      <c r="A86" s="193">
        <f>COUNT($A$7:A84)+1</f>
        <v>16</v>
      </c>
      <c r="B86" s="181" t="s">
        <v>695</v>
      </c>
      <c r="C86" s="205"/>
      <c r="D86" s="183"/>
      <c r="E86" s="116"/>
      <c r="F86" s="116"/>
    </row>
    <row r="87" spans="1:6" ht="39.6">
      <c r="A87" s="180"/>
      <c r="B87" s="210" t="s">
        <v>696</v>
      </c>
      <c r="C87" s="205"/>
      <c r="D87" s="183"/>
      <c r="E87" s="162"/>
      <c r="F87" s="116"/>
    </row>
    <row r="88" spans="1:6">
      <c r="A88" s="211"/>
      <c r="B88" s="197"/>
      <c r="C88" s="205"/>
      <c r="D88" s="208">
        <v>0.1</v>
      </c>
      <c r="E88" s="162"/>
      <c r="F88" s="116">
        <f>D88*(SUM(F7:F71))</f>
        <v>0</v>
      </c>
    </row>
    <row r="89" spans="1:6">
      <c r="A89" s="212"/>
      <c r="B89" s="198"/>
      <c r="C89" s="206"/>
      <c r="D89" s="195"/>
      <c r="E89" s="114"/>
      <c r="F89" s="114"/>
    </row>
    <row r="90" spans="1:6">
      <c r="A90" s="213"/>
      <c r="B90" s="214" t="s">
        <v>307</v>
      </c>
      <c r="C90" s="215"/>
      <c r="D90" s="216"/>
      <c r="E90" s="166" t="s">
        <v>303</v>
      </c>
      <c r="F90" s="167">
        <f>SUM(F7:F89)</f>
        <v>0</v>
      </c>
    </row>
    <row r="91" spans="1:6">
      <c r="A91" s="217"/>
      <c r="B91" s="217"/>
      <c r="C91" s="217"/>
      <c r="D91" s="217"/>
    </row>
    <row r="92" spans="1:6">
      <c r="A92" s="218" t="s">
        <v>698</v>
      </c>
      <c r="B92" s="219" t="s">
        <v>651</v>
      </c>
      <c r="C92" s="220"/>
      <c r="D92" s="221"/>
      <c r="E92" s="156"/>
      <c r="F92" s="156"/>
    </row>
    <row r="93" spans="1:6">
      <c r="A93" s="218"/>
      <c r="B93" s="219" t="s">
        <v>613</v>
      </c>
      <c r="C93" s="220"/>
      <c r="D93" s="221"/>
      <c r="E93" s="156"/>
      <c r="F93" s="156"/>
    </row>
    <row r="94" spans="1:6" ht="79.2">
      <c r="A94" s="169" t="s">
        <v>614</v>
      </c>
      <c r="B94" s="170" t="s">
        <v>615</v>
      </c>
      <c r="C94" s="171" t="s">
        <v>616</v>
      </c>
      <c r="D94" s="171" t="s">
        <v>617</v>
      </c>
      <c r="E94" s="158" t="s">
        <v>618</v>
      </c>
      <c r="F94" s="158" t="s">
        <v>619</v>
      </c>
    </row>
    <row r="95" spans="1:6" ht="15.6">
      <c r="A95" s="172">
        <v>1</v>
      </c>
      <c r="B95" s="173"/>
      <c r="C95" s="174"/>
      <c r="D95" s="175"/>
      <c r="E95" s="159"/>
      <c r="F95" s="159"/>
    </row>
    <row r="96" spans="1:6" ht="15.6">
      <c r="A96" s="180">
        <f>COUNT(A95+1)</f>
        <v>1</v>
      </c>
      <c r="B96" s="181" t="s">
        <v>699</v>
      </c>
      <c r="C96" s="222"/>
      <c r="D96" s="223"/>
      <c r="E96" s="168"/>
      <c r="F96" s="168"/>
    </row>
    <row r="97" spans="1:6" ht="26.4">
      <c r="A97" s="180"/>
      <c r="B97" s="224" t="s">
        <v>700</v>
      </c>
      <c r="C97" s="205"/>
      <c r="D97" s="183"/>
      <c r="E97" s="162"/>
      <c r="F97" s="162"/>
    </row>
    <row r="98" spans="1:6" ht="16.2">
      <c r="A98" s="180"/>
      <c r="B98" s="185" t="s">
        <v>701</v>
      </c>
      <c r="C98" s="182">
        <v>129</v>
      </c>
      <c r="D98" s="186" t="s">
        <v>622</v>
      </c>
      <c r="E98" s="113">
        <v>0</v>
      </c>
      <c r="F98" s="116">
        <f>C98*E98</f>
        <v>0</v>
      </c>
    </row>
    <row r="99" spans="1:6">
      <c r="A99" s="187"/>
      <c r="B99" s="188"/>
      <c r="C99" s="189"/>
      <c r="D99" s="190"/>
      <c r="E99" s="114"/>
      <c r="F99" s="114"/>
    </row>
    <row r="100" spans="1:6">
      <c r="A100" s="176"/>
      <c r="B100" s="191"/>
      <c r="C100" s="178"/>
      <c r="D100" s="192"/>
      <c r="E100" s="115"/>
      <c r="F100" s="115"/>
    </row>
    <row r="101" spans="1:6" ht="15.6">
      <c r="A101" s="193">
        <f>COUNT($A$7:A100)+1</f>
        <v>19</v>
      </c>
      <c r="B101" s="181" t="s">
        <v>660</v>
      </c>
      <c r="C101" s="182"/>
      <c r="D101" s="183"/>
      <c r="E101" s="162"/>
      <c r="F101" s="162"/>
    </row>
    <row r="102" spans="1:6" ht="15.6">
      <c r="A102" s="180"/>
      <c r="B102" s="194" t="s">
        <v>661</v>
      </c>
      <c r="C102" s="182"/>
      <c r="D102" s="183"/>
      <c r="E102" s="162"/>
      <c r="F102" s="162"/>
    </row>
    <row r="103" spans="1:6">
      <c r="A103" s="180"/>
      <c r="B103" s="185" t="s">
        <v>702</v>
      </c>
      <c r="C103" s="182">
        <v>2</v>
      </c>
      <c r="D103" s="183" t="s">
        <v>8</v>
      </c>
      <c r="E103" s="113">
        <v>0</v>
      </c>
      <c r="F103" s="116">
        <f t="shared" ref="F103" si="5">C103*E103</f>
        <v>0</v>
      </c>
    </row>
    <row r="104" spans="1:6">
      <c r="A104" s="187"/>
      <c r="B104" s="188"/>
      <c r="C104" s="189"/>
      <c r="D104" s="195"/>
      <c r="E104" s="114"/>
      <c r="F104" s="114"/>
    </row>
    <row r="105" spans="1:6">
      <c r="A105" s="176"/>
      <c r="B105" s="177"/>
      <c r="C105" s="178"/>
      <c r="D105" s="179"/>
      <c r="E105" s="160"/>
      <c r="F105" s="160"/>
    </row>
    <row r="106" spans="1:6" ht="15.6">
      <c r="A106" s="193">
        <f>COUNT($A$7:A105)+1</f>
        <v>20</v>
      </c>
      <c r="B106" s="181" t="s">
        <v>663</v>
      </c>
      <c r="C106" s="182"/>
      <c r="D106" s="183"/>
      <c r="E106" s="162"/>
      <c r="F106" s="162"/>
    </row>
    <row r="107" spans="1:6" ht="15.6">
      <c r="A107" s="180"/>
      <c r="B107" s="194" t="s">
        <v>664</v>
      </c>
      <c r="C107" s="182"/>
      <c r="D107" s="183"/>
      <c r="E107" s="162"/>
      <c r="F107" s="162"/>
    </row>
    <row r="108" spans="1:6">
      <c r="A108" s="180"/>
      <c r="B108" s="185" t="s">
        <v>702</v>
      </c>
      <c r="C108" s="182">
        <v>1</v>
      </c>
      <c r="D108" s="183" t="s">
        <v>8</v>
      </c>
      <c r="E108" s="113">
        <v>0</v>
      </c>
      <c r="F108" s="116">
        <f t="shared" ref="F108" si="6">C108*E108</f>
        <v>0</v>
      </c>
    </row>
    <row r="109" spans="1:6">
      <c r="A109" s="187"/>
      <c r="B109" s="188"/>
      <c r="C109" s="189"/>
      <c r="D109" s="195"/>
      <c r="E109" s="114"/>
      <c r="F109" s="114"/>
    </row>
    <row r="110" spans="1:6">
      <c r="A110" s="225"/>
      <c r="B110" s="226"/>
      <c r="C110" s="178"/>
      <c r="D110" s="179"/>
      <c r="E110" s="160"/>
      <c r="F110" s="160"/>
    </row>
    <row r="111" spans="1:6">
      <c r="A111" s="193">
        <f>COUNT($A$7:A110)+1</f>
        <v>21</v>
      </c>
      <c r="B111" s="181" t="s">
        <v>703</v>
      </c>
      <c r="C111" s="182"/>
      <c r="D111" s="183"/>
      <c r="E111" s="162"/>
      <c r="F111" s="162"/>
    </row>
    <row r="112" spans="1:6">
      <c r="A112" s="180"/>
      <c r="B112" s="194" t="s">
        <v>704</v>
      </c>
      <c r="C112" s="182"/>
      <c r="D112" s="183"/>
      <c r="E112" s="162"/>
      <c r="F112" s="162"/>
    </row>
    <row r="113" spans="1:6">
      <c r="A113" s="180"/>
      <c r="B113" s="185" t="s">
        <v>705</v>
      </c>
      <c r="C113" s="182">
        <v>2</v>
      </c>
      <c r="D113" s="183" t="s">
        <v>8</v>
      </c>
      <c r="E113" s="113">
        <v>0</v>
      </c>
      <c r="F113" s="116">
        <f t="shared" ref="F113" si="7">C113*E113</f>
        <v>0</v>
      </c>
    </row>
    <row r="114" spans="1:6">
      <c r="A114" s="187"/>
      <c r="B114" s="188"/>
      <c r="C114" s="189"/>
      <c r="D114" s="195"/>
      <c r="E114" s="114"/>
      <c r="F114" s="114"/>
    </row>
    <row r="115" spans="1:6">
      <c r="A115" s="176"/>
      <c r="B115" s="177"/>
      <c r="C115" s="178"/>
      <c r="D115" s="179"/>
      <c r="E115" s="160"/>
      <c r="F115" s="160"/>
    </row>
    <row r="116" spans="1:6">
      <c r="A116" s="193">
        <f>COUNT($A$7:A115)+1</f>
        <v>22</v>
      </c>
      <c r="B116" s="181" t="s">
        <v>665</v>
      </c>
      <c r="C116" s="182"/>
      <c r="D116" s="183"/>
      <c r="E116" s="162"/>
      <c r="F116" s="162"/>
    </row>
    <row r="117" spans="1:6">
      <c r="A117" s="180"/>
      <c r="B117" s="194" t="s">
        <v>666</v>
      </c>
      <c r="C117" s="182"/>
      <c r="D117" s="183"/>
      <c r="E117" s="162"/>
      <c r="F117" s="162"/>
    </row>
    <row r="118" spans="1:6">
      <c r="A118" s="193"/>
      <c r="B118" s="185" t="s">
        <v>706</v>
      </c>
      <c r="C118" s="182">
        <v>1</v>
      </c>
      <c r="D118" s="183" t="s">
        <v>8</v>
      </c>
      <c r="E118" s="113">
        <v>0</v>
      </c>
      <c r="F118" s="116">
        <f t="shared" ref="F118" si="8">C118*E118</f>
        <v>0</v>
      </c>
    </row>
    <row r="119" spans="1:6">
      <c r="A119" s="187"/>
      <c r="B119" s="188"/>
      <c r="C119" s="189"/>
      <c r="D119" s="195"/>
      <c r="E119" s="114"/>
      <c r="F119" s="114"/>
    </row>
    <row r="120" spans="1:6">
      <c r="A120" s="176"/>
      <c r="B120" s="177"/>
      <c r="C120" s="178"/>
      <c r="D120" s="179"/>
      <c r="E120" s="160"/>
      <c r="F120" s="160"/>
    </row>
    <row r="121" spans="1:6">
      <c r="A121" s="193">
        <f>COUNT($A$7:A118)+1</f>
        <v>23</v>
      </c>
      <c r="B121" s="181" t="s">
        <v>668</v>
      </c>
      <c r="C121" s="182"/>
      <c r="D121" s="183"/>
      <c r="E121" s="162"/>
      <c r="F121" s="162"/>
    </row>
    <row r="122" spans="1:6">
      <c r="A122" s="180"/>
      <c r="B122" s="194" t="s">
        <v>669</v>
      </c>
      <c r="C122" s="182"/>
      <c r="D122" s="183"/>
      <c r="E122" s="162"/>
      <c r="F122" s="162"/>
    </row>
    <row r="123" spans="1:6">
      <c r="A123" s="180"/>
      <c r="B123" s="185" t="s">
        <v>707</v>
      </c>
      <c r="C123" s="182">
        <v>1</v>
      </c>
      <c r="D123" s="183" t="s">
        <v>8</v>
      </c>
      <c r="E123" s="113">
        <v>0</v>
      </c>
      <c r="F123" s="116">
        <f>C123*E123</f>
        <v>0</v>
      </c>
    </row>
    <row r="124" spans="1:6">
      <c r="A124" s="187"/>
      <c r="B124" s="188"/>
      <c r="C124" s="189"/>
      <c r="D124" s="195"/>
      <c r="E124" s="114"/>
      <c r="F124" s="114"/>
    </row>
    <row r="125" spans="1:6">
      <c r="A125" s="176"/>
      <c r="B125" s="177"/>
      <c r="C125" s="178"/>
      <c r="D125" s="179"/>
      <c r="E125" s="160"/>
      <c r="F125" s="160"/>
    </row>
    <row r="126" spans="1:6">
      <c r="A126" s="193">
        <f>COUNT($A$7:A125)+1</f>
        <v>24</v>
      </c>
      <c r="B126" s="181" t="s">
        <v>671</v>
      </c>
      <c r="C126" s="182"/>
      <c r="D126" s="183"/>
      <c r="E126" s="162"/>
      <c r="F126" s="162"/>
    </row>
    <row r="127" spans="1:6" ht="26.4">
      <c r="A127" s="180"/>
      <c r="B127" s="196" t="s">
        <v>672</v>
      </c>
      <c r="C127" s="182"/>
      <c r="D127" s="183"/>
      <c r="E127" s="162"/>
      <c r="F127" s="162"/>
    </row>
    <row r="128" spans="1:6">
      <c r="A128" s="180"/>
      <c r="B128" s="185" t="s">
        <v>707</v>
      </c>
      <c r="C128" s="182">
        <v>28</v>
      </c>
      <c r="D128" s="183" t="s">
        <v>8</v>
      </c>
      <c r="E128" s="113">
        <v>0</v>
      </c>
      <c r="F128" s="116">
        <f t="shared" ref="F128:F129" si="9">C128*E128</f>
        <v>0</v>
      </c>
    </row>
    <row r="129" spans="1:6">
      <c r="A129" s="180"/>
      <c r="B129" s="185" t="s">
        <v>670</v>
      </c>
      <c r="C129" s="182">
        <v>2</v>
      </c>
      <c r="D129" s="183" t="s">
        <v>8</v>
      </c>
      <c r="E129" s="113">
        <v>0</v>
      </c>
      <c r="F129" s="116">
        <f t="shared" si="9"/>
        <v>0</v>
      </c>
    </row>
    <row r="130" spans="1:6">
      <c r="A130" s="187"/>
      <c r="B130" s="188"/>
      <c r="C130" s="189"/>
      <c r="D130" s="195"/>
      <c r="E130" s="114"/>
      <c r="F130" s="114"/>
    </row>
    <row r="131" spans="1:6">
      <c r="A131" s="176"/>
      <c r="B131" s="191"/>
      <c r="C131" s="178"/>
      <c r="D131" s="179"/>
      <c r="E131" s="115"/>
      <c r="F131" s="115"/>
    </row>
    <row r="132" spans="1:6">
      <c r="A132" s="193">
        <f>COUNT($A$7:A131)+1</f>
        <v>25</v>
      </c>
      <c r="B132" s="181" t="s">
        <v>677</v>
      </c>
      <c r="C132" s="182"/>
      <c r="D132" s="183"/>
      <c r="E132" s="162"/>
      <c r="F132" s="162"/>
    </row>
    <row r="133" spans="1:6" ht="56.4" customHeight="1">
      <c r="A133" s="180"/>
      <c r="B133" s="196" t="s">
        <v>678</v>
      </c>
      <c r="C133" s="182"/>
      <c r="D133" s="183"/>
      <c r="E133" s="162"/>
      <c r="F133" s="162"/>
    </row>
    <row r="134" spans="1:6">
      <c r="A134" s="180"/>
      <c r="B134" s="185" t="s">
        <v>702</v>
      </c>
      <c r="C134" s="182">
        <v>1</v>
      </c>
      <c r="D134" s="183" t="s">
        <v>8</v>
      </c>
      <c r="E134" s="113">
        <v>0</v>
      </c>
      <c r="F134" s="116">
        <f>C134*E134</f>
        <v>0</v>
      </c>
    </row>
    <row r="135" spans="1:6">
      <c r="A135" s="187"/>
      <c r="B135" s="188"/>
      <c r="C135" s="189"/>
      <c r="D135" s="195"/>
      <c r="E135" s="114"/>
      <c r="F135" s="114"/>
    </row>
    <row r="136" spans="1:6">
      <c r="A136" s="180"/>
      <c r="B136" s="185"/>
      <c r="C136" s="182"/>
      <c r="D136" s="183"/>
      <c r="E136" s="116"/>
      <c r="F136" s="116"/>
    </row>
    <row r="137" spans="1:6">
      <c r="A137" s="180"/>
      <c r="B137" s="185"/>
      <c r="C137" s="182"/>
      <c r="D137" s="183"/>
      <c r="E137" s="116"/>
      <c r="F137" s="116"/>
    </row>
    <row r="138" spans="1:6">
      <c r="A138" s="176"/>
      <c r="B138" s="191"/>
      <c r="C138" s="178"/>
      <c r="D138" s="179"/>
      <c r="E138" s="115"/>
      <c r="F138" s="115"/>
    </row>
    <row r="139" spans="1:6">
      <c r="A139" s="193">
        <f>COUNT($A$7:A138)+1</f>
        <v>26</v>
      </c>
      <c r="B139" s="181" t="s">
        <v>679</v>
      </c>
      <c r="C139" s="182"/>
      <c r="D139" s="183"/>
      <c r="E139" s="162"/>
      <c r="F139" s="162"/>
    </row>
    <row r="140" spans="1:6" ht="39.6">
      <c r="A140" s="180"/>
      <c r="B140" s="194" t="s">
        <v>680</v>
      </c>
      <c r="C140" s="182"/>
      <c r="D140" s="183"/>
      <c r="E140" s="162"/>
      <c r="F140" s="162"/>
    </row>
    <row r="141" spans="1:6">
      <c r="A141" s="180"/>
      <c r="B141" s="197" t="s">
        <v>681</v>
      </c>
      <c r="C141" s="182">
        <v>3</v>
      </c>
      <c r="D141" s="183" t="s">
        <v>8</v>
      </c>
      <c r="E141" s="113">
        <v>0</v>
      </c>
      <c r="F141" s="116">
        <f>C141*E141</f>
        <v>0</v>
      </c>
    </row>
    <row r="142" spans="1:6">
      <c r="A142" s="187"/>
      <c r="B142" s="198"/>
      <c r="C142" s="189"/>
      <c r="D142" s="195"/>
      <c r="E142" s="114"/>
      <c r="F142" s="114"/>
    </row>
    <row r="143" spans="1:6">
      <c r="A143" s="176"/>
      <c r="B143" s="177"/>
      <c r="C143" s="178"/>
      <c r="D143" s="179"/>
      <c r="E143" s="160"/>
      <c r="F143" s="160"/>
    </row>
    <row r="144" spans="1:6">
      <c r="A144" s="193">
        <f>COUNT($A$7:A141)+1</f>
        <v>27</v>
      </c>
      <c r="B144" s="181" t="s">
        <v>682</v>
      </c>
      <c r="C144" s="182"/>
      <c r="D144" s="183"/>
      <c r="E144" s="162"/>
      <c r="F144" s="162"/>
    </row>
    <row r="145" spans="1:6" ht="145.19999999999999">
      <c r="A145" s="180"/>
      <c r="B145" s="196" t="s">
        <v>683</v>
      </c>
      <c r="C145" s="182"/>
      <c r="D145" s="183"/>
      <c r="E145" s="162"/>
      <c r="F145" s="162"/>
    </row>
    <row r="146" spans="1:6">
      <c r="A146" s="180"/>
      <c r="B146" s="197"/>
      <c r="C146" s="182">
        <v>2</v>
      </c>
      <c r="D146" s="183" t="s">
        <v>8</v>
      </c>
      <c r="E146" s="113">
        <v>0</v>
      </c>
      <c r="F146" s="116">
        <f>C146*E146</f>
        <v>0</v>
      </c>
    </row>
    <row r="147" spans="1:6">
      <c r="A147" s="187"/>
      <c r="B147" s="198"/>
      <c r="C147" s="189"/>
      <c r="D147" s="195"/>
      <c r="E147" s="114"/>
      <c r="F147" s="114"/>
    </row>
    <row r="148" spans="1:6">
      <c r="A148" s="176"/>
      <c r="B148" s="177"/>
      <c r="C148" s="178"/>
      <c r="D148" s="179"/>
      <c r="E148" s="115"/>
      <c r="F148" s="115"/>
    </row>
    <row r="149" spans="1:6">
      <c r="A149" s="193">
        <f>COUNT($A$7:A147)+1</f>
        <v>28</v>
      </c>
      <c r="B149" s="181" t="s">
        <v>684</v>
      </c>
      <c r="C149" s="182"/>
      <c r="D149" s="199"/>
      <c r="E149" s="116"/>
      <c r="F149" s="163"/>
    </row>
    <row r="150" spans="1:6" ht="26.4">
      <c r="A150" s="180"/>
      <c r="B150" s="184" t="s">
        <v>685</v>
      </c>
      <c r="C150" s="182"/>
      <c r="D150" s="183"/>
      <c r="E150" s="162"/>
      <c r="F150" s="162"/>
    </row>
    <row r="151" spans="1:6" ht="16.2">
      <c r="A151" s="180"/>
      <c r="B151" s="185" t="s">
        <v>662</v>
      </c>
      <c r="C151" s="182">
        <v>12</v>
      </c>
      <c r="D151" s="186" t="s">
        <v>622</v>
      </c>
      <c r="E151" s="113">
        <v>0</v>
      </c>
      <c r="F151" s="116">
        <f>C151*E151</f>
        <v>0</v>
      </c>
    </row>
    <row r="152" spans="1:6">
      <c r="A152" s="187"/>
      <c r="B152" s="188"/>
      <c r="C152" s="189"/>
      <c r="D152" s="190"/>
      <c r="E152" s="114"/>
      <c r="F152" s="114"/>
    </row>
    <row r="153" spans="1:6">
      <c r="A153" s="176"/>
      <c r="B153" s="200"/>
      <c r="C153" s="201"/>
      <c r="D153" s="202"/>
      <c r="E153" s="115"/>
      <c r="F153" s="164"/>
    </row>
    <row r="154" spans="1:6">
      <c r="A154" s="193">
        <f>COUNT($A$7:A153)+1</f>
        <v>29</v>
      </c>
      <c r="B154" s="203" t="s">
        <v>687</v>
      </c>
      <c r="C154" s="204"/>
      <c r="D154" s="199"/>
      <c r="E154" s="116"/>
      <c r="F154" s="163"/>
    </row>
    <row r="155" spans="1:6" ht="39.6">
      <c r="A155" s="180"/>
      <c r="B155" s="194" t="s">
        <v>688</v>
      </c>
      <c r="C155" s="205"/>
      <c r="D155" s="183"/>
      <c r="E155" s="162"/>
      <c r="F155" s="116"/>
    </row>
    <row r="156" spans="1:6">
      <c r="A156" s="180"/>
      <c r="B156" s="197"/>
      <c r="C156" s="205">
        <v>3</v>
      </c>
      <c r="D156" s="183" t="s">
        <v>8</v>
      </c>
      <c r="E156" s="113">
        <v>0</v>
      </c>
      <c r="F156" s="116">
        <f>C156*E156</f>
        <v>0</v>
      </c>
    </row>
    <row r="157" spans="1:6">
      <c r="A157" s="187"/>
      <c r="B157" s="198"/>
      <c r="C157" s="206"/>
      <c r="D157" s="195"/>
      <c r="E157" s="114"/>
      <c r="F157" s="114"/>
    </row>
    <row r="158" spans="1:6">
      <c r="A158" s="176"/>
      <c r="B158" s="177"/>
      <c r="C158" s="207"/>
      <c r="D158" s="179"/>
      <c r="E158" s="115"/>
      <c r="F158" s="115"/>
    </row>
    <row r="159" spans="1:6">
      <c r="A159" s="193">
        <f>COUNT($A$7:A156)+1</f>
        <v>30</v>
      </c>
      <c r="B159" s="181" t="s">
        <v>689</v>
      </c>
      <c r="C159" s="205"/>
      <c r="D159" s="183"/>
      <c r="E159" s="162"/>
      <c r="F159" s="116"/>
    </row>
    <row r="160" spans="1:6" ht="39.6">
      <c r="A160" s="180"/>
      <c r="B160" s="194" t="s">
        <v>690</v>
      </c>
      <c r="C160" s="205"/>
      <c r="D160" s="183"/>
      <c r="E160" s="162"/>
      <c r="F160" s="116"/>
    </row>
    <row r="161" spans="1:6" ht="16.2">
      <c r="A161" s="180"/>
      <c r="B161" s="197"/>
      <c r="C161" s="205">
        <v>129</v>
      </c>
      <c r="D161" s="186" t="s">
        <v>622</v>
      </c>
      <c r="E161" s="113">
        <v>0</v>
      </c>
      <c r="F161" s="116">
        <f>C161*E161</f>
        <v>0</v>
      </c>
    </row>
    <row r="162" spans="1:6">
      <c r="A162" s="187"/>
      <c r="B162" s="198"/>
      <c r="C162" s="206"/>
      <c r="D162" s="195"/>
      <c r="E162" s="165"/>
      <c r="F162" s="114"/>
    </row>
    <row r="163" spans="1:6">
      <c r="A163" s="176"/>
      <c r="B163" s="177"/>
      <c r="C163" s="207"/>
      <c r="D163" s="179"/>
      <c r="E163" s="160"/>
      <c r="F163" s="115"/>
    </row>
    <row r="164" spans="1:6">
      <c r="A164" s="193">
        <f>COUNT($A$7:A162)+1</f>
        <v>31</v>
      </c>
      <c r="B164" s="181" t="s">
        <v>691</v>
      </c>
      <c r="C164" s="205"/>
      <c r="D164" s="183"/>
      <c r="E164" s="162"/>
      <c r="F164" s="116"/>
    </row>
    <row r="165" spans="1:6" ht="26.4">
      <c r="A165" s="180"/>
      <c r="B165" s="194" t="s">
        <v>692</v>
      </c>
      <c r="C165" s="205"/>
      <c r="D165" s="183"/>
      <c r="E165" s="162"/>
      <c r="F165" s="116"/>
    </row>
    <row r="166" spans="1:6">
      <c r="A166" s="180"/>
      <c r="B166" s="197"/>
      <c r="C166" s="205"/>
      <c r="D166" s="208">
        <v>0.02</v>
      </c>
      <c r="E166" s="162"/>
      <c r="F166" s="116">
        <f>D166*(SUM(F98:F161))</f>
        <v>0</v>
      </c>
    </row>
    <row r="167" spans="1:6">
      <c r="A167" s="187"/>
      <c r="B167" s="198"/>
      <c r="C167" s="206"/>
      <c r="D167" s="209"/>
      <c r="E167" s="165"/>
      <c r="F167" s="114"/>
    </row>
    <row r="168" spans="1:6">
      <c r="A168" s="176"/>
      <c r="B168" s="177"/>
      <c r="C168" s="207"/>
      <c r="D168" s="179"/>
      <c r="E168" s="115"/>
      <c r="F168" s="115"/>
    </row>
    <row r="169" spans="1:6">
      <c r="A169" s="193">
        <f>COUNT($A$7:A167)+1</f>
        <v>32</v>
      </c>
      <c r="B169" s="181" t="s">
        <v>695</v>
      </c>
      <c r="C169" s="205"/>
      <c r="D169" s="183"/>
      <c r="E169" s="116"/>
      <c r="F169" s="116"/>
    </row>
    <row r="170" spans="1:6" ht="39.6">
      <c r="A170" s="180"/>
      <c r="B170" s="227" t="s">
        <v>696</v>
      </c>
      <c r="C170" s="205"/>
      <c r="D170" s="183"/>
      <c r="E170" s="162"/>
      <c r="F170" s="116"/>
    </row>
    <row r="171" spans="1:6">
      <c r="A171" s="211"/>
      <c r="B171" s="197"/>
      <c r="C171" s="205"/>
      <c r="D171" s="208">
        <v>0.1</v>
      </c>
      <c r="E171" s="162"/>
      <c r="F171" s="116">
        <f>D171*(SUM(F98:F161))</f>
        <v>0</v>
      </c>
    </row>
    <row r="172" spans="1:6">
      <c r="A172" s="212"/>
      <c r="B172" s="198"/>
      <c r="C172" s="206"/>
      <c r="D172" s="195"/>
      <c r="E172" s="114"/>
      <c r="F172" s="114"/>
    </row>
    <row r="173" spans="1:6">
      <c r="A173" s="213"/>
      <c r="B173" s="214" t="s">
        <v>307</v>
      </c>
      <c r="C173" s="215"/>
      <c r="D173" s="216"/>
      <c r="E173" s="166" t="s">
        <v>303</v>
      </c>
      <c r="F173" s="167">
        <f>SUM(F98:F172)</f>
        <v>0</v>
      </c>
    </row>
  </sheetData>
  <sheetProtection algorithmName="SHA-512" hashValue="l7a+RlYUHb8qRdUdFRd44bMNDFri9HcwRfv8mnL7SvC8jO4axxzLRrHGAswTCIDcy9IpLjIfRAf1qTZKgVJ5Pw==" saltValue="ajvSV6S5uCf5NNw269pKVA=="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5F986-D32A-4905-9E07-D602B209094C}">
  <sheetPr>
    <tabColor rgb="FF92D050"/>
    <pageSetUpPr fitToPage="1"/>
  </sheetPr>
  <dimension ref="A1:AQ25"/>
  <sheetViews>
    <sheetView zoomScale="70" zoomScaleNormal="70" zoomScaleSheetLayoutView="100" workbookViewId="0">
      <selection sqref="A1:F2"/>
    </sheetView>
  </sheetViews>
  <sheetFormatPr defaultColWidth="10.33203125" defaultRowHeight="15"/>
  <cols>
    <col min="1" max="1" width="10.44140625" style="85" bestFit="1" customWidth="1"/>
    <col min="2" max="2" width="75.5546875" style="86" customWidth="1"/>
    <col min="3" max="3" width="6.44140625" style="82" bestFit="1" customWidth="1"/>
    <col min="4" max="4" width="9.44140625" style="83" bestFit="1" customWidth="1"/>
    <col min="5" max="5" width="11" style="84" bestFit="1" customWidth="1"/>
    <col min="6" max="6" width="14.5546875" style="87" bestFit="1" customWidth="1"/>
    <col min="7" max="16384" width="10.33203125" style="60"/>
  </cols>
  <sheetData>
    <row r="1" spans="1:43" s="50" customFormat="1">
      <c r="A1" s="372" t="s">
        <v>241</v>
      </c>
      <c r="B1" s="373"/>
      <c r="C1" s="373"/>
      <c r="D1" s="373"/>
      <c r="E1" s="373"/>
      <c r="F1" s="374"/>
    </row>
    <row r="2" spans="1:43" s="50" customFormat="1" ht="15.6" thickBot="1">
      <c r="A2" s="375"/>
      <c r="B2" s="376"/>
      <c r="C2" s="376"/>
      <c r="D2" s="376"/>
      <c r="E2" s="376"/>
      <c r="F2" s="377"/>
    </row>
    <row r="3" spans="1:43" s="50" customFormat="1" ht="15.6" thickBot="1">
      <c r="A3" s="378"/>
      <c r="B3" s="379"/>
      <c r="C3" s="51"/>
      <c r="D3" s="52"/>
      <c r="E3" s="53"/>
      <c r="F3" s="54"/>
    </row>
    <row r="4" spans="1:43" s="55" customFormat="1" ht="19.8" thickBot="1">
      <c r="A4" s="380" t="s">
        <v>247</v>
      </c>
      <c r="B4" s="381"/>
      <c r="C4" s="381"/>
      <c r="D4" s="381"/>
      <c r="E4" s="381"/>
      <c r="F4" s="382"/>
    </row>
    <row r="5" spans="1:43">
      <c r="A5" s="56"/>
      <c r="B5" s="57"/>
      <c r="C5" s="58"/>
      <c r="D5" s="58"/>
      <c r="E5" s="59"/>
      <c r="F5" s="59"/>
    </row>
    <row r="6" spans="1:43" s="66" customFormat="1" ht="30">
      <c r="A6" s="61" t="s">
        <v>0</v>
      </c>
      <c r="B6" s="62" t="s">
        <v>1</v>
      </c>
      <c r="C6" s="63" t="s">
        <v>3</v>
      </c>
      <c r="D6" s="64" t="s">
        <v>7</v>
      </c>
      <c r="E6" s="65" t="s">
        <v>4</v>
      </c>
      <c r="F6" s="65" t="s">
        <v>5</v>
      </c>
    </row>
    <row r="7" spans="1:43" s="50" customFormat="1" ht="15.6" thickBot="1">
      <c r="A7" s="67"/>
      <c r="B7" s="68"/>
      <c r="C7" s="69"/>
      <c r="D7" s="70"/>
      <c r="E7" s="71"/>
      <c r="F7" s="72"/>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row>
    <row r="8" spans="1:43" s="77" customFormat="1" ht="19.8" thickBot="1">
      <c r="A8" s="88" t="s">
        <v>271</v>
      </c>
      <c r="B8" s="89" t="s">
        <v>272</v>
      </c>
      <c r="C8" s="73"/>
      <c r="D8" s="74"/>
      <c r="E8" s="75"/>
      <c r="F8" s="76"/>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row>
    <row r="9" spans="1:43" s="79" customFormat="1">
      <c r="A9" s="133"/>
      <c r="B9" s="134"/>
      <c r="C9" s="135"/>
      <c r="D9" s="136"/>
      <c r="E9" s="80"/>
      <c r="F9" s="81"/>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row>
    <row r="10" spans="1:43">
      <c r="A10" s="137"/>
      <c r="B10" s="138"/>
      <c r="C10" s="139"/>
      <c r="D10" s="140"/>
      <c r="E10" s="90"/>
      <c r="F10" s="78"/>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row>
    <row r="11" spans="1:43" ht="35.1" customHeight="1">
      <c r="A11" s="141" t="s">
        <v>270</v>
      </c>
      <c r="B11" s="138" t="s">
        <v>282</v>
      </c>
      <c r="C11" s="139" t="s">
        <v>8</v>
      </c>
      <c r="D11" s="140">
        <v>1</v>
      </c>
      <c r="E11" s="90">
        <v>0</v>
      </c>
      <c r="F11" s="78">
        <f>E11*D11</f>
        <v>0</v>
      </c>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row>
    <row r="12" spans="1:43">
      <c r="A12" s="141"/>
      <c r="B12" s="138"/>
      <c r="C12" s="139"/>
      <c r="D12" s="140"/>
      <c r="E12" s="90"/>
      <c r="F12" s="78"/>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row>
    <row r="13" spans="1:43" ht="35.1" customHeight="1">
      <c r="A13" s="141" t="s">
        <v>274</v>
      </c>
      <c r="B13" s="142" t="s">
        <v>283</v>
      </c>
      <c r="C13" s="139" t="s">
        <v>25</v>
      </c>
      <c r="D13" s="140">
        <v>1</v>
      </c>
      <c r="E13" s="90">
        <v>0</v>
      </c>
      <c r="F13" s="78">
        <f>E13*D13</f>
        <v>0</v>
      </c>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row>
    <row r="14" spans="1:43">
      <c r="A14" s="141"/>
      <c r="B14" s="138"/>
      <c r="C14" s="139"/>
      <c r="D14" s="140"/>
      <c r="E14" s="90"/>
      <c r="F14" s="78"/>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row>
    <row r="15" spans="1:43" ht="60">
      <c r="A15" s="141" t="s">
        <v>279</v>
      </c>
      <c r="B15" s="138" t="s">
        <v>273</v>
      </c>
      <c r="C15" s="139" t="s">
        <v>25</v>
      </c>
      <c r="D15" s="140">
        <v>1</v>
      </c>
      <c r="E15" s="90">
        <v>0</v>
      </c>
      <c r="F15" s="78">
        <f>E15*D15</f>
        <v>0</v>
      </c>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row>
    <row r="16" spans="1:43">
      <c r="A16" s="141"/>
      <c r="B16" s="138"/>
      <c r="C16" s="139"/>
      <c r="D16" s="140"/>
      <c r="E16" s="90"/>
      <c r="F16" s="78"/>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row>
    <row r="17" spans="1:43" ht="30">
      <c r="A17" s="141" t="s">
        <v>280</v>
      </c>
      <c r="B17" s="138" t="s">
        <v>277</v>
      </c>
      <c r="C17" s="139" t="s">
        <v>24</v>
      </c>
      <c r="D17" s="140">
        <v>10</v>
      </c>
      <c r="E17" s="90">
        <v>0</v>
      </c>
      <c r="F17" s="78">
        <f>E17*D17</f>
        <v>0</v>
      </c>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row>
    <row r="18" spans="1:43">
      <c r="A18" s="141"/>
      <c r="B18" s="138"/>
      <c r="C18" s="139"/>
      <c r="D18" s="140"/>
      <c r="E18" s="90"/>
      <c r="F18" s="78"/>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row>
    <row r="19" spans="1:43">
      <c r="A19" s="141" t="s">
        <v>278</v>
      </c>
      <c r="B19" s="138" t="s">
        <v>275</v>
      </c>
      <c r="C19" s="139" t="s">
        <v>24</v>
      </c>
      <c r="D19" s="140">
        <v>30</v>
      </c>
      <c r="E19" s="90">
        <v>0</v>
      </c>
      <c r="F19" s="78">
        <f>E19*D19</f>
        <v>0</v>
      </c>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row>
    <row r="20" spans="1:43">
      <c r="A20" s="137"/>
      <c r="B20" s="138"/>
      <c r="C20" s="139"/>
      <c r="D20" s="140"/>
      <c r="E20" s="90"/>
      <c r="F20" s="78"/>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row>
    <row r="21" spans="1:43">
      <c r="A21" s="137" t="s">
        <v>281</v>
      </c>
      <c r="B21" s="138" t="s">
        <v>276</v>
      </c>
      <c r="C21" s="139" t="s">
        <v>24</v>
      </c>
      <c r="D21" s="140">
        <v>15</v>
      </c>
      <c r="E21" s="90">
        <v>0</v>
      </c>
      <c r="F21" s="78">
        <f>E21*D21</f>
        <v>0</v>
      </c>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row>
    <row r="22" spans="1:43">
      <c r="A22" s="137"/>
      <c r="B22" s="138"/>
      <c r="C22" s="139"/>
      <c r="D22" s="140"/>
      <c r="E22" s="90"/>
      <c r="F22" s="78"/>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row>
    <row r="23" spans="1:43" ht="15" customHeight="1">
      <c r="A23" s="137" t="s">
        <v>284</v>
      </c>
      <c r="B23" s="138" t="s">
        <v>34</v>
      </c>
      <c r="C23" s="143">
        <v>0.05</v>
      </c>
      <c r="D23" s="140"/>
      <c r="E23" s="90"/>
      <c r="F23" s="78">
        <f>SUM(F11:F22)*C23</f>
        <v>0</v>
      </c>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row>
    <row r="24" spans="1:43" ht="15.6" thickBot="1">
      <c r="A24" s="144"/>
      <c r="B24" s="145"/>
      <c r="C24" s="146"/>
      <c r="D24" s="147"/>
    </row>
    <row r="25" spans="1:43" ht="19.8" thickBot="1">
      <c r="A25" s="148" t="s">
        <v>271</v>
      </c>
      <c r="B25" s="149" t="s">
        <v>272</v>
      </c>
      <c r="C25" s="150"/>
      <c r="D25" s="151"/>
      <c r="E25" s="75"/>
      <c r="F25" s="48">
        <f>SUM(F11:F24)</f>
        <v>0</v>
      </c>
    </row>
  </sheetData>
  <sheetProtection algorithmName="SHA-512" hashValue="jXGEfngyShsyFLt7aTUZ27FMx+H5+B4zgp84VKQ5gVN1LbfOEc8X651cI2wvJwceUcOoBW5kWeg7Mvih3nP7sA==" saltValue="wLs7TVjxLjG5fG/nwZTUPA==" spinCount="100000" sheet="1" objects="1" scenarios="1"/>
  <mergeCells count="3">
    <mergeCell ref="A1:F2"/>
    <mergeCell ref="A3:B3"/>
    <mergeCell ref="A4:F4"/>
  </mergeCells>
  <pageMargins left="0.70866141732283472" right="0.70866141732283472" top="0.74803149606299213" bottom="0.74803149606299213" header="0.31496062992125984" footer="0.31496062992125984"/>
  <pageSetup paperSize="9" scale="68" firstPageNumber="3" fitToHeight="0" orientation="portrait" useFirstPageNumber="1" r:id="rId1"/>
  <headerFooter>
    <oddFooter>&amp;CFekalna kanalizacija
&amp;P/&amp;N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Delovni listi</vt:lpstr>
      </vt:variant>
      <vt:variant>
        <vt:i4>12</vt:i4>
      </vt:variant>
      <vt:variant>
        <vt:lpstr>Imenovani obsegi</vt:lpstr>
      </vt:variant>
      <vt:variant>
        <vt:i4>10</vt:i4>
      </vt:variant>
    </vt:vector>
  </HeadingPairs>
  <TitlesOfParts>
    <vt:vector size="22" baseType="lpstr">
      <vt:lpstr>navodila</vt:lpstr>
      <vt:lpstr>Rekapitulacija</vt:lpstr>
      <vt:lpstr>1-Cesta</vt:lpstr>
      <vt:lpstr>2-MK</vt:lpstr>
      <vt:lpstr>3-FK</vt:lpstr>
      <vt:lpstr>4-Voda</vt:lpstr>
      <vt:lpstr>5-EKK</vt:lpstr>
      <vt:lpstr>6-CR</vt:lpstr>
      <vt:lpstr>7-TK</vt:lpstr>
      <vt:lpstr>8-plin, GD</vt:lpstr>
      <vt:lpstr>8-plin_SD</vt:lpstr>
      <vt:lpstr>9-tuje_storitve</vt:lpstr>
      <vt:lpstr>'1-Cesta'!Področje_tiskanja</vt:lpstr>
      <vt:lpstr>'2-MK'!Področje_tiskanja</vt:lpstr>
      <vt:lpstr>'3-FK'!Področje_tiskanja</vt:lpstr>
      <vt:lpstr>'7-TK'!Področje_tiskanja</vt:lpstr>
      <vt:lpstr>'9-tuje_storitve'!Področje_tiskanja</vt:lpstr>
      <vt:lpstr>Rekapitulacija!Področje_tiskanja</vt:lpstr>
      <vt:lpstr>SU_MONTDELA</vt:lpstr>
      <vt:lpstr>SU_NABAVAMAT</vt:lpstr>
      <vt:lpstr>SU_ZEMDELA</vt:lpstr>
      <vt:lpstr>'1-Cesta'!Tiskanje_naslovov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domen.dolsak@luz.si</dc:creator>
  <cp:lastModifiedBy>Barbka Glavan</cp:lastModifiedBy>
  <cp:lastPrinted>2022-04-19T08:27:49Z</cp:lastPrinted>
  <dcterms:created xsi:type="dcterms:W3CDTF">2013-04-10T05:29:44Z</dcterms:created>
  <dcterms:modified xsi:type="dcterms:W3CDTF">2022-04-19T11:52:02Z</dcterms:modified>
</cp:coreProperties>
</file>