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bookViews>
    <workbookView xWindow="0" yWindow="0" windowWidth="17910" windowHeight="8160" tabRatio="978"/>
  </bookViews>
  <sheets>
    <sheet name="NASLOVNA STRAN" sheetId="41" r:id="rId1"/>
    <sheet name="1.PONUDBENI PREDRAČUN" sheetId="38" r:id="rId2"/>
    <sheet name="2.POPIS skupna RK ES" sheetId="1" r:id="rId3"/>
    <sheet name="3.POPIS skupna RK OKNA" sheetId="27" r:id="rId4"/>
    <sheet name="4.Splošna navodila" sheetId="3" r:id="rId5"/>
    <sheet name="5.Rekapitulacija ES" sheetId="4" r:id="rId6"/>
    <sheet name="6.Rekapitulacija OKNA" sheetId="28" r:id="rId7"/>
    <sheet name="7.Rekapitulacija VRTNA UTA" sheetId="40" r:id="rId8"/>
    <sheet name="8.Pripravljalna in ruš. dela ES" sheetId="25" r:id="rId9"/>
    <sheet name="9.Pripra. in ruš. dela OKNA" sheetId="29" r:id="rId10"/>
    <sheet name="10.Betonska dela ES" sheetId="7" r:id="rId11"/>
    <sheet name="11.Betonska dela OKNA" sheetId="30" r:id="rId12"/>
    <sheet name="12.Tesarska dela ES" sheetId="8" r:id="rId13"/>
    <sheet name="13.Tesarska dela OKNA" sheetId="31" r:id="rId14"/>
    <sheet name="14.Zidarska dela ES" sheetId="10" r:id="rId15"/>
    <sheet name="15.Zidarska dela OKNA" sheetId="37" r:id="rId16"/>
    <sheet name="16.Krovsko kleparska dela ES" sheetId="12" r:id="rId17"/>
    <sheet name="17.Ključavničarska dela ES" sheetId="13" r:id="rId18"/>
    <sheet name="18.Ključavničarska dela OKNA" sheetId="32" r:id="rId19"/>
    <sheet name="19.Mizarska dela ES" sheetId="14" r:id="rId20"/>
    <sheet name="20.Mizarska dela OKNA" sheetId="33" r:id="rId21"/>
    <sheet name="21.Okna in steklarska dela OKNA" sheetId="34" r:id="rId22"/>
    <sheet name="22.Slikopleskarska dela ES" sheetId="18" r:id="rId23"/>
    <sheet name="23.Slikopleskarska dela OKNA" sheetId="35" r:id="rId24"/>
    <sheet name="24.Podopolagalska dela ES" sheetId="19" r:id="rId25"/>
    <sheet name="25.Fasada ES" sheetId="23" r:id="rId26"/>
    <sheet name="26.Električne napeljave ES" sheetId="26" r:id="rId27"/>
    <sheet name="27.Ostalo OKNA" sheetId="36" r:id="rId28"/>
    <sheet name="28.VRTNA UTA" sheetId="39" r:id="rId29"/>
    <sheet name="29.SEZNAM PONUJENE OPREME" sheetId="42" r:id="rId30"/>
  </sheets>
  <definedNames>
    <definedName name="_xlnm.Print_Area" localSheetId="10">'10.Betonska dela ES'!$A$1:$F$16</definedName>
    <definedName name="_xlnm.Print_Area" localSheetId="12">'12.Tesarska dela ES'!$A$1:$F$19</definedName>
    <definedName name="_xlnm.Print_Area" localSheetId="14">'14.Zidarska dela ES'!$A$1:$F$22</definedName>
    <definedName name="_xlnm.Print_Area" localSheetId="16">'16.Krovsko kleparska dela ES'!$A$1:$F$35</definedName>
    <definedName name="_xlnm.Print_Area" localSheetId="17">'17.Ključavničarska dela ES'!$A$1:$F$41</definedName>
    <definedName name="_xlnm.Print_Area" localSheetId="19">'19.Mizarska dela ES'!$A$1:$F$46</definedName>
    <definedName name="_xlnm.Print_Area" localSheetId="2">'2.POPIS skupna RK ES'!$A$1:$F$34</definedName>
    <definedName name="_xlnm.Print_Area" localSheetId="22">'22.Slikopleskarska dela ES'!$A$1:$F$23</definedName>
    <definedName name="_xlnm.Print_Area" localSheetId="24">'24.Podopolagalska dela ES'!$A$1:$F$14</definedName>
    <definedName name="_xlnm.Print_Area" localSheetId="25">'25.Fasada ES'!$A$1:$F$30</definedName>
    <definedName name="_xlnm.Print_Area" localSheetId="5">'5.Rekapitulacija ES'!$A$1:$E$31</definedName>
    <definedName name="_xlnm.Print_Area" localSheetId="8">'8.Pripravljalna in ruš. dela ES'!$A$1:$F$37</definedName>
    <definedName name="_xlnm.Print_Titles" localSheetId="10">'10.Betonska dela ES'!$10:$11</definedName>
    <definedName name="_xlnm.Print_Titles" localSheetId="11">'11.Betonska dela OKNA'!$10:$11</definedName>
    <definedName name="_xlnm.Print_Titles" localSheetId="12">'12.Tesarska dela ES'!$11:$12</definedName>
    <definedName name="_xlnm.Print_Titles" localSheetId="13">'13.Tesarska dela OKNA'!$11:$12</definedName>
    <definedName name="_xlnm.Print_Titles" localSheetId="14">'14.Zidarska dela ES'!$8:$9</definedName>
    <definedName name="_xlnm.Print_Titles" localSheetId="15">'15.Zidarska dela OKNA'!$8:$9</definedName>
    <definedName name="_xlnm.Print_Titles" localSheetId="16">'16.Krovsko kleparska dela ES'!$11:$12</definedName>
    <definedName name="_xlnm.Print_Titles" localSheetId="17">'17.Ključavničarska dela ES'!$12:$13</definedName>
    <definedName name="_xlnm.Print_Titles" localSheetId="18">'18.Ključavničarska dela OKNA'!$14:$15</definedName>
    <definedName name="_xlnm.Print_Titles" localSheetId="19">'19.Mizarska dela ES'!$10:$11</definedName>
    <definedName name="_xlnm.Print_Titles" localSheetId="20">'20.Mizarska dela OKNA'!$10:$11</definedName>
    <definedName name="_xlnm.Print_Titles" localSheetId="21">'21.Okna in steklarska dela OKNA'!$10:$11</definedName>
    <definedName name="_xlnm.Print_Titles" localSheetId="22">'22.Slikopleskarska dela ES'!$9:$10</definedName>
    <definedName name="_xlnm.Print_Titles" localSheetId="23">'23.Slikopleskarska dela OKNA'!$9:$10</definedName>
    <definedName name="_xlnm.Print_Titles" localSheetId="24">'24.Podopolagalska dela ES'!$9:$10</definedName>
    <definedName name="_xlnm.Print_Titles" localSheetId="25">'25.Fasada ES'!$15:$16</definedName>
    <definedName name="_xlnm.Print_Titles" localSheetId="26">'26.Električne napeljave ES'!$6:$7</definedName>
    <definedName name="_xlnm.Print_Titles" localSheetId="27">'27.Ostalo OKNA'!$10:$11</definedName>
    <definedName name="_xlnm.Print_Titles" localSheetId="28">'28.VRTNA UTA'!$5:$6</definedName>
    <definedName name="_xlnm.Print_Titles" localSheetId="29">'29.SEZNAM PONUJENE OPREME'!$3:$5</definedName>
    <definedName name="_xlnm.Print_Titles" localSheetId="4">'4.Splošna navodila'!$1:$2</definedName>
    <definedName name="_xlnm.Print_Titles" localSheetId="8">'8.Pripravljalna in ruš. dela ES'!$11:$12</definedName>
    <definedName name="_xlnm.Print_Titles" localSheetId="9">'9.Pripra. in ruš. dela OKNA'!$11:$12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 i="34" l="1"/>
  <c r="F46" i="34"/>
  <c r="F35" i="29" l="1"/>
  <c r="F38" i="39" l="1"/>
  <c r="D36" i="39"/>
  <c r="F36" i="39" s="1"/>
  <c r="F33" i="39"/>
  <c r="F30" i="39"/>
  <c r="F28" i="39"/>
  <c r="F26" i="39"/>
  <c r="F24" i="39"/>
  <c r="F22" i="39"/>
  <c r="F20" i="39"/>
  <c r="F18" i="39"/>
  <c r="F16" i="39"/>
  <c r="F14" i="39"/>
  <c r="F12" i="39"/>
  <c r="F10" i="39"/>
  <c r="F8" i="39"/>
  <c r="F40" i="39" l="1"/>
  <c r="E14" i="40" s="1"/>
  <c r="E16" i="40" s="1"/>
  <c r="F42" i="39" l="1"/>
  <c r="F44" i="39" s="1"/>
  <c r="E19" i="38"/>
  <c r="F46" i="39"/>
  <c r="F48" i="39" s="1"/>
  <c r="F56" i="29" l="1"/>
  <c r="F54" i="29"/>
  <c r="F52" i="29"/>
  <c r="F50" i="29"/>
  <c r="F49" i="29"/>
  <c r="F48" i="29"/>
  <c r="F47" i="29"/>
  <c r="F46" i="29"/>
  <c r="F43" i="29"/>
  <c r="F41" i="29"/>
  <c r="F40" i="29"/>
  <c r="F39" i="29"/>
  <c r="F38" i="29"/>
  <c r="F37" i="29"/>
  <c r="F36" i="29"/>
  <c r="F34" i="29"/>
  <c r="F33" i="29"/>
  <c r="F32" i="29"/>
  <c r="F31" i="29"/>
  <c r="F30" i="29"/>
  <c r="F29" i="29"/>
  <c r="F28" i="29"/>
  <c r="F27" i="29"/>
  <c r="F26" i="29"/>
  <c r="F25" i="29"/>
  <c r="F24" i="29"/>
  <c r="F21" i="29"/>
  <c r="F20" i="29"/>
  <c r="F19" i="29"/>
  <c r="F18" i="29"/>
  <c r="F17" i="29"/>
  <c r="F16" i="29"/>
  <c r="F15" i="29"/>
  <c r="F14" i="29"/>
  <c r="F14" i="30"/>
  <c r="F12" i="30"/>
  <c r="F13" i="31"/>
  <c r="F17" i="31" s="1"/>
  <c r="E17" i="28" s="1"/>
  <c r="F28" i="37"/>
  <c r="F30" i="37" s="1"/>
  <c r="F26" i="37"/>
  <c r="F24" i="37"/>
  <c r="F22" i="37"/>
  <c r="F20" i="37"/>
  <c r="F18" i="37"/>
  <c r="F16" i="37"/>
  <c r="F14" i="37"/>
  <c r="F12" i="37"/>
  <c r="F10" i="37"/>
  <c r="F29" i="32"/>
  <c r="F27" i="32"/>
  <c r="F25" i="32"/>
  <c r="F24" i="32"/>
  <c r="F23" i="32"/>
  <c r="F22" i="32"/>
  <c r="F21" i="32"/>
  <c r="F20" i="32"/>
  <c r="F19" i="32"/>
  <c r="F18" i="32"/>
  <c r="F17" i="32"/>
  <c r="F31" i="32" s="1"/>
  <c r="E22" i="28" s="1"/>
  <c r="F41" i="33"/>
  <c r="F40" i="33"/>
  <c r="F37" i="33"/>
  <c r="F36" i="33"/>
  <c r="F35" i="33"/>
  <c r="F34" i="33"/>
  <c r="F33" i="33"/>
  <c r="F30" i="33"/>
  <c r="F28" i="33"/>
  <c r="F25" i="33"/>
  <c r="F22" i="33"/>
  <c r="F19" i="33"/>
  <c r="F16" i="33"/>
  <c r="F13" i="33"/>
  <c r="F80" i="34"/>
  <c r="F77" i="34"/>
  <c r="F76" i="34"/>
  <c r="F75" i="34"/>
  <c r="F74" i="34"/>
  <c r="F73" i="34"/>
  <c r="F72" i="34"/>
  <c r="F71" i="34"/>
  <c r="F70" i="34"/>
  <c r="F69" i="34"/>
  <c r="F68" i="34"/>
  <c r="F67" i="34"/>
  <c r="F66" i="34"/>
  <c r="F65" i="34"/>
  <c r="F64" i="34"/>
  <c r="F63" i="34"/>
  <c r="F62" i="34"/>
  <c r="F59" i="34"/>
  <c r="F57" i="34"/>
  <c r="F56" i="34"/>
  <c r="F55" i="34"/>
  <c r="F54" i="34"/>
  <c r="F53" i="34"/>
  <c r="F52" i="34"/>
  <c r="F51" i="34"/>
  <c r="F50" i="34"/>
  <c r="F49" i="34"/>
  <c r="F48" i="34"/>
  <c r="F47" i="34"/>
  <c r="F45" i="34"/>
  <c r="F43" i="34"/>
  <c r="F42" i="34"/>
  <c r="F41" i="34"/>
  <c r="F40" i="34"/>
  <c r="F39" i="34"/>
  <c r="F38" i="34"/>
  <c r="F37" i="34"/>
  <c r="F36" i="34"/>
  <c r="F35" i="34"/>
  <c r="F34" i="34"/>
  <c r="F33" i="34"/>
  <c r="F32" i="34"/>
  <c r="F31" i="34"/>
  <c r="F30" i="34"/>
  <c r="F29" i="34"/>
  <c r="F28" i="34"/>
  <c r="F27" i="34"/>
  <c r="F26" i="34"/>
  <c r="F25" i="34"/>
  <c r="F24" i="34"/>
  <c r="F23" i="34"/>
  <c r="F22" i="34"/>
  <c r="F21" i="34"/>
  <c r="F17" i="35"/>
  <c r="F15" i="35"/>
  <c r="F13" i="35"/>
  <c r="F11" i="35"/>
  <c r="F14" i="36"/>
  <c r="F12" i="36"/>
  <c r="F16" i="36" s="1"/>
  <c r="E29" i="28" s="1"/>
  <c r="E20" i="27" s="1"/>
  <c r="F19" i="35" l="1"/>
  <c r="E25" i="28" s="1"/>
  <c r="F82" i="34"/>
  <c r="E24" i="28" s="1"/>
  <c r="F43" i="33"/>
  <c r="E23" i="28" s="1"/>
  <c r="E18" i="28"/>
  <c r="F58" i="29"/>
  <c r="E15" i="28" s="1"/>
  <c r="F16" i="30"/>
  <c r="E16" i="28" s="1"/>
  <c r="I65" i="26"/>
  <c r="I63" i="26"/>
  <c r="I61" i="26"/>
  <c r="I59" i="26"/>
  <c r="I57" i="26"/>
  <c r="I55" i="26"/>
  <c r="I54" i="26"/>
  <c r="I51" i="26"/>
  <c r="I49" i="26"/>
  <c r="I47" i="26"/>
  <c r="I45" i="26"/>
  <c r="I44" i="26"/>
  <c r="I41" i="26"/>
  <c r="I39" i="26"/>
  <c r="I37" i="26"/>
  <c r="I35" i="26"/>
  <c r="I33" i="26"/>
  <c r="I31" i="26"/>
  <c r="I29" i="26"/>
  <c r="I27" i="26"/>
  <c r="I25" i="26"/>
  <c r="I23" i="26"/>
  <c r="I21" i="26"/>
  <c r="I19" i="26"/>
  <c r="I17" i="26"/>
  <c r="I15" i="26"/>
  <c r="I13" i="26"/>
  <c r="E26" i="28" l="1"/>
  <c r="E19" i="27" s="1"/>
  <c r="E19" i="28"/>
  <c r="E18" i="27" s="1"/>
  <c r="I67" i="26"/>
  <c r="I72" i="26" s="1"/>
  <c r="I74" i="26" s="1"/>
  <c r="I76" i="26" s="1"/>
  <c r="E20" i="1" l="1"/>
  <c r="E28" i="4"/>
  <c r="E21" i="27"/>
  <c r="E22" i="27" s="1"/>
  <c r="E23" i="27" s="1"/>
  <c r="E25" i="27" s="1"/>
  <c r="E26" i="27" s="1"/>
  <c r="E31" i="28"/>
  <c r="F14" i="10"/>
  <c r="E18" i="38" l="1"/>
  <c r="F44" i="14"/>
  <c r="F39" i="13" l="1"/>
  <c r="F17" i="12" l="1"/>
  <c r="F15" i="18" l="1"/>
  <c r="F13" i="18"/>
  <c r="F30" i="14" l="1"/>
  <c r="F28" i="14"/>
  <c r="F26" i="14"/>
  <c r="F24" i="14"/>
  <c r="F22" i="14"/>
  <c r="F34" i="14"/>
  <c r="F35" i="14"/>
  <c r="F36" i="14"/>
  <c r="F37" i="14"/>
  <c r="F38" i="14"/>
  <c r="F21" i="23"/>
  <c r="F19" i="23"/>
  <c r="F35" i="25"/>
  <c r="F21" i="18" l="1"/>
  <c r="F17" i="23" l="1"/>
  <c r="F37" i="13" l="1"/>
  <c r="F41" i="14"/>
  <c r="F42" i="14"/>
  <c r="F19" i="18" l="1"/>
  <c r="F35" i="13"/>
  <c r="F16" i="13"/>
  <c r="F33" i="13"/>
  <c r="F27" i="12" l="1"/>
  <c r="F29" i="12"/>
  <c r="F23" i="12"/>
  <c r="F25" i="12" l="1"/>
  <c r="F12" i="19" l="1"/>
  <c r="F12" i="14" l="1"/>
  <c r="F33" i="12" l="1"/>
  <c r="F17" i="18" l="1"/>
  <c r="F20" i="10" l="1"/>
  <c r="F33" i="25" l="1"/>
  <c r="F30" i="23" l="1"/>
  <c r="E27" i="4" s="1"/>
  <c r="F31" i="12" l="1"/>
  <c r="F21" i="12" l="1"/>
  <c r="F18" i="10"/>
  <c r="F16" i="10"/>
  <c r="F12" i="10"/>
  <c r="F10" i="10"/>
  <c r="F15" i="12"/>
  <c r="F19" i="12"/>
  <c r="F13" i="12"/>
  <c r="F15" i="8"/>
  <c r="F13" i="8"/>
  <c r="F14" i="7"/>
  <c r="F12" i="7"/>
  <c r="F16" i="7" l="1"/>
  <c r="E16" i="4" s="1"/>
  <c r="F31" i="25"/>
  <c r="F29" i="25"/>
  <c r="F27" i="25" l="1"/>
  <c r="F26" i="25"/>
  <c r="F25" i="25"/>
  <c r="F23" i="25"/>
  <c r="F22" i="25"/>
  <c r="F20" i="25"/>
  <c r="F19" i="25"/>
  <c r="F17" i="25"/>
  <c r="F16" i="25"/>
  <c r="F15" i="25"/>
  <c r="F14" i="13"/>
  <c r="F46" i="14"/>
  <c r="E24" i="4" s="1"/>
  <c r="F41" i="13" l="1"/>
  <c r="E23" i="4" s="1"/>
  <c r="F37" i="25" l="1"/>
  <c r="E15" i="4" s="1"/>
  <c r="F11" i="18" l="1"/>
  <c r="F23" i="18" s="1"/>
  <c r="E25" i="4" s="1"/>
  <c r="F14" i="19" l="1"/>
  <c r="E26" i="4" s="1"/>
  <c r="F35" i="12" l="1"/>
  <c r="E22" i="4" s="1"/>
  <c r="E29" i="4" s="1"/>
  <c r="F22" i="10" l="1"/>
  <c r="E18" i="4" s="1"/>
  <c r="F19" i="8"/>
  <c r="E17" i="4" s="1"/>
  <c r="E19" i="1" l="1"/>
  <c r="E19" i="4"/>
  <c r="E31" i="4" s="1"/>
  <c r="E18" i="1" l="1"/>
  <c r="E21" i="1" s="1"/>
  <c r="E17" i="38" s="1"/>
  <c r="E20" i="38" s="1"/>
  <c r="E21" i="38" l="1"/>
  <c r="E22" i="38" s="1"/>
  <c r="E22" i="1"/>
  <c r="E23" i="1" s="1"/>
  <c r="E25" i="1" s="1"/>
  <c r="E26" i="1" s="1"/>
  <c r="E23" i="38" l="1"/>
  <c r="E24" i="38" s="1"/>
  <c r="E25" i="38" l="1"/>
  <c r="E26" i="38" s="1"/>
</calcChain>
</file>

<file path=xl/sharedStrings.xml><?xml version="1.0" encoding="utf-8"?>
<sst xmlns="http://schemas.openxmlformats.org/spreadsheetml/2006/main" count="1501" uniqueCount="539">
  <si>
    <t>Investitor:</t>
  </si>
  <si>
    <t>Mestna občina Ljubljana</t>
  </si>
  <si>
    <t>Objekt:</t>
  </si>
  <si>
    <t>Mestni trg 1, Ljubljana</t>
  </si>
  <si>
    <t>PZI - načrt Arhitekture</t>
  </si>
  <si>
    <t>Za gradnjo:</t>
  </si>
  <si>
    <t>Projektant:</t>
  </si>
  <si>
    <t>Ljubljana - Črnuče</t>
  </si>
  <si>
    <t>Št. projekta:</t>
  </si>
  <si>
    <t>SKUPNA REKAPITUACIJA</t>
  </si>
  <si>
    <t>1.</t>
  </si>
  <si>
    <t>A.</t>
  </si>
  <si>
    <t>GRADBENA DELA</t>
  </si>
  <si>
    <t>B.</t>
  </si>
  <si>
    <t>OBRTNIŠKA DELA</t>
  </si>
  <si>
    <t>SKUPAJ</t>
  </si>
  <si>
    <t>OPOMBA:</t>
  </si>
  <si>
    <t>Izvajalec je dolžan vse opise, mere, količine in obdelave kontrolirati po zadnje veljavnih načrtih, opisih in detajlih.</t>
  </si>
  <si>
    <t>SKUPAJ Z DDV</t>
  </si>
  <si>
    <t>Pri izdelavi ponudbe in izvedbi je potrebno posebej upoštevati in zajeti v enotnih cenah nekatere dejavnike vezane na značaj in lokacijo objekta v katerem se izvajajo preureditvena dela.</t>
  </si>
  <si>
    <t>Datum proj:</t>
  </si>
  <si>
    <t>Posebnosti in zahtevnost lokacije objekta glede na prometni režim v mestu.</t>
  </si>
  <si>
    <t>Posebna zaščita prostorov, ki niso predmet preureditve.</t>
  </si>
  <si>
    <t>Povečan obseg ročnega dela in specifični gradbeni posegi pri izvajanju rušitvenih del.</t>
  </si>
  <si>
    <t>Problematika dostopov in dovozov ter zadrževanje gradbene mehanizacije (transporti) v zvezi z lego objekta v prostoru.</t>
  </si>
  <si>
    <t>Stroški zaradi organiziranja gradbišča v mestu (gradbiščna deponija, gradbiščna pisarna, prostori za delavce, sanitarije, takse in podobno).</t>
  </si>
  <si>
    <t>Povečano razmerje ročno vgrajenega materiala in ročnih transportov materiala in opreme.</t>
  </si>
  <si>
    <t>Zahtevne rušitve montažne konstrukcije.</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</si>
  <si>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</si>
  <si>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</si>
  <si>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</si>
  <si>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</si>
  <si>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V primeru slabega vremena je izvajalec dolžan zaščititi notranjost stavbe pred vdorom vode in drugimi poškodbami.</t>
  </si>
  <si>
    <t>Upoštervati stroške organizacije gradbišča, kot tudi vse druge potrebne stroške za izvedbo predvidenih del.</t>
  </si>
  <si>
    <t>Pri delu  materiali, ki vsebujejo azbest je dela potrebno izvajati v skladu z veljavnimi predpisi.</t>
  </si>
  <si>
    <t>Sestavni del popisa je načrt arhitekture z vsemi sestavnimi deli.</t>
  </si>
  <si>
    <t>Upoštevati je potrebno tudi izdelavo vse potrebne delavnišče dokumentacije za fasadne in druge gradbene elemente.</t>
  </si>
  <si>
    <t xml:space="preserve">Arhitektonika d.o.o., Cesta v podboršt 11a, </t>
  </si>
  <si>
    <t>REKAPITULACIJA</t>
  </si>
  <si>
    <t>Rušitvena dela</t>
  </si>
  <si>
    <t>Betonska dela</t>
  </si>
  <si>
    <t>Tesarska dela</t>
  </si>
  <si>
    <t>Zidarska dela</t>
  </si>
  <si>
    <t>GRADBENA DELA SKUPAJ</t>
  </si>
  <si>
    <t>Krovsko kleparska dela</t>
  </si>
  <si>
    <t>Ključavničarska dela</t>
  </si>
  <si>
    <t>Mizarska dela</t>
  </si>
  <si>
    <t>Slikopleskarska dela</t>
  </si>
  <si>
    <t>OBRTNIŠKA DELA SKUPAJ</t>
  </si>
  <si>
    <t>Rušitvena dela se morajo izvajati v skladu s predpisi o varstvu pri delu in s rušitvenim elaboratom, če je ta potreben. Izvajalec  je dolžan zavarovati delovišče in okolico ter poskbeti da ne ogrozi okolice. V ceni je potrebno upoštevati vsa pomožna dela odre in podobno, dostope v in izven objekta, vse varovalne ukrepe, zaščito objekta v notranjosti in okolici, vse potrebne transporte, dovoljenja, zapore, komunalne takse in ostale stroške, vključno s predajo odpadnega materijala v trajno deponijo in plačilom ustreznih pristojbin in pridobitvijo certifikatov o prevzemu, oziroma uničenju materiala. Izvajalec mora poskrbeti za ustrezno začasno deponijo na gradbišču, pazljivo ravnanje in zaščita elementov, ki so predvideni za ponovno vgradnjo.</t>
  </si>
  <si>
    <t>Pri rušenju vseh sten, tlakov in drugih elementov v objektu je potrebno upoštevati odstranjevanje vseh elementov na in v tlakih in stenah kot so instalacije razni vgrajeni elementi in podobno z vsemi potrebnimi deli in transporti.</t>
  </si>
  <si>
    <t>Pri vseh rušitvenih delih je izvajalčec dolžan izvesti rušitve tako, da je stanje po rušenju že prilagojeno za izvajanje del ostalih del, tako količinsko kot tudi po dimenzijah in višinskih kotah.</t>
  </si>
  <si>
    <t>Rušitvena dela povezana z lesenimi elementi obstoječega objekta morajo izvajati ustrezno kvalificirani izvajalci - mizarji.</t>
  </si>
  <si>
    <t>Vrsta dok.:</t>
  </si>
  <si>
    <t>Št. proj:</t>
  </si>
  <si>
    <t>enota</t>
  </si>
  <si>
    <t>kol</t>
  </si>
  <si>
    <t>cena/enoto</t>
  </si>
  <si>
    <t>skupaj</t>
  </si>
  <si>
    <t>kos</t>
  </si>
  <si>
    <t>m2</t>
  </si>
  <si>
    <t>Ozn.</t>
  </si>
  <si>
    <t>Opis</t>
  </si>
  <si>
    <t>Ponudnik/izvajalec je dolžan pred oddajo ponudbe natančno pregledati objekt in okolico, v ponudbi pa upoštevati izdelavo rušitvenega projekta/elaborata in elaborat varstva pri delu skladno z vsemi veljavnimi standardi, predpisi in normativi, upoštevaje pri rušitvah vsa potrebna varovanja in ustrezne predpise, kot tudi predpise o ločevanju in deponiranju odpadkov in ruševin ter še posebej ravnanje z azbestnimi izdelki. Ponudba mora vsebovati vse morebitne druge štroške vezane na rušenje objekta.</t>
  </si>
  <si>
    <t xml:space="preserve">Izvajalec je dolžan pri sestavi ponudbe in izvajanju del upoštevati vse grafične in tekstualne dela projekta. V primeru tiskarskih napak in neskladij  v projektu je dolžan na to opozoriti projektanta pred oddajo ponudbe. </t>
  </si>
  <si>
    <t>Pri vseh opisih delovnih postavk smiselno veljajo splošna določila standardiziranih opisov del za visoko gradnjo GIPOSS. V enotnih cenah je upoštevati ves potrebni material, delo in  transporte. Vgrajeno franko objekt!</t>
  </si>
  <si>
    <t>Vsi delavniški načrti sodijo v v sklop izvajalčeve ponudbe in jih potrjuje projektant med njihovo izdelavo. Vzorce vseh finalnih materialov je ponudnik dolžan predložiti projektantu v potrditev.</t>
  </si>
  <si>
    <t>Posebna opomba za izdelavo betona: Pri dobavi in vgradnji betonov za vidne površine betona je potrebna posebna pozornost za recepturo betona z ustrezno sestavo in zrnavostjo agregata v izogib nastajanju gnezd v betonu in podobno.</t>
  </si>
  <si>
    <t>Pri izvedbi vseh betonskih konstrukcijskih in drugih elementov je upoštevati izdelavo vseh potrebnih ležišč, stikov in prilagoditev na obstoječe elemente kot tudi vso potrebno zaščito obstoječega objekta.</t>
  </si>
  <si>
    <t>Posebna opomba za opaže: Pri vseh opažih za vidne površine betonov (vsi betoni z izjemo temeljev in površin zasutih z zemljino ali obdelanih kasneje z oblogami, se uporablja gladke opažne plošče.</t>
  </si>
  <si>
    <t>Vse plošče, na katerih se pokažejo poškodbe, oziroma prekomerna uporaba, je izvajalec dolžan brez opozorila takoj zamenjati z novimi, kar mora biti zajeto v osnovni ceni, kot tudi čiščenje in mazanje plošč po vsaki uporabi.</t>
  </si>
  <si>
    <t>Pri opaženju vseh betonskih konstrukcij je v enotnih cenah upoštevati tudi izdelavo vseh odprtin in prebojev za instalcije, razne prehode, vrata, okna in podobno, kot je predvideno po detajlnih načrtoh in opisih gradbeno-obrtniških in instalacijskih del.</t>
  </si>
  <si>
    <t>m1</t>
  </si>
  <si>
    <t xml:space="preserve">Ponudnik je dolžan pri ponudbi upoštevati vse povezane stroške, ki so potrebni za tehnično pravilno izvedbo del, ki jih ponuja v izvedbo (kot npr. razni pritrdilni,  vezni, tesnilni material, podkonstrukcije  in podobno. </t>
  </si>
  <si>
    <t xml:space="preserve">Ponudnik je dolžan pri ponudbi upoštevati vse povezane stroške, ki so potrebni za tehnično pravilno izvedbo del, ki jih ponuja v izvedbo (kot npr. razni pritrdilni, vezni, tesnilni material, podkonstrukcije  in podobno. </t>
  </si>
  <si>
    <t>Vsi vgrajeni materiali morajo biti usklajeni z obstoječimi.</t>
  </si>
  <si>
    <t>Prav tako je pri ponudbi in izvedbi potrebno upoštevati vso potrebno gradbeno, zidarsko in ostalo pomoč pri izvedbi obrtniških del in vgradnji predvidenih materialov.</t>
  </si>
  <si>
    <t xml:space="preserve">Ključavničarski izdelki mora biti izvedeni po shemah in podrobnih opisih! Vse mere preveriti na mestu po izvršenih gradbenih delih! </t>
  </si>
  <si>
    <t>Vsa vrata so opremljena s trojnimi trikrakimi nasadili.</t>
  </si>
  <si>
    <t>Podopolagalska dela</t>
  </si>
  <si>
    <t>Vsi jekleni izdelki, ki niso RF izvedbe ali vročecinkani morajo biti pred dostavo na gradbišče očiščeni s peskanjem (Sa 2,0), protikorozijsko zaščiteni z osnovnim premazom Epoxi (2x 60 mikronov) in končnim premazom Poliuretan (2x50 mikronov). Barvni ton po izboru projektanta.</t>
  </si>
  <si>
    <t>SKUPAJ BETONSKA DELA</t>
  </si>
  <si>
    <t>SKUPAJ TESARSKA DELA</t>
  </si>
  <si>
    <t>SKUPAJ ZIDARSKA DELA</t>
  </si>
  <si>
    <t>SKUPAJ KROVSKO KLEPARSKA DELA</t>
  </si>
  <si>
    <t>SKUPAJ KLJUČAVNIČARSKA DELA</t>
  </si>
  <si>
    <t>SKUPAJ MIZARSKA DELA</t>
  </si>
  <si>
    <t>SKUPAJ SLIKOPLESKARSKA DELA</t>
  </si>
  <si>
    <t>SKUPAJ PODOPOLAGALSKA DELA</t>
  </si>
  <si>
    <t>Fasada</t>
  </si>
  <si>
    <t>€</t>
  </si>
  <si>
    <t>DDV 22%</t>
  </si>
  <si>
    <t>SKUPAJ VSA DELA</t>
  </si>
  <si>
    <t>Popisov del ni dovoljeno vsebinsko spreminjati ali kakorkoli posegati v njih</t>
  </si>
  <si>
    <t>SKUPAJ FASADA</t>
  </si>
  <si>
    <t xml:space="preserve">Ljubljana, </t>
  </si>
  <si>
    <t>Fasadni odri višine do 13 m, skladno s predpisi varstva pri delu in ustrezni lahki premični odri za delo v objektu.</t>
  </si>
  <si>
    <t>Pri pripravi vseh odprtin je potrebno upoštevati in izvesti tudi potrebna popravila obstoječe lesene konstrukcije, če je bila ta poškodovana v času rušitvenih del.</t>
  </si>
  <si>
    <t>Vsa navedena komercialna imena, oziroma nazivi materialov in izdelkov so navedena kot minimalne zahteve za kakovost in nivo ponujenih materialov in storitev. Izvajalec mora dobaviti in vgraditi po kakovosti enakovredne ali boljše elemente</t>
  </si>
  <si>
    <t>2.</t>
  </si>
  <si>
    <t>m3</t>
  </si>
  <si>
    <t>kpl</t>
  </si>
  <si>
    <t>R05</t>
  </si>
  <si>
    <t>3.</t>
  </si>
  <si>
    <t>4.</t>
  </si>
  <si>
    <t>Dim cca: 305/125 cm</t>
  </si>
  <si>
    <t>Dim cca: 182/125 cm</t>
  </si>
  <si>
    <t>TER1-PR</t>
  </si>
  <si>
    <t>TER1-N1</t>
  </si>
  <si>
    <t>Dim cca: 10860/200 cm</t>
  </si>
  <si>
    <t>Dim cca: 527/125-200 cm</t>
  </si>
  <si>
    <t>TER2-N1 (balkon)</t>
  </si>
  <si>
    <t>Dim cca: 490/170 cm</t>
  </si>
  <si>
    <t>Dim cca: 305/170 cm</t>
  </si>
  <si>
    <t>TER1-N2 (strešna terasa)</t>
  </si>
  <si>
    <t>Dim cca: 1257/170 cm</t>
  </si>
  <si>
    <t>Dim cca: 397/170 cm</t>
  </si>
  <si>
    <t>Dim cca: 1534/170 cm</t>
  </si>
  <si>
    <t>Odstranitev kovinskih ograj na terasah, balkonih in zunanjih stopniščih. Ograje iz kovinskih cevi različnih presekov in kovinske mreže, vključno rezanje, pritrdilni in vezni material. V ceni je všteto krpanje morebitnih poškodb podlage, ki bi nastale zaradi neprimerne tehnologije odstranjevanja z vsemi postopki in materiali, ki jih določi projektant. Ločevanje gradbenih odpadkov v gradbiščni deponiji in odvoz na odlagališče pooblaščenega zbiralca gradbenih odpadkov. Obračun kpl.</t>
  </si>
  <si>
    <t>Protikorozijska zaščita sider lesene strehe nad teraso v 2. nadstropju starejšega objekta. Protikorozijska zaščita (mehansko odstranjevanje starega opleska in rje z brušenjem in ščetkanjem, 2x temeljni premaz - epoksidna osnova, 2x zakjučni premaz PP osnova, odporno na antmosferske vplive in UV sevanje). Barva po izboru iz lestvice RAL. Obračun m2.</t>
  </si>
  <si>
    <t>5.</t>
  </si>
  <si>
    <t>6.</t>
  </si>
  <si>
    <t>kg</t>
  </si>
  <si>
    <t>Dobava, montaža in demontaža ter amortizacija enostranskega ali dvostranskega opaža za vgrajevanje armiranega betona, vključno vsa pomožna dela, prenosi materiala, ves potrebni vezni in pritrdilni material, čiščenje in mazanje opažev. Obračun m2.</t>
  </si>
  <si>
    <t>Dobava, montaža in demontaža ter amortizacija fasadnih odrov višine do 13 m, cevni odri, vključno vsi potrebni dostopi - stopnice za dostop na odre in na delovišče, zaščita pred padcem v globino, za ves čas izvajanja del. Po tehnologiji izvajalca, in v skludu z varnostnim načrtom. Odri - starejši objekt. Obračun m2 narisa fasade.</t>
  </si>
  <si>
    <t>Dobava, montaža in demontaža lahkih delovnih odrov na kozah, za vsa dela med potekom izvajanja vseh del, višine do 2,5 m, obračun: kpl - vključeno v posamezne postavke del pri katerih so potrebni delovni odri.</t>
  </si>
  <si>
    <t>7.</t>
  </si>
  <si>
    <t>8.</t>
  </si>
  <si>
    <t>9.</t>
  </si>
  <si>
    <t>10.</t>
  </si>
  <si>
    <t>Razna režijska dela in pomoč, ki niso zajeta v popisu del, se pa izkažejo za nujna, obračunano po dejansko porabljenem času in materialu, ocenjeno, obračun ura PK.</t>
  </si>
  <si>
    <t>ura</t>
  </si>
  <si>
    <t>Razna režijska dela in pomoč, ki niso zajeta v popisu del, se pa izkažejo za nujna, obračunano po dejansko porabljenem času in materialu, ocenjeno, obračun ura KV.</t>
  </si>
  <si>
    <t>11.</t>
  </si>
  <si>
    <t>Vzpostavitev gradbišča skladno z varnostnim načrtom in tehnologijo izvajalca del, vključno z ureditvijo začasne gradbiščne deponije za ločeno zbiranje gradbenih odpadkov, ureditvijo dovoznih poti preko funkcionalnega zemljišča investitorja. Všteti so tudi stroški za začasni vodovodni priključek na vodovodno in električno omrežje. Stroški za porabo vode in električlne energije so breme izvajalca. Obračun kpl.</t>
  </si>
  <si>
    <t>Pregled, zaznamovanje tras komunalnih vodov  vodovodnih in električnih napeljav v območju del na objektu s pristojnimi upravitelji komunalnih vodov. Obračun kpl.</t>
  </si>
  <si>
    <t>Dobava in vgradnja nove pločevinaste kritine nad nadstreškom glavnega vhoda. Vročecinkana, plastificirana jeklena trapezna pločevina d=0,60 mm s poliuretanskim obrizgom, višina vala cca 40 mm, zaradi majhnega padca po dolžini vgrajena v enem kosu (l max=6,00 m), stiki dodatno tesnjeni z ekspanzijskim gumijastim trakom. Vključno obrobe na robovih strehe rš = 33 cm, vezni, pritrdilni in tesnilni material. Vgradnja na obstoječo leseno konstrukcijo nadstreška, vse skladno z navodili dobavitelja pločevinaste kritine. Barva po izboru iz kataloga dobavitelja kritine. Obračun m2 strehe.</t>
  </si>
  <si>
    <t>Dobava in vgradnja nadomestnih plošč poškodovanih od toče iz profiliranega akrila na nadstrešku na 2. terasi starejšega objekta. Plošče iz profiliranega akrila bele barve, standardni profil skladne z trapezno pločevino preostale kritine na nadstrešku. Zamenja se cca 50% obstoječih plošč. Vključno ves vezni, pritrdilni in tesnilni material. Vgrajevanje v skladu z navodili proizvajalca plošč. Obračun m2.</t>
  </si>
  <si>
    <t>Dobava, polaganje in vezanje srednje komplicirane rebraste armature in armaturnih mrež, za izvedbo  AB konstrukcij, ki jih je potrebno izvesti v zvezi z ES objekta, kot npr. povišanje, izravnava in utrditev dtrešnih vencev, zaključkov balkonov, ipd. Ocenjeno na m3 vgrajenega betona. Obračun kg vgrajenega materiala.</t>
  </si>
  <si>
    <t>Protikorozijska zaščita vrtnih vrat pred vhodom v vrtec in mrežne ograje z vrati proti zelenici na robu pokritega prostora. Protikorozijska zaščita (mehansko odstranjevanje starega opleska in rje z brušenjem in ščetkanjem, 2x temeljni premaz - epoksidna osnova, 2x zakjučni premaz PP osnova, odporno na antmosferske vplive in UV sevanje). Barva po izboru iz lestvice RAL. Vrata dim cca: 4,3/2,1 m, mrežna ograja dim. cca 6,00/2,00 m. Obračun kpl.</t>
  </si>
  <si>
    <t>Protikorozijska zaščita nadstreška nad izhodom na igrišče. Protikorozijska zaščita (mehansko odstranjevanje starega opleska in rje z brušenjem in ščetkanjem, 2x temeljni premaz - epoksidna osnova, 2x zakjučni premaz PP osnova, odporno na antmosferske vplive in UV sevanje). Barva po izboru iz lestvice RAL. Vitka jeklena konstrukcija dim cca: 4,0/2,5/5,0 m. Obračun kpl.</t>
  </si>
  <si>
    <t>Barvanje stropov zunanjih nadkritih površin. Priprava podlage (čiščenje in impregnacija vidnega betons), 2x kitanje  in brušenje, glajenje ter dvakratno barvanje z fasadnimi barvami za zunanji prostor v tonu po izboru. Vključno ves material za pripravo podlage, kitanje, glajenje, barvanje. Izvedba del po specifikacijah in navodilih proizvajalcev materialov. Obračun m2.</t>
  </si>
  <si>
    <t>Obračun količin:</t>
  </si>
  <si>
    <t>&gt; odprtine do 3m2 se ne odbijajo in se špalete ne obračunavajo posebej</t>
  </si>
  <si>
    <t>&gt; odprtine od 3m2 do 5m2 se odbijajo površine preko 3m2 in se špalete posebej ne obračunavajo</t>
  </si>
  <si>
    <t>&gt; pri odprtina velikosti preko 5m2 se odbijajo površine preko 3m2 in se špalete posebej zaračunajo</t>
  </si>
  <si>
    <t>&gt; če so špalete širše od 20 cm, se širina preko 20 cm obračunava posebej v m2 (neglede na velikost odprtine</t>
  </si>
  <si>
    <t>Dobava in vgradnja vertikalnih odtokov. ALU pločevinasta cev fi = 60 mm, vključno kolena in vtočni kotlički, vezni, pritrdilni in tesnilni material. Pritrjevanje v jekleno konstrukcijo. Odtok z nadstreška nad gospodarskim vhodom novejšega objekta. Obračun m1.</t>
  </si>
  <si>
    <t>Dobava in vgradnja vertikalnih odtokov. ALU pločevinasta cev fi = 120 mm, vključno kolena in vtočni kotlički, vezni, pritrdilni in tesnilni material. Pritrjevanje v opečno konstrukcijo. Odtoki s terase nad pritličjem novejšega objekta. Obračun m1.</t>
  </si>
  <si>
    <t>Dobava in vgradnja obrob na robovih ravne strehe strehe in terase v 2. nadstropju starejšega objekta. Bakrena pločevina d=0,55 mm, vključno rezervna kritina in podlaga iz OSB/3 plošč d=15 mm na leseni podkonstrukciji. Pločevina prekriva vertikalne in horizontalne zaključke strehe in terase. Rš=110 cm. Točkovno pritrjevanje skozi XPS toplotno izolacijo v opečno ali AB podlago. Vključno ves  vezni, pritrdilni in tesnilni material. Obračun m1.</t>
  </si>
  <si>
    <t>Dobava in vgradnja obrob na robovih strehe in terase v 2. nadstropju starejšega objekta. Bakrena pločevina d=0,55 mm. Pločevina prekriva stike med kritino ravne strehe in obrobami robov ravnih streh. Rš=35 cm. Pritrjevanje na obrobe robov ravnih streh. Vključno ves  vezni, pritrdilni in tesnilni material. Obračun m1.</t>
  </si>
  <si>
    <t>Dobava in vgradnja žlebov. ALU pločevina, rš = 30 cm, vključno vezni, pritrdilni in tesnilni material. Pritrjevanje v AB konstrukcijo. Priključevanje na obstoječe kotličke in vertikalne odtoke. Žlebovi na robovih ravne strehe in terase nad pritličjem novejšega objekta. Obračun m1.</t>
  </si>
  <si>
    <t>Dobava in vgradnja žlebov. ALU pločevina, rš = 25 cm, vključno vezni, pritrdilni in tesnilni material. Pritrjevanje v jekleno konstrukcijo. Priključevanje na nove kotličke in vertikalne odtoke. Žleb na robu ravne strehe nad gospodarskim vhodom novejšega objekta. Obračun m1.</t>
  </si>
  <si>
    <t>Dobava in vgradnja čepaste folije na ravni strehi starejšega objekta. HDPE folija, višina čepov 8 mm, tlačna trdnost 200 kN/m2. Čepi so na spodnji strani. Vgradnja skladno z navodili proizvajalca vgrajenih materialov. Obračun m2.</t>
  </si>
  <si>
    <t>Barvanje obstoječih ograj na mostovžu in zunanjih stopnicah v pritličju starejšega objekta. Mehansko in kemijsko odstranjevanje rje, 2 x epiksidni, 2 x poliuretanski premaz. Sistem antikorozijske zaščite za zahtevne atmosferske pogoje in odporen na UV sevanje. Ograja iz jeklenih cevi in palic. Obračun m2 ograje.</t>
  </si>
  <si>
    <t>Popravilo kovinskih vrat na strehi novejšega objekta. Krpanje prerjavele pločevine, nosilnega okvirja in nasadila vrat. Mehansko in kemijsko čiščenje rje, 2 x epoksidni in 2 x poliuretanski premaz. Ton barve zaključnega sloja enak obstoječemu. Sistem antikorozijske zaščite za zahtevne atmosferske pogoje in odporen na UV sevanje. Obračun kpl.</t>
  </si>
  <si>
    <t>Krpanje obstoječih ograj, ki se ne rušijo. Ograje na mostovžu in stopnišču v pritličju starejšega objekta. Krpanje cevi na mestih, kjer je ograja odrezana. Površine morajo biti brez ostrih rovov. Vključno ves vezni in pritrdilni material. Obračun kpl.</t>
  </si>
  <si>
    <t>Dim cca: 1730/125 cm (na mostovžu se ne ruši)</t>
  </si>
  <si>
    <t>Odstranitev, čiščenje in ponovna postavitev obstoječih gumijastih tlakov na terasah in balkonih. Pazljiva demontaža plošč iz gumijastega drobirja, transport v gardbiščno deponijo, grobo čiščenje, visokotlačno pranje s čistilom po napotkih proizvajalca tlaka, shranjevanje za ponovno vgradnjo, transport in ponovna namestitev na prvotno mesto. Vključno ves vezni in pritrdilni material in čistila. Obračun m2</t>
  </si>
  <si>
    <t>Odstranitev pločevinaste kritine na nadstrešku. Pazljiva odstranitev kritine, vključno vse žleb in obrobe, transport v gradbiščno deponijo, ločevanje gradbenih odpadkov in odvoz na odlagališče pooblaščenega zbiralca gradbenih odpadkov.  V ceni je všteto krpanje morebitnih poškodb podlage, ki bi nastale zaradi neprimerne tehnologije odstranjevanja z vsemi postopki in materiali, ki jih določi projektant. Nadstrešek pred glavnim vhodom. Obračun m2 tlorisne površine nadstreška.</t>
  </si>
  <si>
    <t>Dobava in vgradnja OSB/3 plošč za nadstrešek nad gospodarskim vhodom. Vključno vezni in pritrdilni material. Obračun m2.</t>
  </si>
  <si>
    <t>plošča d=20 mm</t>
  </si>
  <si>
    <t>plošča d=15 mm</t>
  </si>
  <si>
    <t>Dobava in vgradnja jeklenih konstrukcij in ograj nadstreška nad gospodarskim vhodom. Vse vroče cinkano. Vključno kotni profili na tlakih, vezni in pritrdilni material, nasadila in okovje vrat, ključavnica in kljuka z bunko (2x) po vzoru obstoječih vrat. Dim. celote cca 3,40 x 4,72 m. Dimenzije prilagoditi dejanskemu stanju na terenu. Izvajalec je dolžan izdelati delavniško dokumentacijo, ki jo potrdi projektant. Glej poseben načrt. Obračun kpl.</t>
  </si>
  <si>
    <t>Tlak za padec z višine do 1,0 m</t>
  </si>
  <si>
    <t>Dobava materiala in izdelava  kompozitnega varovalnega tlaka iz plošč iz gumijastega drobirja in veziv debeline skladne specifikaciji proizvajalca tlaka, porozne izvedbe za padce z višine skladno z EN 1177. Plošče Vrhnji sloj v več barvnih tonih iz EPDM gume, vse kompletno, skladno z tehničnimi specifikacijami in detajli proizvajalca tlaka. Plošče so medsebojno mozničene s tipskimi mozniki. Vključno opasovanje, vezni in pritrdilni material. Obračun  m2.</t>
  </si>
  <si>
    <t>Barvanje podkonstrukcije za tende na terasi v 1. nadstropju. Mehansko in kemijsko odstranjevanje rje, 2 x epiksidni, 2 x poliuretanski premaz. Sistem antikorozijske zaščite za zahtevne atmosferske pogoje in odporen na UV sevanje. Kvadratne in pravokotni profili. Obračun m1.</t>
  </si>
  <si>
    <t>Demontaža, prilagoditev in ponovna montaža jeklene nosilne konstrukcije za dvojno tendo (TER-N1) na terasi v 1. nadstropju. Pazljiva demontaža, skladiščenje v gradbiščni deponiji, prilagoditev konstrukcije (podaljšava v območju dodatne toplotne izolacije) in ponovna montaža po dokončanih delih. Vključno ves vezni, pritrdilni in tesnilni material. Pritrjevanje v fasado in na tlak terase. Tesnjenje stika strešne hidroizolacije terase in jeklene konstrukcije po detajlu dobavitelja strešne kritine. Dim cca 5,8/3 m. Obračun kpl.</t>
  </si>
  <si>
    <t>Dobava in montaža snemljive tekstilne ograje. HDPE tkanina, 200 g/m2, UV stabilizacija (kot npr. Austronet 204UV ali enakovredno) napeta na spodnji in zgornji strani s poliestersko vrvjo fi 10 mm odporno na UV. Vključno z rinkami za pritrjevanje v steno in ograjo (4 kom) in bitvami za privezovanje (2 kom) - vse RF,  veznim in pritrdilnim materialom  za namestitev po specifikaciji dobavitelja. Dim: 4,5/1,2m. Barva po izboru iz kataloga proizvajalca tkanine. Obračun kpl.</t>
  </si>
  <si>
    <t>varjena cev 80/40/4 mm</t>
  </si>
  <si>
    <t>polno jeklo 80/8 mm</t>
  </si>
  <si>
    <t>polno jeklo 60/8 mm</t>
  </si>
  <si>
    <t>varjena cev 40/40/4 mm</t>
  </si>
  <si>
    <t>polno jeklo 30/4 mm</t>
  </si>
  <si>
    <t>polno jeklo 40/6 mm</t>
  </si>
  <si>
    <t>pločevina d=10 mm</t>
  </si>
  <si>
    <t>HOP 80/40/4 mm</t>
  </si>
  <si>
    <t>HOP 60/30/3 mm</t>
  </si>
  <si>
    <t>RF navojne palice M10</t>
  </si>
  <si>
    <t>RF debelostenska cev fi 25/6,5 mm</t>
  </si>
  <si>
    <t>RF debelostenska cev fi 21,3/5 mm</t>
  </si>
  <si>
    <t>RF vijaki in matice M10</t>
  </si>
  <si>
    <t>Mreža iz svetlovlečene žice 30/30/3,1 mm</t>
  </si>
  <si>
    <t>Izdelava in montaža nosilnih delov ograj na balkonih in terasah. Modularna zasnova ponavljajočih se sestavnih delov, po posebnem načrtu in detajlih. Vse vroče cinkano in barvano s suhoprašno barvo iz kataloga RAL. Pritrjevanje v AB podlago. Vključno ves vezni in pritrdilni material RF izvedbe. Obračun kg po delavniški dokumentaciji. Uporabljeni profili:</t>
  </si>
  <si>
    <t>izbor barv:</t>
  </si>
  <si>
    <t>bela (katalog Fundrer Max 0085)</t>
  </si>
  <si>
    <t>rumena (katalog Funder Max 0647)</t>
  </si>
  <si>
    <t>rdeča (katalog Funder Max 0674)</t>
  </si>
  <si>
    <t>modra (katalog Funder Max 0717)</t>
  </si>
  <si>
    <t>zelena (katalog Funder Max 0725)</t>
  </si>
  <si>
    <t xml:space="preserve">Dobava in vgradnja delov iz kompozitnih plošč za fasade na ograjah balkonov in teras. Kompozitne plošče HPL skladno z EN 438 tip CFG z dodatno zaščito pred vremenskimi vplivi za fasade d=8 mm z izrezi po posebnem načrtu. Vsi robovi so zaobljeni. Pritrjevanje na jekleno konstrukcijo z RF vijaki. Vgradnja skladno z navodili dobavitelja plošč z vijačenjem. 5 barvnih vzorcev. Vključno vsi bočni zaključki z opasovanjem, ves vezni, pritrdilni in tesnilni material. Vse po posebnem načrtu. Obračun m2. </t>
  </si>
  <si>
    <t>Stenski paneli</t>
  </si>
  <si>
    <t>Pazljiva odstranitev lesenega opaža na nadstrešku pred glavnim vhodom v vrtec vključno s podkonstrukcijo. Sortiranje v gradbiščni deponiji in odvoz na trajno deponijo gradbenega materiala. Strop in čelo. Obračun m2.</t>
  </si>
  <si>
    <t>Dobava in vgradnja obloge iz kompozitnih fasadnih plošč. Debelina 8 mm. Pritrjevanje na novo leseno podkonstrukcijo na nadstrešku pred vhodom v vrtec. Posneti robovi. Podkonstrukcija in vgradnja po specifikaciji dobavitelja fasadnih plošč. RF vezni in priključni material. Dimenzije plošč in pozicija oblog po delavniški dokumantaciji. Barva po izboru iz kataloga standardnih barv proizvajalca plošč. Obračun m2.</t>
  </si>
  <si>
    <t>barva obloge - bela (katalog Fundrer Max 0085)</t>
  </si>
  <si>
    <t>krog - rumena (katalog Funder Max 0647)</t>
  </si>
  <si>
    <t>krog - modra (katalog Funder Max 0717)</t>
  </si>
  <si>
    <t>podložna plošča, napis in figura - rdeča (katalog Funder Max 0674)</t>
  </si>
  <si>
    <t>krog - rdeča (katalog Funder Max 0674)</t>
  </si>
  <si>
    <t>krog - zelena (katalog Funder Max 0725)</t>
  </si>
  <si>
    <t>Dobava, izdelava in vgradnja panelov za ograje z dodatki za igro otrok. HPL plošče skladno z EN 438 tip CFG z dodatno zaščito pred vremenskimi vplivi za fasade d=8 mm z izrezi za drsnike, drsniki in vrtljivo ploščo. Pritrjevanje v jekleno konstrukcijo ograje. Vključno distančniki za utrjevanje izrezov v ploščah, kroglični ležaj RF izvedbe, vezni, pritdilni in tesnilni material. HPL plošče v 5 barvnih odtenkih - glej plošče za ograjo. Vse po posebnem načrtu. Uskladiti z izvajalcem ograj. Dimenzije plošč cca 40/115 cm. Obračun kom.</t>
  </si>
  <si>
    <t>Panel "TABLA-ŠTEVILKE". Rdeče barve, z izrezi in obdelavo po načrtu;  podložna plošča HPL črna, v območju table barvana z barvo za table na vodni osnovi za zunanjo uporabo (3x,  primer po potrebi); nalepljena HPL rdeča plošča z izrezkanimi številkami po načrtu; vključno ves vezni in pritrdilni material. Obračun kos.</t>
  </si>
  <si>
    <t>Panel "TABLA-črke". Rumene barve, z izrezi in obdelavo po načrtu;  podložna plošča HPL črna, v območju table barvana z barvo za table na vodni osnovi (3x,  primer po potrebi); nalepljena HPL rumena plošča z izrezkanimi črkami po načrtu; vključno ves vezni in pritrdilni material. Obračun kos.</t>
  </si>
  <si>
    <t>Dobava in vgradnja hidroizolacije na nadstreških novejšega objekta in nadstrešku na zahodni fasadi starejšega objekta. FPO - polyolefinska membrana, UV odporna, točkovno pritrjena na podlago, d=1,8 mm. Vključno podlaga iz PE filca 300g/m2. Vključno ves tesnilni, pritrdilni in vezni material, z vsemi elementi za vgradnjo po izvedbenih detajlih dobavitelja hidroizolacije, z zavihki ob stenah, priključevanjem, vgradnja po navodilih dobavitelja hidroizolacije. Obračun m2.</t>
  </si>
  <si>
    <t>Dobava, izdelava in vgradnja STENSKIH panelov z dodatki za igro otrok. HPL plošče skladno z EN 438 tip CFG z dodatno zaščito pred vremenskimi vplivi za fasade d=8 mm z izrezi za drsnike, drsniki, inox palicami s krogci, vrtljivo ploščo in tablo za risanje s kredo. Pritrjevanje preko tipske podkonstrukcije za fasade v opečni zid skozi izolacijo 10cm. Vključno distančniki za utrjevanje izrezov v ploščah, kroglični ležaj RF izvedbe, vezni, pritdilni in tesnilni material. HPL plošče v 5 barvnih odtenkih - barve glej plošče za ograjo. Vse po posebnem načrtu. Dimenzije plošč 140/115 cm. Obračun kom.</t>
  </si>
  <si>
    <t>Vrtec Najdihojca, enota Čenča, Lepodvorska 5, Ljubljana</t>
  </si>
  <si>
    <t>NEPREDVIDENA DELA (10%)</t>
  </si>
  <si>
    <t>4/17</t>
  </si>
  <si>
    <t>maj 2017</t>
  </si>
  <si>
    <t>Investicijsko vzdrževalna dela</t>
  </si>
  <si>
    <t xml:space="preserve">Pazljivo sekanje armiranega betona na različnih mestih za potrebe menjave oken ali ograj in drugih prilagoditev povezanih z deli na objektu. V ceni je všteta tudi zamenjava poškodovanih elementov stavbe zaradi neprimerne tehnologije dela z vsemi postopki in materiali, ki jih določi projektant. Debelina betona do 20 cm. Obračun m3. </t>
  </si>
  <si>
    <t>Dobava in vgrajevanje armiranega betona C25/30, prereza 0,04 do 0,20 m3/m2-m1, za izvedbo  AB konstrukcij, ki so potrebna za izvedbo del, kot npr. povišanje, izravnava in utrditev strešnih vencev, zaključkov balkonov, ipd. Vključno s pripravo obstoječih konstrukcij z emulzijami za boljšo sprijemljivost z novovgrajenimi materiali. Obračun m3 vgrajenega betona.</t>
  </si>
  <si>
    <t>Odstranjevajne preperelih delov in krpanje AB konstrukcij na poškodovanih mestih. Industrijsko pripravljena sanacijksa cementna malta z dodatki. Vključno potrebne emulzije za boljšo sprjemljivost z obstoječimi konstrukcijami, za zaščito armature in podobno. Vgradnja skladno z navodili proizvajalca sanacijskih materialov. Debelina krpanja v eni plasti do 10 mm. Robovi teras starejšega objekta, ipd. Obračun m2.</t>
  </si>
  <si>
    <t>Dobava in vgradnja hidroizolacije na pohodni terasi in strehi obteženi s prodcem. FPO - polyolefinska membrana, primerna za sisteme, ki vsebujejo materiale kot so bitumen, EPS in XPS, UV odporna, točkovno pritrjena na podlago, d=1,8 mm. Vključno podlaga iz PES filca 300g/m2 in zaščita na zgornji strani iz PP filtrirne folije. Vključno ves tesnilni, pritrdilni in vezni material, z vsemi elementi za vgradnjo po izvedbenih detajlih dobavitelja hidroizolacije, z zavihki ob stenah, priključevanjem, vgradnja po navodilih dobavitelja hidroizolacije. Kot. npr. Sarnafil ali enakovredno. Nova hidroizolacija balkonov starejšega objekta. Obračun m2.</t>
  </si>
  <si>
    <t>Čiščenje objekta med gradnjo in finalno čiščenje objekta po končanih delih pred predajo naročniku. Čiščenje in vzpostavitev vseh zunajih površin v prvotno stanje, ki so se uporabljale za izvajanje del. Vključno z odstranitvijo poškodovanih in vgradnjo nadomestnih materialov za ureditev površin zunanje ureditve. Cca 200 m2. Obračun  kpl.</t>
  </si>
  <si>
    <t>Dobava in vgradnja jeklenih sidrnih plošč s prirobnimi pločevinami za protrditev jeklenega požarnega stopnišča, ki ni predmet izvedbe del energetske sanacije stavbe. Zvarjenci iz jeklene pločevine in jeklenih profilov po navodilih statika. Jeklena pločevina d= 10 mm, jeklena sidra za opečno steno, stiki polno varjeni, sidrne plošče vročecinkano. Vgradnja pred izvedbo dodatne toplotne izolacije na fasadi starejšega objekta. Obračun kg.</t>
  </si>
  <si>
    <t>R01</t>
  </si>
  <si>
    <t>R02</t>
  </si>
  <si>
    <t>R03</t>
  </si>
  <si>
    <t>R04</t>
  </si>
  <si>
    <t>Dobava in vgradnja delov obloge iz kompozitnih fasadnih plošč. Debelina 8 mm. Pritrjevanje na novo jekleno konstrukcijo gospodarskega vhoda z vijačnjem. Posneti robovi. Vgradnja po specifikaciji dobavitelja fasadnih plošč. RF vezni in priključni material. Dimenzije plošč in pozicija oblog - glej načt nadstreška. Barva po izboru iz kataloga standardnih barv proizvajalca plošč. Obračun m2.</t>
  </si>
  <si>
    <t>A+B</t>
  </si>
  <si>
    <t>SKUPAJ OCENJENA VREDNOST GO DEL (brez DDV)</t>
  </si>
  <si>
    <t>C.</t>
  </si>
  <si>
    <t>POPIS DEL IN MATERIALA</t>
  </si>
  <si>
    <t>( dobava materiala in montaža )</t>
  </si>
  <si>
    <t xml:space="preserve">Izbrana oprema z navedenim proizvajalcem se lahko zamenja z opremo drugega proizvajalca in drugega tipa, vendar z enakovrednimi karakteristikami. Pred naročilom je potrebno pridobiti soglasje pooblaščenega predstavnika investitorja, arhitekta in projektanta inštalacij! </t>
  </si>
  <si>
    <t xml:space="preserve">zap.št. </t>
  </si>
  <si>
    <t xml:space="preserve">opis </t>
  </si>
  <si>
    <t xml:space="preserve">kol. </t>
  </si>
  <si>
    <t>en.cena</t>
  </si>
  <si>
    <t xml:space="preserve">skupaj </t>
  </si>
  <si>
    <t>m</t>
  </si>
  <si>
    <t>- Drobni in vezni material</t>
  </si>
  <si>
    <t>ZAŠČITA PRED UDAROM STRELE</t>
  </si>
  <si>
    <t>(oprema, ali enokovredno proizvod Hermi)</t>
  </si>
  <si>
    <t>Dela izvesti skladno z navodili dobavitelja opreme!</t>
  </si>
  <si>
    <t>- Vertikalni tipski lovilec višine 1m, ali enakovredno tip LOP01, Hermi, pritrjen z nosilcem na nosilce kovinske zaščitne ograje (polnilo ograje je kaljeno steklo), kpl. z nosilcem ali enakovredno tip LP-P32, Hermi, ki se izdela po posebnem naročilu</t>
  </si>
  <si>
    <t>- Vertikalni tipski lovilec višine 1.5m, kpl. z distančnikom (LOP-V DIST) in podstavkom na ravni strehi, ali enakovredno tip LPO1.5, Hermi</t>
  </si>
  <si>
    <t>- Merilna sponka in povezava RF in Al, vključno s tipskim kotnim ščitnikom dolžine 1.8m</t>
  </si>
  <si>
    <t>- Merilna sponka v podometni inox omarici, ali enakovredno tip ZON05, Hermi in povezava RF in Al</t>
  </si>
  <si>
    <t>- Zemljevod od merilnega mesta do krožno položenega ozemljitvenega vodnika, izveden iz RF Ø 8 mm</t>
  </si>
  <si>
    <t>- RF križna sponka za valjanec</t>
  </si>
  <si>
    <t>- RF žlebne objemke</t>
  </si>
  <si>
    <t>- RF cevne objemke za odtočne cevi</t>
  </si>
  <si>
    <t xml:space="preserve">- Al sponka </t>
  </si>
  <si>
    <t>- Galvanske povezave:</t>
  </si>
  <si>
    <t>. z zbiralnico GIP</t>
  </si>
  <si>
    <t>. odtočnimi cevmi, ograjami, žlebovi</t>
  </si>
  <si>
    <t>- Vodnik FG7R 50 mm2 za povezavo ozemljila z zbiralnico GIP v kleti objekta, uvlečen v zaščitno cev</t>
  </si>
  <si>
    <t>- Vodnik FG7R 16 mm2 za povezavo kovinskih mas, kot so ograje, itd.</t>
  </si>
  <si>
    <t>- Priključitev vodnika FG7R 50 mm2 na zbiralnico GIP v obstoječi p/o omarici v kleti objekta</t>
  </si>
  <si>
    <t xml:space="preserve"> </t>
  </si>
  <si>
    <t>- Zaščitna cev položena nadometno oz. položena v zemljo:</t>
  </si>
  <si>
    <t>. Φ 29 mm</t>
  </si>
  <si>
    <t>. Φ 23 mm</t>
  </si>
  <si>
    <t>- Potrebna gradbena dela za uvod vodnika 50 mm2 iz zemlje v klet objekta</t>
  </si>
  <si>
    <t>- Vrtanje  Φ 25 mm preko opečnih sten debeline 40 cm</t>
  </si>
  <si>
    <t>- Vključitev strokovne ekipe v izvedbo, npr. Hermi d.o.o.</t>
  </si>
  <si>
    <t>- Izvedba preverjanj v skladu s SIST EN 62305-3:2006</t>
  </si>
  <si>
    <t>Skupaj  zaščita pred udarom strele</t>
  </si>
  <si>
    <t>EUR</t>
  </si>
  <si>
    <t>Transportni in manupulativni stroški 3%</t>
  </si>
  <si>
    <t>SKUPAJ RUŠITVENA DELA</t>
  </si>
  <si>
    <t xml:space="preserve">Dobava in vgradnja obloge iz kompozitnih fasadnih plošč. Debelina 8 mm. Pritrjevanje na novo kovinsko podkonstrukcijo pritrjeno na opečni zid obstoječe ograje. Posneti robovi. Podkonstrukcija in Vgradnja po specifikaciji dobavitelja fasadnih plošč. RF vezni in priključni material. Dimenzije plošč 140/185 cm (2x). Vključno CNC izrezi napisa in figure po posebnem načrtu. V območju izrezov na hrbtni strani dodatna plošča. Na zunanji strani dodantno plošče v obliki krogov. Glej posebni načrt. Obračun kpl. </t>
  </si>
  <si>
    <t>Prenova delov stavbe, ki niso zajeta v ES objekta</t>
  </si>
  <si>
    <t>Ostalo</t>
  </si>
  <si>
    <t>Splošni opis</t>
  </si>
  <si>
    <t>Izvedba termografske analize objekta in izdelava poročila, ki vsebuje analizo vsaj 30 tomografskih slik, izračune toplotne prevodnosti sten, mnenje; potrdilo o usposabljanju (Infrared Thermography Certification, Level 1 Termographer (ITC), potrdilo o kalibraciji merilne naprave. Poročilo mora biti izdelano v skladu s SIST EN 13187:2000 Toplotne značilnosti stavb - Kvalitativno zaznavanje toplotnih nepravilnosti v ovoju zgradbe - Infrardeča metoda. Obračun kpl.</t>
  </si>
  <si>
    <t>Izvedba testa zrakotesnosti in izdelava poročila. Zahteve za objekt, ki se delno sanira: n50&lt;3,0 h-1. Preverjajo se stikiin mesta kjer uhaja zrak. V primeru, da objekt ne doseže zahtevane tesnosti se mora ponovni test izvajati z generatorjem megle. Obračun kpl.</t>
  </si>
  <si>
    <t>SKUPAJ ZUNANJA UREDITEV</t>
  </si>
  <si>
    <t>Odstranjevanje poškodovanih delov obstoječega opleska na stenah. Vse kompletno s čiščenjem podlage po tehnologiji izvajalca. Obračun m2.</t>
  </si>
  <si>
    <t>Odstranjevanje obstoječega opleska na stropu. Vse kompletno s čiščenjem podlage po tehnologiji izvajalca. Obračun m2.</t>
  </si>
  <si>
    <t>Barvanje stropov. Priprava podlage (po odstranitvi opleska), 2x kitanje  in brušenje, glajenje ter dvakratno barvanje z disperzijskimi barvami za notranja dela v tonu po izboru. Vključno ves material za pripravo podlage, kitanje, glajenje, barvanje. Izvedba del po specifikacijah in navodilih proizvajalcev materialov. Obračun m2.</t>
  </si>
  <si>
    <t>Barvanje ometanih sten. Priprava podlage, 2x kitanje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glajenje, barvanje. Izvedba del po specifikacijah in navodilih proizvajalcev materialov. Polmat, ton barve po izboru. Obračun m2.</t>
  </si>
  <si>
    <t>Okna in steklarska dela</t>
  </si>
  <si>
    <t xml:space="preserve">Določanje dimenzij profilov in dimenzioniranje potrebnih podkonstrukcij je predmet dobavitelja stavbnega pohištva in je sestavni del izvedbe. </t>
  </si>
  <si>
    <t>Dobava in montaža zunanjega lesenega okna ali balkonskih vrat z nadsvetlobo za nizkoenergetske stavbe z maksimalno prehodnostjo okna boljše ali enako Uw= 0,91W/m2K. Sestava različnih kombinacij: okno + varata, fiksna zasteklitev, enokrilno, dvokrilno odporanje ali polnilo iz toplotnoizolacijskim sendvičem. Zvočna izolacija stekla Rw=28 dB. Notranje in zunanje steklo varnostno,  kaljeno - lepljeno do višine 1,25 m (glej risbo) ali navadno steklo, RAL montaža v opečno ali AB steno. Zunanja stran okna bele barve, notranja stran bela. Horizontalni deli zaščiteni z ALU odkapnimi profili. Zaščitni  premaz za les odporen na UV in atmosferske vplive najvišje kakovosti. Dimenzije in odpiranje oken po shemah. Nadsvetloba se odpira z ročico na poteg. Vključno z vsemi zaključnimi letvami, tesnili, vijačnim in pritrdilnim materialom in prilagoditvami v zvezi z montažo senčil. Smer odpiranja se določi na objektu. Vrata na požarnih izhodih se odpirajo z vrtljivo bunko na notranji strani.</t>
  </si>
  <si>
    <t>Nekaj oken ima vgrajene ventilatorje za prezračevanje prostorov. V ceni okna je vračunana tudi dobava polnila - sendvič iz ALU pločevine d=1 mm (dvostransko) in toplotne izolacije  (λ = 0,022 W/mK) d= 2 cm  in izdelava izreza za vgradnjo obstoječega ventilatorja, montaža in priklop ventilatorja. Obračun kos.</t>
  </si>
  <si>
    <t>FZ - fiksna zasteklitev</t>
  </si>
  <si>
    <t>EK - enokrilno odpiranje</t>
  </si>
  <si>
    <t>DK - dvokrilno odpiranje</t>
  </si>
  <si>
    <t>PE - prezračevalni element</t>
  </si>
  <si>
    <t>BV - balkonska vrata - odpiranje navzven</t>
  </si>
  <si>
    <t>NS - nadsvetloba</t>
  </si>
  <si>
    <t>VS - varnostno steklo</t>
  </si>
  <si>
    <t>OK3, dim 190/80 cm - FZ+EK</t>
  </si>
  <si>
    <t>OK4, dim 190/80 cm - FZ+PE</t>
  </si>
  <si>
    <t>OK5, dim 240/80 cm - FZ+PE</t>
  </si>
  <si>
    <t>OK7, dim 320/80 cm - PE+FZ+EK</t>
  </si>
  <si>
    <t>OK8, dim 56/56 cm - EK</t>
  </si>
  <si>
    <t>OK9a, dim 230/80 cm - PE+FZ+EK</t>
  </si>
  <si>
    <t>OK9b, dim 230/80 cm - EK+FZ+PE</t>
  </si>
  <si>
    <t>OK10, dim 180/80 cm - FZ+EK</t>
  </si>
  <si>
    <t>OK11, dim 180/140 cm - FZ+DK</t>
  </si>
  <si>
    <t>OK12, dim 180/80 cm - DK</t>
  </si>
  <si>
    <t>OK13, dim 140/80 cm - FZ+EK</t>
  </si>
  <si>
    <t>OK14, dim 45/80 cm - EK</t>
  </si>
  <si>
    <t>OPR3, dim 88/65 cm - EK</t>
  </si>
  <si>
    <t>OPR4, dim 75/65 cm - EK</t>
  </si>
  <si>
    <t>OPR5, dim 83/83 cm - EK</t>
  </si>
  <si>
    <t>OPR6, dim 83/83 cm - EK</t>
  </si>
  <si>
    <t>OPR7, dim 210/140 cm - EK+DK (VS)</t>
  </si>
  <si>
    <t>OPR8, dim 160/80 cm - FZ+EK</t>
  </si>
  <si>
    <t>OPR9b, dim 100/290 cm - BV+VS+NS (vrtljiva bunka)</t>
  </si>
  <si>
    <t>OPR11b, dim 100/290 cm - BV+VS+NS (vrtljiva bunka)</t>
  </si>
  <si>
    <t>OPR12, dim 160/200 cm - FZ+VS+DK</t>
  </si>
  <si>
    <t>ON3, dim 190/65 cm - FZ+EK</t>
  </si>
  <si>
    <t>ON4, dim 190/165 cm - FZ+VS+DK</t>
  </si>
  <si>
    <t>ON5, dim 230/165 cm - VS+DK</t>
  </si>
  <si>
    <t>ON6, dim 160/165 cm - VS+DK</t>
  </si>
  <si>
    <t>ON7a, dim 200/260 cm - FZ+EK+BK+VS</t>
  </si>
  <si>
    <t>ON7, dim 200/160 cm - FZ+DK</t>
  </si>
  <si>
    <t>ON8a, dim 100/305 cm - BV+VS+NS</t>
  </si>
  <si>
    <t>ON8b, dim 285/234 cm - VS+FZ</t>
  </si>
  <si>
    <t>ON9, dim 160/200 cm - FZ+DK</t>
  </si>
  <si>
    <t>ON10, dim 240/280 cm - FZ+EK+BK+VS</t>
  </si>
  <si>
    <t>ON11, dim 125/220 cm - FZ+EK</t>
  </si>
  <si>
    <t>O1-N2, dim 95/58 cm - FZ+EK</t>
  </si>
  <si>
    <t>O2-N2, dim 186/160 cm - FZ+DK</t>
  </si>
  <si>
    <t>O3a-N2, dim 95/258 cm - BV+VS</t>
  </si>
  <si>
    <t>O5-N2, dim 245/163 cm - FZ+FZ+VS+EK</t>
  </si>
  <si>
    <t>O6-N2, dim 141/250 cm - FZ+VS+EK</t>
  </si>
  <si>
    <t>Nastavitev odpiranja obstoječih lesenih oken, ki se ne zamenjajo v 2. nadstropju starejšega objekta. Nastavitev mehanizmov in gumijsatih tesnil. 2x okno z odpiranjem na ventus, 1x okno s kombiniranim odpiranjem. Obračun kpl.</t>
  </si>
  <si>
    <t>Dobava in montaža zunanjih okenskih senčil. Lamele - C profil š=80 mm. Vodila iz ekstrudiranega aluminija. Montirano v sistemskem ohišju nad okensko odprtino. Ročni pogon za uravnavanje senčil. Vse po specifikaciji dobavitelja senčil in pogonov. Izbor barve senčila iz kataloga RAL. Vključno ves vezni, pritrdilni in tesnilni material. Obračun kos.</t>
  </si>
  <si>
    <t>OPR9a, dim 365/220 cm</t>
  </si>
  <si>
    <t>OPR9b, dim 100/90 cm</t>
  </si>
  <si>
    <t>OPR10, dim 365/220 cm</t>
  </si>
  <si>
    <t>OPR11a, dim 365/220 cm</t>
  </si>
  <si>
    <t>OPR12, dim 160/200 cm</t>
  </si>
  <si>
    <t>ON4, dim 165/180 cm</t>
  </si>
  <si>
    <t>ON5, dim 230/165 cm</t>
  </si>
  <si>
    <t>ON7a, dim 100/165 cm</t>
  </si>
  <si>
    <t>ON7a, dim 100/90 cm</t>
  </si>
  <si>
    <t>ON8a, dim 100/90 cm</t>
  </si>
  <si>
    <t>ON8b, dim 295/260 cm</t>
  </si>
  <si>
    <t>ON10, dim 100/280 cm</t>
  </si>
  <si>
    <t>ON10, dim 100/70 cm</t>
  </si>
  <si>
    <t>ON11, dim 125/220 cm</t>
  </si>
  <si>
    <t>O2-N2, dim 186/160 cm</t>
  </si>
  <si>
    <t>O5-N2, dim 245/160 cm</t>
  </si>
  <si>
    <t>Dobava in montaža zatemnitvenih rolojev na notranji strani vrat na terase ali balkone v igralnicah. Rolo v kaseti z vodili, pritrjeno na vratno krilo. Upravljanje z verižico. Tkanina enostransko metalizirana. Barva ohišja mehanizma in platna po izboru iz kataloga dobavitelja. Obračun kos.</t>
  </si>
  <si>
    <t>Zatemnitveni rolo cca 90/205 cm</t>
  </si>
  <si>
    <t>kom</t>
  </si>
  <si>
    <t>SKUPAJ OKNA IN STEKLARSKA DELA</t>
  </si>
  <si>
    <t>Izdelava, dobava in montaža zunanjih enokrilnih zastekljenih vhodnih vrat z fiksnozastekljeno nadsvetlobo. Zunanji videz vrat po risbi iz sheme. Toplotna izolativnost vrat Ud boljše ali enako 1,1 W/m2K. Krilo je iz masivnega lesa z integriranimi elementi, ki preprečujejo krivljenje. Dvoslojno tesnenje med krilom in podbojem, dodatno talno tesnilo za tesnenje na talno pripiro, tritočkovno zaklepanje, trojna trokraka nasadila. Toplotno izolacijska zasteklitev obojestransko iz kaljenega lepljenega stekla. Nadsvetloba navadno steklo. Vrata imajo odpiranje z električno ključavnico in zaklepanje s cilindrično ključavnico s sistemskim klučem, na notranji in zunanji strani bunko, samozapiralo, mehanizem za fiksiranje vrat v odprtem položaju.  Kljuka deljena mat krom s polkrožnimi zaključki. Na zunanji strani je nameščen inox drog r=30 mm L=1700mm.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Odpiranje navzven. Obračun kos.</t>
  </si>
  <si>
    <t>VPR1 dim 110/210 cm + 110/174 (nadsvetloba)</t>
  </si>
  <si>
    <t>Izdelava, dobava in montaža zunanjih enokrilnih zastekljenih vhodnih vrat. Zunanji videz vrat po risbi iz sheme. Toplotna izolativnost vrat Ud boljše ali enako 1,1 W/m2K. Krilo je iz masivnega lesa z integriranimi elementi, ki preprečujejo krivljenje. Dvoslojno tesnenje med krilom in podbojem, dodatno talno tesnilo za tesnenje na talno pripiro, tritočkovno zaklepanje, trojna trokraka nasadila. Toplotno izolacijska zasteklitev obojestransko iz kaljenega lepljenega stekla. Nadsvetloba navadno steklo. Vrata imajo odpiranje z električno ključavnico in zaklepanje s cilindrično ključavnico s sistemskim klučem, na notranji in zunanji strani bunko, samozapiralo, mehanizem za fiksiranje vrat v odprtem položaju.  Kljuka deljena mat krom s polkrožnimi zaključki. Na zunanji strani je nameščen inox drog r=30 mm L=1700mm.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Odpiranje navzven. Obračun kos.</t>
  </si>
  <si>
    <t>VPR2 dim 110/210 cm</t>
  </si>
  <si>
    <t>Izdelava, dobava in montaža zunanjih enokrilnih zastekljenih vhodnih vrat. Zunanji videz vrat po risbi iz sheme. Toplotna izolativnost vrat Ud boljše ali enako 1,1 W/m2K. Krilo je iz masivnega lesa z integriranimi elementi, ki preprečujejo krivljenje. Dvoslojno tesnenje med krilom in podbojem, dodatno talno tesnilo za tesnenje na talno pripiro, tritočkovno zaklepanje, trojna trokraka nasadila. Toplotno izolacijska zasteklitev obojestransko iz kaljenega lepljenega stekla. Vrata imajo zaklepanje z cilindrično ključavnico s sistemskim klučem, na notranji in zunanji strani vrtljivo bunko, samozapiralo, mehanizem za fiksiranje vrat v odprtem položaju.  Kljuka deljena mat krom s polkrožnimi zaključki. Na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Odpiranje navzven. Obračun kos.</t>
  </si>
  <si>
    <t>VZ1-N2 dim 100/206 cm</t>
  </si>
  <si>
    <t>Izdelava, dobava in montaža zunanjih enokrilnih zastekljenih vhodnih vrat z fiksnozastekljeno stransko svetlobo in nadsvetlobo, ki se odpira na ventus. Zunanji videz vrat po risbi iz sheme. Toplotna izolativnost vrat Ud boljše ali enako 1,1 W/m2K. Krilo je iz masivnega lesa z integriranimi elementi, ki preprečujejo krivljenje. Dvoslojno tesnenje med krilom in podbojem, dodatno talno tesnilo za tesnenje na talno pripiro, tritočkovno zaklepanje, trojna trokraka nasadila. Toplotno izolacijska zasteklitev obojestransko iz kaljenega lepljenega stekla. Vrata imajo zaklepanje s cilindrično ključavnico s sistemskim klučem, na notranji in zunanji strani bunko, samozapiralo, mehanizem za fiksiranje vrat v odprtem položaju.  Kljuka deljena mat krom s polkrožnimi zaključki.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Odpiranje navzven. Obračun kos.</t>
  </si>
  <si>
    <t>VZ1-N1dim 105+50/215 cm + 155/90 (nadsvetloba)</t>
  </si>
  <si>
    <t>Izdelava, dobava in montaža zunanjih enokrilnih zastekljenih vhodnih vrat. Zunanji videz vrat po risbi iz sheme. Toplotna izolativnost vrat Ud boljše ali enako 1,1 W/m2K. Krilo je iz masivnega lesa z integriranimi elementi, ki preprečujejo krivljenje. Zastekljeni del z vertikalnimi prečkami proti vlomu. Dvoslojno tesnenje med krilom in podbojem, dodatno talno tesnilo za tesnenje na talno pripiro, tritočkovno zaklepanje, trojna trokraka nasadila. Toplotno izolacijska zasteklitev obojestransko iz kaljenega lepljenega stekla. Vrata imajo zaklepanje z cilindrično ključavnico s sistemskim klučem, na notranji in zunanji strani vrtljivo bunko, samozapiralo, mehanizem za fiksiranje vrat v odprtem položaju.  Kljuka deljena mat krom s polkrožnimi zaključki. Na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Odpiranje navzven. Obračun kos.</t>
  </si>
  <si>
    <t>VK1 dim 120/206 cm</t>
  </si>
  <si>
    <t>Dobava in vgradnja zaščite pred poškodbami prstov na vratih. Dvodelna izvedba. Na notranji strani vrat PP profil vpet v alu profil privijačen na podlago. Vpenjanje na klik. Ojačani pregibni spoji. Na zunanji strani Alu pokrivni profil privijačen v vratni okvir. Velikost profila prilagojena dimenziji vratnega nasadila. Dolžina 210 cm. Standardna barva po izboru projektanta. Vključno z vsem potrebnim materialom in priborom. Npr. Finprotect Plus ali enakovredno. Obračun kos.</t>
  </si>
  <si>
    <t>Dobava in montaža notranjih okenskih polic. Kompozitne plošče za fasadne obloge (kot npr. FunderMax F-Quality ali enakovredno) d=13 mm prilepljene na podlago. Vidni robovi minimalno zaobljeni in polirani (sprednji rob je izmaknjen iz ravnine stene za 20 mm  - glej detajl). Barva po izboru iz kataloga dobavitelja plošč. Vgradnjo polic uskladiti z dobaviteljem oken. Vključno ves pritrdilni, vezni in tesnilni material. Širina cca 40 cm. Obračun m1.</t>
  </si>
  <si>
    <t>Dolžina 80-100 cm</t>
  </si>
  <si>
    <t>Dolžina 155-200 cm</t>
  </si>
  <si>
    <t>Dolžina 205-255 cm</t>
  </si>
  <si>
    <t>Dolžina 255-300 cm</t>
  </si>
  <si>
    <t>Dolžina 305-350 cm</t>
  </si>
  <si>
    <t>Dobava in montaža notranjih okenskih polic. Kompozitne plošče za fasadne obloge (kot npr. FunderMax F-Quality ali enakovredno) d=13 mm prilepljene na podlago. Vidni robovi minimalno zaobljeni in polirani (sprednji rob je izmaknjen iz ravnine stene za 20 mm  - glej detajl). Barva po izboru iz kataloga dobavitelja plošč. Vgradnjo polic uskladiti z dobaviteljem oken. Vključno ves pritrdilni, vezni in tesnilni material. Širina cca 25 cm. Obračun m1.</t>
  </si>
  <si>
    <t>Dolžina 105-150 cm</t>
  </si>
  <si>
    <t>Demontaža, prilagoditev in ponovna montaža obtoječih kovinskih zaščit na kletnih oknih starejšega objekta. Demontaža rešetk, popravilo poškodovanih delov in odstranjevanje opleskov. Peskanje (Sa 2,0) in antikorozijska zaščita (osnovni premaz Epoxi - 2x 60 mikronov in končni premaz PU - 2x 50 mikronov). Ton barve po izboru. Ponovna vgradnja. Vključno ves vezni, pritrdilni material. Priprava podlage za barvanje in nanos barv skladno z navodili proizvajalca barve. Obračun kos.</t>
  </si>
  <si>
    <t>Dim cca: 190/80 cm</t>
  </si>
  <si>
    <t>Dim cca: 250/80 cm</t>
  </si>
  <si>
    <t>Dim cca: 190/140 cm</t>
  </si>
  <si>
    <t>Dim cca: 200/80 cm</t>
  </si>
  <si>
    <t>Dim cca: 140/80 cm</t>
  </si>
  <si>
    <t>Dim cca: 45/80 cm</t>
  </si>
  <si>
    <t>Dim cca: 320/80 cm</t>
  </si>
  <si>
    <t>Dim cca: 220/80 cm</t>
  </si>
  <si>
    <t>Dim cca: 236/80 cm</t>
  </si>
  <si>
    <t>Dobava in vgradnja stenskih aksialnih ventilatorjev z avtomatsko loputo in nastavitvijo časa delovanja. Ventilator fi 120, cca 130 m3/h. Priključitev na električno omrežje s stikalom za vklop z navezavo na obstoječe vode v prostoru. Vključno ves instalacijski, pritrdilni in tesnilni material. Obračun kpl.</t>
  </si>
  <si>
    <t>Dobava in vgradnja kovinske ograje na odprtini bodočega požarnega izhoda (1. nadstropje starejšega objekta). Okvir: polno jeklo 60/8 mm, polnilo mreža iz svetlovlečene žice 30/30/3,1 mm, Vse barvano s suhoprašno barvo iz kataloga RAL. Pritrjevanje v vratni podboj. Vključno ves vezni in pritrdilni material RF izvedbe. Dim 110/143 cm. Obračun kpl.</t>
  </si>
  <si>
    <t>Krpanje poškodovanih zunanjih stenskih ometov. Podaljšana apnena malta deb. cca 2 cm, vključno s pripravo podlage za nanašanje malte na steno. Obračun m2.</t>
  </si>
  <si>
    <t>Krpanje poškodovanih notranjih stenskih ometov in izdelava ometov na zazidanih odprtinah. Podaljšana apnena malta deb. cca 2 cm, vključno s pripravo podlage za nanašanje malte na steno. Obračun m2.</t>
  </si>
  <si>
    <t>Čiščenje objekta med gradnjo in finalno čiščenje objekta po končanih delih pred predajo naročniku. Čiščenje notranjosti, notranjih oken in vrat, tlakov, oblog, vgrajene in pomične opreme, sanitarnih elementov, elementov in naprav strojnih in električnih instalacij. Obračun  m2 neto površine objekta.</t>
  </si>
  <si>
    <t>Dobava materiala in izdelava zida iz penobetonskih blokov. Debelina zida 20 cm, srednja tlačna trdnost zidakov 2,5N/mm2, toplotna prevodnost 0,12 W/mK, REI 180, lepljeno s sisteskim lepilom za penobetonske zidake. Vključno lepilo, vezni, pritrdilni in tesnilni material. Zazidava okenskih odprtin ali delna zazidava vratnih odprtin v starejšem in novejšem objektu. Obračun m3.</t>
  </si>
  <si>
    <t>Zidarska pomoč in vgradnja elementov strojnih in električnih instalacij (požarni ventili, omarice električnih instalacij, ipd.) Vključno vezni in pritrdilni material. Obračun kos.</t>
  </si>
  <si>
    <t>Odstranitev lesenega vezanega okna z zasteklitvijo. Lesen okvir, zasteklitev. Pazljiva odstranitev po tehnologiji izvajalca. Kompletno: zunanja okenska polička, okno in zasteklitev, notranja okenska polička. Kamnite poličke na notranji strani se ne odstranjuje. Vključno ves pritrdilni in vezni material za pritrjevanje, ki je skrit v konstrukciji. V ceni je všteto krpanje morebitnih poškodb, ki bi nastale zaradi neprimerne tehnologije odstranjevajna z vsemi postopki in materiali, ki jih določi projektant, ločevanje gradbenih odpadkov v gradbiščni deponiji in odvoz na odlagališče pooblaščenega zbiralca gradbenih odpadkov. Klet starejšega objekta. Obračun kos.</t>
  </si>
  <si>
    <t>Dim cca: 180/80 cm</t>
  </si>
  <si>
    <t>Dim cca: 470/80 cm</t>
  </si>
  <si>
    <t>Dim cca: 70/70 cm</t>
  </si>
  <si>
    <t xml:space="preserve">Odstranitev lesenega vezanega okna ali balkonskih vrat z zasteklitvijo. Lesen okvir, zasteklitev. Pazljiva odstranitev po tehnologiji izvajalca. Kompletno: zunanja okenska polička, okno in zasteklitev, notranja okenska polička, na nekaterih oknih zunanji rolo. Kamnite poličke na notranji strani se ne odstranjuje. Vključno ves pritrdilni in vezni material za pritrjevanje, ki je skrit v konstrukciji in demontaža ventilatorjev v okenskih krilih. V ceni je všteto krpanje morebitnih poškodb, ki bi nastale zaradi neprimerne tehnologije odstranjevajna z vsemi postopki in materiali, ki jih določi projektant, ločevanje gradbenih odpadkov v gradbiščni deponiji in odvoz na odlagališče pooblaščenega zbiralca gradbenih odpadkov. Ventilatorje se shrani v gradbiščni deponiji za ponovno vgradnjo. Pritličje in nadstropja starejšega objekta. Obračun kos. </t>
  </si>
  <si>
    <t>Dim cca: 85/65 cm</t>
  </si>
  <si>
    <t>Dim cca: 75/50 cm</t>
  </si>
  <si>
    <t>Dim cca: 83/83 cm</t>
  </si>
  <si>
    <t>Dim cca: 160/60 cm</t>
  </si>
  <si>
    <t>Dim cca: 190/64 cm</t>
  </si>
  <si>
    <t>Dim cca: 240/60 cm</t>
  </si>
  <si>
    <t>Dim cca: 130/63 cm</t>
  </si>
  <si>
    <t>Dim cca: 240/100 cm</t>
  </si>
  <si>
    <t>Dim cca: 160/160 cm</t>
  </si>
  <si>
    <t>Dim cca: 100/281 cm (balkonska vrata)</t>
  </si>
  <si>
    <t>Dim cca: 140/140 cm</t>
  </si>
  <si>
    <t>Dim cca: 235/100 cm</t>
  </si>
  <si>
    <t>Dim cca: 210/105 cm</t>
  </si>
  <si>
    <t>Dim cca: 95/258 cm (balkonska vrata)</t>
  </si>
  <si>
    <t>Dim cca: 280/230 cm</t>
  </si>
  <si>
    <t>Dim cca: 100/260cm</t>
  </si>
  <si>
    <t>Odstranitev zasteklitve iz steklenih zidakov. Pazljivo rušenje, vključno vse okenske poličke (notrenje in zunanje), vezni pritrdilni in tesnilni material. V ceni je všteto krpanje morebitnih poškodb, podlage, ki bi nastale zaradi neprimerne tehnologije odstranjevanja z vsemi postopki in materiali, ki jih določi projektant, ločevanje gradbenih odpadkov v gradbiščni deponiji in odvoz na odlagališče pooblaščenega zbiralca gradbenih odpadkov. Dim cca. 141/252 cm. Obračun kpl.</t>
  </si>
  <si>
    <t>Odstranitev lesenih vhodnih vrat z zasteklitvijo in nadsvetlobo. Pazljivo rušenje, vključno slepi podboj, vratni pragovi, vezni, pritrdilni in tesnilni material. V ceni je všteto krpanje morebitnih poškodb podlage, ki bi nastale zaradi neprimerne tehnologije odstranjevanja z vsemi postopki in materiali, ki jih določi projektant, ločevanje gradbenih odpadkov v gradbiščni deponiji in odvoz na odlagališče pooblaščenega zbiralca gradbenih odpadkov. Obračun kos.</t>
  </si>
  <si>
    <t>Dim cca: 120/205 (VK1 - gospodarski vhod v klet)</t>
  </si>
  <si>
    <t>Dim cca: 150/370 (VPR1 - glavni vhod 1)</t>
  </si>
  <si>
    <t>Dim cca: 126/209 (VPR2 - glavni vhod 2)</t>
  </si>
  <si>
    <t>Dim cca: 143/300 (VZ1-N1 - terasa nad vhodom)</t>
  </si>
  <si>
    <t>Dim cca: 90/210 (VZ1-N2 - strešna terasa)</t>
  </si>
  <si>
    <t>R06</t>
  </si>
  <si>
    <t xml:space="preserve">Pazljivo sekanje armiranega betona na različnih mestih za potrebe menjave oken in drugih prilagoditev povezanih z deli na objektu. V ceni je všteta tudi zamenjava poškodovanih elementov stavbe zaradi neprimerne tehnologije dela z vsemi postopki in materiali, ki jih določi projektant. Debelina betona do 20 cm. Obračun m3. </t>
  </si>
  <si>
    <t>R07</t>
  </si>
  <si>
    <t>Rušenje ometane opečne stene za povečanje odprtin na fasadi. Sekanje parapetov obstoječih oken do nivoja tlaka. Sortiranje odpadnega materiala v gradbiščni deponiji in odvoz na trajno deponijo gradbenih odpadkov. Debelina zida cca 45 cm. Vključno vse vezni in pritrdilni material. Obračun m3.</t>
  </si>
  <si>
    <t>Skupaj</t>
  </si>
  <si>
    <t>OSTALO</t>
  </si>
  <si>
    <t>A+B+C</t>
  </si>
  <si>
    <t>Starejši objekt - zamenjava dotrajanih oken</t>
  </si>
  <si>
    <t>D.</t>
  </si>
  <si>
    <t>strojno ročni izkop za točkovne temelje v ter III ktg z odmetom materiala na rob izkopa. Temelj velikosti 40x40x80 cm</t>
  </si>
  <si>
    <t>planiranje dna izkopa</t>
  </si>
  <si>
    <t>vgrajevanje betoma C20/25 v točkovne temelje, v ceno vključen tudi opaž zgornjega roba temelja</t>
  </si>
  <si>
    <t xml:space="preserve">dobava ter montaža armature v točkovne temelje </t>
  </si>
  <si>
    <t>dobva ter vgrajevanje kovinske konstrukcije objekta, stebri 12 x 12 cm /l=2,50 kom 3, l=2,70 kom 3/, lege 8x12 cm/l=3m kom 12/ in spirovci 8 x 10 cm /l=6,30 m kom 4/ vse ustrezno zaščiteno, 2x minizirano tre prašno barvano</t>
  </si>
  <si>
    <t>dobava ter vgrajevanje Trimo pločevine, nizek val z jedrom iz kamene volne deb 5 cm, streha nad objektom</t>
  </si>
  <si>
    <t>dobava ter vgrajevanje Trimo pločevine, zapora sten deb 3 cm, jedro MV, komplet z vsem pomožnim materialom</t>
  </si>
  <si>
    <t>dobava ter vgarjevanje vhodnih garažnih vrat kovinske izvedbe dim 2,0 x 2,0. Vrata dvokrilna na ročni pogon</t>
  </si>
  <si>
    <t>dobava materiala ter izvedba požarnega stika med objektom in steno vrtca. Stik je izveden iz MV deb 10 cm po vzdolni stranici, volna je pritrjena na fasado ter zaščitena z pocinkano stensko oblogo raz sir 60 cm</t>
  </si>
  <si>
    <t>dobava ter montaža zaključnih obrob iz poc pločevine barvane r.š. do 20 cm</t>
  </si>
  <si>
    <t>dobava ter montaža horizontalnega žleba r.š. 33 cm</t>
  </si>
  <si>
    <t>12.</t>
  </si>
  <si>
    <t>dobava ter montaža vertikalne odtočne cevi fi 100, priključek na peskolov</t>
  </si>
  <si>
    <t>13.</t>
  </si>
  <si>
    <t>izvedba peskolov aiz bet cevi fi 30, bet polrovom ter priključkom v kanalizacijo z PE cevjo fi 110 (l cevi = 4 m)</t>
  </si>
  <si>
    <t>14.</t>
  </si>
  <si>
    <t>nakladanje odvečnega materiala na prevozno sredstvo ter odvoz v trajno deponijo</t>
  </si>
  <si>
    <t>15.</t>
  </si>
  <si>
    <t>rušenje obstoječega  objekta z nakladanjem vsega materiala na prevozno sredstvo ter odvoz v trajno deponijo z plačilom komunalte takse</t>
  </si>
  <si>
    <t>nepredvidena dela 10%</t>
  </si>
  <si>
    <t>ddv 22%</t>
  </si>
  <si>
    <t>skupaj z ddv</t>
  </si>
  <si>
    <t>POPIS DEL IN  PREDRAČUN GRADBENO OBRTNIŠKIH DEL-  RK ES</t>
  </si>
  <si>
    <t>POPIS DEL IN  PREDRAČUN GRADBENO OBRTNIŠKIH DEL- RK OKNA</t>
  </si>
  <si>
    <t xml:space="preserve">Objekt </t>
  </si>
  <si>
    <r>
      <t xml:space="preserve">- Lovilni vod iz AL legure </t>
    </r>
    <r>
      <rPr>
        <sz val="11"/>
        <rFont val="Arial"/>
        <family val="2"/>
        <charset val="238"/>
      </rPr>
      <t>Φ</t>
    </r>
    <r>
      <rPr>
        <sz val="11"/>
        <rFont val="Arial CE"/>
        <charset val="238"/>
      </rPr>
      <t xml:space="preserve"> 8 mm na betonskih kockah</t>
    </r>
  </si>
  <si>
    <r>
      <t xml:space="preserve">- Lovilni vod iz AL legure </t>
    </r>
    <r>
      <rPr>
        <sz val="11"/>
        <rFont val="Arial"/>
        <family val="2"/>
        <charset val="238"/>
      </rPr>
      <t>Φ</t>
    </r>
    <r>
      <rPr>
        <sz val="11"/>
        <rFont val="Arial CE"/>
        <charset val="238"/>
      </rPr>
      <t xml:space="preserve"> 8 mm na tipskih nosilcih na strehi prekriti z jekleno pločevino tipa ¨Trimo¨</t>
    </r>
  </si>
  <si>
    <r>
      <t xml:space="preserve">- Lovilni vod iz AL legure </t>
    </r>
    <r>
      <rPr>
        <sz val="11"/>
        <rFont val="Arial"/>
        <family val="2"/>
        <charset val="238"/>
      </rPr>
      <t>Φ</t>
    </r>
    <r>
      <rPr>
        <sz val="11"/>
        <rFont val="Arial CE"/>
        <charset val="238"/>
      </rPr>
      <t xml:space="preserve"> 8 mm položen na kontaktne elemente pritrjene na  kovinske nosilce zaščitne ograje; tip kontaktnih elementov ali enakovredno tip KON05, Hermi</t>
    </r>
  </si>
  <si>
    <r>
      <t xml:space="preserve">- Odvodi izvedeni podometno z Al leguro </t>
    </r>
    <r>
      <rPr>
        <sz val="11"/>
        <rFont val="Arial"/>
        <family val="2"/>
        <charset val="238"/>
      </rPr>
      <t>Φ</t>
    </r>
    <r>
      <rPr>
        <sz val="11"/>
        <rFont val="Arial CE"/>
        <charset val="238"/>
      </rPr>
      <t xml:space="preserve"> 8mm, v i.c. </t>
    </r>
    <r>
      <rPr>
        <sz val="11"/>
        <rFont val="Calibri"/>
        <family val="2"/>
        <charset val="238"/>
      </rPr>
      <t>Ø</t>
    </r>
    <r>
      <rPr>
        <sz val="11"/>
        <rFont val="Arial CE"/>
        <charset val="238"/>
      </rPr>
      <t xml:space="preserve"> 16mm</t>
    </r>
  </si>
  <si>
    <r>
      <t xml:space="preserve">- Odvodi izvedeni podometno z Al leguro </t>
    </r>
    <r>
      <rPr>
        <sz val="11"/>
        <rFont val="Arial"/>
        <family val="2"/>
        <charset val="238"/>
      </rPr>
      <t>Φ</t>
    </r>
    <r>
      <rPr>
        <sz val="11"/>
        <rFont val="Arial CE"/>
        <charset val="238"/>
      </rPr>
      <t xml:space="preserve"> 8mm, v i.c. </t>
    </r>
    <r>
      <rPr>
        <sz val="11"/>
        <rFont val="Calibri"/>
        <family val="2"/>
        <charset val="238"/>
      </rPr>
      <t>Ø</t>
    </r>
    <r>
      <rPr>
        <sz val="11"/>
        <rFont val="Arial CE"/>
        <charset val="238"/>
      </rPr>
      <t xml:space="preserve"> 16mm, položeno v tlak</t>
    </r>
  </si>
  <si>
    <r>
      <t xml:space="preserve">- Odvodi izvedeni nadometno z Al leguro </t>
    </r>
    <r>
      <rPr>
        <sz val="11"/>
        <rFont val="Arial"/>
        <family val="2"/>
        <charset val="238"/>
      </rPr>
      <t>Φ</t>
    </r>
    <r>
      <rPr>
        <sz val="11"/>
        <rFont val="Arial CE"/>
        <charset val="238"/>
      </rPr>
      <t xml:space="preserve"> 8mm, kpl. z nosilci za betonsko steno</t>
    </r>
  </si>
  <si>
    <t>Panel "Mavrica". Bele barve, linijski izrez š=25 mm. 16 drsnikov v obliki kroga fi=60 mm. Drsnik je sestavljen iz HPL plošče, RF vijaka M8 DIN 912, distančnika - drsnih oblog PTFE palica fi 38 mm - na zunanji in notranji strani panela). Povezovalni vijak, ki povezuje drsnik je učvrščen z matico M8 DIN 985. Vključno ves vezni in pritrdilni material. Obračun kos. BEL</t>
  </si>
  <si>
    <t>Panel "Avto". Rumene barve, linijski izrez š=25 mm. 3 drsniki v obliki silhuete avta dim cca 105/103 mm po posebnem načrtu. Drsnik je sestavljen iz HPL plošče, 2 x RF vijaka M8 DIN 912, distančnika - drsnih oblog PTFE palica fi 38 mm - na zunanji in notranji strani panela. Povezovalni vijak, ki povezuje drsnik je učvrščen z RF matico M8 DIN 985. Vključno ves vezni in pritrdilni material. Obračun kos. RUMEN</t>
  </si>
  <si>
    <t>Panel "Volan". Rdeče barve, linijski izrez in polkrožni izrez š=25 mm. 1 drsnik - prestave v obliki kroga fi 60 mm zelene barve, 1 drsnik v obliki kroga rumene barve in volan fi 300 mm bele barve s trobljo črne barve - vse po posebnem načrtu. Drsnik je sestavljen iz HPL plošče, RF vijaka M8 DIN 912, distančnika - drsnih oblog PTFE palica fi 38 mm na zunanji in notranji strani panela. Povezovalni vijak, ki povezuje HPL ploščo in RF ploščo na notranji strani je učvrščen z RF matico M8 DIN 985. Volan HPL plošča fi 300 mm d=8 mm s polkrožnimi izrezi in trobljo fi 80 mm, ležajem v kovinskem ohišju in RF prirobnico z vretenom, vse po posebnem načrtu. Vključno ves vezni in pritrdilni material. Obračun kos. RDEČ</t>
  </si>
  <si>
    <t>Panel "Hribi". Zelene barve, lomljeni izrez š=25 mm. 4 drsniki v obliki kroga fi=60 mm (rdeča, modra, bela, rumena). Drsnik je sestavljen iz HPL plošče, RF vijaka M8 DIN 912, distančnika - drsnih oblog PTFE palica fi 38 mm na zunanji in notranji strani panela. Povezovalni vijak, ki povezuje drsnik je učvrščen z matico M8 DIN 985. Vključno ves vezni in pritrdilni material. Obračun kos. ZELEN</t>
  </si>
  <si>
    <t>Panel "Morje". Modre barve, valoviti izrez š=25 mm. 4 drsniki v obliki kroga fi=60 mm (bela, rumena, rdeča, zelena). Drsnik je sestavljen iz HPL plošče, RF vijaka M8 DIN 912, distančnika - drsnih oblog PTFE palica fi 38 mm na zunanji in notranji strani panela. Povezovalni vijak, ki povezuje drsnik je učvrščen z matico M8 DIN 985. Vključno ves vezni in pritrdilni material. Obračun kos. MODER</t>
  </si>
  <si>
    <t>Panel "Tarča". Modre barve, z dodatki po načrtu; dodatek TARČA - nalepljeni 3 koncentrični krogi (HPL; rdeč d=66cm, rumen d=40cm, bel d=20cm) z vrezkanimi številkami po načrtu; dodatek RAČUNALO (inox palica d=8mm, l=90cm, kos 2), nataknjeni krogci iz HPL plošč (2r=5cm, deb 15mm), barva rumena (12x), barva rdeča (12x); inox cev je vijačena s hrbta; zaobljena (R30mm),  vključno ves vezni in pritrdilni material. Obračun kos. MODER</t>
  </si>
  <si>
    <t>Panel "Tarče - MALE". Modre barve, z dodatki po načrtu; dodatek TARČE - nalepljeni krogi (HPL; rdeč d=22cm (2X), rumen d=18cm (2X), bel d=14cm (2X)) z vrezkanimi številkami po načrtu; dodatek RAČUNALO (inox palica d=8mm, l=90cm, kos 2), nataknjeni krogci iz HPL plošč (2r=5cm, deb 15mm), barva rumena (12x), barva rdeča (12x); inox cev je vijačena s hrbta; zaobljena (R30mm),  vključno ves vezni in pritrdilni material. Obračun kos. MODER</t>
  </si>
  <si>
    <t>Panel "URA". Modre barve, z izrezi in dodatki po načrtu; dodatek URA - nalepljen HPL rdeč krog  (d=66cm) z izrezkanimi številkami in krogci po načrtu; nataknjen vrtljiv HPL rumen KROG (d=46cm) z izrezkano puščico po načrtu, nataknjen vrtljiv HPL bel KROG (d=23cm) z izrezkano puščico po načrtu; inox vreteno fi 19 mm z navojem M 18 mm na prirobni pločevini fi 100 mm, d=12 mm, pritrjeni s hrbtne strani osnovne HPL plošče z vgreznjenimi vijaki M8 (8x) in vmesnimi drsnimi podložnimi ploščami iz PTFE (Teflon) d=2 mm premer 26 cm in 8 mm.  Izvedbeni detajl v dogovoru z arhitektom; upoštevati dinamično obremenitev (obešanje otrok!!); dodatek RAČUNALO (inox palica d=8mm, l=90cm), nataknjeni krogci iz HPL plošč (2r=5cm, deb 8mm), barva bela (10x), barva rumena (10x), barva rdeča (10x), barva barva zelena1ox, barva modra 1x, barva črna 10x; inox cev je vijačena s hrbta; zaobljena (R30mm); dodatek  drsniki v obliki kroga bela 3X, rumena 3X, rdeča 3x, zelena 3x; izvedba drsnika enaka kot na panelu "Morje"; vključno ves vezni in pritrdilni material. Obračun kos. MODER</t>
  </si>
  <si>
    <t>POPUST %</t>
  </si>
  <si>
    <t>NOVA VREDNOST</t>
  </si>
  <si>
    <t>PONUDBENI PREDRAČUN</t>
  </si>
  <si>
    <t>Ponudnik:</t>
  </si>
  <si>
    <t>(žig)</t>
  </si>
  <si>
    <t>(podpis)</t>
  </si>
  <si>
    <t>enota Čenča</t>
  </si>
  <si>
    <t>MESTNA OBČINA LJUBLJANA</t>
  </si>
  <si>
    <t>VRTEC NAJDIHOJCA</t>
  </si>
  <si>
    <t>1000 LJUBLJANA</t>
  </si>
  <si>
    <t>Lepodvorska 5</t>
  </si>
  <si>
    <t>Ljubljana: Julij 2017</t>
  </si>
  <si>
    <t>PRENOVA DELOV STAVBE, KI NI ZAJETA V ENERGETSKI SANACIJI OBJEKTA IN ZAMENJAVA DOTRAJANIH OKEN V STAREJŠEM DELU OBJEKTA</t>
  </si>
  <si>
    <t>- Lovilni vod iz AL legure Φ 8 mm na betonskih kockah</t>
  </si>
  <si>
    <t>- Lovilni vod iz AL legure Φ 8 mm na tipskih nosilcih na strehi prekriti z jekleno pločevino tipa ¨Trimo¨</t>
  </si>
  <si>
    <t>- Lovilni vod iz AL legure Φ 8 mm položen na kontaktne elemente pritrjene na  kovinske nosilce zaščitne ograje; tip kontaktnih elementov ali enakovredno tip KON05, Hermi</t>
  </si>
  <si>
    <t>- Odvodi izvedeni podometno z Al leguro Φ 8mm, v i.c. Ø 16mm</t>
  </si>
  <si>
    <t>- Odvodi izvedeni podometno z Al leguro Φ 8mm, v i.c. Ø 16mm, položeno v tlak</t>
  </si>
  <si>
    <t>- Odvodi izvedeni nadometno z Al leguro Φ 8mm, kpl. z nosilci za betonsko steno</t>
  </si>
  <si>
    <t>Električne napeljave</t>
  </si>
  <si>
    <t>16.</t>
  </si>
  <si>
    <t>17.</t>
  </si>
  <si>
    <t>19.</t>
  </si>
  <si>
    <t>22.</t>
  </si>
  <si>
    <t>24.</t>
  </si>
  <si>
    <t>25.</t>
  </si>
  <si>
    <t>26.</t>
  </si>
  <si>
    <t>18.</t>
  </si>
  <si>
    <t>20.</t>
  </si>
  <si>
    <t>21.</t>
  </si>
  <si>
    <t>23.</t>
  </si>
  <si>
    <t>28.</t>
  </si>
  <si>
    <t>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</si>
  <si>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</si>
  <si>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</si>
  <si>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</si>
  <si>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V primeru neskladij med risbo tehnološke opreme in popisom del se pri razlagi prioritetno upošteva popis del.</t>
  </si>
  <si>
    <t>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</si>
  <si>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Ponudniki morajo v okviru ponudbenega predračuna izpolniti priloženi SEZNAM PONUJENE OPREME. V kolikor ponudnik v ponudbi ne bo priložil izpolnjenega seznama ponujene opreme, bo takšna ponudba brez pozivanja na dopolnitev izločena iz nadaljnjega postopka.</t>
  </si>
  <si>
    <t>Þ</t>
  </si>
  <si>
    <t>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</si>
  <si>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 xml:space="preserve">K ponudbi priloženi katalogi morajo biti označeni; št. pozicije, proizvajalec, ponujeni model, dodatna opreme. </t>
  </si>
  <si>
    <t>4. Splošna opozorila in obveznosti izvajalca</t>
  </si>
  <si>
    <t>6. REKAPITULACIJA OKNA</t>
  </si>
  <si>
    <t>5. REKAPITULACIJA ES</t>
  </si>
  <si>
    <t>C.27.</t>
  </si>
  <si>
    <t>Rušitvena dela ES</t>
  </si>
  <si>
    <t>Rušitvena dela OKNA</t>
  </si>
  <si>
    <t xml:space="preserve"> Betonska dela ES</t>
  </si>
  <si>
    <t>Betonska dela OKNA</t>
  </si>
  <si>
    <t>Tesarska dela ES</t>
  </si>
  <si>
    <t>Tesarska dela OKNA</t>
  </si>
  <si>
    <t>Zidarska dela ES</t>
  </si>
  <si>
    <t>Zidarska dela OKNA</t>
  </si>
  <si>
    <t>Krovsko kleparska dela ES</t>
  </si>
  <si>
    <t>Ključavničarska dela ES</t>
  </si>
  <si>
    <t>Ključavničarska dela OKNA</t>
  </si>
  <si>
    <t>Mizarska dela ES</t>
  </si>
  <si>
    <t>Mizarska dela OKNA</t>
  </si>
  <si>
    <t>Okna in steklarska dela OKNA</t>
  </si>
  <si>
    <t>Slikopleskarska dela ES</t>
  </si>
  <si>
    <t>Slikopleskarska dela OKNA</t>
  </si>
  <si>
    <t>Podopolagalska dela ES</t>
  </si>
  <si>
    <t>Fasada ES</t>
  </si>
  <si>
    <t>Električne napeljave in naprave ES</t>
  </si>
  <si>
    <t>DIMENZIJE</t>
  </si>
  <si>
    <t>Poz</t>
  </si>
  <si>
    <t>PROIZVAJALEC</t>
  </si>
  <si>
    <t>MODEL</t>
  </si>
  <si>
    <t>Š</t>
  </si>
  <si>
    <t>G</t>
  </si>
  <si>
    <t>V</t>
  </si>
  <si>
    <t>29.</t>
  </si>
  <si>
    <t>SEZNAM PONUJENE OPREME IN MATERIALOV - VRTEC NAJDIHOJCA ENOTA ČENČA</t>
  </si>
  <si>
    <t>Dela ki niso zajeta v ES objekta</t>
  </si>
  <si>
    <t>Zamenjava dotrajanih oken v starem delu objekta</t>
  </si>
  <si>
    <t>Dobava in montaža zunanjega lesenega okna ali balkonskih vrat z nadsvetlobo za nizkoenergetske stavbe z maksimalno prehodnostjo okna boljše ali enako Uw= 0,91W/m2K. Sestava različnih kombinacij: okno + varata, fiksna zasteklitev, enokrilno, dvokrilno odporanje ali polnilo iz toplotnoizolacijskim sendvičem. Zvočna izolacija stekla Rw=28 dB. Notranje in zunanje steklo varnostno,  kaljeno - lepljeno do višine 1,25 m (glej risbo) ali navadno steklo, če je vmes precka,  RAL montaža v opečno ali AB steno. Zunanja stran okna bele barve, notranja stran bela. Horizontalni deli zaščiteni z ALU odkapnimi profili. Zaščitni  premaz za les odporen na UV in atmosferske vplive najvišje kakovosti. Dimenzije in odpiranje oken po shemah. Nadsvetloba se odpira z ročico na poteg. Vključno z vsemi zaključnimi letvami, tesnili, vijačnim in pritrdilnim materialom in prilagoditvami v zvezi z montažo senčil. Smer odpiranja se določi na objektu. Vrata na požarnih izhodih se odpirajo z vrtljivo bunko na notranji strani.</t>
  </si>
  <si>
    <t>Vrtna uta Najdihojca enota Čenča</t>
  </si>
  <si>
    <t>7. REKAPITULACIJA VRTNA UTA</t>
  </si>
  <si>
    <t>Vsa dela VRTNA UTA</t>
  </si>
  <si>
    <t>SKUPAJ  VREDNOST VRTNA UTA  (brez DDV)</t>
  </si>
  <si>
    <t>Vrtna uta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</si>
</sst>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Red]#,##0.00"/>
    <numFmt numFmtId="165" formatCode="#,##0.00\ &quot;€&quot;"/>
  </numFmts>
  <fonts count="47"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0"/>
      <name val="Arial CE"/>
      <family val="2"/>
      <charset val="238"/>
    </font>
    <font>
      <sz val="10"/>
      <name val="Arial CE"/>
      <charset val="238"/>
    </font>
    <font>
      <sz val="11"/>
      <name val="Calibri"/>
      <family val="2"/>
      <charset val="238"/>
      <scheme val="minor"/>
    </font>
    <font>
      <sz val="10"/>
      <name val="Arial"/>
      <family val="2"/>
      <charset val="238"/>
    </font>
    <font>
      <b/>
      <sz val="11"/>
      <color rgb="FFFF0000"/>
      <name val="Calibri"/>
      <family val="2"/>
      <charset val="238"/>
      <scheme val="minor"/>
    </font>
    <font>
      <sz val="11"/>
      <color theme="1"/>
      <name val="Calibri"/>
      <family val="2"/>
      <charset val="238"/>
      <scheme val="minor"/>
    </font>
    <font>
      <sz val="12"/>
      <name val="Times New Roman CE"/>
      <charset val="238"/>
    </font>
    <font>
      <sz val="12"/>
      <name val="Times New Roman"/>
      <family val="1"/>
      <charset val="238"/>
    </font>
    <font>
      <sz val="14"/>
      <name val="Arial CE"/>
      <family val="2"/>
      <charset val="238"/>
    </font>
    <font>
      <sz val="11"/>
      <name val="Arial CE"/>
      <family val="2"/>
      <charset val="238"/>
    </font>
    <font>
      <b/>
      <sz val="11"/>
      <name val="Arial CE"/>
      <charset val="238"/>
    </font>
    <font>
      <b/>
      <sz val="12"/>
      <name val="Arial CE"/>
      <charset val="238"/>
    </font>
    <font>
      <sz val="11"/>
      <name val="Calibri"/>
      <family val="2"/>
      <charset val="238"/>
    </font>
    <font>
      <sz val="12"/>
      <name val="Arial CE"/>
      <charset val="238"/>
    </font>
    <font>
      <sz val="12"/>
      <name val="Arial CE"/>
      <family val="2"/>
      <charset val="238"/>
    </font>
    <font>
      <b/>
      <sz val="12"/>
      <name val="Arial"/>
      <family val="2"/>
      <charset val="238"/>
    </font>
    <font>
      <b/>
      <sz val="13"/>
      <name val="Arial CE"/>
      <charset val="238"/>
    </font>
    <font>
      <b/>
      <sz val="12"/>
      <name val="Arial CE"/>
      <family val="2"/>
      <charset val="238"/>
    </font>
    <font>
      <b/>
      <sz val="9"/>
      <color theme="1"/>
      <name val="Calibri"/>
      <family val="2"/>
      <charset val="238"/>
      <scheme val="minor"/>
    </font>
    <font>
      <b/>
      <sz val="14"/>
      <name val="Arial CE"/>
      <charset val="238"/>
    </font>
    <font>
      <b/>
      <sz val="14"/>
      <name val="Arial CE"/>
      <family val="2"/>
      <charset val="238"/>
    </font>
    <font>
      <b/>
      <sz val="11"/>
      <name val="Arial CE"/>
      <family val="2"/>
      <charset val="238"/>
    </font>
    <font>
      <b/>
      <sz val="10"/>
      <name val="Arial CE"/>
      <family val="2"/>
      <charset val="238"/>
    </font>
    <font>
      <sz val="11"/>
      <name val="Arial CE"/>
      <charset val="238"/>
    </font>
    <font>
      <sz val="11"/>
      <name val="Arial"/>
      <family val="2"/>
      <charset val="238"/>
    </font>
    <font>
      <sz val="12"/>
      <name val="Arial"/>
      <family val="2"/>
      <charset val="238"/>
    </font>
    <font>
      <b/>
      <sz val="12"/>
      <color theme="1"/>
      <name val="Calibri"/>
      <family val="2"/>
      <charset val="238"/>
      <scheme val="minor"/>
    </font>
    <font>
      <b/>
      <sz val="16"/>
      <color theme="1"/>
      <name val="Calibri"/>
      <family val="2"/>
      <charset val="238"/>
      <scheme val="minor"/>
    </font>
    <font>
      <b/>
      <sz val="14"/>
      <color theme="1"/>
      <name val="Calibri"/>
      <family val="2"/>
      <charset val="238"/>
      <scheme val="minor"/>
    </font>
    <font>
      <sz val="10"/>
      <color theme="1"/>
      <name val="Calibri"/>
      <family val="2"/>
      <charset val="238"/>
      <scheme val="minor"/>
    </font>
    <font>
      <sz val="20"/>
      <color theme="1"/>
      <name val="Calibri"/>
      <family val="2"/>
      <charset val="238"/>
      <scheme val="minor"/>
    </font>
    <font>
      <sz val="12"/>
      <color theme="1"/>
      <name val="Calibri"/>
      <family val="2"/>
      <charset val="238"/>
      <scheme val="minor"/>
    </font>
    <font>
      <b/>
      <sz val="26"/>
      <color theme="1"/>
      <name val="Calibri Light"/>
      <family val="2"/>
      <charset val="238"/>
      <scheme val="major"/>
    </font>
    <font>
      <sz val="11"/>
      <name val="Calibri Light"/>
      <family val="2"/>
      <charset val="238"/>
      <scheme val="major"/>
    </font>
    <font>
      <sz val="12"/>
      <color theme="1"/>
      <name val="Symbol"/>
      <family val="1"/>
      <charset val="2"/>
    </font>
    <font>
      <b/>
      <sz val="16"/>
      <name val="Calibri"/>
      <family val="2"/>
      <charset val="238"/>
    </font>
    <font>
      <sz val="10"/>
      <color indexed="8"/>
      <name val="Calibri Light"/>
      <family val="2"/>
      <charset val="238"/>
    </font>
    <font>
      <sz val="10"/>
      <color rgb="FFFF0000"/>
      <name val="Calibri Light"/>
      <family val="2"/>
      <charset val="238"/>
    </font>
    <font>
      <sz val="10"/>
      <name val="Calibri Light"/>
      <family val="2"/>
      <charset val="238"/>
    </font>
    <font>
      <b/>
      <sz val="10"/>
      <color indexed="8"/>
      <name val="Calibri Light"/>
      <family val="2"/>
      <charset val="238"/>
    </font>
    <font>
      <b/>
      <sz val="10"/>
      <name val="Calibri Light"/>
      <family val="2"/>
      <charset val="238"/>
    </font>
    <font>
      <sz val="9"/>
      <color indexed="8"/>
      <name val="Calibri Light"/>
      <family val="2"/>
      <charset val="238"/>
    </font>
    <font>
      <b/>
      <sz val="9"/>
      <name val="Calibri Light"/>
      <family val="2"/>
      <charset val="238"/>
    </font>
    <font>
      <b/>
      <sz val="9"/>
      <color indexed="8"/>
      <name val="Calibri Light"/>
      <family val="2"/>
      <charset val="238"/>
    </font>
  </fonts>
  <fills count="3">
    <fill>
      <patternFill patternType="none"/>
    </fill>
    <fill>
      <patternFill patternType="gray125"/>
    </fill>
    <fill>
      <patternFill patternType="solid">
        <fgColor theme="9" tint="0.79998168889431442"/>
        <bgColor indexed="64"/>
      </patternFill>
    </fill>
  </fills>
  <borders count="10">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4" fillId="0" borderId="0"/>
    <xf numFmtId="0" fontId="6" fillId="0" borderId="0"/>
    <xf numFmtId="9" fontId="8" fillId="0" borderId="0" applyFont="0" applyFill="0" applyBorder="0" applyAlignment="0" applyProtection="0"/>
    <xf numFmtId="0" fontId="9" fillId="0" borderId="0"/>
  </cellStyleXfs>
  <cellXfs count="494">
    <xf numFmtId="0" fontId="0" fillId="0" borderId="0" xfId="0"/>
    <xf numFmtId="0" fontId="1" fillId="0" borderId="0" xfId="0" applyFont="1"/>
    <xf numFmtId="0" fontId="0" fillId="0" borderId="1" xfId="0" applyBorder="1"/>
    <xf numFmtId="0" fontId="1" fillId="0" borderId="1" xfId="0" applyFont="1" applyBorder="1"/>
    <xf numFmtId="0" fontId="2" fillId="0" borderId="0" xfId="0" applyFont="1"/>
    <xf numFmtId="0" fontId="0" fillId="0" borderId="0" xfId="0" applyFont="1" applyAlignment="1">
      <alignmen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Border="1"/>
    <xf numFmtId="0" fontId="1" fillId="0" borderId="1" xfId="0" applyFont="1" applyBorder="1" applyAlignment="1">
      <alignment horizontal="center" vertical="top"/>
    </xf>
    <xf numFmtId="0" fontId="1" fillId="0" borderId="0" xfId="0" applyFont="1" applyAlignment="1">
      <alignment horizontal="center" vertical="top"/>
    </xf>
    <xf numFmtId="0" fontId="1" fillId="0" borderId="0" xfId="0" applyFont="1" applyBorder="1" applyAlignment="1">
      <alignment horizontal="center" vertical="top"/>
    </xf>
    <xf numFmtId="0" fontId="0" fillId="0" borderId="0" xfId="0" applyAlignment="1">
      <alignment horizontal="center" vertical="top"/>
    </xf>
    <xf numFmtId="0" fontId="1" fillId="0" borderId="0" xfId="0" applyFont="1" applyFill="1" applyBorder="1"/>
    <xf numFmtId="0" fontId="1" fillId="0" borderId="0" xfId="0" applyFont="1" applyFill="1" applyBorder="1" applyAlignment="1">
      <alignment horizontal="center" vertical="top"/>
    </xf>
    <xf numFmtId="0" fontId="2" fillId="0" borderId="0" xfId="0" applyFont="1" applyAlignment="1">
      <alignment horizontal="left" vertical="center" wrapText="1"/>
    </xf>
    <xf numFmtId="0" fontId="0" fillId="0" borderId="0" xfId="0" applyAlignment="1">
      <alignment horizontal="center" vertical="center"/>
    </xf>
    <xf numFmtId="0" fontId="2" fillId="0" borderId="0" xfId="0" applyFont="1" applyAlignment="1">
      <alignment vertical="center" wrapText="1"/>
    </xf>
    <xf numFmtId="0" fontId="0" fillId="0" borderId="0" xfId="0" applyFill="1" applyAlignment="1">
      <alignment vertical="top"/>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xf numFmtId="0" fontId="0" fillId="0" borderId="0" xfId="0" applyFill="1" applyAlignment="1">
      <alignment horizontal="center"/>
    </xf>
    <xf numFmtId="0" fontId="0" fillId="0" borderId="0" xfId="0" applyFill="1" applyAlignment="1"/>
    <xf numFmtId="0" fontId="0" fillId="0" borderId="0" xfId="0" applyAlignment="1"/>
    <xf numFmtId="0" fontId="0" fillId="0" borderId="0" xfId="0" applyFont="1" applyFill="1" applyAlignment="1">
      <alignment vertical="top" wrapText="1"/>
    </xf>
    <xf numFmtId="0" fontId="0" fillId="0" borderId="0" xfId="0" applyFont="1" applyFill="1" applyAlignment="1">
      <alignment horizontal="left" vertical="top" wrapText="1"/>
    </xf>
    <xf numFmtId="4" fontId="0" fillId="0" borderId="0" xfId="0" applyNumberFormat="1" applyAlignment="1"/>
    <xf numFmtId="0" fontId="2" fillId="0" borderId="0" xfId="0" applyFont="1" applyAlignment="1">
      <alignment horizontal="center" wrapText="1"/>
    </xf>
    <xf numFmtId="4" fontId="0" fillId="0" borderId="0" xfId="0" applyNumberFormat="1" applyAlignment="1">
      <alignment horizontal="right" wrapText="1"/>
    </xf>
    <xf numFmtId="4" fontId="0" fillId="0" borderId="0" xfId="0" applyNumberFormat="1" applyAlignment="1">
      <alignment horizontal="right"/>
    </xf>
    <xf numFmtId="4" fontId="0" fillId="0" borderId="1" xfId="0" applyNumberFormat="1" applyBorder="1" applyAlignment="1">
      <alignment horizontal="right"/>
    </xf>
    <xf numFmtId="4" fontId="1" fillId="0" borderId="0" xfId="0" applyNumberFormat="1" applyFont="1" applyAlignment="1">
      <alignment horizontal="right"/>
    </xf>
    <xf numFmtId="4" fontId="0" fillId="0" borderId="1" xfId="0" applyNumberFormat="1" applyBorder="1"/>
    <xf numFmtId="0" fontId="0" fillId="0" borderId="0" xfId="0" applyAlignment="1">
      <alignment horizontal="left" wrapText="1"/>
    </xf>
    <xf numFmtId="0" fontId="2" fillId="0" borderId="0" xfId="0" applyFont="1" applyProtection="1"/>
    <xf numFmtId="0" fontId="0" fillId="0" borderId="0" xfId="0" applyProtection="1"/>
    <xf numFmtId="4" fontId="0" fillId="0" borderId="0" xfId="0" applyNumberFormat="1" applyFont="1" applyProtection="1"/>
    <xf numFmtId="0" fontId="0" fillId="0" borderId="0" xfId="0" applyBorder="1" applyProtection="1"/>
    <xf numFmtId="49" fontId="0" fillId="0" borderId="0" xfId="0" applyNumberFormat="1" applyAlignment="1" applyProtection="1">
      <alignment horizontal="left"/>
    </xf>
    <xf numFmtId="49" fontId="0" fillId="0" borderId="0" xfId="0" applyNumberFormat="1" applyProtection="1"/>
    <xf numFmtId="0" fontId="1" fillId="0" borderId="0" xfId="0" applyFont="1" applyProtection="1"/>
    <xf numFmtId="0" fontId="1" fillId="0" borderId="0" xfId="0" applyFont="1" applyAlignment="1" applyProtection="1">
      <alignment horizontal="right"/>
    </xf>
    <xf numFmtId="0" fontId="1" fillId="0" borderId="1" xfId="0" applyFont="1" applyBorder="1" applyProtection="1"/>
    <xf numFmtId="0" fontId="0" fillId="0" borderId="1" xfId="0" applyBorder="1" applyProtection="1"/>
    <xf numFmtId="4" fontId="0" fillId="0" borderId="1" xfId="0" applyNumberFormat="1" applyFont="1" applyBorder="1" applyProtection="1"/>
    <xf numFmtId="4" fontId="0" fillId="0" borderId="0" xfId="0" applyNumberFormat="1" applyFont="1" applyAlignment="1" applyProtection="1">
      <alignment horizontal="left" wrapText="1"/>
    </xf>
    <xf numFmtId="0" fontId="0" fillId="0" borderId="0" xfId="0" applyAlignment="1" applyProtection="1">
      <alignment horizontal="left" wrapText="1"/>
    </xf>
    <xf numFmtId="0" fontId="7" fillId="0" borderId="2" xfId="0" applyFont="1" applyBorder="1"/>
    <xf numFmtId="0" fontId="0" fillId="0" borderId="3" xfId="0" applyBorder="1" applyAlignment="1" applyProtection="1">
      <alignment horizontal="left" wrapText="1"/>
    </xf>
    <xf numFmtId="0" fontId="0" fillId="0" borderId="4" xfId="0" applyBorder="1" applyAlignment="1" applyProtection="1">
      <alignment horizontal="left" wrapText="1"/>
    </xf>
    <xf numFmtId="0" fontId="0" fillId="0" borderId="0" xfId="0" applyFill="1" applyAlignment="1" applyProtection="1">
      <alignment vertical="top" wrapText="1"/>
    </xf>
    <xf numFmtId="0" fontId="0" fillId="0" borderId="0" xfId="0" applyFill="1" applyAlignment="1" applyProtection="1">
      <alignment vertical="top"/>
    </xf>
    <xf numFmtId="0" fontId="0" fillId="0" borderId="0" xfId="0" applyFill="1" applyAlignment="1" applyProtection="1">
      <alignment horizontal="center" vertical="top"/>
    </xf>
    <xf numFmtId="0" fontId="0" fillId="0" borderId="0" xfId="0" applyFill="1" applyAlignment="1" applyProtection="1"/>
    <xf numFmtId="0" fontId="0" fillId="0" borderId="0" xfId="0" applyFill="1" applyProtection="1"/>
    <xf numFmtId="0" fontId="0" fillId="0" borderId="1" xfId="0" applyFill="1" applyBorder="1" applyAlignment="1">
      <alignment vertical="top" wrapText="1"/>
    </xf>
    <xf numFmtId="0" fontId="0" fillId="0" borderId="1" xfId="0" applyFill="1" applyBorder="1" applyAlignment="1">
      <alignment horizontal="center"/>
    </xf>
    <xf numFmtId="0" fontId="0" fillId="0" borderId="1" xfId="0" applyFill="1" applyBorder="1" applyAlignment="1"/>
    <xf numFmtId="0" fontId="0" fillId="0" borderId="1" xfId="0" applyFill="1" applyBorder="1" applyAlignment="1">
      <alignment vertical="top"/>
    </xf>
    <xf numFmtId="0" fontId="0" fillId="0" borderId="0" xfId="0" applyFill="1" applyAlignment="1" applyProtection="1">
      <alignment horizontal="center"/>
    </xf>
    <xf numFmtId="4" fontId="0" fillId="0" borderId="0" xfId="0" applyNumberFormat="1" applyFill="1" applyAlignment="1" applyProtection="1"/>
    <xf numFmtId="0" fontId="0" fillId="0" borderId="1" xfId="0" applyFill="1" applyBorder="1" applyAlignment="1" applyProtection="1">
      <alignment vertical="top"/>
    </xf>
    <xf numFmtId="0" fontId="0" fillId="0" borderId="1" xfId="0" applyFill="1" applyBorder="1" applyAlignment="1" applyProtection="1">
      <alignment vertical="top" wrapText="1"/>
    </xf>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Fill="1" applyBorder="1" applyProtection="1"/>
    <xf numFmtId="0" fontId="0" fillId="0" borderId="1" xfId="0" applyFill="1" applyBorder="1" applyAlignment="1">
      <alignment horizontal="left" vertical="top" wrapText="1"/>
    </xf>
    <xf numFmtId="0" fontId="1" fillId="0" borderId="0" xfId="0" applyFont="1" applyAlignment="1">
      <alignment horizontal="center" vertical="top"/>
    </xf>
    <xf numFmtId="4" fontId="0" fillId="0" borderId="0" xfId="0" applyNumberFormat="1" applyFill="1" applyAlignment="1"/>
    <xf numFmtId="9" fontId="0" fillId="0" borderId="0" xfId="3" applyFont="1" applyFill="1" applyAlignment="1">
      <alignment vertical="top" wrapText="1"/>
    </xf>
    <xf numFmtId="4" fontId="0" fillId="0" borderId="0" xfId="0" applyNumberFormat="1" applyFont="1" applyFill="1" applyAlignment="1"/>
    <xf numFmtId="1" fontId="0" fillId="0" borderId="0" xfId="3" applyNumberFormat="1" applyFont="1" applyFill="1" applyAlignment="1">
      <alignment vertical="top"/>
    </xf>
    <xf numFmtId="4" fontId="0" fillId="0" borderId="0" xfId="0" applyNumberFormat="1" applyFill="1"/>
    <xf numFmtId="0" fontId="0" fillId="0" borderId="0" xfId="0" applyFont="1" applyFill="1" applyAlignment="1">
      <alignment vertical="top"/>
    </xf>
    <xf numFmtId="0" fontId="0" fillId="0" borderId="0" xfId="0" applyFont="1" applyFill="1" applyAlignment="1">
      <alignment horizontal="center"/>
    </xf>
    <xf numFmtId="0" fontId="0" fillId="0" borderId="0" xfId="0" applyFont="1" applyFill="1" applyAlignment="1"/>
    <xf numFmtId="0" fontId="0" fillId="0" borderId="1" xfId="0" applyFont="1" applyFill="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horizontal="center"/>
    </xf>
    <xf numFmtId="0" fontId="0" fillId="0" borderId="1" xfId="0" applyFont="1" applyFill="1" applyBorder="1" applyAlignment="1"/>
    <xf numFmtId="0" fontId="1" fillId="0" borderId="0" xfId="0" applyFont="1" applyFill="1" applyBorder="1" applyAlignment="1">
      <alignment horizontal="left" vertical="top"/>
    </xf>
    <xf numFmtId="0" fontId="1" fillId="0" borderId="0" xfId="0" applyFont="1" applyFill="1" applyBorder="1" applyAlignment="1">
      <alignment horizontal="left"/>
    </xf>
    <xf numFmtId="0" fontId="0" fillId="0" borderId="0" xfId="0" applyFill="1" applyBorder="1" applyAlignment="1"/>
    <xf numFmtId="4" fontId="0" fillId="0" borderId="0" xfId="0" applyNumberFormat="1" applyFill="1" applyBorder="1"/>
    <xf numFmtId="0" fontId="0" fillId="0" borderId="5" xfId="0" applyBorder="1" applyProtection="1"/>
    <xf numFmtId="0" fontId="1" fillId="0" borderId="5" xfId="0" applyFont="1" applyBorder="1" applyProtection="1"/>
    <xf numFmtId="4" fontId="0" fillId="0" borderId="5" xfId="0" applyNumberFormat="1" applyFont="1" applyBorder="1" applyProtection="1"/>
    <xf numFmtId="0" fontId="0" fillId="0" borderId="5" xfId="0" applyFill="1" applyBorder="1" applyProtection="1"/>
    <xf numFmtId="1" fontId="0" fillId="0" borderId="1" xfId="3" applyNumberFormat="1" applyFont="1" applyFill="1" applyBorder="1" applyAlignment="1">
      <alignment vertical="top"/>
    </xf>
    <xf numFmtId="9" fontId="0" fillId="0" borderId="1" xfId="3" applyFont="1" applyFill="1" applyBorder="1" applyAlignment="1">
      <alignment vertical="top" wrapText="1"/>
    </xf>
    <xf numFmtId="0" fontId="12" fillId="0" borderId="0" xfId="0" applyFont="1" applyBorder="1"/>
    <xf numFmtId="49" fontId="13" fillId="0" borderId="0" xfId="0" applyNumberFormat="1" applyFont="1" applyBorder="1"/>
    <xf numFmtId="0" fontId="13" fillId="0" borderId="0" xfId="0" applyFont="1" applyBorder="1"/>
    <xf numFmtId="49" fontId="14" fillId="0" borderId="0" xfId="0" applyNumberFormat="1" applyFont="1" applyBorder="1"/>
    <xf numFmtId="0" fontId="14" fillId="0" borderId="0" xfId="0" applyFont="1" applyBorder="1"/>
    <xf numFmtId="49" fontId="14" fillId="0" borderId="1" xfId="0" applyNumberFormat="1" applyFont="1" applyBorder="1"/>
    <xf numFmtId="0" fontId="14" fillId="0" borderId="1" xfId="0" applyFont="1" applyBorder="1"/>
    <xf numFmtId="49" fontId="16" fillId="0" borderId="0" xfId="0" applyNumberFormat="1" applyFont="1"/>
    <xf numFmtId="0" fontId="16" fillId="0" borderId="0" xfId="0" applyFont="1"/>
    <xf numFmtId="0" fontId="14" fillId="0" borderId="0" xfId="0" applyFont="1"/>
    <xf numFmtId="49" fontId="17" fillId="0" borderId="0" xfId="0" applyNumberFormat="1" applyFont="1" applyBorder="1"/>
    <xf numFmtId="0" fontId="17" fillId="0" borderId="0" xfId="0" applyFont="1" applyBorder="1"/>
    <xf numFmtId="0" fontId="17" fillId="0" borderId="0" xfId="0" applyFont="1" applyBorder="1" applyAlignment="1">
      <alignment horizontal="right"/>
    </xf>
    <xf numFmtId="49" fontId="19" fillId="0" borderId="0" xfId="0" applyNumberFormat="1" applyFont="1" applyBorder="1"/>
    <xf numFmtId="0" fontId="19" fillId="0" borderId="0" xfId="0" applyFont="1" applyBorder="1"/>
    <xf numFmtId="0" fontId="20" fillId="0" borderId="0" xfId="0" applyFont="1" applyBorder="1"/>
    <xf numFmtId="0" fontId="1" fillId="0" borderId="0" xfId="0" applyFont="1" applyFill="1" applyProtection="1"/>
    <xf numFmtId="0" fontId="2" fillId="0" borderId="0" xfId="0" applyFont="1" applyFill="1" applyAlignment="1" applyProtection="1">
      <alignmen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center" vertical="center" wrapText="1"/>
    </xf>
    <xf numFmtId="0" fontId="0" fillId="0" borderId="0" xfId="0" applyFill="1" applyAlignment="1" applyProtection="1">
      <alignment horizontal="center" vertical="center"/>
    </xf>
    <xf numFmtId="4" fontId="0" fillId="0" borderId="0" xfId="0" applyNumberFormat="1" applyFill="1" applyProtection="1"/>
    <xf numFmtId="4" fontId="0" fillId="0" borderId="0" xfId="0" applyNumberFormat="1" applyFill="1" applyAlignment="1" applyProtection="1">
      <alignment horizontal="left" vertical="top" wrapText="1"/>
    </xf>
    <xf numFmtId="4" fontId="0" fillId="0" borderId="0" xfId="0" applyNumberFormat="1" applyFill="1" applyAlignment="1" applyProtection="1">
      <alignment horizontal="left" wrapText="1"/>
    </xf>
    <xf numFmtId="0" fontId="1" fillId="0" borderId="0" xfId="0" applyFont="1" applyFill="1"/>
    <xf numFmtId="4" fontId="0" fillId="0" borderId="0" xfId="0" applyNumberFormat="1" applyFill="1" applyAlignment="1">
      <alignment horizontal="left" wrapText="1"/>
    </xf>
    <xf numFmtId="0" fontId="0" fillId="0" borderId="0" xfId="0" applyFill="1" applyAlignment="1">
      <alignment horizontal="center" vertical="center"/>
    </xf>
    <xf numFmtId="0" fontId="3" fillId="0" borderId="0" xfId="0" applyNumberFormat="1" applyFont="1" applyFill="1" applyBorder="1" applyAlignment="1">
      <alignment horizontal="justify" vertical="top" wrapText="1"/>
    </xf>
    <xf numFmtId="0" fontId="5" fillId="0" borderId="0" xfId="0" applyNumberFormat="1" applyFont="1" applyFill="1" applyBorder="1" applyAlignment="1">
      <alignment horizontal="justify" vertical="top" wrapText="1"/>
    </xf>
    <xf numFmtId="49" fontId="5" fillId="0" borderId="0" xfId="0" applyNumberFormat="1" applyFont="1" applyFill="1" applyBorder="1" applyAlignment="1">
      <alignment horizontal="justify" vertical="top" wrapText="1"/>
    </xf>
    <xf numFmtId="2" fontId="5" fillId="0" borderId="0" xfId="0" applyNumberFormat="1" applyFont="1" applyFill="1" applyBorder="1" applyAlignment="1">
      <alignment horizontal="left" vertical="top"/>
    </xf>
    <xf numFmtId="0" fontId="5" fillId="0" borderId="0" xfId="2" applyNumberFormat="1" applyFont="1" applyFill="1" applyBorder="1" applyAlignment="1">
      <alignment horizontal="justify" vertical="top" wrapText="1"/>
    </xf>
    <xf numFmtId="0" fontId="5" fillId="0" borderId="0" xfId="0" applyFont="1" applyFill="1" applyBorder="1" applyAlignment="1">
      <alignment horizontal="center"/>
    </xf>
    <xf numFmtId="4" fontId="5" fillId="0" borderId="0" xfId="0" applyNumberFormat="1" applyFont="1" applyFill="1" applyBorder="1"/>
    <xf numFmtId="0" fontId="0" fillId="0" borderId="0" xfId="0" applyFont="1" applyFill="1"/>
    <xf numFmtId="0" fontId="5" fillId="0" borderId="0" xfId="0" applyFont="1" applyFill="1" applyBorder="1" applyAlignment="1">
      <alignment horizontal="justify" vertical="top" wrapText="1"/>
    </xf>
    <xf numFmtId="4" fontId="5" fillId="0" borderId="0" xfId="0" applyNumberFormat="1" applyFont="1" applyFill="1" applyBorder="1" applyAlignment="1"/>
    <xf numFmtId="2" fontId="5" fillId="0" borderId="1" xfId="0" applyNumberFormat="1" applyFont="1" applyFill="1" applyBorder="1" applyAlignment="1" applyProtection="1">
      <alignment horizontal="left" vertical="top"/>
    </xf>
    <xf numFmtId="0" fontId="5" fillId="0" borderId="1" xfId="0" applyFont="1" applyFill="1" applyBorder="1" applyAlignment="1" applyProtection="1">
      <alignment horizontal="justify" vertical="top" wrapText="1"/>
    </xf>
    <xf numFmtId="0" fontId="5" fillId="0" borderId="1" xfId="0" applyFont="1" applyFill="1" applyBorder="1" applyAlignment="1" applyProtection="1">
      <alignment horizontal="center"/>
    </xf>
    <xf numFmtId="4" fontId="5" fillId="0" borderId="1" xfId="0" applyNumberFormat="1" applyFont="1" applyFill="1" applyBorder="1" applyAlignment="1" applyProtection="1"/>
    <xf numFmtId="0" fontId="0" fillId="0" borderId="0" xfId="0" applyFont="1" applyFill="1" applyProtection="1"/>
    <xf numFmtId="0" fontId="0" fillId="0" borderId="0" xfId="0" applyFill="1" applyAlignment="1" applyProtection="1">
      <alignment wrapText="1"/>
    </xf>
    <xf numFmtId="0" fontId="10" fillId="0" borderId="0" xfId="4" applyFont="1" applyFill="1" applyAlignment="1">
      <alignment horizontal="justify" vertical="center" wrapText="1"/>
    </xf>
    <xf numFmtId="4" fontId="0" fillId="0" borderId="0" xfId="0" applyNumberFormat="1" applyFont="1" applyFill="1"/>
    <xf numFmtId="0" fontId="0" fillId="0" borderId="0" xfId="0" applyAlignment="1" applyProtection="1">
      <alignment horizontal="left" wrapText="1"/>
    </xf>
    <xf numFmtId="0" fontId="0" fillId="0" borderId="0" xfId="0" applyAlignment="1">
      <alignment horizontal="left" wrapText="1"/>
    </xf>
    <xf numFmtId="0" fontId="0" fillId="0" borderId="0" xfId="0" applyAlignment="1" applyProtection="1">
      <alignment horizontal="left" wrapText="1"/>
    </xf>
    <xf numFmtId="0" fontId="0" fillId="0" borderId="0" xfId="0" applyFill="1" applyAlignment="1" applyProtection="1">
      <alignment horizontal="left" wrapText="1"/>
    </xf>
    <xf numFmtId="0" fontId="0" fillId="0" borderId="0" xfId="0" applyFill="1" applyAlignment="1" applyProtection="1">
      <alignment horizontal="left" vertical="top" wrapText="1"/>
    </xf>
    <xf numFmtId="0" fontId="0" fillId="0" borderId="0" xfId="0" applyFill="1" applyAlignment="1">
      <alignment horizontal="left" wrapText="1"/>
    </xf>
    <xf numFmtId="0" fontId="0" fillId="0" borderId="0" xfId="0" applyFill="1" applyAlignment="1">
      <alignment horizontal="left" vertical="top" wrapText="1"/>
    </xf>
    <xf numFmtId="4" fontId="0" fillId="0" borderId="0" xfId="0" applyNumberFormat="1"/>
    <xf numFmtId="0" fontId="4" fillId="0" borderId="0" xfId="0" applyFont="1" applyFill="1" applyAlignment="1">
      <alignment horizontal="justify" vertical="top" wrapText="1"/>
    </xf>
    <xf numFmtId="0" fontId="1" fillId="0" borderId="1" xfId="0" applyFont="1" applyBorder="1" applyAlignment="1">
      <alignment horizontal="left" wrapText="1"/>
    </xf>
    <xf numFmtId="0" fontId="0" fillId="0" borderId="1" xfId="0" applyBorder="1" applyAlignment="1">
      <alignment horizontal="left" wrapText="1"/>
    </xf>
    <xf numFmtId="4" fontId="0" fillId="0" borderId="1" xfId="0" applyNumberFormat="1" applyBorder="1" applyAlignment="1">
      <alignment horizontal="right" wrapText="1"/>
    </xf>
    <xf numFmtId="0" fontId="1" fillId="0" borderId="1" xfId="0" applyFont="1" applyBorder="1" applyAlignment="1" applyProtection="1">
      <alignment horizontal="right"/>
    </xf>
    <xf numFmtId="0" fontId="0" fillId="0" borderId="0" xfId="0" applyAlignment="1">
      <alignment vertical="top"/>
    </xf>
    <xf numFmtId="0" fontId="1" fillId="0" borderId="0" xfId="0" applyFont="1" applyAlignment="1">
      <alignment vertical="top" wrapText="1"/>
    </xf>
    <xf numFmtId="0" fontId="0" fillId="0" borderId="0" xfId="0" applyAlignment="1">
      <alignment vertical="top" wrapText="1"/>
    </xf>
    <xf numFmtId="0" fontId="0" fillId="0" borderId="1" xfId="0" applyBorder="1" applyAlignment="1">
      <alignment vertical="top" wrapText="1"/>
    </xf>
    <xf numFmtId="0" fontId="1" fillId="0" borderId="5" xfId="0" applyFont="1" applyBorder="1" applyAlignment="1">
      <alignment vertical="top" wrapText="1"/>
    </xf>
    <xf numFmtId="0" fontId="1" fillId="0" borderId="5" xfId="0" applyFont="1" applyBorder="1"/>
    <xf numFmtId="0" fontId="1" fillId="0" borderId="6" xfId="0" applyFont="1" applyBorder="1" applyAlignment="1">
      <alignment vertical="top" wrapText="1"/>
    </xf>
    <xf numFmtId="0" fontId="1" fillId="0" borderId="6" xfId="0" applyFont="1" applyBorder="1"/>
    <xf numFmtId="0" fontId="1" fillId="0" borderId="0" xfId="0" applyFont="1" applyBorder="1"/>
    <xf numFmtId="4" fontId="0" fillId="0" borderId="0" xfId="0" applyNumberFormat="1" applyBorder="1" applyAlignment="1">
      <alignment horizontal="right"/>
    </xf>
    <xf numFmtId="0" fontId="1" fillId="0" borderId="7" xfId="0" applyFont="1" applyFill="1" applyBorder="1" applyAlignment="1">
      <alignment horizontal="center" vertical="top"/>
    </xf>
    <xf numFmtId="0" fontId="1" fillId="0" borderId="7" xfId="0" applyFont="1" applyBorder="1"/>
    <xf numFmtId="0" fontId="0" fillId="0" borderId="7" xfId="0" applyBorder="1"/>
    <xf numFmtId="4" fontId="1" fillId="0" borderId="7" xfId="0" applyNumberFormat="1" applyFont="1" applyBorder="1" applyAlignment="1">
      <alignment horizontal="right"/>
    </xf>
    <xf numFmtId="0" fontId="21" fillId="2" borderId="5" xfId="0" applyFont="1" applyFill="1" applyBorder="1" applyAlignment="1" applyProtection="1">
      <alignment vertical="center" wrapText="1"/>
    </xf>
    <xf numFmtId="0" fontId="21" fillId="2" borderId="5" xfId="0" applyFont="1" applyFill="1" applyBorder="1" applyAlignment="1" applyProtection="1">
      <alignment horizontal="left" vertical="center" wrapText="1"/>
    </xf>
    <xf numFmtId="0" fontId="21" fillId="2" borderId="5" xfId="0" applyFont="1" applyFill="1" applyBorder="1" applyAlignment="1" applyProtection="1">
      <alignment horizontal="center" vertical="center" wrapText="1"/>
    </xf>
    <xf numFmtId="0" fontId="21" fillId="2" borderId="5" xfId="0" applyFont="1" applyFill="1" applyBorder="1" applyAlignment="1" applyProtection="1">
      <alignment horizontal="center" wrapText="1"/>
    </xf>
    <xf numFmtId="0" fontId="21" fillId="2" borderId="5" xfId="0" applyFont="1" applyFill="1" applyBorder="1" applyAlignment="1" applyProtection="1">
      <alignment horizontal="center" vertical="center"/>
    </xf>
    <xf numFmtId="4" fontId="21" fillId="2" borderId="5" xfId="0" applyNumberFormat="1" applyFont="1" applyFill="1" applyBorder="1" applyAlignment="1" applyProtection="1">
      <alignment horizontal="center" vertical="center"/>
    </xf>
    <xf numFmtId="0" fontId="1" fillId="2" borderId="5" xfId="0" applyFont="1" applyFill="1" applyBorder="1"/>
    <xf numFmtId="0" fontId="0" fillId="2" borderId="5" xfId="0" applyFill="1" applyBorder="1"/>
    <xf numFmtId="4" fontId="0" fillId="2" borderId="5" xfId="0" applyNumberFormat="1" applyFill="1" applyBorder="1" applyAlignment="1">
      <alignment horizontal="right"/>
    </xf>
    <xf numFmtId="0" fontId="1" fillId="0" borderId="0" xfId="0" applyFont="1" applyBorder="1" applyAlignment="1">
      <alignment horizontal="center"/>
    </xf>
    <xf numFmtId="4" fontId="1" fillId="0" borderId="0" xfId="0" applyNumberFormat="1" applyFont="1" applyBorder="1" applyAlignment="1">
      <alignment horizontal="right"/>
    </xf>
    <xf numFmtId="0" fontId="1" fillId="2" borderId="5" xfId="0" applyFont="1" applyFill="1" applyBorder="1" applyProtection="1"/>
    <xf numFmtId="0" fontId="0" fillId="2" borderId="5" xfId="0" applyFill="1" applyBorder="1" applyProtection="1"/>
    <xf numFmtId="4" fontId="0" fillId="2" borderId="5" xfId="0" applyNumberFormat="1" applyFont="1" applyFill="1" applyBorder="1" applyProtection="1"/>
    <xf numFmtId="0" fontId="0" fillId="0" borderId="7" xfId="0" applyBorder="1" applyProtection="1"/>
    <xf numFmtId="0" fontId="1" fillId="0" borderId="7" xfId="0" applyFont="1" applyBorder="1" applyProtection="1"/>
    <xf numFmtId="4" fontId="0" fillId="0" borderId="7" xfId="0" applyNumberFormat="1" applyFont="1" applyBorder="1" applyProtection="1"/>
    <xf numFmtId="0" fontId="0" fillId="2" borderId="5" xfId="0" applyFont="1" applyFill="1" applyBorder="1" applyAlignment="1">
      <alignment wrapText="1"/>
    </xf>
    <xf numFmtId="0" fontId="1" fillId="2" borderId="7" xfId="0" applyFont="1" applyFill="1" applyBorder="1" applyProtection="1"/>
    <xf numFmtId="0" fontId="0" fillId="2" borderId="7" xfId="0" applyFill="1" applyBorder="1" applyProtection="1"/>
    <xf numFmtId="4" fontId="0" fillId="2" borderId="7" xfId="0" applyNumberFormat="1" applyFont="1" applyFill="1" applyBorder="1" applyProtection="1"/>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1" fillId="0" borderId="0" xfId="0" applyFont="1" applyFill="1" applyAlignment="1" applyProtection="1">
      <alignment horizontal="center" vertical="center"/>
    </xf>
    <xf numFmtId="0" fontId="21" fillId="2" borderId="5" xfId="0" applyFont="1" applyFill="1" applyBorder="1" applyAlignment="1">
      <alignment vertical="center" wrapText="1"/>
    </xf>
    <xf numFmtId="0" fontId="21" fillId="2" borderId="5" xfId="0" applyFont="1" applyFill="1" applyBorder="1" applyAlignment="1">
      <alignment horizontal="left" vertical="center" wrapText="1"/>
    </xf>
    <xf numFmtId="0" fontId="21" fillId="2" borderId="5" xfId="0" applyFont="1" applyFill="1" applyBorder="1" applyAlignment="1">
      <alignment horizontal="center" wrapText="1"/>
    </xf>
    <xf numFmtId="0" fontId="21" fillId="2" borderId="5" xfId="0" applyFont="1" applyFill="1" applyBorder="1" applyAlignment="1">
      <alignment horizontal="center"/>
    </xf>
    <xf numFmtId="4" fontId="21" fillId="2" borderId="5" xfId="0" applyNumberFormat="1" applyFont="1" applyFill="1" applyBorder="1" applyAlignment="1">
      <alignment horizontal="center"/>
    </xf>
    <xf numFmtId="0" fontId="21" fillId="2" borderId="5" xfId="0" applyFont="1" applyFill="1" applyBorder="1" applyAlignment="1" applyProtection="1">
      <alignment horizontal="center"/>
    </xf>
    <xf numFmtId="4" fontId="21" fillId="2" borderId="5" xfId="0" applyNumberFormat="1" applyFont="1" applyFill="1" applyBorder="1" applyAlignment="1" applyProtection="1">
      <alignment horizontal="center"/>
    </xf>
    <xf numFmtId="4" fontId="21" fillId="2" borderId="5" xfId="0" applyNumberFormat="1" applyFont="1" applyFill="1" applyBorder="1" applyAlignment="1">
      <alignment horizontal="center" vertical="center"/>
    </xf>
    <xf numFmtId="0" fontId="21" fillId="2" borderId="5" xfId="0" applyFont="1" applyFill="1" applyBorder="1" applyAlignment="1">
      <alignment horizontal="center" vertical="center" wrapText="1"/>
    </xf>
    <xf numFmtId="0" fontId="21" fillId="2" borderId="5" xfId="0" applyFont="1" applyFill="1" applyBorder="1" applyAlignment="1">
      <alignment horizontal="center" vertical="center"/>
    </xf>
    <xf numFmtId="0" fontId="21" fillId="0" borderId="0" xfId="0" applyFont="1" applyFill="1" applyBorder="1" applyAlignment="1">
      <alignment vertical="center" wrapText="1"/>
    </xf>
    <xf numFmtId="0" fontId="21" fillId="0" borderId="0" xfId="0" applyFont="1" applyFill="1" applyBorder="1" applyAlignment="1">
      <alignment horizontal="left" vertical="center" wrapText="1"/>
    </xf>
    <xf numFmtId="0" fontId="21" fillId="0" borderId="0" xfId="0" applyFont="1" applyFill="1" applyBorder="1" applyAlignment="1">
      <alignment horizontal="center" wrapText="1"/>
    </xf>
    <xf numFmtId="0" fontId="21" fillId="2" borderId="5" xfId="0" applyFont="1" applyFill="1" applyBorder="1" applyAlignment="1">
      <alignment vertical="top" wrapText="1"/>
    </xf>
    <xf numFmtId="0" fontId="21" fillId="2" borderId="5" xfId="0" applyFont="1" applyFill="1" applyBorder="1" applyAlignment="1">
      <alignment horizontal="left" vertical="top" wrapText="1"/>
    </xf>
    <xf numFmtId="0" fontId="21" fillId="2" borderId="5" xfId="0" applyFont="1" applyFill="1" applyBorder="1" applyAlignment="1">
      <alignment horizontal="center" vertical="top" wrapText="1"/>
    </xf>
    <xf numFmtId="0" fontId="21" fillId="2" borderId="5" xfId="0" applyFont="1" applyFill="1" applyBorder="1" applyAlignment="1">
      <alignment horizontal="center" vertical="top"/>
    </xf>
    <xf numFmtId="4" fontId="21" fillId="2" borderId="5" xfId="0" applyNumberFormat="1" applyFont="1" applyFill="1" applyBorder="1" applyAlignment="1">
      <alignment horizontal="center" vertical="top"/>
    </xf>
    <xf numFmtId="165" fontId="0" fillId="0" borderId="0" xfId="0" applyNumberFormat="1" applyFill="1" applyAlignment="1">
      <alignment vertical="top"/>
    </xf>
    <xf numFmtId="165" fontId="0" fillId="0" borderId="0" xfId="0" applyNumberFormat="1" applyFill="1" applyAlignment="1" applyProtection="1">
      <alignment vertical="top"/>
    </xf>
    <xf numFmtId="165" fontId="0" fillId="0" borderId="0" xfId="0" applyNumberFormat="1" applyFill="1" applyAlignment="1"/>
    <xf numFmtId="165" fontId="0" fillId="0" borderId="0" xfId="0" applyNumberFormat="1" applyFill="1" applyAlignment="1" applyProtection="1"/>
    <xf numFmtId="165" fontId="0" fillId="0" borderId="1" xfId="0" applyNumberFormat="1" applyFill="1" applyBorder="1" applyAlignment="1" applyProtection="1"/>
    <xf numFmtId="165" fontId="0" fillId="0" borderId="0" xfId="0" applyNumberFormat="1" applyFill="1"/>
    <xf numFmtId="165" fontId="0" fillId="0" borderId="1" xfId="0" applyNumberFormat="1" applyFill="1" applyBorder="1" applyProtection="1"/>
    <xf numFmtId="165" fontId="0" fillId="0" borderId="0" xfId="0" applyNumberFormat="1" applyFill="1" applyProtection="1"/>
    <xf numFmtId="165" fontId="2" fillId="0" borderId="0" xfId="0" applyNumberFormat="1" applyFont="1" applyFill="1" applyBorder="1" applyAlignment="1" applyProtection="1">
      <alignment horizontal="center" vertical="center"/>
    </xf>
    <xf numFmtId="165" fontId="2" fillId="0" borderId="0" xfId="0" applyNumberFormat="1" applyFont="1" applyFill="1" applyAlignment="1" applyProtection="1">
      <alignment horizontal="center" vertical="center"/>
    </xf>
    <xf numFmtId="165" fontId="0" fillId="0" borderId="1" xfId="0" applyNumberFormat="1" applyFill="1" applyBorder="1" applyAlignment="1"/>
    <xf numFmtId="165" fontId="5" fillId="0" borderId="0" xfId="0" applyNumberFormat="1" applyFont="1" applyFill="1" applyAlignment="1"/>
    <xf numFmtId="165" fontId="0" fillId="0" borderId="0" xfId="0" applyNumberFormat="1" applyFont="1" applyFill="1" applyAlignment="1"/>
    <xf numFmtId="165" fontId="5" fillId="0" borderId="0" xfId="0" applyNumberFormat="1" applyFont="1" applyFill="1" applyBorder="1" applyAlignment="1"/>
    <xf numFmtId="165" fontId="5" fillId="0" borderId="1" xfId="0" applyNumberFormat="1" applyFont="1" applyFill="1" applyBorder="1" applyAlignment="1" applyProtection="1"/>
    <xf numFmtId="165" fontId="0" fillId="0" borderId="1" xfId="0" applyNumberFormat="1" applyFont="1" applyFill="1" applyBorder="1" applyAlignment="1" applyProtection="1"/>
    <xf numFmtId="165" fontId="0" fillId="0" borderId="1" xfId="0" applyNumberFormat="1" applyFill="1" applyBorder="1"/>
    <xf numFmtId="44" fontId="2" fillId="0" borderId="0" xfId="0" applyNumberFormat="1" applyFont="1" applyAlignment="1">
      <alignment horizontal="center"/>
    </xf>
    <xf numFmtId="44" fontId="0" fillId="0" borderId="0" xfId="0" applyNumberFormat="1" applyFill="1" applyAlignment="1"/>
    <xf numFmtId="44" fontId="0" fillId="0" borderId="0" xfId="0" applyNumberFormat="1" applyAlignment="1"/>
    <xf numFmtId="44" fontId="0" fillId="0" borderId="1" xfId="0" applyNumberFormat="1" applyFill="1" applyBorder="1" applyAlignment="1"/>
    <xf numFmtId="44" fontId="0" fillId="0" borderId="1" xfId="0" applyNumberFormat="1" applyBorder="1" applyAlignment="1"/>
    <xf numFmtId="165" fontId="0" fillId="0" borderId="1" xfId="0" applyNumberFormat="1" applyFont="1" applyFill="1" applyBorder="1" applyAlignment="1"/>
    <xf numFmtId="165" fontId="0" fillId="0" borderId="1" xfId="0" applyNumberFormat="1" applyFont="1" applyFill="1" applyBorder="1"/>
    <xf numFmtId="49" fontId="22" fillId="0" borderId="0" xfId="0" applyNumberFormat="1" applyFont="1" applyAlignment="1">
      <alignment horizontal="left"/>
    </xf>
    <xf numFmtId="0" fontId="17" fillId="0" borderId="0" xfId="0" applyFont="1" applyAlignment="1">
      <alignment horizontal="center"/>
    </xf>
    <xf numFmtId="0" fontId="17" fillId="0" borderId="0" xfId="0" applyFont="1" applyAlignment="1">
      <alignment horizontal="center" vertical="top"/>
    </xf>
    <xf numFmtId="0" fontId="17" fillId="0" borderId="0" xfId="0" applyFont="1" applyAlignment="1">
      <alignment horizontal="left" wrapText="1"/>
    </xf>
    <xf numFmtId="0" fontId="17" fillId="0" borderId="0" xfId="0" applyFont="1" applyAlignment="1">
      <alignment horizontal="right"/>
    </xf>
    <xf numFmtId="4" fontId="12" fillId="0" borderId="0" xfId="0" applyNumberFormat="1" applyFont="1" applyAlignment="1">
      <alignment horizontal="center"/>
    </xf>
    <xf numFmtId="4" fontId="12" fillId="0" borderId="0" xfId="0" applyNumberFormat="1" applyFont="1" applyAlignment="1">
      <alignment horizontal="right"/>
    </xf>
    <xf numFmtId="4" fontId="12" fillId="0" borderId="0" xfId="0" applyNumberFormat="1" applyFont="1"/>
    <xf numFmtId="0" fontId="0" fillId="0" borderId="0" xfId="0" applyFont="1"/>
    <xf numFmtId="49" fontId="17" fillId="0" borderId="0" xfId="0" applyNumberFormat="1" applyFont="1" applyAlignment="1">
      <alignment horizontal="center"/>
    </xf>
    <xf numFmtId="3" fontId="12" fillId="0" borderId="0" xfId="0" applyNumberFormat="1" applyFont="1" applyAlignment="1">
      <alignment horizontal="center"/>
    </xf>
    <xf numFmtId="49" fontId="24" fillId="0" borderId="0" xfId="0" applyNumberFormat="1" applyFont="1" applyBorder="1" applyAlignment="1">
      <alignment horizontal="center"/>
    </xf>
    <xf numFmtId="0" fontId="24" fillId="0" borderId="0" xfId="0" applyFont="1" applyBorder="1" applyAlignment="1">
      <alignment horizontal="center"/>
    </xf>
    <xf numFmtId="0" fontId="24" fillId="0" borderId="0" xfId="0" applyFont="1" applyBorder="1" applyAlignment="1">
      <alignment horizontal="center" vertical="top"/>
    </xf>
    <xf numFmtId="0" fontId="24" fillId="0" borderId="0" xfId="0" applyFont="1" applyBorder="1" applyAlignment="1">
      <alignment horizontal="right"/>
    </xf>
    <xf numFmtId="3" fontId="24" fillId="0" borderId="0" xfId="0" applyNumberFormat="1" applyFont="1" applyBorder="1" applyAlignment="1">
      <alignment horizontal="center"/>
    </xf>
    <xf numFmtId="4" fontId="24" fillId="0" borderId="0" xfId="0" applyNumberFormat="1" applyFont="1" applyBorder="1" applyAlignment="1">
      <alignment horizontal="center"/>
    </xf>
    <xf numFmtId="4" fontId="16" fillId="0" borderId="0" xfId="0" applyNumberFormat="1" applyFont="1"/>
    <xf numFmtId="49" fontId="24" fillId="0" borderId="0" xfId="0" applyNumberFormat="1" applyFont="1"/>
    <xf numFmtId="0" fontId="24" fillId="0" borderId="0" xfId="0" applyFont="1"/>
    <xf numFmtId="0" fontId="24" fillId="0" borderId="0" xfId="0" applyFont="1" applyAlignment="1">
      <alignment horizontal="center" vertical="top"/>
    </xf>
    <xf numFmtId="0" fontId="24" fillId="0" borderId="0" xfId="0" applyFont="1" applyAlignment="1">
      <alignment horizontal="right"/>
    </xf>
    <xf numFmtId="3" fontId="24" fillId="0" borderId="0" xfId="0" applyNumberFormat="1" applyFont="1"/>
    <xf numFmtId="4" fontId="24" fillId="0" borderId="0" xfId="0" applyNumberFormat="1" applyFont="1"/>
    <xf numFmtId="0" fontId="4" fillId="2" borderId="5" xfId="0" applyFont="1" applyFill="1" applyBorder="1" applyAlignment="1">
      <alignment horizontal="center" vertical="top"/>
    </xf>
    <xf numFmtId="0" fontId="4" fillId="2" borderId="5" xfId="0" applyFont="1" applyFill="1" applyBorder="1" applyAlignment="1">
      <alignment horizontal="center" wrapText="1"/>
    </xf>
    <xf numFmtId="0" fontId="4" fillId="2" borderId="5" xfId="0" applyFont="1" applyFill="1" applyBorder="1" applyAlignment="1">
      <alignment horizontal="right"/>
    </xf>
    <xf numFmtId="3" fontId="4" fillId="2" borderId="5" xfId="0" applyNumberFormat="1" applyFont="1" applyFill="1" applyBorder="1" applyAlignment="1">
      <alignment horizontal="center"/>
    </xf>
    <xf numFmtId="4" fontId="4" fillId="2" borderId="5" xfId="0" applyNumberFormat="1" applyFont="1" applyFill="1" applyBorder="1" applyAlignment="1">
      <alignment horizontal="center"/>
    </xf>
    <xf numFmtId="0" fontId="0" fillId="0" borderId="0" xfId="0" applyFont="1" applyBorder="1"/>
    <xf numFmtId="49" fontId="20" fillId="0" borderId="0" xfId="0" applyNumberFormat="1" applyFont="1" applyAlignment="1">
      <alignment horizontal="center"/>
    </xf>
    <xf numFmtId="0" fontId="20" fillId="0" borderId="0" xfId="0" applyFont="1" applyAlignment="1">
      <alignment horizontal="left" wrapText="1"/>
    </xf>
    <xf numFmtId="165" fontId="12" fillId="0" borderId="0" xfId="0" applyNumberFormat="1" applyFont="1" applyAlignment="1">
      <alignment horizontal="right"/>
    </xf>
    <xf numFmtId="165" fontId="12" fillId="0" borderId="0" xfId="0" applyNumberFormat="1" applyFont="1"/>
    <xf numFmtId="49" fontId="14" fillId="0" borderId="0" xfId="0" quotePrefix="1" applyNumberFormat="1" applyFont="1" applyAlignment="1">
      <alignment horizontal="right"/>
    </xf>
    <xf numFmtId="0" fontId="14" fillId="0" borderId="0" xfId="0" applyFont="1" applyAlignment="1">
      <alignment horizontal="center" vertical="top"/>
    </xf>
    <xf numFmtId="0" fontId="14" fillId="0" borderId="0" xfId="0" applyFont="1" applyAlignment="1">
      <alignment vertical="top" wrapText="1"/>
    </xf>
    <xf numFmtId="0" fontId="14" fillId="0" borderId="0" xfId="0" applyFont="1" applyAlignment="1">
      <alignment horizontal="right"/>
    </xf>
    <xf numFmtId="3" fontId="14" fillId="0" borderId="0" xfId="0" applyNumberFormat="1" applyFont="1"/>
    <xf numFmtId="165" fontId="14" fillId="0" borderId="0" xfId="0" applyNumberFormat="1" applyFont="1"/>
    <xf numFmtId="4" fontId="13" fillId="0" borderId="0" xfId="0" applyNumberFormat="1" applyFont="1"/>
    <xf numFmtId="0" fontId="13" fillId="0" borderId="0" xfId="0" applyFont="1"/>
    <xf numFmtId="49" fontId="13" fillId="0" borderId="0" xfId="0" quotePrefix="1" applyNumberFormat="1" applyFont="1" applyAlignment="1">
      <alignment horizontal="right"/>
    </xf>
    <xf numFmtId="0" fontId="13" fillId="0" borderId="0" xfId="0" applyFont="1" applyAlignment="1">
      <alignment horizontal="center" vertical="top"/>
    </xf>
    <xf numFmtId="0" fontId="13" fillId="0" borderId="0" xfId="0" applyFont="1" applyAlignment="1">
      <alignment vertical="top" wrapText="1"/>
    </xf>
    <xf numFmtId="0" fontId="13" fillId="0" borderId="0" xfId="0" applyFont="1" applyAlignment="1">
      <alignment horizontal="right"/>
    </xf>
    <xf numFmtId="3" fontId="13" fillId="0" borderId="0" xfId="0" applyNumberFormat="1" applyFont="1"/>
    <xf numFmtId="165" fontId="13" fillId="0" borderId="0" xfId="0" applyNumberFormat="1" applyFont="1"/>
    <xf numFmtId="0" fontId="26" fillId="0" borderId="0" xfId="0" applyFont="1" applyBorder="1" applyAlignment="1">
      <alignment vertical="top" wrapText="1"/>
    </xf>
    <xf numFmtId="0" fontId="26" fillId="0" borderId="0" xfId="0" applyFont="1" applyAlignment="1">
      <alignment horizontal="right"/>
    </xf>
    <xf numFmtId="3" fontId="26" fillId="0" borderId="0" xfId="0" applyNumberFormat="1" applyFont="1"/>
    <xf numFmtId="0" fontId="13" fillId="0" borderId="0" xfId="0" applyFont="1" applyBorder="1" applyAlignment="1">
      <alignment horizontal="center" vertical="top"/>
    </xf>
    <xf numFmtId="0" fontId="13" fillId="0" borderId="0" xfId="0" applyFont="1" applyBorder="1" applyAlignment="1">
      <alignment vertical="top" wrapText="1"/>
    </xf>
    <xf numFmtId="0" fontId="13" fillId="0" borderId="0" xfId="0" applyFont="1" applyBorder="1" applyAlignment="1">
      <alignment horizontal="right"/>
    </xf>
    <xf numFmtId="3" fontId="13" fillId="0" borderId="0" xfId="0" applyNumberFormat="1" applyFont="1" applyBorder="1"/>
    <xf numFmtId="165" fontId="13" fillId="0" borderId="0" xfId="0" applyNumberFormat="1" applyFont="1" applyBorder="1"/>
    <xf numFmtId="4" fontId="14" fillId="0" borderId="0" xfId="0" applyNumberFormat="1" applyFont="1"/>
    <xf numFmtId="0" fontId="26" fillId="0" borderId="0" xfId="0" quotePrefix="1" applyFont="1" applyBorder="1" applyAlignment="1">
      <alignment vertical="top" wrapText="1"/>
    </xf>
    <xf numFmtId="165" fontId="16" fillId="0" borderId="0" xfId="0" applyNumberFormat="1" applyFont="1"/>
    <xf numFmtId="165" fontId="26" fillId="0" borderId="0" xfId="0" applyNumberFormat="1" applyFont="1" applyBorder="1"/>
    <xf numFmtId="165" fontId="26" fillId="0" borderId="0" xfId="0" applyNumberFormat="1" applyFont="1"/>
    <xf numFmtId="0" fontId="16" fillId="0" borderId="0" xfId="0" quotePrefix="1" applyFont="1" applyBorder="1" applyAlignment="1">
      <alignment vertical="top" wrapText="1"/>
    </xf>
    <xf numFmtId="0" fontId="16" fillId="0" borderId="0" xfId="0" applyFont="1" applyAlignment="1">
      <alignment horizontal="right"/>
    </xf>
    <xf numFmtId="3" fontId="16" fillId="0" borderId="0" xfId="0" applyNumberFormat="1" applyFont="1"/>
    <xf numFmtId="0" fontId="14" fillId="0" borderId="0" xfId="0" applyFont="1" applyBorder="1" applyAlignment="1">
      <alignment horizontal="center" vertical="top"/>
    </xf>
    <xf numFmtId="0" fontId="14" fillId="0" borderId="0" xfId="0" applyFont="1" applyBorder="1" applyAlignment="1">
      <alignment vertical="top" wrapText="1"/>
    </xf>
    <xf numFmtId="0" fontId="14" fillId="0" borderId="0" xfId="0" applyFont="1" applyBorder="1" applyAlignment="1">
      <alignment horizontal="right"/>
    </xf>
    <xf numFmtId="3" fontId="14" fillId="0" borderId="0" xfId="0" applyNumberFormat="1" applyFont="1" applyBorder="1"/>
    <xf numFmtId="165" fontId="16" fillId="0" borderId="0" xfId="0" applyNumberFormat="1" applyFont="1" applyBorder="1"/>
    <xf numFmtId="4" fontId="14" fillId="0" borderId="0" xfId="0" applyNumberFormat="1" applyFont="1" applyBorder="1"/>
    <xf numFmtId="0" fontId="14" fillId="0" borderId="1" xfId="0" applyFont="1" applyBorder="1" applyAlignment="1">
      <alignment horizontal="center" vertical="top"/>
    </xf>
    <xf numFmtId="0" fontId="14" fillId="0" borderId="1" xfId="0" applyFont="1" applyBorder="1" applyAlignment="1">
      <alignment vertical="top" wrapText="1"/>
    </xf>
    <xf numFmtId="0" fontId="14" fillId="0" borderId="1" xfId="0" applyFont="1" applyBorder="1" applyAlignment="1">
      <alignment horizontal="right"/>
    </xf>
    <xf numFmtId="3" fontId="14" fillId="0" borderId="1" xfId="0" applyNumberFormat="1" applyFont="1" applyBorder="1"/>
    <xf numFmtId="165" fontId="14" fillId="0" borderId="1" xfId="0" applyNumberFormat="1" applyFont="1" applyBorder="1"/>
    <xf numFmtId="0" fontId="16" fillId="0" borderId="0" xfId="0" applyFont="1" applyAlignment="1">
      <alignment horizontal="center" vertical="top"/>
    </xf>
    <xf numFmtId="0" fontId="16" fillId="0" borderId="0" xfId="0" quotePrefix="1" applyFont="1" applyAlignment="1">
      <alignment vertical="top"/>
    </xf>
    <xf numFmtId="4" fontId="20" fillId="0" borderId="0" xfId="0" applyNumberFormat="1" applyFont="1"/>
    <xf numFmtId="0" fontId="20" fillId="0" borderId="0" xfId="0" applyFont="1"/>
    <xf numFmtId="49" fontId="20" fillId="0" borderId="0" xfId="0" applyNumberFormat="1" applyFont="1"/>
    <xf numFmtId="4" fontId="17" fillId="0" borderId="0" xfId="0" applyNumberFormat="1" applyFont="1"/>
    <xf numFmtId="4" fontId="20" fillId="0" borderId="0" xfId="0" applyNumberFormat="1" applyFont="1" applyBorder="1"/>
    <xf numFmtId="49" fontId="20" fillId="0" borderId="0" xfId="0" applyNumberFormat="1" applyFont="1" applyBorder="1"/>
    <xf numFmtId="0" fontId="20" fillId="0" borderId="0" xfId="0" applyFont="1" applyBorder="1" applyAlignment="1">
      <alignment horizontal="center" vertical="top"/>
    </xf>
    <xf numFmtId="0" fontId="20" fillId="0" borderId="0" xfId="0" applyFont="1" applyBorder="1" applyAlignment="1">
      <alignment vertical="top" wrapText="1"/>
    </xf>
    <xf numFmtId="0" fontId="20" fillId="0" borderId="0" xfId="0" applyFont="1" applyBorder="1" applyAlignment="1">
      <alignment horizontal="right"/>
    </xf>
    <xf numFmtId="0" fontId="17" fillId="0" borderId="0" xfId="0" applyFont="1" applyBorder="1" applyAlignment="1">
      <alignment horizontal="center" vertical="top"/>
    </xf>
    <xf numFmtId="4" fontId="17" fillId="0" borderId="0" xfId="0" applyNumberFormat="1" applyFont="1" applyBorder="1"/>
    <xf numFmtId="0" fontId="14" fillId="0" borderId="0" xfId="0" quotePrefix="1" applyFont="1" applyBorder="1" applyAlignment="1">
      <alignment vertical="top" wrapText="1"/>
    </xf>
    <xf numFmtId="49" fontId="17" fillId="0" borderId="0" xfId="0" applyNumberFormat="1" applyFont="1" applyBorder="1" applyAlignment="1">
      <alignment horizontal="center" vertical="top"/>
    </xf>
    <xf numFmtId="0" fontId="17" fillId="0" borderId="0" xfId="0" quotePrefix="1" applyFont="1" applyBorder="1" applyAlignment="1">
      <alignment vertical="top" wrapText="1"/>
    </xf>
    <xf numFmtId="164" fontId="17" fillId="0" borderId="0" xfId="0" applyNumberFormat="1" applyFont="1" applyBorder="1"/>
    <xf numFmtId="49" fontId="17" fillId="0" borderId="0" xfId="0" quotePrefix="1" applyNumberFormat="1" applyFont="1" applyBorder="1" applyAlignment="1">
      <alignment horizontal="center" vertical="top"/>
    </xf>
    <xf numFmtId="0" fontId="17" fillId="0" borderId="0" xfId="0" applyFont="1" applyBorder="1" applyAlignment="1">
      <alignment vertical="top" wrapText="1"/>
    </xf>
    <xf numFmtId="49" fontId="16" fillId="0" borderId="0" xfId="0" applyNumberFormat="1" applyFont="1" applyBorder="1"/>
    <xf numFmtId="0" fontId="28" fillId="0" borderId="0" xfId="0" quotePrefix="1" applyFont="1"/>
    <xf numFmtId="0" fontId="17" fillId="0" borderId="0" xfId="0" applyFont="1"/>
    <xf numFmtId="49" fontId="4" fillId="0" borderId="0" xfId="0" applyNumberFormat="1" applyFont="1"/>
    <xf numFmtId="0" fontId="19" fillId="0" borderId="0" xfId="0" applyFont="1" applyBorder="1" applyAlignment="1">
      <alignment horizontal="center" vertical="top"/>
    </xf>
    <xf numFmtId="0" fontId="19" fillId="0" borderId="0" xfId="0" applyFont="1" applyBorder="1" applyAlignment="1">
      <alignment vertical="top" wrapText="1"/>
    </xf>
    <xf numFmtId="0" fontId="19" fillId="0" borderId="0" xfId="0" applyFont="1" applyBorder="1" applyAlignment="1">
      <alignment horizontal="right"/>
    </xf>
    <xf numFmtId="4" fontId="19" fillId="0" borderId="0" xfId="0" applyNumberFormat="1" applyFont="1" applyBorder="1"/>
    <xf numFmtId="164" fontId="19" fillId="0" borderId="0" xfId="0" applyNumberFormat="1" applyFont="1" applyBorder="1"/>
    <xf numFmtId="4" fontId="24" fillId="0" borderId="0" xfId="0" applyNumberFormat="1" applyFont="1" applyBorder="1"/>
    <xf numFmtId="49" fontId="16" fillId="0" borderId="0" xfId="0" applyNumberFormat="1" applyFont="1" applyBorder="1" applyAlignment="1">
      <alignment horizontal="center" vertical="top"/>
    </xf>
    <xf numFmtId="0" fontId="20" fillId="0" borderId="0" xfId="0" quotePrefix="1" applyFont="1" applyBorder="1" applyAlignment="1">
      <alignment vertical="top" wrapText="1"/>
    </xf>
    <xf numFmtId="49" fontId="14" fillId="0" borderId="0" xfId="0" applyNumberFormat="1" applyFont="1" applyBorder="1" applyAlignment="1">
      <alignment horizontal="right"/>
    </xf>
    <xf numFmtId="49" fontId="26" fillId="0" borderId="0" xfId="0" applyNumberFormat="1" applyFont="1" applyBorder="1"/>
    <xf numFmtId="49" fontId="26" fillId="0" borderId="0" xfId="0" applyNumberFormat="1" applyFont="1" applyAlignment="1">
      <alignment horizontal="right"/>
    </xf>
    <xf numFmtId="49" fontId="26" fillId="0" borderId="0" xfId="0" applyNumberFormat="1" applyFont="1"/>
    <xf numFmtId="49" fontId="14" fillId="0" borderId="0" xfId="0" applyNumberFormat="1" applyFont="1" applyBorder="1" applyAlignment="1">
      <alignment vertical="top" wrapText="1"/>
    </xf>
    <xf numFmtId="4" fontId="12" fillId="0" borderId="0" xfId="0" applyNumberFormat="1" applyFont="1" applyBorder="1"/>
    <xf numFmtId="0" fontId="20" fillId="0" borderId="0" xfId="0" quotePrefix="1" applyFont="1" applyAlignment="1">
      <alignment horizontal="center" vertical="top"/>
    </xf>
    <xf numFmtId="0" fontId="20" fillId="0" borderId="0" xfId="0" applyFont="1" applyAlignment="1">
      <alignment horizontal="right"/>
    </xf>
    <xf numFmtId="0" fontId="20" fillId="0" borderId="0" xfId="0" applyFont="1" applyAlignment="1">
      <alignment horizontal="left"/>
    </xf>
    <xf numFmtId="165" fontId="0" fillId="0" borderId="1" xfId="0" applyNumberFormat="1" applyBorder="1"/>
    <xf numFmtId="165" fontId="0" fillId="0" borderId="0" xfId="0" applyNumberFormat="1"/>
    <xf numFmtId="165" fontId="21" fillId="0" borderId="0" xfId="0" applyNumberFormat="1" applyFont="1" applyFill="1" applyBorder="1" applyAlignment="1">
      <alignment horizontal="center"/>
    </xf>
    <xf numFmtId="165" fontId="21" fillId="0" borderId="0" xfId="0" applyNumberFormat="1" applyFont="1" applyFill="1" applyBorder="1" applyAlignment="1">
      <alignment horizontal="center" vertical="center"/>
    </xf>
    <xf numFmtId="165" fontId="1" fillId="0" borderId="5" xfId="0" applyNumberFormat="1" applyFont="1" applyBorder="1"/>
    <xf numFmtId="165" fontId="1" fillId="0" borderId="0" xfId="0" applyNumberFormat="1" applyFont="1"/>
    <xf numFmtId="165" fontId="1" fillId="0" borderId="6" xfId="0" applyNumberFormat="1" applyFont="1" applyBorder="1"/>
    <xf numFmtId="165" fontId="0" fillId="2" borderId="0" xfId="0" applyNumberFormat="1" applyFill="1" applyAlignment="1" applyProtection="1">
      <protection locked="0"/>
    </xf>
    <xf numFmtId="0" fontId="0" fillId="0" borderId="7" xfId="0" applyFill="1" applyBorder="1" applyProtection="1"/>
    <xf numFmtId="0" fontId="0" fillId="0" borderId="7" xfId="0" applyFill="1" applyBorder="1" applyAlignment="1" applyProtection="1"/>
    <xf numFmtId="165" fontId="0" fillId="0" borderId="7" xfId="0" applyNumberFormat="1" applyFill="1" applyBorder="1" applyAlignment="1" applyProtection="1"/>
    <xf numFmtId="165" fontId="0" fillId="2" borderId="0" xfId="0" applyNumberFormat="1" applyFill="1" applyAlignment="1" applyProtection="1">
      <alignment vertical="top"/>
      <protection locked="0"/>
    </xf>
    <xf numFmtId="4" fontId="0" fillId="0" borderId="7" xfId="0" applyNumberFormat="1" applyFill="1" applyBorder="1" applyProtection="1"/>
    <xf numFmtId="165" fontId="0" fillId="0" borderId="7" xfId="0" applyNumberFormat="1" applyFill="1" applyBorder="1" applyProtection="1"/>
    <xf numFmtId="165" fontId="0" fillId="2" borderId="0" xfId="0" applyNumberFormat="1" applyFill="1" applyProtection="1">
      <protection locked="0"/>
    </xf>
    <xf numFmtId="0" fontId="0" fillId="0" borderId="7" xfId="0" applyFill="1" applyBorder="1" applyAlignment="1" applyProtection="1">
      <alignment vertical="top"/>
    </xf>
    <xf numFmtId="0" fontId="0" fillId="0" borderId="7" xfId="0" applyFill="1" applyBorder="1" applyAlignment="1" applyProtection="1">
      <alignment vertical="top" wrapText="1"/>
    </xf>
    <xf numFmtId="0" fontId="0" fillId="0" borderId="7" xfId="0" applyFill="1" applyBorder="1" applyAlignment="1" applyProtection="1">
      <alignment horizontal="center"/>
    </xf>
    <xf numFmtId="0" fontId="0" fillId="0" borderId="7" xfId="0" applyFill="1" applyBorder="1" applyAlignment="1">
      <alignment vertical="top"/>
    </xf>
    <xf numFmtId="0" fontId="0" fillId="0" borderId="7" xfId="0" applyFill="1" applyBorder="1" applyAlignment="1">
      <alignment vertical="top" wrapText="1"/>
    </xf>
    <xf numFmtId="0" fontId="0" fillId="0" borderId="7" xfId="0" applyFill="1" applyBorder="1" applyAlignment="1">
      <alignment horizontal="center"/>
    </xf>
    <xf numFmtId="0" fontId="0" fillId="0" borderId="7" xfId="0" applyFill="1" applyBorder="1" applyAlignment="1"/>
    <xf numFmtId="165" fontId="0" fillId="0" borderId="7" xfId="0" applyNumberFormat="1" applyFill="1" applyBorder="1" applyAlignment="1"/>
    <xf numFmtId="165" fontId="5" fillId="2" borderId="0" xfId="0" applyNumberFormat="1" applyFont="1" applyFill="1" applyBorder="1" applyProtection="1">
      <protection locked="0"/>
    </xf>
    <xf numFmtId="165" fontId="5" fillId="2" borderId="0" xfId="0" applyNumberFormat="1" applyFont="1" applyFill="1" applyBorder="1" applyAlignment="1" applyProtection="1">
      <protection locked="0"/>
    </xf>
    <xf numFmtId="165" fontId="0" fillId="0" borderId="7" xfId="0" applyNumberFormat="1" applyFill="1" applyBorder="1"/>
    <xf numFmtId="0" fontId="0" fillId="0" borderId="1" xfId="0" applyFill="1" applyBorder="1" applyAlignment="1" applyProtection="1">
      <alignment horizontal="center" vertical="top"/>
    </xf>
    <xf numFmtId="0" fontId="0" fillId="0" borderId="7" xfId="0" applyFill="1" applyBorder="1" applyAlignment="1" applyProtection="1">
      <alignment horizontal="center" vertical="top"/>
    </xf>
    <xf numFmtId="165" fontId="0" fillId="0" borderId="7" xfId="0" applyNumberFormat="1" applyFill="1" applyBorder="1" applyAlignment="1" applyProtection="1">
      <alignment horizontal="right"/>
    </xf>
    <xf numFmtId="44" fontId="0" fillId="2" borderId="0" xfId="0" applyNumberFormat="1" applyFill="1" applyAlignment="1" applyProtection="1">
      <protection locked="0"/>
    </xf>
    <xf numFmtId="0" fontId="0" fillId="0" borderId="7" xfId="0" applyFill="1" applyBorder="1" applyAlignment="1">
      <alignment horizontal="left" vertical="top" wrapText="1"/>
    </xf>
    <xf numFmtId="44" fontId="0" fillId="0" borderId="7" xfId="0" applyNumberFormat="1" applyFill="1" applyBorder="1" applyAlignment="1"/>
    <xf numFmtId="44" fontId="0" fillId="0" borderId="7" xfId="0" applyNumberFormat="1" applyBorder="1" applyAlignment="1"/>
    <xf numFmtId="0" fontId="0" fillId="0" borderId="7" xfId="0" applyFont="1" applyFill="1" applyBorder="1" applyAlignment="1">
      <alignment vertical="top"/>
    </xf>
    <xf numFmtId="0" fontId="0" fillId="0" borderId="7" xfId="0" applyFont="1" applyFill="1" applyBorder="1" applyAlignment="1">
      <alignment vertical="top" wrapText="1"/>
    </xf>
    <xf numFmtId="0" fontId="0" fillId="0" borderId="7" xfId="0" applyFont="1" applyFill="1" applyBorder="1" applyAlignment="1">
      <alignment horizontal="center"/>
    </xf>
    <xf numFmtId="0" fontId="0" fillId="0" borderId="7" xfId="0" applyFont="1" applyFill="1" applyBorder="1" applyAlignment="1"/>
    <xf numFmtId="165" fontId="0" fillId="0" borderId="7" xfId="0" applyNumberFormat="1" applyFont="1" applyFill="1" applyBorder="1" applyAlignment="1"/>
    <xf numFmtId="165" fontId="0" fillId="0" borderId="7" xfId="0" applyNumberFormat="1" applyFont="1" applyFill="1" applyBorder="1"/>
    <xf numFmtId="49" fontId="23" fillId="0" borderId="0" xfId="0" applyNumberFormat="1" applyFont="1" applyFill="1" applyBorder="1" applyAlignment="1">
      <alignment horizontal="center"/>
    </xf>
    <xf numFmtId="0" fontId="23"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0" xfId="0" applyFont="1" applyFill="1" applyBorder="1" applyAlignment="1">
      <alignment horizontal="left" wrapText="1"/>
    </xf>
    <xf numFmtId="0" fontId="23" fillId="0" borderId="0" xfId="0" applyFont="1" applyFill="1" applyBorder="1" applyAlignment="1">
      <alignment horizontal="right"/>
    </xf>
    <xf numFmtId="3" fontId="23" fillId="0" borderId="0" xfId="0" applyNumberFormat="1" applyFont="1" applyFill="1" applyBorder="1" applyAlignment="1">
      <alignment horizontal="center"/>
    </xf>
    <xf numFmtId="4" fontId="23" fillId="0" borderId="0" xfId="0" applyNumberFormat="1" applyFont="1" applyFill="1" applyBorder="1" applyAlignment="1">
      <alignment horizontal="center"/>
    </xf>
    <xf numFmtId="0" fontId="11" fillId="0" borderId="0" xfId="0" applyFont="1" applyFill="1" applyBorder="1"/>
    <xf numFmtId="0" fontId="17" fillId="0" borderId="0" xfId="0" applyFont="1" applyAlignment="1">
      <alignment vertical="top"/>
    </xf>
    <xf numFmtId="0" fontId="2" fillId="0" borderId="0" xfId="0" applyFont="1" applyAlignment="1" applyProtection="1">
      <alignment vertical="center" wrapText="1"/>
    </xf>
    <xf numFmtId="0" fontId="0" fillId="0" borderId="0" xfId="0" applyAlignment="1" applyProtection="1">
      <alignment horizontal="center" vertical="center"/>
    </xf>
    <xf numFmtId="0" fontId="2" fillId="0" borderId="0" xfId="0" applyFont="1" applyAlignment="1" applyProtection="1">
      <alignment horizontal="left" vertical="center" wrapText="1"/>
    </xf>
    <xf numFmtId="0" fontId="2" fillId="0" borderId="0" xfId="0" applyFont="1" applyAlignment="1" applyProtection="1">
      <alignment horizontal="center" wrapText="1"/>
    </xf>
    <xf numFmtId="165" fontId="2" fillId="0" borderId="0" xfId="0" applyNumberFormat="1" applyFont="1" applyAlignment="1" applyProtection="1">
      <alignment horizontal="center"/>
    </xf>
    <xf numFmtId="165" fontId="2" fillId="0" borderId="0" xfId="0" applyNumberFormat="1" applyFont="1" applyAlignment="1" applyProtection="1">
      <alignment horizontal="center" vertical="center"/>
    </xf>
    <xf numFmtId="0" fontId="0" fillId="0" borderId="0" xfId="0" applyBorder="1" applyAlignment="1" applyProtection="1">
      <alignment vertical="top" wrapText="1"/>
    </xf>
    <xf numFmtId="165" fontId="0" fillId="0" borderId="0" xfId="0" applyNumberFormat="1" applyAlignment="1" applyProtection="1"/>
    <xf numFmtId="0" fontId="5" fillId="0" borderId="0" xfId="0" applyNumberFormat="1" applyFont="1" applyBorder="1" applyAlignment="1" applyProtection="1">
      <alignment horizontal="left" vertical="top" wrapText="1"/>
    </xf>
    <xf numFmtId="165" fontId="0" fillId="0" borderId="1" xfId="0" applyNumberFormat="1" applyBorder="1" applyProtection="1"/>
    <xf numFmtId="165" fontId="0" fillId="0" borderId="7" xfId="0" applyNumberFormat="1" applyBorder="1" applyProtection="1"/>
    <xf numFmtId="0" fontId="0" fillId="0" borderId="0" xfId="0" applyFill="1" applyBorder="1" applyProtection="1"/>
    <xf numFmtId="0" fontId="1" fillId="0" borderId="0" xfId="0" applyFont="1" applyFill="1" applyBorder="1" applyProtection="1"/>
    <xf numFmtId="9" fontId="0" fillId="0" borderId="0" xfId="0" applyNumberFormat="1" applyFill="1" applyBorder="1" applyProtection="1"/>
    <xf numFmtId="9" fontId="0" fillId="2" borderId="1" xfId="0" applyNumberFormat="1" applyFill="1" applyBorder="1" applyProtection="1">
      <protection locked="0"/>
    </xf>
    <xf numFmtId="0" fontId="0" fillId="0" borderId="0" xfId="0" applyFill="1" applyBorder="1" applyAlignment="1" applyProtection="1">
      <alignment horizontal="left" wrapText="1"/>
    </xf>
    <xf numFmtId="165" fontId="0" fillId="0" borderId="0" xfId="0" applyNumberFormat="1" applyFont="1" applyProtection="1"/>
    <xf numFmtId="165" fontId="0" fillId="0" borderId="1" xfId="0" applyNumberFormat="1" applyFont="1" applyBorder="1" applyProtection="1"/>
    <xf numFmtId="165" fontId="0" fillId="0" borderId="5" xfId="0" applyNumberFormat="1" applyFont="1" applyBorder="1" applyProtection="1"/>
    <xf numFmtId="165" fontId="0" fillId="0" borderId="0" xfId="0" applyNumberFormat="1" applyFont="1" applyFill="1" applyBorder="1" applyProtection="1"/>
    <xf numFmtId="165" fontId="1" fillId="2" borderId="7" xfId="0" applyNumberFormat="1" applyFont="1" applyFill="1" applyBorder="1" applyProtection="1"/>
    <xf numFmtId="0" fontId="31" fillId="0" borderId="0" xfId="0" applyFont="1" applyProtection="1"/>
    <xf numFmtId="49" fontId="0" fillId="0" borderId="1" xfId="0" applyNumberFormat="1" applyBorder="1" applyAlignment="1" applyProtection="1">
      <alignment horizontal="left"/>
    </xf>
    <xf numFmtId="0" fontId="32" fillId="0" borderId="0" xfId="0" applyFont="1" applyAlignment="1" applyProtection="1">
      <alignment horizontal="center"/>
    </xf>
    <xf numFmtId="0" fontId="33" fillId="0" borderId="0" xfId="0" applyFont="1" applyProtection="1"/>
    <xf numFmtId="0" fontId="33" fillId="0" borderId="0" xfId="0" applyFont="1"/>
    <xf numFmtId="0" fontId="0" fillId="0" borderId="0" xfId="0" applyAlignment="1" applyProtection="1">
      <alignment vertical="distributed"/>
    </xf>
    <xf numFmtId="0" fontId="0" fillId="0" borderId="0" xfId="0" applyAlignment="1">
      <alignment vertical="distributed"/>
    </xf>
    <xf numFmtId="0" fontId="0" fillId="0" borderId="0" xfId="0" applyAlignment="1">
      <alignment horizontal="right"/>
    </xf>
    <xf numFmtId="0" fontId="35" fillId="0" borderId="0" xfId="0" applyFont="1" applyAlignment="1">
      <alignment vertical="distributed"/>
    </xf>
    <xf numFmtId="49" fontId="14" fillId="0" borderId="7" xfId="0" applyNumberFormat="1" applyFont="1" applyBorder="1"/>
    <xf numFmtId="0" fontId="14" fillId="0" borderId="7" xfId="0" applyFont="1" applyBorder="1"/>
    <xf numFmtId="0" fontId="14" fillId="0" borderId="7" xfId="0" applyFont="1" applyBorder="1" applyAlignment="1">
      <alignment horizontal="center" vertical="top"/>
    </xf>
    <xf numFmtId="0" fontId="14" fillId="0" borderId="7" xfId="0" applyFont="1" applyBorder="1" applyAlignment="1">
      <alignment vertical="top" wrapText="1"/>
    </xf>
    <xf numFmtId="0" fontId="14" fillId="0" borderId="7" xfId="0" applyFont="1" applyBorder="1" applyAlignment="1">
      <alignment horizontal="right"/>
    </xf>
    <xf numFmtId="3" fontId="14" fillId="0" borderId="7" xfId="0" applyNumberFormat="1" applyFont="1" applyBorder="1"/>
    <xf numFmtId="165" fontId="14" fillId="0" borderId="7" xfId="0" applyNumberFormat="1" applyFont="1" applyBorder="1"/>
    <xf numFmtId="0" fontId="0" fillId="2" borderId="5" xfId="0" applyFont="1" applyFill="1" applyBorder="1"/>
    <xf numFmtId="49" fontId="25" fillId="2" borderId="5" xfId="0" applyNumberFormat="1" applyFont="1" applyFill="1" applyBorder="1" applyAlignment="1">
      <alignment horizontal="left"/>
    </xf>
    <xf numFmtId="0" fontId="18" fillId="0" borderId="0" xfId="0" applyFont="1" applyAlignment="1">
      <alignment horizontal="left"/>
    </xf>
    <xf numFmtId="4" fontId="14" fillId="0" borderId="7" xfId="0" applyNumberFormat="1" applyFont="1" applyBorder="1"/>
    <xf numFmtId="164" fontId="14" fillId="0" borderId="7" xfId="0" applyNumberFormat="1" applyFont="1" applyBorder="1"/>
    <xf numFmtId="49" fontId="14" fillId="0" borderId="0" xfId="0" applyNumberFormat="1" applyFont="1"/>
    <xf numFmtId="0" fontId="36" fillId="0" borderId="0" xfId="0" applyFont="1" applyBorder="1" applyAlignment="1">
      <alignment horizontal="left" wrapText="1"/>
    </xf>
    <xf numFmtId="0" fontId="36" fillId="0" borderId="0" xfId="0" applyFont="1" applyAlignment="1">
      <alignment vertical="top" wrapText="1"/>
    </xf>
    <xf numFmtId="4" fontId="0" fillId="0" borderId="0" xfId="0" applyNumberFormat="1" applyBorder="1"/>
    <xf numFmtId="0" fontId="37" fillId="0" borderId="0" xfId="0" applyFont="1" applyAlignment="1">
      <alignment horizontal="center" vertical="top" wrapText="1"/>
    </xf>
    <xf numFmtId="0" fontId="0" fillId="0" borderId="0" xfId="0" applyFill="1" applyBorder="1"/>
    <xf numFmtId="0" fontId="0" fillId="0" borderId="0" xfId="0" applyFont="1" applyFill="1" applyBorder="1" applyAlignment="1">
      <alignment horizontal="left" wrapText="1"/>
    </xf>
    <xf numFmtId="0" fontId="1" fillId="0" borderId="0" xfId="0" applyFont="1" applyAlignment="1">
      <alignment vertical="top"/>
    </xf>
    <xf numFmtId="2" fontId="39" fillId="0" borderId="0" xfId="0" applyNumberFormat="1" applyFont="1" applyFill="1" applyBorder="1" applyAlignment="1" applyProtection="1">
      <alignment horizontal="center" vertical="top"/>
    </xf>
    <xf numFmtId="0" fontId="40" fillId="0" borderId="0" xfId="0" applyFont="1" applyFill="1" applyAlignment="1" applyProtection="1">
      <alignment vertical="distributed"/>
    </xf>
    <xf numFmtId="0" fontId="39" fillId="0" borderId="0" xfId="0" applyFont="1" applyBorder="1" applyAlignment="1" applyProtection="1"/>
    <xf numFmtId="2" fontId="41" fillId="2" borderId="8" xfId="0" applyNumberFormat="1" applyFont="1" applyFill="1" applyBorder="1" applyAlignment="1" applyProtection="1">
      <alignment horizontal="center" vertical="top"/>
    </xf>
    <xf numFmtId="49" fontId="41" fillId="2" borderId="8" xfId="0" applyNumberFormat="1" applyFont="1" applyFill="1" applyBorder="1" applyAlignment="1" applyProtection="1">
      <alignment vertical="distributed"/>
    </xf>
    <xf numFmtId="0" fontId="42" fillId="2" borderId="8" xfId="0" applyFont="1" applyFill="1" applyBorder="1" applyAlignment="1" applyProtection="1"/>
    <xf numFmtId="2" fontId="39" fillId="2" borderId="8" xfId="0" applyNumberFormat="1" applyFont="1" applyFill="1" applyBorder="1" applyAlignment="1" applyProtection="1">
      <alignment horizontal="center" vertical="top"/>
    </xf>
    <xf numFmtId="0" fontId="39" fillId="2" borderId="8" xfId="0" applyFont="1" applyFill="1" applyBorder="1" applyAlignment="1" applyProtection="1">
      <alignment vertical="distributed"/>
    </xf>
    <xf numFmtId="0" fontId="43" fillId="2" borderId="8" xfId="0" applyFont="1" applyFill="1" applyBorder="1" applyAlignment="1" applyProtection="1">
      <alignment horizontal="center"/>
    </xf>
    <xf numFmtId="0" fontId="42" fillId="2" borderId="8" xfId="0" applyFont="1" applyFill="1" applyBorder="1" applyAlignment="1" applyProtection="1">
      <alignment horizontal="center"/>
    </xf>
    <xf numFmtId="0" fontId="42" fillId="0" borderId="0" xfId="0" applyFont="1" applyBorder="1" applyAlignment="1" applyProtection="1"/>
    <xf numFmtId="0" fontId="46" fillId="0" borderId="0" xfId="0" applyFont="1" applyBorder="1" applyAlignment="1" applyProtection="1"/>
    <xf numFmtId="0" fontId="38" fillId="0" borderId="0" xfId="0" applyFont="1" applyAlignment="1" applyProtection="1">
      <alignment horizontal="center" vertical="distributed"/>
    </xf>
    <xf numFmtId="2" fontId="44" fillId="0" borderId="9" xfId="0" applyNumberFormat="1" applyFont="1" applyFill="1" applyBorder="1" applyAlignment="1" applyProtection="1">
      <alignment horizontal="center" vertical="top"/>
    </xf>
    <xf numFmtId="0" fontId="44" fillId="0" borderId="9" xfId="0" applyFont="1" applyFill="1" applyBorder="1" applyAlignment="1" applyProtection="1">
      <alignment vertical="distributed"/>
    </xf>
    <xf numFmtId="0" fontId="45" fillId="0" borderId="9" xfId="0" applyFont="1" applyFill="1" applyBorder="1" applyAlignment="1" applyProtection="1">
      <alignment horizontal="center" vertical="distributed"/>
    </xf>
    <xf numFmtId="0" fontId="46" fillId="0" borderId="9" xfId="0" applyFont="1" applyBorder="1" applyAlignment="1" applyProtection="1">
      <alignment vertical="distributed"/>
    </xf>
    <xf numFmtId="0" fontId="0" fillId="0" borderId="8" xfId="0" applyBorder="1"/>
    <xf numFmtId="0" fontId="0" fillId="0" borderId="8" xfId="0" applyFill="1" applyBorder="1" applyAlignment="1" applyProtection="1">
      <alignment vertical="top"/>
    </xf>
    <xf numFmtId="0" fontId="0" fillId="0" borderId="8" xfId="0" applyFill="1" applyBorder="1" applyAlignment="1" applyProtection="1">
      <alignment vertical="top" wrapText="1"/>
    </xf>
    <xf numFmtId="0" fontId="0" fillId="0" borderId="8" xfId="0" applyFill="1" applyBorder="1" applyAlignment="1">
      <alignment vertical="top"/>
    </xf>
    <xf numFmtId="0" fontId="0" fillId="0" borderId="8" xfId="0" applyFont="1" applyFill="1" applyBorder="1" applyAlignment="1">
      <alignment vertical="top" wrapText="1"/>
    </xf>
    <xf numFmtId="1" fontId="0" fillId="0" borderId="8" xfId="3" applyNumberFormat="1" applyFont="1" applyFill="1" applyBorder="1" applyAlignment="1">
      <alignment vertical="top"/>
    </xf>
    <xf numFmtId="9" fontId="0" fillId="0" borderId="8" xfId="3" applyFont="1" applyFill="1" applyBorder="1" applyAlignment="1">
      <alignment vertical="top" wrapText="1"/>
    </xf>
    <xf numFmtId="0" fontId="0" fillId="0" borderId="8" xfId="0" applyFill="1" applyBorder="1" applyAlignment="1">
      <alignment vertical="top" wrapText="1"/>
    </xf>
    <xf numFmtId="0" fontId="0" fillId="0" borderId="8" xfId="0" applyFont="1" applyFill="1" applyBorder="1" applyAlignment="1">
      <alignment horizontal="left" vertical="top" wrapText="1"/>
    </xf>
    <xf numFmtId="0" fontId="0" fillId="0" borderId="8" xfId="0" applyFont="1" applyFill="1" applyBorder="1" applyAlignment="1">
      <alignment vertical="top"/>
    </xf>
    <xf numFmtId="0" fontId="5" fillId="0" borderId="8" xfId="0" quotePrefix="1" applyFont="1" applyBorder="1" applyAlignment="1">
      <alignment vertical="top" wrapText="1"/>
    </xf>
    <xf numFmtId="0" fontId="0" fillId="0" borderId="8" xfId="0" applyBorder="1" applyAlignment="1">
      <alignment vertical="top"/>
    </xf>
    <xf numFmtId="0" fontId="0" fillId="0" borderId="8" xfId="0" applyBorder="1" applyAlignment="1">
      <alignment vertical="top" wrapText="1"/>
    </xf>
    <xf numFmtId="0" fontId="0" fillId="0" borderId="8" xfId="0" applyBorder="1" applyProtection="1">
      <protection locked="0"/>
    </xf>
    <xf numFmtId="0" fontId="29" fillId="2" borderId="8" xfId="0" applyFont="1" applyFill="1" applyBorder="1"/>
    <xf numFmtId="0" fontId="34" fillId="2" borderId="8" xfId="0" applyFont="1" applyFill="1" applyBorder="1"/>
    <xf numFmtId="0" fontId="34" fillId="0" borderId="0" xfId="0" applyFont="1"/>
    <xf numFmtId="0" fontId="34" fillId="2" borderId="8" xfId="0" applyFont="1" applyFill="1" applyBorder="1" applyProtection="1">
      <protection locked="0"/>
    </xf>
    <xf numFmtId="0" fontId="29" fillId="2" borderId="8" xfId="0" applyFont="1" applyFill="1" applyBorder="1" applyProtection="1"/>
    <xf numFmtId="0" fontId="29" fillId="2" borderId="8" xfId="0" applyFont="1" applyFill="1" applyBorder="1" applyAlignment="1">
      <alignment horizontal="left" vertical="top"/>
    </xf>
    <xf numFmtId="0" fontId="29" fillId="2" borderId="8" xfId="0" applyFont="1" applyFill="1" applyBorder="1" applyAlignment="1">
      <alignment horizontal="left"/>
    </xf>
    <xf numFmtId="0" fontId="29" fillId="2" borderId="8" xfId="0" applyFont="1" applyFill="1" applyBorder="1" applyAlignment="1">
      <alignment vertical="top"/>
    </xf>
    <xf numFmtId="0" fontId="29" fillId="2" borderId="8" xfId="0" applyFont="1" applyFill="1" applyBorder="1" applyAlignment="1">
      <alignment vertical="top" wrapText="1"/>
    </xf>
    <xf numFmtId="165" fontId="16" fillId="2" borderId="0" xfId="0" applyNumberFormat="1" applyFont="1" applyFill="1" applyProtection="1">
      <protection locked="0"/>
    </xf>
    <xf numFmtId="165" fontId="16" fillId="0" borderId="1" xfId="0" applyNumberFormat="1" applyFont="1" applyBorder="1"/>
    <xf numFmtId="165" fontId="16" fillId="0" borderId="7" xfId="0" applyNumberFormat="1" applyFont="1" applyBorder="1"/>
    <xf numFmtId="0" fontId="0" fillId="0" borderId="0" xfId="0" applyAlignment="1" applyProtection="1">
      <alignment horizontal="left" wrapText="1"/>
    </xf>
    <xf numFmtId="0" fontId="0" fillId="0" borderId="0" xfId="0" applyFill="1" applyAlignment="1" applyProtection="1">
      <alignment horizontal="left" wrapText="1"/>
    </xf>
    <xf numFmtId="0" fontId="0" fillId="0" borderId="0" xfId="0" applyFill="1" applyAlignment="1" applyProtection="1">
      <alignment horizontal="left" vertical="top" wrapText="1"/>
    </xf>
    <xf numFmtId="0" fontId="0" fillId="0" borderId="0" xfId="0" applyFill="1" applyAlignment="1">
      <alignment horizontal="left" wrapText="1"/>
    </xf>
    <xf numFmtId="0" fontId="0" fillId="0" borderId="0" xfId="0" applyAlignment="1">
      <alignment horizontal="left" wrapText="1"/>
    </xf>
    <xf numFmtId="0" fontId="0" fillId="0" borderId="0" xfId="0" applyFill="1" applyAlignment="1">
      <alignment horizontal="left" vertical="top" wrapText="1"/>
    </xf>
    <xf numFmtId="0" fontId="30" fillId="0" borderId="0" xfId="0" applyFont="1" applyAlignment="1" applyProtection="1">
      <alignment horizontal="left" vertical="distributed"/>
    </xf>
    <xf numFmtId="0" fontId="42" fillId="2" borderId="8" xfId="0" applyFont="1" applyFill="1" applyBorder="1" applyAlignment="1" applyProtection="1">
      <alignment horizontal="center"/>
    </xf>
  </cellXfs>
  <cellStyles count="5">
    <cellStyle name="Navadno" xfId="0" builtinId="0"/>
    <cellStyle name="Navadno 2" xfId="1"/>
    <cellStyle name="Navadno 2 2" xfId="2"/>
    <cellStyle name="Navadno 3" xfId="4"/>
    <cellStyle name="Odstotek"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BreakPreview" zoomScaleNormal="100" zoomScaleSheetLayoutView="100" workbookViewId="0">
      <selection activeCell="B12" sqref="B12"/>
    </sheetView>
  </sheetViews>
  <sheetFormatPr defaultRowHeight="15" x14ac:dyDescent="0.25"/>
  <cols>
    <col min="1" max="1" width="7.85546875" bestFit="1" customWidth="1"/>
    <col min="2" max="2" width="78.28515625" customWidth="1"/>
  </cols>
  <sheetData>
    <row r="3" spans="1:7" s="36" customFormat="1" ht="26.25" x14ac:dyDescent="0.4">
      <c r="A3" s="35"/>
      <c r="B3" s="417" t="s">
        <v>464</v>
      </c>
      <c r="E3" s="37"/>
      <c r="G3" s="38"/>
    </row>
    <row r="4" spans="1:7" s="36" customFormat="1" ht="25.7" x14ac:dyDescent="0.85">
      <c r="A4" s="35"/>
      <c r="B4" s="417" t="s">
        <v>3</v>
      </c>
      <c r="E4" s="37"/>
      <c r="G4" s="38"/>
    </row>
    <row r="5" spans="1:7" s="36" customFormat="1" ht="14.45" x14ac:dyDescent="0.5">
      <c r="A5" s="35"/>
      <c r="E5" s="37"/>
      <c r="G5" s="38"/>
    </row>
    <row r="6" spans="1:7" s="36" customFormat="1" ht="25.7" x14ac:dyDescent="0.85">
      <c r="A6" s="35"/>
      <c r="B6" s="417" t="s">
        <v>465</v>
      </c>
      <c r="E6" s="37"/>
      <c r="G6" s="38"/>
    </row>
    <row r="7" spans="1:7" s="36" customFormat="1" ht="26.25" x14ac:dyDescent="0.4">
      <c r="A7" s="35"/>
      <c r="B7" s="417" t="s">
        <v>463</v>
      </c>
      <c r="E7" s="37"/>
      <c r="G7" s="38"/>
    </row>
    <row r="8" spans="1:7" ht="25.7" x14ac:dyDescent="0.85">
      <c r="B8" s="418" t="s">
        <v>467</v>
      </c>
    </row>
    <row r="9" spans="1:7" ht="25.7" x14ac:dyDescent="0.85">
      <c r="B9" s="418" t="s">
        <v>466</v>
      </c>
    </row>
    <row r="10" spans="1:7" ht="25.7" x14ac:dyDescent="0.85">
      <c r="B10" s="418"/>
    </row>
    <row r="11" spans="1:7" ht="25.7" x14ac:dyDescent="0.85">
      <c r="B11" s="418"/>
    </row>
    <row r="12" spans="1:7" s="36" customFormat="1" ht="168.75" x14ac:dyDescent="0.25">
      <c r="A12" s="35"/>
      <c r="B12" s="422" t="s">
        <v>469</v>
      </c>
      <c r="E12" s="37"/>
      <c r="G12" s="38"/>
    </row>
    <row r="13" spans="1:7" ht="14.45" x14ac:dyDescent="0.5">
      <c r="B13" s="420"/>
    </row>
    <row r="21" spans="2:2" ht="14.45" x14ac:dyDescent="0.5">
      <c r="B21" s="421" t="s">
        <v>468</v>
      </c>
    </row>
  </sheetData>
  <sheetProtection algorithmName="SHA-512" hashValue="1N/CZbWPiESZ1ccW0tuWap7jl1nkeGAd28V13FFDTOwfKXPZY0/5GyZkpESpbBK0MEDlNCdK/YB2cRTHTxAqhA==" saltValue="nL7D+IC22EHUheBjI0lN0w==" spinCount="100000" sheet="1" objects="1" scenarios="1"/>
  <pageMargins left="0.70866141732283472" right="0.19685039370078741"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showZeros="0" view="pageBreakPreview" zoomScaleNormal="90" zoomScaleSheetLayoutView="100" workbookViewId="0">
      <selection activeCell="B5" sqref="B5:F5"/>
    </sheetView>
  </sheetViews>
  <sheetFormatPr defaultColWidth="9.140625" defaultRowHeight="15" x14ac:dyDescent="0.25"/>
  <cols>
    <col min="1" max="1" width="9.7109375" style="55" customWidth="1"/>
    <col min="2" max="2" width="46.7109375" style="55" customWidth="1"/>
    <col min="3" max="3" width="5.7109375" style="55" customWidth="1"/>
    <col min="4" max="4" width="5.7109375" style="54" customWidth="1"/>
    <col min="5" max="5" width="9.7109375" style="55" customWidth="1"/>
    <col min="6" max="6" width="10.28515625" style="55" bestFit="1" customWidth="1"/>
    <col min="7" max="16384" width="9.140625" style="55"/>
  </cols>
  <sheetData>
    <row r="1" spans="1:6" ht="14.45" x14ac:dyDescent="0.5">
      <c r="A1" s="107" t="s">
        <v>11</v>
      </c>
      <c r="B1" s="107" t="s">
        <v>12</v>
      </c>
    </row>
    <row r="3" spans="1:6" x14ac:dyDescent="0.25">
      <c r="A3" s="107" t="s">
        <v>128</v>
      </c>
      <c r="B3" s="107" t="s">
        <v>504</v>
      </c>
    </row>
    <row r="4" spans="1:6" ht="14.45" x14ac:dyDescent="0.5">
      <c r="A4" s="107"/>
      <c r="B4" s="107"/>
    </row>
    <row r="5" spans="1:6" ht="135" customHeight="1" x14ac:dyDescent="0.25">
      <c r="B5" s="487" t="s">
        <v>49</v>
      </c>
      <c r="C5" s="487"/>
      <c r="D5" s="487"/>
      <c r="E5" s="487"/>
      <c r="F5" s="487"/>
    </row>
    <row r="6" spans="1:6" ht="45" customHeight="1" x14ac:dyDescent="0.25">
      <c r="B6" s="488" t="s">
        <v>50</v>
      </c>
      <c r="C6" s="488"/>
      <c r="D6" s="488"/>
      <c r="E6" s="488"/>
      <c r="F6" s="488"/>
    </row>
    <row r="7" spans="1:6" ht="90" customHeight="1" x14ac:dyDescent="0.25">
      <c r="B7" s="488" t="s">
        <v>63</v>
      </c>
      <c r="C7" s="488"/>
      <c r="D7" s="488"/>
      <c r="E7" s="488"/>
      <c r="F7" s="488"/>
    </row>
    <row r="8" spans="1:6" ht="45.75" customHeight="1" x14ac:dyDescent="0.25">
      <c r="B8" s="488" t="s">
        <v>51</v>
      </c>
      <c r="C8" s="488"/>
      <c r="D8" s="488"/>
      <c r="E8" s="488"/>
      <c r="F8" s="488"/>
    </row>
    <row r="9" spans="1:6" ht="30" customHeight="1" x14ac:dyDescent="0.25">
      <c r="B9" s="488" t="s">
        <v>52</v>
      </c>
      <c r="C9" s="488"/>
      <c r="D9" s="488"/>
      <c r="E9" s="488"/>
      <c r="F9" s="488"/>
    </row>
    <row r="10" spans="1:6" ht="15" customHeight="1" x14ac:dyDescent="0.25">
      <c r="B10" s="140"/>
      <c r="C10" s="140"/>
      <c r="D10" s="139"/>
      <c r="E10" s="140"/>
      <c r="F10" s="140"/>
    </row>
    <row r="11" spans="1:6" s="111" customFormat="1" x14ac:dyDescent="0.2">
      <c r="A11" s="163" t="s">
        <v>61</v>
      </c>
      <c r="B11" s="164" t="s">
        <v>62</v>
      </c>
      <c r="C11" s="165" t="s">
        <v>55</v>
      </c>
      <c r="D11" s="166" t="s">
        <v>56</v>
      </c>
      <c r="E11" s="167" t="s">
        <v>57</v>
      </c>
      <c r="F11" s="167" t="s">
        <v>58</v>
      </c>
    </row>
    <row r="12" spans="1:6" ht="15" customHeight="1" x14ac:dyDescent="0.25">
      <c r="A12" s="52"/>
      <c r="B12" s="51"/>
      <c r="C12" s="53"/>
      <c r="D12" s="52"/>
      <c r="E12" s="206"/>
      <c r="F12" s="207"/>
    </row>
    <row r="13" spans="1:6" s="21" customFormat="1" ht="210" customHeight="1" x14ac:dyDescent="0.25">
      <c r="A13" s="18" t="s">
        <v>216</v>
      </c>
      <c r="B13" s="19" t="s">
        <v>381</v>
      </c>
      <c r="C13" s="22"/>
      <c r="D13" s="23"/>
      <c r="E13" s="208"/>
      <c r="F13" s="211"/>
    </row>
    <row r="14" spans="1:6" s="21" customFormat="1" ht="15" customHeight="1" x14ac:dyDescent="0.25">
      <c r="A14" s="18"/>
      <c r="B14" s="19" t="s">
        <v>366</v>
      </c>
      <c r="C14" s="22" t="s">
        <v>59</v>
      </c>
      <c r="D14" s="23">
        <v>1</v>
      </c>
      <c r="E14" s="352"/>
      <c r="F14" s="211">
        <f t="shared" ref="F14:F21" si="0">SUM(D14*E14)</f>
        <v>0</v>
      </c>
    </row>
    <row r="15" spans="1:6" s="21" customFormat="1" ht="15" customHeight="1" x14ac:dyDescent="0.25">
      <c r="A15" s="18"/>
      <c r="B15" s="19" t="s">
        <v>367</v>
      </c>
      <c r="C15" s="22" t="s">
        <v>59</v>
      </c>
      <c r="D15" s="23">
        <v>1</v>
      </c>
      <c r="E15" s="352"/>
      <c r="F15" s="211">
        <f t="shared" si="0"/>
        <v>0</v>
      </c>
    </row>
    <row r="16" spans="1:6" s="21" customFormat="1" ht="15" customHeight="1" x14ac:dyDescent="0.25">
      <c r="A16" s="18"/>
      <c r="B16" s="19" t="s">
        <v>369</v>
      </c>
      <c r="C16" s="22" t="s">
        <v>59</v>
      </c>
      <c r="D16" s="23">
        <v>1</v>
      </c>
      <c r="E16" s="352"/>
      <c r="F16" s="211">
        <f t="shared" si="0"/>
        <v>0</v>
      </c>
    </row>
    <row r="17" spans="1:6" s="21" customFormat="1" ht="15" customHeight="1" x14ac:dyDescent="0.25">
      <c r="A17" s="18"/>
      <c r="B17" s="19" t="s">
        <v>370</v>
      </c>
      <c r="C17" s="22" t="s">
        <v>59</v>
      </c>
      <c r="D17" s="23">
        <v>1</v>
      </c>
      <c r="E17" s="352"/>
      <c r="F17" s="211">
        <f t="shared" si="0"/>
        <v>0</v>
      </c>
    </row>
    <row r="18" spans="1:6" s="21" customFormat="1" ht="15" customHeight="1" x14ac:dyDescent="0.25">
      <c r="A18" s="18"/>
      <c r="B18" s="19" t="s">
        <v>382</v>
      </c>
      <c r="C18" s="22" t="s">
        <v>59</v>
      </c>
      <c r="D18" s="23">
        <v>5</v>
      </c>
      <c r="E18" s="352"/>
      <c r="F18" s="211">
        <f t="shared" si="0"/>
        <v>0</v>
      </c>
    </row>
    <row r="19" spans="1:6" s="21" customFormat="1" ht="15" customHeight="1" x14ac:dyDescent="0.25">
      <c r="A19" s="18"/>
      <c r="B19" s="19" t="s">
        <v>371</v>
      </c>
      <c r="C19" s="22" t="s">
        <v>59</v>
      </c>
      <c r="D19" s="23">
        <v>1</v>
      </c>
      <c r="E19" s="352"/>
      <c r="F19" s="211">
        <f t="shared" si="0"/>
        <v>0</v>
      </c>
    </row>
    <row r="20" spans="1:6" s="21" customFormat="1" ht="15" customHeight="1" x14ac:dyDescent="0.25">
      <c r="A20" s="18"/>
      <c r="B20" s="19" t="s">
        <v>383</v>
      </c>
      <c r="C20" s="22" t="s">
        <v>59</v>
      </c>
      <c r="D20" s="23">
        <v>1</v>
      </c>
      <c r="E20" s="352"/>
      <c r="F20" s="211">
        <f t="shared" si="0"/>
        <v>0</v>
      </c>
    </row>
    <row r="21" spans="1:6" s="21" customFormat="1" ht="15" customHeight="1" x14ac:dyDescent="0.25">
      <c r="A21" s="18"/>
      <c r="B21" s="19" t="s">
        <v>384</v>
      </c>
      <c r="C21" s="22" t="s">
        <v>59</v>
      </c>
      <c r="D21" s="23">
        <v>1</v>
      </c>
      <c r="E21" s="352"/>
      <c r="F21" s="211">
        <f t="shared" si="0"/>
        <v>0</v>
      </c>
    </row>
    <row r="22" spans="1:6" s="21" customFormat="1" ht="15" customHeight="1" x14ac:dyDescent="0.25">
      <c r="A22" s="18"/>
      <c r="B22" s="19"/>
      <c r="C22" s="22"/>
      <c r="D22" s="23"/>
      <c r="E22" s="208"/>
      <c r="F22" s="211"/>
    </row>
    <row r="23" spans="1:6" s="21" customFormat="1" ht="255" customHeight="1" x14ac:dyDescent="0.25">
      <c r="A23" s="18" t="s">
        <v>217</v>
      </c>
      <c r="B23" s="19" t="s">
        <v>385</v>
      </c>
      <c r="C23" s="22"/>
      <c r="D23" s="23"/>
      <c r="E23" s="208"/>
      <c r="F23" s="211"/>
    </row>
    <row r="24" spans="1:6" s="21" customFormat="1" ht="15" customHeight="1" x14ac:dyDescent="0.25">
      <c r="A24" s="18"/>
      <c r="B24" s="19" t="s">
        <v>386</v>
      </c>
      <c r="C24" s="22" t="s">
        <v>59</v>
      </c>
      <c r="D24" s="23">
        <v>1</v>
      </c>
      <c r="E24" s="352"/>
      <c r="F24" s="211">
        <f t="shared" ref="F24:F34" si="1">SUM(D24*E24)</f>
        <v>0</v>
      </c>
    </row>
    <row r="25" spans="1:6" s="21" customFormat="1" ht="15" customHeight="1" x14ac:dyDescent="0.25">
      <c r="A25" s="18"/>
      <c r="B25" s="19" t="s">
        <v>387</v>
      </c>
      <c r="C25" s="22" t="s">
        <v>59</v>
      </c>
      <c r="D25" s="23">
        <v>1</v>
      </c>
      <c r="E25" s="352"/>
      <c r="F25" s="211">
        <f t="shared" si="1"/>
        <v>0</v>
      </c>
    </row>
    <row r="26" spans="1:6" s="21" customFormat="1" ht="15" customHeight="1" x14ac:dyDescent="0.25">
      <c r="A26" s="18"/>
      <c r="B26" s="19" t="s">
        <v>388</v>
      </c>
      <c r="C26" s="22" t="s">
        <v>59</v>
      </c>
      <c r="D26" s="23">
        <v>2</v>
      </c>
      <c r="E26" s="352"/>
      <c r="F26" s="211">
        <f t="shared" si="1"/>
        <v>0</v>
      </c>
    </row>
    <row r="27" spans="1:6" s="21" customFormat="1" ht="15" customHeight="1" x14ac:dyDescent="0.25">
      <c r="A27" s="18"/>
      <c r="B27" s="19" t="s">
        <v>389</v>
      </c>
      <c r="C27" s="22" t="s">
        <v>59</v>
      </c>
      <c r="D27" s="23">
        <v>1</v>
      </c>
      <c r="E27" s="352"/>
      <c r="F27" s="211">
        <f t="shared" si="1"/>
        <v>0</v>
      </c>
    </row>
    <row r="28" spans="1:6" s="21" customFormat="1" ht="15" customHeight="1" x14ac:dyDescent="0.25">
      <c r="A28" s="18"/>
      <c r="B28" s="19" t="s">
        <v>390</v>
      </c>
      <c r="C28" s="22" t="s">
        <v>59</v>
      </c>
      <c r="D28" s="23">
        <v>1</v>
      </c>
      <c r="E28" s="352"/>
      <c r="F28" s="211">
        <f t="shared" si="1"/>
        <v>0</v>
      </c>
    </row>
    <row r="29" spans="1:6" s="21" customFormat="1" ht="15" customHeight="1" x14ac:dyDescent="0.25">
      <c r="A29" s="18"/>
      <c r="B29" s="19" t="s">
        <v>391</v>
      </c>
      <c r="C29" s="22" t="s">
        <v>59</v>
      </c>
      <c r="D29" s="23">
        <v>1</v>
      </c>
      <c r="E29" s="352"/>
      <c r="F29" s="211">
        <f t="shared" si="1"/>
        <v>0</v>
      </c>
    </row>
    <row r="30" spans="1:6" s="21" customFormat="1" ht="15" customHeight="1" x14ac:dyDescent="0.25">
      <c r="A30" s="18"/>
      <c r="B30" s="19" t="s">
        <v>392</v>
      </c>
      <c r="C30" s="22" t="s">
        <v>59</v>
      </c>
      <c r="D30" s="23">
        <v>1</v>
      </c>
      <c r="E30" s="352"/>
      <c r="F30" s="211">
        <f t="shared" si="1"/>
        <v>0</v>
      </c>
    </row>
    <row r="31" spans="1:6" s="21" customFormat="1" ht="15" customHeight="1" x14ac:dyDescent="0.25">
      <c r="A31" s="18"/>
      <c r="B31" s="19" t="s">
        <v>393</v>
      </c>
      <c r="C31" s="22" t="s">
        <v>59</v>
      </c>
      <c r="D31" s="23">
        <v>2</v>
      </c>
      <c r="E31" s="352"/>
      <c r="F31" s="211">
        <f t="shared" si="1"/>
        <v>0</v>
      </c>
    </row>
    <row r="32" spans="1:6" s="21" customFormat="1" ht="15" customHeight="1" x14ac:dyDescent="0.25">
      <c r="A32" s="18"/>
      <c r="B32" s="19" t="s">
        <v>394</v>
      </c>
      <c r="C32" s="22" t="s">
        <v>59</v>
      </c>
      <c r="D32" s="23">
        <v>10</v>
      </c>
      <c r="E32" s="352"/>
      <c r="F32" s="211">
        <f t="shared" si="1"/>
        <v>0</v>
      </c>
    </row>
    <row r="33" spans="1:6" s="21" customFormat="1" ht="15" customHeight="1" x14ac:dyDescent="0.25">
      <c r="A33" s="18"/>
      <c r="B33" s="19" t="s">
        <v>395</v>
      </c>
      <c r="C33" s="22" t="s">
        <v>59</v>
      </c>
      <c r="D33" s="23">
        <v>1</v>
      </c>
      <c r="E33" s="352"/>
      <c r="F33" s="211">
        <f t="shared" si="1"/>
        <v>0</v>
      </c>
    </row>
    <row r="34" spans="1:6" s="21" customFormat="1" ht="15" customHeight="1" x14ac:dyDescent="0.25">
      <c r="A34" s="18"/>
      <c r="B34" s="19" t="s">
        <v>395</v>
      </c>
      <c r="C34" s="22" t="s">
        <v>59</v>
      </c>
      <c r="D34" s="23">
        <v>1</v>
      </c>
      <c r="E34" s="352"/>
      <c r="F34" s="211">
        <f t="shared" si="1"/>
        <v>0</v>
      </c>
    </row>
    <row r="35" spans="1:6" s="21" customFormat="1" ht="15" customHeight="1" x14ac:dyDescent="0.25">
      <c r="A35" s="18"/>
      <c r="B35" s="19" t="s">
        <v>395</v>
      </c>
      <c r="C35" s="22" t="s">
        <v>59</v>
      </c>
      <c r="D35" s="23">
        <v>1</v>
      </c>
      <c r="E35" s="352"/>
      <c r="F35" s="211">
        <f t="shared" ref="F35:F41" si="2">SUM(D35*E35)</f>
        <v>0</v>
      </c>
    </row>
    <row r="36" spans="1:6" s="21" customFormat="1" ht="15" customHeight="1" x14ac:dyDescent="0.25">
      <c r="A36" s="18"/>
      <c r="B36" s="19" t="s">
        <v>396</v>
      </c>
      <c r="C36" s="22" t="s">
        <v>59</v>
      </c>
      <c r="D36" s="23">
        <v>1</v>
      </c>
      <c r="E36" s="352"/>
      <c r="F36" s="211">
        <f t="shared" si="2"/>
        <v>0</v>
      </c>
    </row>
    <row r="37" spans="1:6" s="21" customFormat="1" ht="15" customHeight="1" x14ac:dyDescent="0.25">
      <c r="A37" s="18"/>
      <c r="B37" s="19" t="s">
        <v>397</v>
      </c>
      <c r="C37" s="22" t="s">
        <v>59</v>
      </c>
      <c r="D37" s="23">
        <v>2</v>
      </c>
      <c r="E37" s="352"/>
      <c r="F37" s="211">
        <f t="shared" si="2"/>
        <v>0</v>
      </c>
    </row>
    <row r="38" spans="1:6" s="21" customFormat="1" ht="15" customHeight="1" x14ac:dyDescent="0.25">
      <c r="A38" s="18"/>
      <c r="B38" s="19" t="s">
        <v>398</v>
      </c>
      <c r="C38" s="22" t="s">
        <v>59</v>
      </c>
      <c r="D38" s="23">
        <v>1</v>
      </c>
      <c r="E38" s="352"/>
      <c r="F38" s="211">
        <f t="shared" si="2"/>
        <v>0</v>
      </c>
    </row>
    <row r="39" spans="1:6" s="21" customFormat="1" ht="15" customHeight="1" x14ac:dyDescent="0.25">
      <c r="A39" s="18"/>
      <c r="B39" s="19" t="s">
        <v>399</v>
      </c>
      <c r="C39" s="22" t="s">
        <v>59</v>
      </c>
      <c r="D39" s="23">
        <v>1</v>
      </c>
      <c r="E39" s="352"/>
      <c r="F39" s="211">
        <f t="shared" si="2"/>
        <v>0</v>
      </c>
    </row>
    <row r="40" spans="1:6" s="21" customFormat="1" ht="15" customHeight="1" x14ac:dyDescent="0.25">
      <c r="A40" s="18"/>
      <c r="B40" s="19" t="s">
        <v>400</v>
      </c>
      <c r="C40" s="22" t="s">
        <v>59</v>
      </c>
      <c r="D40" s="23">
        <v>1</v>
      </c>
      <c r="E40" s="352"/>
      <c r="F40" s="211">
        <f t="shared" si="2"/>
        <v>0</v>
      </c>
    </row>
    <row r="41" spans="1:6" s="21" customFormat="1" ht="15" customHeight="1" x14ac:dyDescent="0.25">
      <c r="A41" s="18"/>
      <c r="B41" s="19" t="s">
        <v>401</v>
      </c>
      <c r="C41" s="22" t="s">
        <v>59</v>
      </c>
      <c r="D41" s="23">
        <v>1</v>
      </c>
      <c r="E41" s="352"/>
      <c r="F41" s="211">
        <f t="shared" si="2"/>
        <v>0</v>
      </c>
    </row>
    <row r="42" spans="1:6" s="21" customFormat="1" ht="15" customHeight="1" x14ac:dyDescent="0.25">
      <c r="A42" s="18"/>
      <c r="B42" s="19"/>
      <c r="C42" s="22"/>
      <c r="D42" s="23"/>
      <c r="E42" s="208"/>
      <c r="F42" s="211"/>
    </row>
    <row r="43" spans="1:6" s="21" customFormat="1" ht="150" customHeight="1" x14ac:dyDescent="0.25">
      <c r="A43" s="18" t="s">
        <v>218</v>
      </c>
      <c r="B43" s="19" t="s">
        <v>402</v>
      </c>
      <c r="C43" s="20" t="s">
        <v>101</v>
      </c>
      <c r="D43" s="18">
        <v>1</v>
      </c>
      <c r="E43" s="356"/>
      <c r="F43" s="206">
        <f>SUM(D43*E43)</f>
        <v>0</v>
      </c>
    </row>
    <row r="44" spans="1:6" s="21" customFormat="1" ht="15" customHeight="1" x14ac:dyDescent="0.25">
      <c r="A44" s="18"/>
      <c r="B44" s="19"/>
      <c r="C44" s="22"/>
      <c r="D44" s="23"/>
      <c r="E44" s="208"/>
      <c r="F44" s="211"/>
    </row>
    <row r="45" spans="1:6" s="21" customFormat="1" ht="150" customHeight="1" x14ac:dyDescent="0.25">
      <c r="A45" s="18" t="s">
        <v>219</v>
      </c>
      <c r="B45" s="19" t="s">
        <v>403</v>
      </c>
      <c r="C45" s="22"/>
      <c r="D45" s="23"/>
      <c r="E45" s="208"/>
      <c r="F45" s="211"/>
    </row>
    <row r="46" spans="1:6" s="21" customFormat="1" ht="15" customHeight="1" x14ac:dyDescent="0.25">
      <c r="A46" s="18"/>
      <c r="B46" s="19" t="s">
        <v>404</v>
      </c>
      <c r="C46" s="22" t="s">
        <v>343</v>
      </c>
      <c r="D46" s="23">
        <v>1</v>
      </c>
      <c r="E46" s="352"/>
      <c r="F46" s="211">
        <f>SUM(D46*E46)</f>
        <v>0</v>
      </c>
    </row>
    <row r="47" spans="1:6" s="21" customFormat="1" ht="15" customHeight="1" x14ac:dyDescent="0.25">
      <c r="A47" s="18"/>
      <c r="B47" s="19" t="s">
        <v>405</v>
      </c>
      <c r="C47" s="22" t="s">
        <v>343</v>
      </c>
      <c r="D47" s="23">
        <v>1</v>
      </c>
      <c r="E47" s="352"/>
      <c r="F47" s="211">
        <f>SUM(D47*E47)</f>
        <v>0</v>
      </c>
    </row>
    <row r="48" spans="1:6" s="21" customFormat="1" ht="15" customHeight="1" x14ac:dyDescent="0.25">
      <c r="A48" s="18"/>
      <c r="B48" s="19" t="s">
        <v>406</v>
      </c>
      <c r="C48" s="22" t="s">
        <v>343</v>
      </c>
      <c r="D48" s="23">
        <v>1</v>
      </c>
      <c r="E48" s="352"/>
      <c r="F48" s="211">
        <f>SUM(D48*E48)</f>
        <v>0</v>
      </c>
    </row>
    <row r="49" spans="1:6" s="21" customFormat="1" ht="15" customHeight="1" x14ac:dyDescent="0.25">
      <c r="A49" s="18"/>
      <c r="B49" s="19" t="s">
        <v>407</v>
      </c>
      <c r="C49" s="22" t="s">
        <v>343</v>
      </c>
      <c r="D49" s="23">
        <v>1</v>
      </c>
      <c r="E49" s="352"/>
      <c r="F49" s="211">
        <f>SUM(D49*E49)</f>
        <v>0</v>
      </c>
    </row>
    <row r="50" spans="1:6" s="21" customFormat="1" ht="15" customHeight="1" x14ac:dyDescent="0.25">
      <c r="A50" s="18"/>
      <c r="B50" s="19" t="s">
        <v>408</v>
      </c>
      <c r="C50" s="22" t="s">
        <v>343</v>
      </c>
      <c r="D50" s="23">
        <v>1</v>
      </c>
      <c r="E50" s="352"/>
      <c r="F50" s="211">
        <f>SUM(D50*E50)</f>
        <v>0</v>
      </c>
    </row>
    <row r="51" spans="1:6" s="21" customFormat="1" ht="15" customHeight="1" x14ac:dyDescent="0.25">
      <c r="A51" s="18"/>
      <c r="B51" s="19"/>
      <c r="C51" s="22"/>
      <c r="D51" s="23"/>
      <c r="E51" s="208"/>
      <c r="F51" s="211"/>
    </row>
    <row r="52" spans="1:6" s="21" customFormat="1" ht="150" customHeight="1" x14ac:dyDescent="0.25">
      <c r="A52" s="18" t="s">
        <v>102</v>
      </c>
      <c r="B52" s="19" t="s">
        <v>159</v>
      </c>
      <c r="C52" s="22" t="s">
        <v>60</v>
      </c>
      <c r="D52" s="23">
        <v>36</v>
      </c>
      <c r="E52" s="352"/>
      <c r="F52" s="211">
        <f>SUM(D52*E52)</f>
        <v>0</v>
      </c>
    </row>
    <row r="53" spans="1:6" s="21" customFormat="1" ht="15" customHeight="1" x14ac:dyDescent="0.25">
      <c r="A53" s="18"/>
      <c r="B53" s="19"/>
      <c r="C53" s="22"/>
      <c r="D53" s="23"/>
      <c r="E53" s="208"/>
      <c r="F53" s="211"/>
    </row>
    <row r="54" spans="1:6" s="21" customFormat="1" ht="120" customHeight="1" x14ac:dyDescent="0.25">
      <c r="A54" s="18" t="s">
        <v>409</v>
      </c>
      <c r="B54" s="19" t="s">
        <v>410</v>
      </c>
      <c r="C54" s="22" t="s">
        <v>100</v>
      </c>
      <c r="D54" s="23">
        <v>0.5</v>
      </c>
      <c r="E54" s="352"/>
      <c r="F54" s="211">
        <f>SUM(D54*E54)</f>
        <v>0</v>
      </c>
    </row>
    <row r="55" spans="1:6" s="21" customFormat="1" ht="15" customHeight="1" x14ac:dyDescent="0.25">
      <c r="A55" s="18"/>
      <c r="B55" s="19"/>
      <c r="C55" s="22"/>
      <c r="D55" s="23"/>
      <c r="E55" s="208"/>
      <c r="F55" s="211"/>
    </row>
    <row r="56" spans="1:6" s="21" customFormat="1" ht="105" customHeight="1" x14ac:dyDescent="0.25">
      <c r="A56" s="18" t="s">
        <v>411</v>
      </c>
      <c r="B56" s="19" t="s">
        <v>412</v>
      </c>
      <c r="C56" s="23" t="s">
        <v>100</v>
      </c>
      <c r="D56" s="23">
        <v>4.5</v>
      </c>
      <c r="E56" s="352"/>
      <c r="F56" s="208">
        <f>SUM(D56*E56)</f>
        <v>0</v>
      </c>
    </row>
    <row r="57" spans="1:6" x14ac:dyDescent="0.25">
      <c r="A57" s="66"/>
      <c r="B57" s="63"/>
      <c r="C57" s="66"/>
      <c r="D57" s="65"/>
      <c r="E57" s="212"/>
      <c r="F57" s="212"/>
    </row>
    <row r="58" spans="1:6" ht="15.75" thickBot="1" x14ac:dyDescent="0.3">
      <c r="A58" s="353"/>
      <c r="B58" s="353" t="s">
        <v>413</v>
      </c>
      <c r="C58" s="357"/>
      <c r="D58" s="357"/>
      <c r="E58" s="358"/>
      <c r="F58" s="358">
        <f>SUM(F12:F57)</f>
        <v>0</v>
      </c>
    </row>
    <row r="59" spans="1:6" ht="15.75" thickTop="1" x14ac:dyDescent="0.25"/>
  </sheetData>
  <sheetProtection algorithmName="SHA-512" hashValue="nUwHSVXF49pOF7xFITKStZEui+Hf2SCfkMbvpZiyAYoEK3Pn1o5HluF+jSoo0iBrnilIzEf/BP3Jiw/Bzj30wg==" saltValue="FbZauTHtW615MBDUZwZapQ==" spinCount="100000" sheet="1" objects="1" scenarios="1"/>
  <mergeCells count="5">
    <mergeCell ref="B5:F5"/>
    <mergeCell ref="B6:F6"/>
    <mergeCell ref="B7:F7"/>
    <mergeCell ref="B8:F8"/>
    <mergeCell ref="B9:F9"/>
  </mergeCells>
  <pageMargins left="0.70866141732283472" right="0.19685039370078741" top="0.74803149606299213" bottom="0.74803149606299213" header="0.31496062992125984" footer="0.31496062992125984"/>
  <pageSetup paperSize="9" firstPageNumber="13" orientation="portrait" useFirstPageNumber="1" r:id="rId1"/>
  <headerFooter>
    <oddHeader>&amp;CVRTEC NAJDIHOJCA ENOTA ČENČA</oddHeader>
    <oddFooter>&amp;L&amp;A&amp;R&amp;P</oddFooter>
  </headerFooter>
  <rowBreaks count="1" manualBreakCount="1">
    <brk id="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55" customWidth="1"/>
    <col min="2" max="2" width="45.7109375" style="55" customWidth="1"/>
    <col min="3" max="3" width="5.7109375" style="55" customWidth="1"/>
    <col min="4" max="4" width="6.7109375" style="55" customWidth="1"/>
    <col min="5" max="5" width="9.7109375" style="55" customWidth="1"/>
    <col min="6" max="6" width="10.7109375" style="112" customWidth="1"/>
    <col min="7" max="16384" width="9.140625" style="55"/>
  </cols>
  <sheetData>
    <row r="1" spans="1:6" ht="14.45" x14ac:dyDescent="0.5">
      <c r="A1" s="107" t="s">
        <v>129</v>
      </c>
      <c r="B1" s="107" t="s">
        <v>505</v>
      </c>
    </row>
    <row r="2" spans="1:6" ht="14.45" x14ac:dyDescent="0.5">
      <c r="A2" s="107"/>
      <c r="B2" s="107"/>
    </row>
    <row r="3" spans="1:6" ht="45" customHeight="1" x14ac:dyDescent="0.25">
      <c r="B3" s="487" t="s">
        <v>65</v>
      </c>
      <c r="C3" s="487"/>
      <c r="D3" s="487"/>
      <c r="E3" s="487"/>
      <c r="F3" s="487"/>
    </row>
    <row r="4" spans="1:6" ht="45" customHeight="1" x14ac:dyDescent="0.25">
      <c r="B4" s="487" t="s">
        <v>64</v>
      </c>
      <c r="C4" s="487"/>
      <c r="D4" s="487"/>
      <c r="E4" s="487"/>
      <c r="F4" s="487"/>
    </row>
    <row r="5" spans="1:6" ht="45" customHeight="1" x14ac:dyDescent="0.25">
      <c r="B5" s="487" t="s">
        <v>74</v>
      </c>
      <c r="C5" s="487"/>
      <c r="D5" s="487"/>
      <c r="E5" s="487"/>
      <c r="F5" s="487"/>
    </row>
    <row r="6" spans="1:6" ht="45" customHeight="1" x14ac:dyDescent="0.25">
      <c r="B6" s="487" t="s">
        <v>66</v>
      </c>
      <c r="C6" s="487"/>
      <c r="D6" s="487"/>
      <c r="E6" s="487"/>
      <c r="F6" s="487"/>
    </row>
    <row r="7" spans="1:6" ht="45" customHeight="1" x14ac:dyDescent="0.25">
      <c r="B7" s="487" t="s">
        <v>67</v>
      </c>
      <c r="C7" s="487"/>
      <c r="D7" s="487"/>
      <c r="E7" s="487"/>
      <c r="F7" s="487"/>
    </row>
    <row r="8" spans="1:6" ht="45" customHeight="1" x14ac:dyDescent="0.25">
      <c r="B8" s="487" t="s">
        <v>68</v>
      </c>
      <c r="C8" s="487"/>
      <c r="D8" s="487"/>
      <c r="E8" s="487"/>
      <c r="F8" s="487"/>
    </row>
    <row r="9" spans="1:6" ht="15.75" customHeight="1" x14ac:dyDescent="0.5">
      <c r="B9" s="139"/>
      <c r="C9" s="139"/>
      <c r="D9" s="139"/>
      <c r="E9" s="139"/>
      <c r="F9" s="114"/>
    </row>
    <row r="10" spans="1:6" s="187" customFormat="1" ht="14.45" x14ac:dyDescent="0.5">
      <c r="A10" s="163" t="s">
        <v>61</v>
      </c>
      <c r="B10" s="164" t="s">
        <v>62</v>
      </c>
      <c r="C10" s="165" t="s">
        <v>55</v>
      </c>
      <c r="D10" s="165" t="s">
        <v>56</v>
      </c>
      <c r="E10" s="167" t="s">
        <v>57</v>
      </c>
      <c r="F10" s="168" t="s">
        <v>58</v>
      </c>
    </row>
    <row r="11" spans="1:6" s="111" customFormat="1" ht="14.45" x14ac:dyDescent="0.5">
      <c r="A11" s="184"/>
      <c r="B11" s="185"/>
      <c r="C11" s="186"/>
      <c r="D11" s="186"/>
      <c r="E11" s="214"/>
      <c r="F11" s="214"/>
    </row>
    <row r="12" spans="1:6" s="21" customFormat="1" ht="135" customHeight="1" x14ac:dyDescent="0.25">
      <c r="A12" s="18" t="s">
        <v>10</v>
      </c>
      <c r="B12" s="19" t="s">
        <v>211</v>
      </c>
      <c r="C12" s="22" t="s">
        <v>100</v>
      </c>
      <c r="D12" s="23">
        <v>2.5</v>
      </c>
      <c r="E12" s="359"/>
      <c r="F12" s="211">
        <f>SUM(D12*E12)</f>
        <v>0</v>
      </c>
    </row>
    <row r="13" spans="1:6" s="21" customFormat="1" ht="15" customHeight="1" x14ac:dyDescent="0.25">
      <c r="A13" s="18"/>
      <c r="B13" s="19"/>
      <c r="C13" s="22"/>
      <c r="D13" s="23"/>
      <c r="E13" s="211"/>
      <c r="F13" s="211"/>
    </row>
    <row r="14" spans="1:6" s="21" customFormat="1" ht="105" customHeight="1" x14ac:dyDescent="0.25">
      <c r="A14" s="18" t="s">
        <v>99</v>
      </c>
      <c r="B14" s="19" t="s">
        <v>138</v>
      </c>
      <c r="C14" s="22" t="s">
        <v>122</v>
      </c>
      <c r="D14" s="23">
        <v>300</v>
      </c>
      <c r="E14" s="359"/>
      <c r="F14" s="211">
        <f>SUM(D14*E14)</f>
        <v>0</v>
      </c>
    </row>
    <row r="15" spans="1:6" x14ac:dyDescent="0.25">
      <c r="A15" s="62"/>
      <c r="B15" s="63"/>
      <c r="C15" s="64"/>
      <c r="D15" s="65"/>
      <c r="E15" s="212"/>
      <c r="F15" s="212"/>
    </row>
    <row r="16" spans="1:6" ht="15.75" thickBot="1" x14ac:dyDescent="0.3">
      <c r="A16" s="360"/>
      <c r="B16" s="361" t="s">
        <v>81</v>
      </c>
      <c r="C16" s="362"/>
      <c r="D16" s="354"/>
      <c r="E16" s="358"/>
      <c r="F16" s="358">
        <f>SUM(F12:F14)</f>
        <v>0</v>
      </c>
    </row>
    <row r="17" spans="1:4" ht="15.75" thickTop="1" x14ac:dyDescent="0.25">
      <c r="A17" s="52"/>
      <c r="B17" s="51"/>
      <c r="C17" s="53"/>
      <c r="D17" s="52"/>
    </row>
    <row r="18" spans="1:4" x14ac:dyDescent="0.25">
      <c r="A18" s="52"/>
      <c r="B18" s="51"/>
      <c r="C18" s="53"/>
      <c r="D18" s="52"/>
    </row>
    <row r="19" spans="1:4" x14ac:dyDescent="0.25">
      <c r="A19" s="52"/>
      <c r="B19" s="51"/>
      <c r="C19" s="53"/>
      <c r="D19" s="52"/>
    </row>
    <row r="20" spans="1:4" x14ac:dyDescent="0.25">
      <c r="A20" s="52"/>
      <c r="B20" s="51"/>
      <c r="C20" s="53"/>
      <c r="D20" s="52"/>
    </row>
    <row r="21" spans="1:4" x14ac:dyDescent="0.25">
      <c r="A21" s="52"/>
      <c r="B21" s="51"/>
      <c r="C21" s="53"/>
      <c r="D21" s="52"/>
    </row>
    <row r="22" spans="1:4" x14ac:dyDescent="0.25">
      <c r="A22" s="52"/>
      <c r="B22" s="51"/>
      <c r="C22" s="53"/>
      <c r="D22" s="52"/>
    </row>
    <row r="23" spans="1:4" x14ac:dyDescent="0.25">
      <c r="A23" s="52"/>
      <c r="B23" s="51"/>
      <c r="C23" s="53"/>
      <c r="D23" s="52"/>
    </row>
    <row r="24" spans="1:4" x14ac:dyDescent="0.25">
      <c r="A24" s="52"/>
      <c r="B24" s="51"/>
      <c r="C24" s="53"/>
      <c r="D24" s="52"/>
    </row>
    <row r="25" spans="1:4" x14ac:dyDescent="0.25">
      <c r="A25" s="52"/>
      <c r="B25" s="51"/>
      <c r="C25" s="53"/>
      <c r="D25" s="52"/>
    </row>
    <row r="26" spans="1:4" x14ac:dyDescent="0.25">
      <c r="A26" s="52"/>
      <c r="B26" s="51"/>
      <c r="C26" s="53"/>
      <c r="D26" s="52"/>
    </row>
    <row r="27" spans="1:4" x14ac:dyDescent="0.25">
      <c r="A27" s="52"/>
      <c r="B27" s="51"/>
      <c r="C27" s="53"/>
      <c r="D27" s="52"/>
    </row>
    <row r="28" spans="1:4" x14ac:dyDescent="0.25">
      <c r="A28" s="52"/>
      <c r="B28" s="51"/>
      <c r="C28" s="53"/>
      <c r="D28" s="52"/>
    </row>
    <row r="29" spans="1:4" x14ac:dyDescent="0.25">
      <c r="A29" s="52"/>
      <c r="B29" s="51"/>
      <c r="C29" s="53"/>
      <c r="D29" s="52"/>
    </row>
    <row r="30" spans="1:4" x14ac:dyDescent="0.25">
      <c r="A30" s="52"/>
      <c r="B30" s="51"/>
      <c r="C30" s="53"/>
      <c r="D30" s="52"/>
    </row>
    <row r="31" spans="1:4" x14ac:dyDescent="0.25">
      <c r="A31" s="52"/>
      <c r="B31" s="51"/>
      <c r="C31" s="53"/>
      <c r="D31" s="52"/>
    </row>
    <row r="32" spans="1:4" x14ac:dyDescent="0.25">
      <c r="A32" s="52"/>
      <c r="B32" s="51"/>
      <c r="C32" s="53"/>
      <c r="D32" s="52"/>
    </row>
    <row r="33" spans="1:4" x14ac:dyDescent="0.25">
      <c r="A33" s="52"/>
      <c r="B33" s="51"/>
      <c r="C33" s="53"/>
      <c r="D33" s="52"/>
    </row>
    <row r="34" spans="1:4" x14ac:dyDescent="0.25">
      <c r="A34" s="52"/>
      <c r="B34" s="51"/>
      <c r="C34" s="53"/>
      <c r="D34" s="52"/>
    </row>
    <row r="35" spans="1:4" x14ac:dyDescent="0.25">
      <c r="A35" s="52"/>
      <c r="B35" s="51"/>
      <c r="C35" s="53"/>
      <c r="D35" s="52"/>
    </row>
    <row r="36" spans="1:4" x14ac:dyDescent="0.25">
      <c r="A36" s="52"/>
      <c r="B36" s="51"/>
      <c r="C36" s="53"/>
      <c r="D36" s="52"/>
    </row>
    <row r="37" spans="1:4" x14ac:dyDescent="0.25">
      <c r="A37" s="52"/>
      <c r="B37" s="51"/>
      <c r="C37" s="53"/>
      <c r="D37" s="52"/>
    </row>
    <row r="38" spans="1:4" x14ac:dyDescent="0.25">
      <c r="A38" s="52"/>
      <c r="B38" s="51"/>
      <c r="C38" s="53"/>
      <c r="D38" s="52"/>
    </row>
    <row r="39" spans="1:4" x14ac:dyDescent="0.25">
      <c r="A39" s="52"/>
      <c r="B39" s="51"/>
      <c r="C39" s="53"/>
      <c r="D39" s="52"/>
    </row>
    <row r="40" spans="1:4" x14ac:dyDescent="0.25">
      <c r="A40" s="52"/>
      <c r="B40" s="51"/>
      <c r="C40" s="53"/>
      <c r="D40" s="52"/>
    </row>
    <row r="41" spans="1:4" x14ac:dyDescent="0.25">
      <c r="A41" s="52"/>
      <c r="B41" s="51"/>
      <c r="C41" s="53"/>
      <c r="D41" s="52"/>
    </row>
    <row r="42" spans="1:4" x14ac:dyDescent="0.25">
      <c r="A42" s="52"/>
      <c r="B42" s="51"/>
      <c r="C42" s="53"/>
      <c r="D42" s="52"/>
    </row>
    <row r="43" spans="1:4" x14ac:dyDescent="0.25">
      <c r="A43" s="52"/>
      <c r="B43" s="51"/>
      <c r="C43" s="53"/>
      <c r="D43" s="52"/>
    </row>
    <row r="44" spans="1:4" x14ac:dyDescent="0.25">
      <c r="A44" s="52"/>
      <c r="B44" s="51"/>
      <c r="C44" s="53"/>
      <c r="D44" s="52"/>
    </row>
    <row r="45" spans="1:4" x14ac:dyDescent="0.25">
      <c r="A45" s="52"/>
      <c r="B45" s="51"/>
      <c r="C45" s="53"/>
      <c r="D45" s="52"/>
    </row>
    <row r="46" spans="1:4" x14ac:dyDescent="0.25">
      <c r="A46" s="52"/>
      <c r="B46" s="51"/>
      <c r="C46" s="53"/>
      <c r="D46" s="52"/>
    </row>
    <row r="47" spans="1:4" x14ac:dyDescent="0.25">
      <c r="A47" s="52"/>
      <c r="B47" s="51"/>
      <c r="C47" s="53"/>
      <c r="D47" s="52"/>
    </row>
    <row r="48" spans="1:4" x14ac:dyDescent="0.25">
      <c r="A48" s="52"/>
      <c r="B48" s="51"/>
      <c r="C48" s="53"/>
      <c r="D48" s="52"/>
    </row>
    <row r="49" spans="1:4" x14ac:dyDescent="0.25">
      <c r="A49" s="52"/>
      <c r="B49" s="51"/>
      <c r="C49" s="53"/>
      <c r="D49" s="52"/>
    </row>
    <row r="50" spans="1:4" x14ac:dyDescent="0.25">
      <c r="A50" s="52"/>
      <c r="B50" s="51"/>
      <c r="C50" s="53"/>
      <c r="D50" s="52"/>
    </row>
    <row r="51" spans="1:4" x14ac:dyDescent="0.25">
      <c r="A51" s="52"/>
      <c r="B51" s="51"/>
      <c r="C51" s="53"/>
      <c r="D51" s="52"/>
    </row>
    <row r="52" spans="1:4" x14ac:dyDescent="0.25">
      <c r="A52" s="52"/>
      <c r="B52" s="51"/>
      <c r="C52" s="53"/>
      <c r="D52" s="52"/>
    </row>
    <row r="53" spans="1:4" x14ac:dyDescent="0.25">
      <c r="A53" s="52"/>
      <c r="B53" s="51"/>
      <c r="C53" s="53"/>
      <c r="D53" s="52"/>
    </row>
    <row r="54" spans="1:4" x14ac:dyDescent="0.25">
      <c r="A54" s="52"/>
      <c r="B54" s="51"/>
      <c r="C54" s="53"/>
      <c r="D54" s="52"/>
    </row>
    <row r="55" spans="1:4" x14ac:dyDescent="0.25">
      <c r="A55" s="52"/>
      <c r="B55" s="51"/>
      <c r="C55" s="53"/>
      <c r="D55" s="52"/>
    </row>
    <row r="56" spans="1:4" x14ac:dyDescent="0.25">
      <c r="A56" s="52"/>
      <c r="B56" s="51"/>
      <c r="C56" s="53"/>
      <c r="D56" s="52"/>
    </row>
    <row r="57" spans="1:4" x14ac:dyDescent="0.25">
      <c r="A57" s="52"/>
      <c r="B57" s="51"/>
      <c r="C57" s="53"/>
      <c r="D57" s="52"/>
    </row>
    <row r="58" spans="1:4" x14ac:dyDescent="0.25">
      <c r="A58" s="52"/>
      <c r="B58" s="51"/>
      <c r="C58" s="53"/>
      <c r="D58" s="52"/>
    </row>
    <row r="59" spans="1:4" x14ac:dyDescent="0.25">
      <c r="A59" s="52"/>
      <c r="B59" s="51"/>
      <c r="C59" s="53"/>
      <c r="D59" s="52"/>
    </row>
    <row r="60" spans="1:4" x14ac:dyDescent="0.25">
      <c r="A60" s="52"/>
      <c r="B60" s="51"/>
      <c r="C60" s="53"/>
      <c r="D60" s="52"/>
    </row>
    <row r="61" spans="1:4" x14ac:dyDescent="0.25">
      <c r="A61" s="52"/>
      <c r="B61" s="51"/>
      <c r="C61" s="53"/>
      <c r="D61" s="52"/>
    </row>
    <row r="62" spans="1:4" x14ac:dyDescent="0.25">
      <c r="A62" s="52"/>
      <c r="B62" s="51"/>
      <c r="C62" s="53"/>
      <c r="D62" s="52"/>
    </row>
    <row r="63" spans="1:4" x14ac:dyDescent="0.25">
      <c r="A63" s="52"/>
      <c r="B63" s="51"/>
      <c r="C63" s="53"/>
      <c r="D63" s="52"/>
    </row>
    <row r="64" spans="1:4" x14ac:dyDescent="0.25">
      <c r="A64" s="52"/>
      <c r="B64" s="51"/>
      <c r="C64" s="53"/>
      <c r="D64" s="52"/>
    </row>
    <row r="65" spans="1:4" x14ac:dyDescent="0.25">
      <c r="A65" s="52"/>
      <c r="B65" s="51"/>
      <c r="C65" s="53"/>
      <c r="D65" s="52"/>
    </row>
    <row r="66" spans="1:4" x14ac:dyDescent="0.25">
      <c r="A66" s="52"/>
      <c r="B66" s="51"/>
      <c r="C66" s="53"/>
      <c r="D66" s="52"/>
    </row>
    <row r="67" spans="1:4" x14ac:dyDescent="0.25">
      <c r="A67" s="52"/>
      <c r="B67" s="51"/>
      <c r="C67" s="53"/>
      <c r="D67" s="52"/>
    </row>
    <row r="68" spans="1:4" x14ac:dyDescent="0.25">
      <c r="A68" s="52"/>
      <c r="B68" s="51"/>
      <c r="C68" s="53"/>
      <c r="D68" s="52"/>
    </row>
    <row r="69" spans="1:4" x14ac:dyDescent="0.25">
      <c r="A69" s="52"/>
      <c r="B69" s="51"/>
      <c r="C69" s="53"/>
      <c r="D69" s="52"/>
    </row>
    <row r="70" spans="1:4" x14ac:dyDescent="0.25">
      <c r="A70" s="52"/>
      <c r="B70" s="51"/>
      <c r="C70" s="53"/>
      <c r="D70" s="52"/>
    </row>
    <row r="71" spans="1:4" x14ac:dyDescent="0.25">
      <c r="A71" s="52"/>
      <c r="B71" s="51"/>
      <c r="C71" s="53"/>
      <c r="D71" s="52"/>
    </row>
    <row r="72" spans="1:4" x14ac:dyDescent="0.25">
      <c r="A72" s="52"/>
      <c r="B72" s="51"/>
      <c r="C72" s="53"/>
      <c r="D72" s="52"/>
    </row>
    <row r="73" spans="1:4" x14ac:dyDescent="0.25">
      <c r="A73" s="52"/>
      <c r="B73" s="51"/>
      <c r="C73" s="53"/>
      <c r="D73" s="52"/>
    </row>
    <row r="74" spans="1:4" x14ac:dyDescent="0.25">
      <c r="A74" s="52"/>
      <c r="B74" s="51"/>
      <c r="C74" s="53"/>
      <c r="D74" s="52"/>
    </row>
    <row r="75" spans="1:4" x14ac:dyDescent="0.25">
      <c r="A75" s="52"/>
      <c r="B75" s="51"/>
      <c r="C75" s="53"/>
      <c r="D75" s="52"/>
    </row>
    <row r="76" spans="1:4" x14ac:dyDescent="0.25">
      <c r="A76" s="52"/>
      <c r="B76" s="51"/>
      <c r="C76" s="53"/>
      <c r="D76" s="52"/>
    </row>
    <row r="77" spans="1:4" x14ac:dyDescent="0.25">
      <c r="A77" s="52"/>
      <c r="B77" s="51"/>
      <c r="C77" s="53"/>
      <c r="D77" s="52"/>
    </row>
    <row r="78" spans="1:4" x14ac:dyDescent="0.25">
      <c r="A78" s="52"/>
      <c r="B78" s="51"/>
      <c r="C78" s="53"/>
      <c r="D78" s="52"/>
    </row>
    <row r="79" spans="1:4" x14ac:dyDescent="0.25">
      <c r="A79" s="52"/>
      <c r="B79" s="51"/>
      <c r="C79" s="53"/>
      <c r="D79" s="52"/>
    </row>
  </sheetData>
  <sheetProtection algorithmName="SHA-512" hashValue="4oRfwliZxe7pDdAKlX4q3JmnrRbYe4fbDKill7b2cRoUfLX/5Dzjq+8ccyWJZX1rtnmORCPg1TwYkMTuIICSyg==" saltValue="MCA5/X+YP32kdtwGtEP0ug==" spinCount="100000" sheet="1" objects="1" scenarios="1"/>
  <mergeCells count="6">
    <mergeCell ref="B8:F8"/>
    <mergeCell ref="B3:F3"/>
    <mergeCell ref="B4:F4"/>
    <mergeCell ref="B5:F5"/>
    <mergeCell ref="B6:F6"/>
    <mergeCell ref="B7:F7"/>
  </mergeCells>
  <pageMargins left="0.70866141732283472" right="0.19685039370078741" top="0.74803149606299213" bottom="0.74803149606299213" header="0.31496062992125984" footer="0.31496062992125984"/>
  <pageSetup firstPageNumber="17" orientation="portrait" useFirstPageNumber="1" r:id="rId1"/>
  <headerFooter>
    <oddHeader>&amp;CVRTEC NAJDIHOJCA ENOTA ČENČA</oddHeader>
    <oddFooter>&amp;L&amp;A&amp;R&amp;P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Zeros="0" view="pageBreakPreview" zoomScaleNormal="100" zoomScaleSheetLayoutView="100" workbookViewId="0">
      <selection activeCell="B4" sqref="B4:F4"/>
    </sheetView>
  </sheetViews>
  <sheetFormatPr defaultColWidth="9.140625" defaultRowHeight="15" x14ac:dyDescent="0.25"/>
  <cols>
    <col min="1" max="1" width="9.7109375" style="55" customWidth="1"/>
    <col min="2" max="2" width="45.7109375" style="55" customWidth="1"/>
    <col min="3" max="3" width="5.7109375" style="55" customWidth="1"/>
    <col min="4" max="4" width="6.7109375" style="55" customWidth="1"/>
    <col min="5" max="5" width="9.7109375" style="55" customWidth="1"/>
    <col min="6" max="6" width="10.5703125" style="112" customWidth="1"/>
    <col min="7" max="16384" width="9.140625" style="55"/>
  </cols>
  <sheetData>
    <row r="1" spans="1:6" ht="14.45" x14ac:dyDescent="0.5">
      <c r="A1" s="107" t="s">
        <v>133</v>
      </c>
      <c r="B1" s="107" t="s">
        <v>506</v>
      </c>
    </row>
    <row r="2" spans="1:6" ht="14.45" x14ac:dyDescent="0.5">
      <c r="A2" s="107"/>
      <c r="B2" s="107"/>
    </row>
    <row r="3" spans="1:6" ht="45" customHeight="1" x14ac:dyDescent="0.25">
      <c r="B3" s="487" t="s">
        <v>65</v>
      </c>
      <c r="C3" s="487"/>
      <c r="D3" s="487"/>
      <c r="E3" s="487"/>
      <c r="F3" s="487"/>
    </row>
    <row r="4" spans="1:6" ht="45" customHeight="1" x14ac:dyDescent="0.25">
      <c r="B4" s="487" t="s">
        <v>64</v>
      </c>
      <c r="C4" s="487"/>
      <c r="D4" s="487"/>
      <c r="E4" s="487"/>
      <c r="F4" s="487"/>
    </row>
    <row r="5" spans="1:6" ht="45" customHeight="1" x14ac:dyDescent="0.25">
      <c r="B5" s="487" t="s">
        <v>74</v>
      </c>
      <c r="C5" s="487"/>
      <c r="D5" s="487"/>
      <c r="E5" s="487"/>
      <c r="F5" s="487"/>
    </row>
    <row r="6" spans="1:6" ht="45" customHeight="1" x14ac:dyDescent="0.25">
      <c r="B6" s="487" t="s">
        <v>66</v>
      </c>
      <c r="C6" s="487"/>
      <c r="D6" s="487"/>
      <c r="E6" s="487"/>
      <c r="F6" s="487"/>
    </row>
    <row r="7" spans="1:6" ht="45" customHeight="1" x14ac:dyDescent="0.25">
      <c r="B7" s="487" t="s">
        <v>67</v>
      </c>
      <c r="C7" s="487"/>
      <c r="D7" s="487"/>
      <c r="E7" s="487"/>
      <c r="F7" s="487"/>
    </row>
    <row r="8" spans="1:6" ht="45" customHeight="1" x14ac:dyDescent="0.25">
      <c r="B8" s="487" t="s">
        <v>68</v>
      </c>
      <c r="C8" s="487"/>
      <c r="D8" s="487"/>
      <c r="E8" s="487"/>
      <c r="F8" s="487"/>
    </row>
    <row r="9" spans="1:6" ht="15.75" customHeight="1" x14ac:dyDescent="0.5">
      <c r="B9" s="139"/>
      <c r="C9" s="139"/>
      <c r="D9" s="139"/>
      <c r="E9" s="139"/>
      <c r="F9" s="114"/>
    </row>
    <row r="10" spans="1:6" s="111" customFormat="1" ht="14.45" x14ac:dyDescent="0.5">
      <c r="A10" s="163" t="s">
        <v>61</v>
      </c>
      <c r="B10" s="164" t="s">
        <v>62</v>
      </c>
      <c r="C10" s="165" t="s">
        <v>55</v>
      </c>
      <c r="D10" s="165" t="s">
        <v>56</v>
      </c>
      <c r="E10" s="167" t="s">
        <v>57</v>
      </c>
      <c r="F10" s="168" t="s">
        <v>58</v>
      </c>
    </row>
    <row r="11" spans="1:6" s="111" customFormat="1" ht="14.45" x14ac:dyDescent="0.5">
      <c r="A11" s="108"/>
      <c r="B11" s="109"/>
      <c r="C11" s="110"/>
      <c r="D11" s="110"/>
      <c r="E11" s="215"/>
      <c r="F11" s="215"/>
    </row>
    <row r="12" spans="1:6" s="21" customFormat="1" ht="135" customHeight="1" x14ac:dyDescent="0.25">
      <c r="A12" s="18" t="s">
        <v>10</v>
      </c>
      <c r="B12" s="19" t="s">
        <v>211</v>
      </c>
      <c r="C12" s="22" t="s">
        <v>100</v>
      </c>
      <c r="D12" s="23">
        <v>0.5</v>
      </c>
      <c r="E12" s="359"/>
      <c r="F12" s="211">
        <f>SUM(D12*E12)</f>
        <v>0</v>
      </c>
    </row>
    <row r="13" spans="1:6" s="21" customFormat="1" ht="15" customHeight="1" x14ac:dyDescent="0.25">
      <c r="A13" s="18"/>
      <c r="B13" s="19"/>
      <c r="C13" s="22"/>
      <c r="D13" s="23"/>
      <c r="E13" s="211"/>
      <c r="F13" s="211"/>
    </row>
    <row r="14" spans="1:6" s="21" customFormat="1" ht="105" customHeight="1" x14ac:dyDescent="0.25">
      <c r="A14" s="18" t="s">
        <v>99</v>
      </c>
      <c r="B14" s="19" t="s">
        <v>138</v>
      </c>
      <c r="C14" s="22" t="s">
        <v>122</v>
      </c>
      <c r="D14" s="23">
        <v>70</v>
      </c>
      <c r="E14" s="359"/>
      <c r="F14" s="211">
        <f>SUM(D14*E14)</f>
        <v>0</v>
      </c>
    </row>
    <row r="15" spans="1:6" x14ac:dyDescent="0.25">
      <c r="A15" s="62"/>
      <c r="B15" s="63"/>
      <c r="C15" s="64"/>
      <c r="D15" s="65"/>
      <c r="E15" s="212"/>
      <c r="F15" s="212"/>
    </row>
    <row r="16" spans="1:6" ht="15.75" thickBot="1" x14ac:dyDescent="0.3">
      <c r="A16" s="360"/>
      <c r="B16" s="361" t="s">
        <v>81</v>
      </c>
      <c r="C16" s="362"/>
      <c r="D16" s="354"/>
      <c r="E16" s="358"/>
      <c r="F16" s="358">
        <f>SUM(F12:F14)</f>
        <v>0</v>
      </c>
    </row>
    <row r="17" spans="1:4" ht="15.75" thickTop="1" x14ac:dyDescent="0.25">
      <c r="A17" s="52"/>
      <c r="B17" s="51"/>
      <c r="C17" s="53"/>
      <c r="D17" s="52"/>
    </row>
    <row r="18" spans="1:4" x14ac:dyDescent="0.25">
      <c r="A18" s="52"/>
      <c r="B18" s="51"/>
      <c r="C18" s="53"/>
      <c r="D18" s="52"/>
    </row>
    <row r="19" spans="1:4" x14ac:dyDescent="0.25">
      <c r="A19" s="52"/>
      <c r="B19" s="51"/>
      <c r="C19" s="53"/>
      <c r="D19" s="52"/>
    </row>
    <row r="20" spans="1:4" x14ac:dyDescent="0.25">
      <c r="A20" s="52"/>
      <c r="B20" s="51"/>
      <c r="C20" s="53"/>
      <c r="D20" s="52"/>
    </row>
    <row r="21" spans="1:4" x14ac:dyDescent="0.25">
      <c r="A21" s="52"/>
      <c r="B21" s="51"/>
      <c r="C21" s="53"/>
      <c r="D21" s="52"/>
    </row>
    <row r="22" spans="1:4" x14ac:dyDescent="0.25">
      <c r="A22" s="52"/>
      <c r="B22" s="51"/>
      <c r="C22" s="53"/>
      <c r="D22" s="52"/>
    </row>
    <row r="23" spans="1:4" x14ac:dyDescent="0.25">
      <c r="A23" s="52"/>
      <c r="B23" s="51"/>
      <c r="C23" s="53"/>
      <c r="D23" s="52"/>
    </row>
    <row r="24" spans="1:4" x14ac:dyDescent="0.25">
      <c r="A24" s="52"/>
      <c r="B24" s="51"/>
      <c r="C24" s="53"/>
      <c r="D24" s="52"/>
    </row>
    <row r="25" spans="1:4" x14ac:dyDescent="0.25">
      <c r="A25" s="52"/>
      <c r="B25" s="51"/>
      <c r="C25" s="53"/>
      <c r="D25" s="52"/>
    </row>
    <row r="26" spans="1:4" x14ac:dyDescent="0.25">
      <c r="A26" s="52"/>
      <c r="B26" s="51"/>
      <c r="C26" s="53"/>
      <c r="D26" s="52"/>
    </row>
    <row r="27" spans="1:4" x14ac:dyDescent="0.25">
      <c r="A27" s="52"/>
      <c r="B27" s="51"/>
      <c r="C27" s="53"/>
      <c r="D27" s="52"/>
    </row>
    <row r="28" spans="1:4" x14ac:dyDescent="0.25">
      <c r="A28" s="52"/>
      <c r="B28" s="51"/>
      <c r="C28" s="53"/>
      <c r="D28" s="52"/>
    </row>
    <row r="29" spans="1:4" x14ac:dyDescent="0.25">
      <c r="A29" s="52"/>
      <c r="B29" s="51"/>
      <c r="C29" s="53"/>
      <c r="D29" s="52"/>
    </row>
    <row r="30" spans="1:4" x14ac:dyDescent="0.25">
      <c r="A30" s="52"/>
      <c r="B30" s="51"/>
      <c r="C30" s="53"/>
      <c r="D30" s="52"/>
    </row>
    <row r="31" spans="1:4" x14ac:dyDescent="0.25">
      <c r="A31" s="52"/>
      <c r="B31" s="51"/>
      <c r="C31" s="53"/>
      <c r="D31" s="52"/>
    </row>
    <row r="32" spans="1:4" x14ac:dyDescent="0.25">
      <c r="A32" s="52"/>
      <c r="B32" s="51"/>
      <c r="C32" s="53"/>
      <c r="D32" s="52"/>
    </row>
    <row r="33" spans="1:4" x14ac:dyDescent="0.25">
      <c r="A33" s="52"/>
      <c r="B33" s="51"/>
      <c r="C33" s="53"/>
      <c r="D33" s="52"/>
    </row>
    <row r="34" spans="1:4" x14ac:dyDescent="0.25">
      <c r="A34" s="52"/>
      <c r="B34" s="51"/>
      <c r="C34" s="53"/>
      <c r="D34" s="52"/>
    </row>
    <row r="35" spans="1:4" x14ac:dyDescent="0.25">
      <c r="A35" s="52"/>
      <c r="B35" s="51"/>
      <c r="C35" s="53"/>
      <c r="D35" s="52"/>
    </row>
    <row r="36" spans="1:4" x14ac:dyDescent="0.25">
      <c r="A36" s="52"/>
      <c r="B36" s="51"/>
      <c r="C36" s="53"/>
      <c r="D36" s="52"/>
    </row>
    <row r="37" spans="1:4" x14ac:dyDescent="0.25">
      <c r="A37" s="52"/>
      <c r="B37" s="51"/>
      <c r="C37" s="53"/>
      <c r="D37" s="52"/>
    </row>
    <row r="38" spans="1:4" x14ac:dyDescent="0.25">
      <c r="A38" s="52"/>
      <c r="B38" s="51"/>
      <c r="C38" s="53"/>
      <c r="D38" s="52"/>
    </row>
    <row r="39" spans="1:4" x14ac:dyDescent="0.25">
      <c r="A39" s="52"/>
      <c r="B39" s="51"/>
      <c r="C39" s="53"/>
      <c r="D39" s="52"/>
    </row>
    <row r="40" spans="1:4" x14ac:dyDescent="0.25">
      <c r="A40" s="52"/>
      <c r="B40" s="51"/>
      <c r="C40" s="53"/>
      <c r="D40" s="52"/>
    </row>
    <row r="41" spans="1:4" x14ac:dyDescent="0.25">
      <c r="A41" s="52"/>
      <c r="B41" s="51"/>
      <c r="C41" s="53"/>
      <c r="D41" s="52"/>
    </row>
    <row r="42" spans="1:4" x14ac:dyDescent="0.25">
      <c r="A42" s="52"/>
      <c r="B42" s="51"/>
      <c r="C42" s="53"/>
      <c r="D42" s="52"/>
    </row>
    <row r="43" spans="1:4" x14ac:dyDescent="0.25">
      <c r="A43" s="52"/>
      <c r="B43" s="51"/>
      <c r="C43" s="53"/>
      <c r="D43" s="52"/>
    </row>
    <row r="44" spans="1:4" x14ac:dyDescent="0.25">
      <c r="A44" s="52"/>
      <c r="B44" s="51"/>
      <c r="C44" s="53"/>
      <c r="D44" s="52"/>
    </row>
    <row r="45" spans="1:4" x14ac:dyDescent="0.25">
      <c r="A45" s="52"/>
      <c r="B45" s="51"/>
      <c r="C45" s="53"/>
      <c r="D45" s="52"/>
    </row>
    <row r="46" spans="1:4" x14ac:dyDescent="0.25">
      <c r="A46" s="52"/>
      <c r="B46" s="51"/>
      <c r="C46" s="53"/>
      <c r="D46" s="52"/>
    </row>
    <row r="47" spans="1:4" x14ac:dyDescent="0.25">
      <c r="A47" s="52"/>
      <c r="B47" s="51"/>
      <c r="C47" s="53"/>
      <c r="D47" s="52"/>
    </row>
    <row r="48" spans="1:4" x14ac:dyDescent="0.25">
      <c r="A48" s="52"/>
      <c r="B48" s="51"/>
      <c r="C48" s="53"/>
      <c r="D48" s="52"/>
    </row>
    <row r="49" spans="1:4" x14ac:dyDescent="0.25">
      <c r="A49" s="52"/>
      <c r="B49" s="51"/>
      <c r="C49" s="53"/>
      <c r="D49" s="52"/>
    </row>
    <row r="50" spans="1:4" x14ac:dyDescent="0.25">
      <c r="A50" s="52"/>
      <c r="B50" s="51"/>
      <c r="C50" s="53"/>
      <c r="D50" s="52"/>
    </row>
    <row r="51" spans="1:4" x14ac:dyDescent="0.25">
      <c r="A51" s="52"/>
      <c r="B51" s="51"/>
      <c r="C51" s="53"/>
      <c r="D51" s="52"/>
    </row>
    <row r="52" spans="1:4" x14ac:dyDescent="0.25">
      <c r="A52" s="52"/>
      <c r="B52" s="51"/>
      <c r="C52" s="53"/>
      <c r="D52" s="52"/>
    </row>
    <row r="53" spans="1:4" x14ac:dyDescent="0.25">
      <c r="A53" s="52"/>
      <c r="B53" s="51"/>
      <c r="C53" s="53"/>
      <c r="D53" s="52"/>
    </row>
    <row r="54" spans="1:4" x14ac:dyDescent="0.25">
      <c r="A54" s="52"/>
      <c r="B54" s="51"/>
      <c r="C54" s="53"/>
      <c r="D54" s="52"/>
    </row>
    <row r="55" spans="1:4" x14ac:dyDescent="0.25">
      <c r="A55" s="52"/>
      <c r="B55" s="51"/>
      <c r="C55" s="53"/>
      <c r="D55" s="52"/>
    </row>
    <row r="56" spans="1:4" x14ac:dyDescent="0.25">
      <c r="A56" s="52"/>
      <c r="B56" s="51"/>
      <c r="C56" s="53"/>
      <c r="D56" s="52"/>
    </row>
    <row r="57" spans="1:4" x14ac:dyDescent="0.25">
      <c r="A57" s="52"/>
      <c r="B57" s="51"/>
      <c r="C57" s="53"/>
      <c r="D57" s="52"/>
    </row>
    <row r="58" spans="1:4" x14ac:dyDescent="0.25">
      <c r="A58" s="52"/>
      <c r="B58" s="51"/>
      <c r="C58" s="53"/>
      <c r="D58" s="52"/>
    </row>
    <row r="59" spans="1:4" x14ac:dyDescent="0.25">
      <c r="A59" s="52"/>
      <c r="B59" s="51"/>
      <c r="C59" s="53"/>
      <c r="D59" s="52"/>
    </row>
    <row r="60" spans="1:4" x14ac:dyDescent="0.25">
      <c r="A60" s="52"/>
      <c r="B60" s="51"/>
      <c r="C60" s="53"/>
      <c r="D60" s="52"/>
    </row>
    <row r="61" spans="1:4" x14ac:dyDescent="0.25">
      <c r="A61" s="52"/>
      <c r="B61" s="51"/>
      <c r="C61" s="53"/>
      <c r="D61" s="52"/>
    </row>
    <row r="62" spans="1:4" x14ac:dyDescent="0.25">
      <c r="A62" s="52"/>
      <c r="B62" s="51"/>
      <c r="C62" s="53"/>
      <c r="D62" s="52"/>
    </row>
    <row r="63" spans="1:4" x14ac:dyDescent="0.25">
      <c r="A63" s="52"/>
      <c r="B63" s="51"/>
      <c r="C63" s="53"/>
      <c r="D63" s="52"/>
    </row>
    <row r="64" spans="1:4" x14ac:dyDescent="0.25">
      <c r="A64" s="52"/>
      <c r="B64" s="51"/>
      <c r="C64" s="53"/>
      <c r="D64" s="52"/>
    </row>
    <row r="65" spans="1:4" x14ac:dyDescent="0.25">
      <c r="A65" s="52"/>
      <c r="B65" s="51"/>
      <c r="C65" s="53"/>
      <c r="D65" s="52"/>
    </row>
    <row r="66" spans="1:4" x14ac:dyDescent="0.25">
      <c r="A66" s="52"/>
      <c r="B66" s="51"/>
      <c r="C66" s="53"/>
      <c r="D66" s="52"/>
    </row>
    <row r="67" spans="1:4" x14ac:dyDescent="0.25">
      <c r="A67" s="52"/>
      <c r="B67" s="51"/>
      <c r="C67" s="53"/>
      <c r="D67" s="52"/>
    </row>
    <row r="68" spans="1:4" x14ac:dyDescent="0.25">
      <c r="A68" s="52"/>
      <c r="B68" s="51"/>
      <c r="C68" s="53"/>
      <c r="D68" s="52"/>
    </row>
    <row r="69" spans="1:4" x14ac:dyDescent="0.25">
      <c r="A69" s="52"/>
      <c r="B69" s="51"/>
      <c r="C69" s="53"/>
      <c r="D69" s="52"/>
    </row>
    <row r="70" spans="1:4" x14ac:dyDescent="0.25">
      <c r="A70" s="52"/>
      <c r="B70" s="51"/>
      <c r="C70" s="53"/>
      <c r="D70" s="52"/>
    </row>
    <row r="71" spans="1:4" x14ac:dyDescent="0.25">
      <c r="A71" s="52"/>
      <c r="B71" s="51"/>
      <c r="C71" s="53"/>
      <c r="D71" s="52"/>
    </row>
    <row r="72" spans="1:4" x14ac:dyDescent="0.25">
      <c r="A72" s="52"/>
      <c r="B72" s="51"/>
      <c r="C72" s="53"/>
      <c r="D72" s="52"/>
    </row>
    <row r="73" spans="1:4" x14ac:dyDescent="0.25">
      <c r="A73" s="52"/>
      <c r="B73" s="51"/>
      <c r="C73" s="53"/>
      <c r="D73" s="52"/>
    </row>
    <row r="74" spans="1:4" x14ac:dyDescent="0.25">
      <c r="A74" s="52"/>
      <c r="B74" s="51"/>
      <c r="C74" s="53"/>
      <c r="D74" s="52"/>
    </row>
    <row r="75" spans="1:4" x14ac:dyDescent="0.25">
      <c r="A75" s="52"/>
      <c r="B75" s="51"/>
      <c r="C75" s="53"/>
      <c r="D75" s="52"/>
    </row>
    <row r="76" spans="1:4" x14ac:dyDescent="0.25">
      <c r="A76" s="52"/>
      <c r="B76" s="51"/>
      <c r="C76" s="53"/>
      <c r="D76" s="52"/>
    </row>
    <row r="77" spans="1:4" x14ac:dyDescent="0.25">
      <c r="A77" s="52"/>
      <c r="B77" s="51"/>
      <c r="C77" s="53"/>
      <c r="D77" s="52"/>
    </row>
    <row r="78" spans="1:4" x14ac:dyDescent="0.25">
      <c r="A78" s="52"/>
      <c r="B78" s="51"/>
      <c r="C78" s="53"/>
      <c r="D78" s="52"/>
    </row>
    <row r="79" spans="1:4" x14ac:dyDescent="0.25">
      <c r="A79" s="52"/>
      <c r="B79" s="51"/>
      <c r="C79" s="53"/>
      <c r="D79" s="52"/>
    </row>
  </sheetData>
  <sheetProtection algorithmName="SHA-512" hashValue="8sfUOifOx5/fobLUWzXyUJg8aOEfHzdSkbDEv/5i2bvO4kMNER/3KyLlCJz8xf/VpWsPUcASQ87PLi94XfM5AQ==" saltValue="72/ptfZkOl+dTJZ783w0KQ==" spinCount="100000" sheet="1" objects="1" scenarios="1"/>
  <mergeCells count="6">
    <mergeCell ref="B8:F8"/>
    <mergeCell ref="B3:F3"/>
    <mergeCell ref="B4:F4"/>
    <mergeCell ref="B5:F5"/>
    <mergeCell ref="B6:F6"/>
    <mergeCell ref="B7:F7"/>
  </mergeCells>
  <pageMargins left="0.70866141732283472" right="0.19685039370078741" top="0.74803149606299213" bottom="0.74803149606299213" header="0.31496062992125984" footer="0.31496062992125984"/>
  <pageSetup paperSize="9" firstPageNumber="18" orientation="portrait" useFirstPageNumber="1" r:id="rId1"/>
  <headerFooter>
    <oddHeader>&amp;CVRTEC NAJDIHOJCA ENOTA ČENČA</oddHeader>
    <oddFooter>&amp;L&amp;A&amp;R&amp;P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21" customWidth="1"/>
    <col min="2" max="2" width="45.7109375" style="21" customWidth="1"/>
    <col min="3" max="3" width="5.7109375" style="23" customWidth="1"/>
    <col min="4" max="4" width="6.7109375" style="23" customWidth="1"/>
    <col min="5" max="5" width="9.7109375" style="23" customWidth="1"/>
    <col min="6" max="6" width="13.5703125" style="69" customWidth="1"/>
    <col min="7" max="16384" width="9.140625" style="21"/>
  </cols>
  <sheetData>
    <row r="1" spans="1:6" ht="14.45" x14ac:dyDescent="0.5">
      <c r="A1" s="115" t="s">
        <v>429</v>
      </c>
      <c r="B1" s="115" t="s">
        <v>507</v>
      </c>
    </row>
    <row r="2" spans="1:6" ht="14.45" x14ac:dyDescent="0.5">
      <c r="A2" s="115"/>
      <c r="B2" s="115"/>
    </row>
    <row r="3" spans="1:6" ht="45" customHeight="1" x14ac:dyDescent="0.25">
      <c r="B3" s="489" t="s">
        <v>65</v>
      </c>
      <c r="C3" s="489"/>
      <c r="D3" s="489"/>
      <c r="E3" s="489"/>
      <c r="F3" s="489"/>
    </row>
    <row r="4" spans="1:6" ht="45" customHeight="1" x14ac:dyDescent="0.25">
      <c r="B4" s="489" t="s">
        <v>64</v>
      </c>
      <c r="C4" s="489"/>
      <c r="D4" s="489"/>
      <c r="E4" s="489"/>
      <c r="F4" s="489"/>
    </row>
    <row r="5" spans="1:6" ht="45" customHeight="1" x14ac:dyDescent="0.25">
      <c r="B5" s="489" t="s">
        <v>74</v>
      </c>
      <c r="C5" s="489"/>
      <c r="D5" s="489"/>
      <c r="E5" s="489"/>
      <c r="F5" s="489"/>
    </row>
    <row r="6" spans="1:6" ht="45" customHeight="1" x14ac:dyDescent="0.25">
      <c r="B6" s="489" t="s">
        <v>66</v>
      </c>
      <c r="C6" s="489"/>
      <c r="D6" s="489"/>
      <c r="E6" s="489"/>
      <c r="F6" s="489"/>
    </row>
    <row r="7" spans="1:6" ht="45" customHeight="1" x14ac:dyDescent="0.25">
      <c r="B7" s="489" t="s">
        <v>69</v>
      </c>
      <c r="C7" s="489"/>
      <c r="D7" s="489"/>
      <c r="E7" s="489"/>
      <c r="F7" s="489"/>
    </row>
    <row r="8" spans="1:6" ht="45" customHeight="1" x14ac:dyDescent="0.25">
      <c r="B8" s="489" t="s">
        <v>70</v>
      </c>
      <c r="C8" s="489"/>
      <c r="D8" s="489"/>
      <c r="E8" s="489"/>
      <c r="F8" s="489"/>
    </row>
    <row r="9" spans="1:6" ht="45" customHeight="1" x14ac:dyDescent="0.25">
      <c r="B9" s="489" t="s">
        <v>71</v>
      </c>
      <c r="C9" s="489"/>
      <c r="D9" s="489"/>
      <c r="E9" s="489"/>
      <c r="F9" s="489"/>
    </row>
    <row r="10" spans="1:6" ht="15" customHeight="1" x14ac:dyDescent="0.5">
      <c r="B10" s="141"/>
      <c r="C10" s="141"/>
      <c r="D10" s="141"/>
      <c r="E10" s="141"/>
      <c r="F10" s="116"/>
    </row>
    <row r="11" spans="1:6" s="117" customFormat="1" x14ac:dyDescent="0.2">
      <c r="A11" s="188" t="s">
        <v>61</v>
      </c>
      <c r="B11" s="189" t="s">
        <v>62</v>
      </c>
      <c r="C11" s="190" t="s">
        <v>55</v>
      </c>
      <c r="D11" s="190" t="s">
        <v>56</v>
      </c>
      <c r="E11" s="191" t="s">
        <v>57</v>
      </c>
      <c r="F11" s="192" t="s">
        <v>58</v>
      </c>
    </row>
    <row r="12" spans="1:6" ht="15" customHeight="1" x14ac:dyDescent="0.25">
      <c r="A12" s="18"/>
      <c r="B12" s="19"/>
      <c r="C12" s="22"/>
      <c r="E12" s="208"/>
      <c r="F12" s="208"/>
    </row>
    <row r="13" spans="1:6" ht="92.25" customHeight="1" x14ac:dyDescent="0.25">
      <c r="A13" s="18" t="s">
        <v>10</v>
      </c>
      <c r="B13" s="19" t="s">
        <v>123</v>
      </c>
      <c r="C13" s="22" t="s">
        <v>60</v>
      </c>
      <c r="D13" s="23">
        <v>10</v>
      </c>
      <c r="E13" s="352"/>
      <c r="F13" s="208">
        <f>SUM(D13*E13)</f>
        <v>0</v>
      </c>
    </row>
    <row r="14" spans="1:6" ht="15" customHeight="1" x14ac:dyDescent="0.25">
      <c r="A14" s="18"/>
      <c r="B14" s="118"/>
      <c r="C14" s="22"/>
      <c r="E14" s="208"/>
      <c r="F14" s="208"/>
    </row>
    <row r="15" spans="1:6" ht="105" customHeight="1" x14ac:dyDescent="0.25">
      <c r="A15" s="18" t="s">
        <v>99</v>
      </c>
      <c r="B15" s="119" t="s">
        <v>124</v>
      </c>
      <c r="C15" s="22" t="s">
        <v>60</v>
      </c>
      <c r="D15" s="23">
        <v>360</v>
      </c>
      <c r="E15" s="352"/>
      <c r="F15" s="208">
        <f t="shared" ref="F15" si="0">SUM(D15*E15)</f>
        <v>0</v>
      </c>
    </row>
    <row r="16" spans="1:6" ht="15" customHeight="1" x14ac:dyDescent="0.25">
      <c r="A16" s="18"/>
      <c r="B16" s="118"/>
      <c r="C16" s="22"/>
      <c r="E16" s="208"/>
      <c r="F16" s="208"/>
    </row>
    <row r="17" spans="1:6" ht="75" x14ac:dyDescent="0.25">
      <c r="A17" s="18" t="s">
        <v>103</v>
      </c>
      <c r="B17" s="19" t="s">
        <v>125</v>
      </c>
      <c r="C17" s="22" t="s">
        <v>101</v>
      </c>
      <c r="E17" s="352"/>
      <c r="F17" s="208"/>
    </row>
    <row r="18" spans="1:6" x14ac:dyDescent="0.25">
      <c r="A18" s="59"/>
      <c r="B18" s="56"/>
      <c r="C18" s="57"/>
      <c r="D18" s="58"/>
      <c r="E18" s="216"/>
      <c r="F18" s="216"/>
    </row>
    <row r="19" spans="1:6" ht="15.75" thickBot="1" x14ac:dyDescent="0.3">
      <c r="A19" s="363"/>
      <c r="B19" s="364" t="s">
        <v>82</v>
      </c>
      <c r="C19" s="365"/>
      <c r="D19" s="366"/>
      <c r="E19" s="367"/>
      <c r="F19" s="367">
        <f>SUM(F12:F17)</f>
        <v>0</v>
      </c>
    </row>
    <row r="20" spans="1:6" ht="15.75" thickTop="1" x14ac:dyDescent="0.25">
      <c r="A20" s="18"/>
      <c r="B20" s="19"/>
      <c r="C20" s="22"/>
    </row>
    <row r="21" spans="1:6" x14ac:dyDescent="0.25">
      <c r="A21" s="18"/>
      <c r="B21" s="19"/>
      <c r="C21" s="22"/>
    </row>
    <row r="22" spans="1:6" x14ac:dyDescent="0.25">
      <c r="A22" s="18"/>
      <c r="B22" s="19"/>
      <c r="C22" s="22"/>
    </row>
    <row r="23" spans="1:6" x14ac:dyDescent="0.25">
      <c r="A23" s="18"/>
      <c r="B23" s="19"/>
      <c r="C23" s="22"/>
    </row>
    <row r="24" spans="1:6" x14ac:dyDescent="0.25">
      <c r="A24" s="18"/>
      <c r="B24" s="19"/>
      <c r="C24" s="22"/>
    </row>
    <row r="25" spans="1:6" x14ac:dyDescent="0.25">
      <c r="A25" s="18"/>
      <c r="B25" s="19"/>
      <c r="C25" s="22"/>
    </row>
    <row r="26" spans="1:6" x14ac:dyDescent="0.25">
      <c r="A26" s="18"/>
      <c r="B26" s="19"/>
      <c r="C26" s="22"/>
    </row>
    <row r="27" spans="1:6" x14ac:dyDescent="0.25">
      <c r="A27" s="18"/>
      <c r="B27" s="19"/>
      <c r="C27" s="22"/>
    </row>
    <row r="28" spans="1:6" x14ac:dyDescent="0.25">
      <c r="A28" s="18"/>
      <c r="B28" s="19"/>
      <c r="C28" s="22"/>
    </row>
    <row r="29" spans="1:6" x14ac:dyDescent="0.25">
      <c r="A29" s="18"/>
      <c r="B29" s="19"/>
      <c r="C29" s="22"/>
    </row>
    <row r="30" spans="1:6" x14ac:dyDescent="0.25">
      <c r="A30" s="18"/>
      <c r="B30" s="19"/>
      <c r="C30" s="22"/>
    </row>
    <row r="31" spans="1:6" x14ac:dyDescent="0.25">
      <c r="A31" s="18"/>
      <c r="B31" s="19"/>
      <c r="C31" s="22"/>
    </row>
    <row r="32" spans="1:6" x14ac:dyDescent="0.25">
      <c r="A32" s="18"/>
      <c r="B32" s="19"/>
      <c r="C32" s="22"/>
    </row>
    <row r="33" spans="1:3" x14ac:dyDescent="0.25">
      <c r="A33" s="18"/>
      <c r="B33" s="19"/>
      <c r="C33" s="22"/>
    </row>
    <row r="34" spans="1:3" x14ac:dyDescent="0.25">
      <c r="A34" s="18"/>
      <c r="B34" s="19"/>
      <c r="C34" s="22"/>
    </row>
    <row r="35" spans="1:3" x14ac:dyDescent="0.25">
      <c r="A35" s="18"/>
      <c r="B35" s="19"/>
      <c r="C35" s="22"/>
    </row>
    <row r="36" spans="1:3" x14ac:dyDescent="0.25">
      <c r="A36" s="18"/>
      <c r="B36" s="19"/>
      <c r="C36" s="22"/>
    </row>
    <row r="37" spans="1:3" x14ac:dyDescent="0.25">
      <c r="A37" s="18"/>
      <c r="B37" s="19"/>
      <c r="C37" s="22"/>
    </row>
    <row r="38" spans="1:3" x14ac:dyDescent="0.25">
      <c r="A38" s="18"/>
      <c r="B38" s="19"/>
      <c r="C38" s="22"/>
    </row>
    <row r="39" spans="1:3" x14ac:dyDescent="0.25">
      <c r="A39" s="18"/>
      <c r="B39" s="19"/>
      <c r="C39" s="22"/>
    </row>
    <row r="40" spans="1:3" x14ac:dyDescent="0.25">
      <c r="A40" s="18"/>
      <c r="B40" s="19"/>
      <c r="C40" s="22"/>
    </row>
    <row r="41" spans="1:3" x14ac:dyDescent="0.25">
      <c r="A41" s="18"/>
      <c r="B41" s="19"/>
      <c r="C41" s="22"/>
    </row>
    <row r="42" spans="1:3" x14ac:dyDescent="0.25">
      <c r="A42" s="18"/>
      <c r="B42" s="19"/>
      <c r="C42" s="22"/>
    </row>
    <row r="43" spans="1:3" x14ac:dyDescent="0.25">
      <c r="A43" s="18"/>
      <c r="B43" s="19"/>
      <c r="C43" s="22"/>
    </row>
    <row r="44" spans="1:3" x14ac:dyDescent="0.25">
      <c r="A44" s="18"/>
      <c r="B44" s="19"/>
      <c r="C44" s="22"/>
    </row>
    <row r="45" spans="1:3" x14ac:dyDescent="0.25">
      <c r="A45" s="18"/>
      <c r="B45" s="19"/>
      <c r="C45" s="22"/>
    </row>
    <row r="46" spans="1:3" x14ac:dyDescent="0.25">
      <c r="A46" s="18"/>
      <c r="B46" s="19"/>
      <c r="C46" s="22"/>
    </row>
    <row r="47" spans="1:3" x14ac:dyDescent="0.25">
      <c r="A47" s="18"/>
      <c r="B47" s="19"/>
      <c r="C47" s="22"/>
    </row>
    <row r="48" spans="1:3" x14ac:dyDescent="0.25">
      <c r="A48" s="18"/>
      <c r="B48" s="19"/>
      <c r="C48" s="22"/>
    </row>
    <row r="49" spans="1:3" x14ac:dyDescent="0.25">
      <c r="A49" s="18"/>
      <c r="B49" s="19"/>
      <c r="C49" s="22"/>
    </row>
    <row r="50" spans="1:3" x14ac:dyDescent="0.25">
      <c r="A50" s="18"/>
      <c r="B50" s="19"/>
      <c r="C50" s="22"/>
    </row>
    <row r="51" spans="1:3" x14ac:dyDescent="0.25">
      <c r="A51" s="18"/>
      <c r="B51" s="19"/>
      <c r="C51" s="22"/>
    </row>
    <row r="52" spans="1:3" x14ac:dyDescent="0.25">
      <c r="A52" s="18"/>
      <c r="B52" s="19"/>
      <c r="C52" s="22"/>
    </row>
    <row r="53" spans="1:3" x14ac:dyDescent="0.25">
      <c r="A53" s="18"/>
      <c r="B53" s="19"/>
      <c r="C53" s="22"/>
    </row>
    <row r="54" spans="1:3" x14ac:dyDescent="0.25">
      <c r="A54" s="18"/>
      <c r="B54" s="19"/>
      <c r="C54" s="22"/>
    </row>
    <row r="55" spans="1:3" x14ac:dyDescent="0.25">
      <c r="A55" s="18"/>
      <c r="B55" s="19"/>
      <c r="C55" s="22"/>
    </row>
    <row r="56" spans="1:3" x14ac:dyDescent="0.25">
      <c r="A56" s="18"/>
      <c r="B56" s="19"/>
      <c r="C56" s="22"/>
    </row>
    <row r="57" spans="1:3" x14ac:dyDescent="0.25">
      <c r="A57" s="18"/>
      <c r="B57" s="19"/>
      <c r="C57" s="22"/>
    </row>
    <row r="58" spans="1:3" x14ac:dyDescent="0.25">
      <c r="A58" s="18"/>
      <c r="B58" s="19"/>
      <c r="C58" s="22"/>
    </row>
    <row r="59" spans="1:3" x14ac:dyDescent="0.25">
      <c r="A59" s="18"/>
      <c r="B59" s="19"/>
      <c r="C59" s="22"/>
    </row>
    <row r="60" spans="1:3" x14ac:dyDescent="0.25">
      <c r="A60" s="18"/>
      <c r="B60" s="19"/>
      <c r="C60" s="22"/>
    </row>
    <row r="61" spans="1:3" x14ac:dyDescent="0.25">
      <c r="A61" s="18"/>
      <c r="B61" s="19"/>
      <c r="C61" s="22"/>
    </row>
    <row r="62" spans="1:3" x14ac:dyDescent="0.25">
      <c r="A62" s="18"/>
      <c r="B62" s="19"/>
      <c r="C62" s="22"/>
    </row>
    <row r="63" spans="1:3" x14ac:dyDescent="0.25">
      <c r="A63" s="18"/>
      <c r="B63" s="19"/>
      <c r="C63" s="22"/>
    </row>
    <row r="64" spans="1:3" x14ac:dyDescent="0.25">
      <c r="A64" s="18"/>
      <c r="B64" s="19"/>
      <c r="C64" s="22"/>
    </row>
    <row r="65" spans="1:3" x14ac:dyDescent="0.25">
      <c r="A65" s="18"/>
      <c r="B65" s="19"/>
      <c r="C65" s="22"/>
    </row>
    <row r="66" spans="1:3" x14ac:dyDescent="0.25">
      <c r="A66" s="18"/>
      <c r="B66" s="19"/>
      <c r="C66" s="22"/>
    </row>
    <row r="67" spans="1:3" x14ac:dyDescent="0.25">
      <c r="A67" s="18"/>
      <c r="B67" s="19"/>
      <c r="C67" s="22"/>
    </row>
    <row r="68" spans="1:3" x14ac:dyDescent="0.25">
      <c r="A68" s="18"/>
      <c r="B68" s="19"/>
      <c r="C68" s="22"/>
    </row>
    <row r="69" spans="1:3" x14ac:dyDescent="0.25">
      <c r="A69" s="18"/>
      <c r="B69" s="19"/>
      <c r="C69" s="22"/>
    </row>
    <row r="70" spans="1:3" x14ac:dyDescent="0.25">
      <c r="A70" s="18"/>
      <c r="B70" s="19"/>
      <c r="C70" s="22"/>
    </row>
    <row r="71" spans="1:3" x14ac:dyDescent="0.25">
      <c r="A71" s="18"/>
      <c r="B71" s="19"/>
      <c r="C71" s="22"/>
    </row>
    <row r="72" spans="1:3" x14ac:dyDescent="0.25">
      <c r="A72" s="18"/>
      <c r="B72" s="19"/>
      <c r="C72" s="22"/>
    </row>
    <row r="73" spans="1:3" x14ac:dyDescent="0.25">
      <c r="A73" s="18"/>
      <c r="B73" s="19"/>
      <c r="C73" s="22"/>
    </row>
    <row r="74" spans="1:3" x14ac:dyDescent="0.25">
      <c r="A74" s="18"/>
      <c r="B74" s="19"/>
      <c r="C74" s="22"/>
    </row>
    <row r="75" spans="1:3" x14ac:dyDescent="0.25">
      <c r="A75" s="18"/>
      <c r="B75" s="19"/>
      <c r="C75" s="22"/>
    </row>
    <row r="76" spans="1:3" x14ac:dyDescent="0.25">
      <c r="A76" s="18"/>
      <c r="B76" s="19"/>
      <c r="C76" s="22"/>
    </row>
    <row r="77" spans="1:3" x14ac:dyDescent="0.25">
      <c r="A77" s="18"/>
      <c r="B77" s="19"/>
      <c r="C77" s="22"/>
    </row>
    <row r="78" spans="1:3" x14ac:dyDescent="0.25">
      <c r="A78" s="18"/>
      <c r="B78" s="19"/>
      <c r="C78" s="22"/>
    </row>
    <row r="79" spans="1:3" x14ac:dyDescent="0.25">
      <c r="A79" s="18"/>
      <c r="B79" s="19"/>
      <c r="C79" s="22"/>
    </row>
    <row r="80" spans="1:3" x14ac:dyDescent="0.25">
      <c r="A80" s="18"/>
      <c r="B80" s="19"/>
      <c r="C80" s="22"/>
    </row>
    <row r="81" spans="1:3" x14ac:dyDescent="0.25">
      <c r="A81" s="18"/>
      <c r="B81" s="19"/>
      <c r="C81" s="22"/>
    </row>
    <row r="82" spans="1:3" x14ac:dyDescent="0.25">
      <c r="A82" s="18"/>
      <c r="B82" s="19"/>
      <c r="C82" s="22"/>
    </row>
  </sheetData>
  <sheetProtection algorithmName="SHA-512" hashValue="e3lYuoPethYwEmb7jGhGAJDgt8j3D8hFMb97CNgSIHS8jUnXNltE6b5J+HMK/ZkBXJBn1RJGLh61zKoWmtbKsA==" saltValue="sy89k3x2NVrEntoildb05A==" spinCount="100000" sheet="1" objects="1" scenarios="1"/>
  <mergeCells count="7">
    <mergeCell ref="B9:F9"/>
    <mergeCell ref="B3:F3"/>
    <mergeCell ref="B4:F4"/>
    <mergeCell ref="B5:F5"/>
    <mergeCell ref="B6:F6"/>
    <mergeCell ref="B7:F7"/>
    <mergeCell ref="B8:F8"/>
  </mergeCells>
  <pageMargins left="0.70866141732283472" right="0.19685039370078741" top="0.74803149606299213" bottom="0.74803149606299213" header="0.31496062992125984" footer="0.31496062992125984"/>
  <pageSetup firstPageNumber="19" orientation="portrait" useFirstPageNumber="1" r:id="rId1"/>
  <headerFooter>
    <oddHeader>&amp;CVRTEC NAJDIHOJCA ENOTA ČENČA</oddHeader>
    <oddFooter>&amp;L&amp;A&amp;R&amp;P</oddFooter>
  </headerFooter>
  <rowBreaks count="1" manualBreakCount="1">
    <brk id="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showZeros="0" view="pageBreakPreview" zoomScaleNormal="100" zoomScaleSheetLayoutView="100" workbookViewId="0">
      <selection activeCell="B4" sqref="B4:F4"/>
    </sheetView>
  </sheetViews>
  <sheetFormatPr defaultColWidth="9.140625" defaultRowHeight="15" x14ac:dyDescent="0.25"/>
  <cols>
    <col min="1" max="1" width="9.7109375" style="21" customWidth="1"/>
    <col min="2" max="2" width="45.7109375" style="21" customWidth="1"/>
    <col min="3" max="3" width="5.7109375" style="23" customWidth="1"/>
    <col min="4" max="4" width="6.7109375" style="23" customWidth="1"/>
    <col min="5" max="5" width="9.7109375" style="23" customWidth="1"/>
    <col min="6" max="6" width="9.7109375" style="69" customWidth="1"/>
    <col min="7" max="16384" width="9.140625" style="21"/>
  </cols>
  <sheetData>
    <row r="1" spans="1:6" ht="14.45" x14ac:dyDescent="0.5">
      <c r="A1" s="115" t="s">
        <v>431</v>
      </c>
      <c r="B1" s="115" t="s">
        <v>508</v>
      </c>
    </row>
    <row r="2" spans="1:6" ht="14.45" x14ac:dyDescent="0.5">
      <c r="A2" s="115"/>
      <c r="B2" s="115"/>
    </row>
    <row r="3" spans="1:6" ht="45" customHeight="1" x14ac:dyDescent="0.25">
      <c r="B3" s="489" t="s">
        <v>65</v>
      </c>
      <c r="C3" s="489"/>
      <c r="D3" s="489"/>
      <c r="E3" s="489"/>
      <c r="F3" s="489"/>
    </row>
    <row r="4" spans="1:6" ht="45" customHeight="1" x14ac:dyDescent="0.25">
      <c r="B4" s="489" t="s">
        <v>64</v>
      </c>
      <c r="C4" s="489"/>
      <c r="D4" s="489"/>
      <c r="E4" s="489"/>
      <c r="F4" s="489"/>
    </row>
    <row r="5" spans="1:6" ht="45" customHeight="1" x14ac:dyDescent="0.25">
      <c r="B5" s="489" t="s">
        <v>74</v>
      </c>
      <c r="C5" s="489"/>
      <c r="D5" s="489"/>
      <c r="E5" s="489"/>
      <c r="F5" s="489"/>
    </row>
    <row r="6" spans="1:6" ht="45" customHeight="1" x14ac:dyDescent="0.25">
      <c r="B6" s="489" t="s">
        <v>66</v>
      </c>
      <c r="C6" s="489"/>
      <c r="D6" s="489"/>
      <c r="E6" s="489"/>
      <c r="F6" s="489"/>
    </row>
    <row r="7" spans="1:6" ht="45" customHeight="1" x14ac:dyDescent="0.25">
      <c r="B7" s="489" t="s">
        <v>69</v>
      </c>
      <c r="C7" s="489"/>
      <c r="D7" s="489"/>
      <c r="E7" s="489"/>
      <c r="F7" s="489"/>
    </row>
    <row r="8" spans="1:6" ht="45" customHeight="1" x14ac:dyDescent="0.25">
      <c r="B8" s="489" t="s">
        <v>70</v>
      </c>
      <c r="C8" s="489"/>
      <c r="D8" s="489"/>
      <c r="E8" s="489"/>
      <c r="F8" s="489"/>
    </row>
    <row r="9" spans="1:6" ht="45" customHeight="1" x14ac:dyDescent="0.25">
      <c r="B9" s="489" t="s">
        <v>71</v>
      </c>
      <c r="C9" s="489"/>
      <c r="D9" s="489"/>
      <c r="E9" s="489"/>
      <c r="F9" s="489"/>
    </row>
    <row r="10" spans="1:6" ht="15" customHeight="1" x14ac:dyDescent="0.5">
      <c r="B10" s="141"/>
      <c r="C10" s="141"/>
      <c r="D10" s="141"/>
      <c r="E10" s="141"/>
      <c r="F10" s="116"/>
    </row>
    <row r="11" spans="1:6" s="117" customFormat="1" x14ac:dyDescent="0.2">
      <c r="A11" s="188" t="s">
        <v>61</v>
      </c>
      <c r="B11" s="189" t="s">
        <v>62</v>
      </c>
      <c r="C11" s="190" t="s">
        <v>55</v>
      </c>
      <c r="D11" s="190" t="s">
        <v>56</v>
      </c>
      <c r="E11" s="191" t="s">
        <v>57</v>
      </c>
      <c r="F11" s="192" t="s">
        <v>58</v>
      </c>
    </row>
    <row r="12" spans="1:6" ht="15" customHeight="1" x14ac:dyDescent="0.25">
      <c r="A12" s="18"/>
      <c r="B12" s="19"/>
      <c r="C12" s="22"/>
      <c r="E12" s="208"/>
      <c r="F12" s="208"/>
    </row>
    <row r="13" spans="1:6" ht="92.25" customHeight="1" x14ac:dyDescent="0.25">
      <c r="A13" s="18" t="s">
        <v>10</v>
      </c>
      <c r="B13" s="19" t="s">
        <v>123</v>
      </c>
      <c r="C13" s="22" t="s">
        <v>60</v>
      </c>
      <c r="D13" s="23">
        <v>5</v>
      </c>
      <c r="E13" s="352"/>
      <c r="F13" s="208">
        <f>SUM(D13*E13)</f>
        <v>0</v>
      </c>
    </row>
    <row r="14" spans="1:6" ht="15" customHeight="1" x14ac:dyDescent="0.25">
      <c r="A14" s="18"/>
      <c r="B14" s="118"/>
      <c r="C14" s="22"/>
      <c r="E14" s="208"/>
      <c r="F14" s="208"/>
    </row>
    <row r="15" spans="1:6" ht="75" x14ac:dyDescent="0.25">
      <c r="A15" s="18" t="s">
        <v>99</v>
      </c>
      <c r="B15" s="19" t="s">
        <v>125</v>
      </c>
      <c r="C15" s="22" t="s">
        <v>101</v>
      </c>
      <c r="E15" s="352"/>
      <c r="F15" s="208"/>
    </row>
    <row r="16" spans="1:6" x14ac:dyDescent="0.25">
      <c r="A16" s="59"/>
      <c r="B16" s="56"/>
      <c r="C16" s="57"/>
      <c r="D16" s="58"/>
      <c r="E16" s="216"/>
      <c r="F16" s="216"/>
    </row>
    <row r="17" spans="1:6" x14ac:dyDescent="0.25">
      <c r="A17" s="18"/>
      <c r="B17" s="19" t="s">
        <v>82</v>
      </c>
      <c r="C17" s="22"/>
      <c r="E17" s="208"/>
      <c r="F17" s="208">
        <f>SUM(F12:F15)</f>
        <v>0</v>
      </c>
    </row>
    <row r="18" spans="1:6" x14ac:dyDescent="0.25">
      <c r="A18" s="18"/>
      <c r="B18" s="19"/>
      <c r="C18" s="22"/>
    </row>
    <row r="19" spans="1:6" x14ac:dyDescent="0.25">
      <c r="A19" s="18"/>
      <c r="B19" s="19"/>
      <c r="C19" s="22"/>
    </row>
    <row r="20" spans="1:6" x14ac:dyDescent="0.25">
      <c r="A20" s="18"/>
      <c r="B20" s="19"/>
      <c r="C20" s="22"/>
    </row>
    <row r="21" spans="1:6" x14ac:dyDescent="0.25">
      <c r="A21" s="18"/>
      <c r="B21" s="19"/>
      <c r="C21" s="22"/>
    </row>
    <row r="22" spans="1:6" x14ac:dyDescent="0.25">
      <c r="A22" s="18"/>
      <c r="B22" s="19"/>
      <c r="C22" s="22"/>
    </row>
    <row r="23" spans="1:6" x14ac:dyDescent="0.25">
      <c r="A23" s="18"/>
      <c r="B23" s="19"/>
      <c r="C23" s="22"/>
    </row>
    <row r="24" spans="1:6" x14ac:dyDescent="0.25">
      <c r="A24" s="18"/>
      <c r="B24" s="19"/>
      <c r="C24" s="22"/>
    </row>
    <row r="25" spans="1:6" x14ac:dyDescent="0.25">
      <c r="A25" s="18"/>
      <c r="B25" s="19"/>
      <c r="C25" s="22"/>
    </row>
    <row r="26" spans="1:6" x14ac:dyDescent="0.25">
      <c r="A26" s="18"/>
      <c r="B26" s="19"/>
      <c r="C26" s="22"/>
    </row>
    <row r="27" spans="1:6" x14ac:dyDescent="0.25">
      <c r="A27" s="18"/>
      <c r="B27" s="19"/>
      <c r="C27" s="22"/>
    </row>
    <row r="28" spans="1:6" x14ac:dyDescent="0.25">
      <c r="A28" s="18"/>
      <c r="B28" s="19"/>
      <c r="C28" s="22"/>
    </row>
    <row r="29" spans="1:6" x14ac:dyDescent="0.25">
      <c r="A29" s="18"/>
      <c r="B29" s="19"/>
      <c r="C29" s="22"/>
    </row>
    <row r="30" spans="1:6" x14ac:dyDescent="0.25">
      <c r="A30" s="18"/>
      <c r="B30" s="19"/>
      <c r="C30" s="22"/>
    </row>
    <row r="31" spans="1:6" x14ac:dyDescent="0.25">
      <c r="A31" s="18"/>
      <c r="B31" s="19"/>
      <c r="C31" s="22"/>
    </row>
    <row r="32" spans="1:6" x14ac:dyDescent="0.25">
      <c r="A32" s="18"/>
      <c r="B32" s="19"/>
      <c r="C32" s="22"/>
    </row>
    <row r="33" spans="1:3" x14ac:dyDescent="0.25">
      <c r="A33" s="18"/>
      <c r="B33" s="19"/>
      <c r="C33" s="22"/>
    </row>
    <row r="34" spans="1:3" x14ac:dyDescent="0.25">
      <c r="A34" s="18"/>
      <c r="B34" s="19"/>
      <c r="C34" s="22"/>
    </row>
    <row r="35" spans="1:3" x14ac:dyDescent="0.25">
      <c r="A35" s="18"/>
      <c r="B35" s="19"/>
      <c r="C35" s="22"/>
    </row>
    <row r="36" spans="1:3" x14ac:dyDescent="0.25">
      <c r="A36" s="18"/>
      <c r="B36" s="19"/>
      <c r="C36" s="22"/>
    </row>
    <row r="37" spans="1:3" x14ac:dyDescent="0.25">
      <c r="A37" s="18"/>
      <c r="B37" s="19"/>
      <c r="C37" s="22"/>
    </row>
    <row r="38" spans="1:3" x14ac:dyDescent="0.25">
      <c r="A38" s="18"/>
      <c r="B38" s="19"/>
      <c r="C38" s="22"/>
    </row>
    <row r="39" spans="1:3" x14ac:dyDescent="0.25">
      <c r="A39" s="18"/>
      <c r="B39" s="19"/>
      <c r="C39" s="22"/>
    </row>
    <row r="40" spans="1:3" x14ac:dyDescent="0.25">
      <c r="A40" s="18"/>
      <c r="B40" s="19"/>
      <c r="C40" s="22"/>
    </row>
    <row r="41" spans="1:3" x14ac:dyDescent="0.25">
      <c r="A41" s="18"/>
      <c r="B41" s="19"/>
      <c r="C41" s="22"/>
    </row>
    <row r="42" spans="1:3" x14ac:dyDescent="0.25">
      <c r="A42" s="18"/>
      <c r="B42" s="19"/>
      <c r="C42" s="22"/>
    </row>
    <row r="43" spans="1:3" x14ac:dyDescent="0.25">
      <c r="A43" s="18"/>
      <c r="B43" s="19"/>
      <c r="C43" s="22"/>
    </row>
    <row r="44" spans="1:3" x14ac:dyDescent="0.25">
      <c r="A44" s="18"/>
      <c r="B44" s="19"/>
      <c r="C44" s="22"/>
    </row>
    <row r="45" spans="1:3" x14ac:dyDescent="0.25">
      <c r="A45" s="18"/>
      <c r="B45" s="19"/>
      <c r="C45" s="22"/>
    </row>
    <row r="46" spans="1:3" x14ac:dyDescent="0.25">
      <c r="A46" s="18"/>
      <c r="B46" s="19"/>
      <c r="C46" s="22"/>
    </row>
    <row r="47" spans="1:3" x14ac:dyDescent="0.25">
      <c r="A47" s="18"/>
      <c r="B47" s="19"/>
      <c r="C47" s="22"/>
    </row>
    <row r="48" spans="1:3" x14ac:dyDescent="0.25">
      <c r="A48" s="18"/>
      <c r="B48" s="19"/>
      <c r="C48" s="22"/>
    </row>
    <row r="49" spans="1:3" x14ac:dyDescent="0.25">
      <c r="A49" s="18"/>
      <c r="B49" s="19"/>
      <c r="C49" s="22"/>
    </row>
    <row r="50" spans="1:3" x14ac:dyDescent="0.25">
      <c r="A50" s="18"/>
      <c r="B50" s="19"/>
      <c r="C50" s="22"/>
    </row>
    <row r="51" spans="1:3" x14ac:dyDescent="0.25">
      <c r="A51" s="18"/>
      <c r="B51" s="19"/>
      <c r="C51" s="22"/>
    </row>
    <row r="52" spans="1:3" x14ac:dyDescent="0.25">
      <c r="A52" s="18"/>
      <c r="B52" s="19"/>
      <c r="C52" s="22"/>
    </row>
    <row r="53" spans="1:3" x14ac:dyDescent="0.25">
      <c r="A53" s="18"/>
      <c r="B53" s="19"/>
      <c r="C53" s="22"/>
    </row>
    <row r="54" spans="1:3" x14ac:dyDescent="0.25">
      <c r="A54" s="18"/>
      <c r="B54" s="19"/>
      <c r="C54" s="22"/>
    </row>
    <row r="55" spans="1:3" x14ac:dyDescent="0.25">
      <c r="A55" s="18"/>
      <c r="B55" s="19"/>
      <c r="C55" s="22"/>
    </row>
    <row r="56" spans="1:3" x14ac:dyDescent="0.25">
      <c r="A56" s="18"/>
      <c r="B56" s="19"/>
      <c r="C56" s="22"/>
    </row>
    <row r="57" spans="1:3" x14ac:dyDescent="0.25">
      <c r="A57" s="18"/>
      <c r="B57" s="19"/>
      <c r="C57" s="22"/>
    </row>
    <row r="58" spans="1:3" x14ac:dyDescent="0.25">
      <c r="A58" s="18"/>
      <c r="B58" s="19"/>
      <c r="C58" s="22"/>
    </row>
    <row r="59" spans="1:3" x14ac:dyDescent="0.25">
      <c r="A59" s="18"/>
      <c r="B59" s="19"/>
      <c r="C59" s="22"/>
    </row>
    <row r="60" spans="1:3" x14ac:dyDescent="0.25">
      <c r="A60" s="18"/>
      <c r="B60" s="19"/>
      <c r="C60" s="22"/>
    </row>
    <row r="61" spans="1:3" x14ac:dyDescent="0.25">
      <c r="A61" s="18"/>
      <c r="B61" s="19"/>
      <c r="C61" s="22"/>
    </row>
    <row r="62" spans="1:3" x14ac:dyDescent="0.25">
      <c r="A62" s="18"/>
      <c r="B62" s="19"/>
      <c r="C62" s="22"/>
    </row>
    <row r="63" spans="1:3" x14ac:dyDescent="0.25">
      <c r="A63" s="18"/>
      <c r="B63" s="19"/>
      <c r="C63" s="22"/>
    </row>
    <row r="64" spans="1:3" x14ac:dyDescent="0.25">
      <c r="A64" s="18"/>
      <c r="B64" s="19"/>
      <c r="C64" s="22"/>
    </row>
    <row r="65" spans="1:3" x14ac:dyDescent="0.25">
      <c r="A65" s="18"/>
      <c r="B65" s="19"/>
      <c r="C65" s="22"/>
    </row>
    <row r="66" spans="1:3" x14ac:dyDescent="0.25">
      <c r="A66" s="18"/>
      <c r="B66" s="19"/>
      <c r="C66" s="22"/>
    </row>
    <row r="67" spans="1:3" x14ac:dyDescent="0.25">
      <c r="A67" s="18"/>
      <c r="B67" s="19"/>
      <c r="C67" s="22"/>
    </row>
    <row r="68" spans="1:3" x14ac:dyDescent="0.25">
      <c r="A68" s="18"/>
      <c r="B68" s="19"/>
      <c r="C68" s="22"/>
    </row>
    <row r="69" spans="1:3" x14ac:dyDescent="0.25">
      <c r="A69" s="18"/>
      <c r="B69" s="19"/>
      <c r="C69" s="22"/>
    </row>
    <row r="70" spans="1:3" x14ac:dyDescent="0.25">
      <c r="A70" s="18"/>
      <c r="B70" s="19"/>
      <c r="C70" s="22"/>
    </row>
    <row r="71" spans="1:3" x14ac:dyDescent="0.25">
      <c r="A71" s="18"/>
      <c r="B71" s="19"/>
      <c r="C71" s="22"/>
    </row>
    <row r="72" spans="1:3" x14ac:dyDescent="0.25">
      <c r="A72" s="18"/>
      <c r="B72" s="19"/>
      <c r="C72" s="22"/>
    </row>
    <row r="73" spans="1:3" x14ac:dyDescent="0.25">
      <c r="A73" s="18"/>
      <c r="B73" s="19"/>
      <c r="C73" s="22"/>
    </row>
    <row r="74" spans="1:3" x14ac:dyDescent="0.25">
      <c r="A74" s="18"/>
      <c r="B74" s="19"/>
      <c r="C74" s="22"/>
    </row>
    <row r="75" spans="1:3" x14ac:dyDescent="0.25">
      <c r="A75" s="18"/>
      <c r="B75" s="19"/>
      <c r="C75" s="22"/>
    </row>
    <row r="76" spans="1:3" x14ac:dyDescent="0.25">
      <c r="A76" s="18"/>
      <c r="B76" s="19"/>
      <c r="C76" s="22"/>
    </row>
    <row r="77" spans="1:3" x14ac:dyDescent="0.25">
      <c r="A77" s="18"/>
      <c r="B77" s="19"/>
      <c r="C77" s="22"/>
    </row>
    <row r="78" spans="1:3" x14ac:dyDescent="0.25">
      <c r="A78" s="18"/>
      <c r="B78" s="19"/>
      <c r="C78" s="22"/>
    </row>
    <row r="79" spans="1:3" x14ac:dyDescent="0.25">
      <c r="A79" s="18"/>
      <c r="B79" s="19"/>
      <c r="C79" s="22"/>
    </row>
    <row r="80" spans="1:3" x14ac:dyDescent="0.25">
      <c r="A80" s="18"/>
      <c r="B80" s="19"/>
      <c r="C80" s="22"/>
    </row>
  </sheetData>
  <sheetProtection algorithmName="SHA-512" hashValue="ERJoQm2K7ufuJuVSzTZUVMXc6jgrSqYdvCEQLjTrYo2wap4dmdRsEo7d5FIpRWsJ75Ix72pA452mf2B/3f7JFw==" saltValue="mbsH1KPyq57X9zXXPMZk/g==" spinCount="100000" sheet="1" objects="1" scenarios="1"/>
  <mergeCells count="7">
    <mergeCell ref="B9:F9"/>
    <mergeCell ref="B3:F3"/>
    <mergeCell ref="B4:F4"/>
    <mergeCell ref="B5:F5"/>
    <mergeCell ref="B6:F6"/>
    <mergeCell ref="B7:F7"/>
    <mergeCell ref="B8:F8"/>
  </mergeCells>
  <pageMargins left="0.70866141732283472" right="0.19685039370078741" top="0.74803149606299213" bottom="0.74803149606299213" header="0.31496062992125984" footer="0.31496062992125984"/>
  <pageSetup paperSize="9" firstPageNumber="21" orientation="portrait" useFirstPageNumber="1" r:id="rId1"/>
  <headerFooter>
    <oddHeader>&amp;CVRTEC NAJDIHOJCA ENOTA ČENČA</oddHeader>
    <oddFooter>&amp;L&amp;A&amp;R&amp;P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55" customWidth="1"/>
    <col min="2" max="2" width="45.7109375" style="55" customWidth="1"/>
    <col min="3" max="3" width="5.5703125" style="54" customWidth="1"/>
    <col min="4" max="4" width="6.7109375" style="54" customWidth="1"/>
    <col min="5" max="5" width="9.7109375" style="54" customWidth="1"/>
    <col min="6" max="6" width="9.7109375" style="61" customWidth="1"/>
    <col min="7" max="16384" width="9.140625" style="55"/>
  </cols>
  <sheetData>
    <row r="1" spans="1:6" ht="14.45" x14ac:dyDescent="0.5">
      <c r="A1" s="107" t="s">
        <v>433</v>
      </c>
      <c r="B1" s="107" t="s">
        <v>509</v>
      </c>
    </row>
    <row r="2" spans="1:6" ht="14.45" x14ac:dyDescent="0.5">
      <c r="A2" s="107"/>
      <c r="B2" s="107"/>
    </row>
    <row r="3" spans="1:6" ht="45" customHeight="1" x14ac:dyDescent="0.25">
      <c r="A3" s="107"/>
      <c r="B3" s="487" t="s">
        <v>65</v>
      </c>
      <c r="C3" s="487"/>
      <c r="D3" s="487"/>
      <c r="E3" s="487"/>
      <c r="F3" s="487"/>
    </row>
    <row r="4" spans="1:6" ht="45" customHeight="1" x14ac:dyDescent="0.25">
      <c r="A4" s="107"/>
      <c r="B4" s="487" t="s">
        <v>64</v>
      </c>
      <c r="C4" s="487"/>
      <c r="D4" s="487"/>
      <c r="E4" s="487"/>
      <c r="F4" s="487"/>
    </row>
    <row r="5" spans="1:6" ht="45" customHeight="1" x14ac:dyDescent="0.25">
      <c r="A5" s="107"/>
      <c r="B5" s="487" t="s">
        <v>74</v>
      </c>
      <c r="C5" s="487"/>
      <c r="D5" s="487"/>
      <c r="E5" s="487"/>
      <c r="F5" s="487"/>
    </row>
    <row r="6" spans="1:6" ht="45" customHeight="1" x14ac:dyDescent="0.25">
      <c r="A6" s="107"/>
      <c r="B6" s="487" t="s">
        <v>66</v>
      </c>
      <c r="C6" s="487"/>
      <c r="D6" s="487"/>
      <c r="E6" s="487"/>
      <c r="F6" s="487"/>
    </row>
    <row r="7" spans="1:6" ht="14.45" x14ac:dyDescent="0.5">
      <c r="B7" s="487"/>
      <c r="C7" s="487"/>
      <c r="D7" s="487"/>
      <c r="E7" s="487"/>
      <c r="F7" s="487"/>
    </row>
    <row r="8" spans="1:6" s="111" customFormat="1" ht="14.45" x14ac:dyDescent="0.4">
      <c r="A8" s="163" t="s">
        <v>61</v>
      </c>
      <c r="B8" s="164" t="s">
        <v>62</v>
      </c>
      <c r="C8" s="166" t="s">
        <v>55</v>
      </c>
      <c r="D8" s="166" t="s">
        <v>56</v>
      </c>
      <c r="E8" s="193" t="s">
        <v>57</v>
      </c>
      <c r="F8" s="194" t="s">
        <v>58</v>
      </c>
    </row>
    <row r="9" spans="1:6" ht="15" customHeight="1" x14ac:dyDescent="0.5">
      <c r="A9" s="52"/>
      <c r="B9" s="51"/>
      <c r="C9" s="60"/>
      <c r="E9" s="208"/>
      <c r="F9" s="209"/>
    </row>
    <row r="10" spans="1:6" s="21" customFormat="1" ht="60" customHeight="1" x14ac:dyDescent="0.25">
      <c r="A10" s="18" t="s">
        <v>10</v>
      </c>
      <c r="B10" s="120" t="s">
        <v>130</v>
      </c>
      <c r="C10" s="22" t="s">
        <v>131</v>
      </c>
      <c r="D10" s="23">
        <v>50</v>
      </c>
      <c r="E10" s="352"/>
      <c r="F10" s="208">
        <f>SUM(D10*E10)</f>
        <v>0</v>
      </c>
    </row>
    <row r="11" spans="1:6" s="21" customFormat="1" ht="15" customHeight="1" x14ac:dyDescent="0.5">
      <c r="A11" s="18"/>
      <c r="B11" s="120"/>
      <c r="C11" s="22"/>
      <c r="D11" s="23"/>
      <c r="E11" s="208"/>
      <c r="F11" s="208"/>
    </row>
    <row r="12" spans="1:6" s="21" customFormat="1" ht="60" x14ac:dyDescent="0.25">
      <c r="A12" s="18" t="s">
        <v>99</v>
      </c>
      <c r="B12" s="19" t="s">
        <v>132</v>
      </c>
      <c r="C12" s="22" t="s">
        <v>131</v>
      </c>
      <c r="D12" s="23">
        <v>50</v>
      </c>
      <c r="E12" s="352"/>
      <c r="F12" s="208">
        <f>SUM(D12*E12)</f>
        <v>0</v>
      </c>
    </row>
    <row r="13" spans="1:6" s="21" customFormat="1" x14ac:dyDescent="0.25">
      <c r="A13" s="18"/>
      <c r="B13" s="19"/>
      <c r="C13" s="22"/>
      <c r="D13" s="23"/>
      <c r="E13" s="208"/>
      <c r="F13" s="208"/>
    </row>
    <row r="14" spans="1:6" s="21" customFormat="1" ht="120" x14ac:dyDescent="0.25">
      <c r="A14" s="18" t="s">
        <v>103</v>
      </c>
      <c r="B14" s="25" t="s">
        <v>214</v>
      </c>
      <c r="C14" s="22" t="s">
        <v>101</v>
      </c>
      <c r="D14" s="23">
        <v>1</v>
      </c>
      <c r="E14" s="352"/>
      <c r="F14" s="208">
        <f>SUM(D14*E14)</f>
        <v>0</v>
      </c>
    </row>
    <row r="15" spans="1:6" s="21" customFormat="1" x14ac:dyDescent="0.25">
      <c r="A15" s="18"/>
      <c r="B15" s="70"/>
      <c r="C15" s="22"/>
      <c r="D15" s="23"/>
      <c r="E15" s="217"/>
      <c r="F15" s="208"/>
    </row>
    <row r="16" spans="1:6" s="125" customFormat="1" ht="135" x14ac:dyDescent="0.25">
      <c r="A16" s="121" t="s">
        <v>104</v>
      </c>
      <c r="B16" s="122" t="s">
        <v>134</v>
      </c>
      <c r="C16" s="123" t="s">
        <v>101</v>
      </c>
      <c r="D16" s="124">
        <v>1</v>
      </c>
      <c r="E16" s="368"/>
      <c r="F16" s="218">
        <f>SUM(D16*E16)</f>
        <v>0</v>
      </c>
    </row>
    <row r="17" spans="1:6" s="125" customFormat="1" x14ac:dyDescent="0.25">
      <c r="A17" s="121"/>
      <c r="B17" s="126"/>
      <c r="C17" s="123"/>
      <c r="D17" s="127"/>
      <c r="E17" s="219"/>
      <c r="F17" s="219"/>
    </row>
    <row r="18" spans="1:6" s="125" customFormat="1" ht="60" x14ac:dyDescent="0.25">
      <c r="A18" s="121" t="s">
        <v>120</v>
      </c>
      <c r="B18" s="126" t="s">
        <v>135</v>
      </c>
      <c r="C18" s="123" t="s">
        <v>101</v>
      </c>
      <c r="D18" s="127">
        <v>1</v>
      </c>
      <c r="E18" s="369"/>
      <c r="F18" s="218">
        <f>SUM(D18*E18)</f>
        <v>0</v>
      </c>
    </row>
    <row r="19" spans="1:6" s="21" customFormat="1" ht="15" customHeight="1" x14ac:dyDescent="0.25">
      <c r="A19" s="72"/>
      <c r="B19" s="70"/>
      <c r="C19" s="22"/>
      <c r="D19" s="23"/>
      <c r="E19" s="208"/>
      <c r="F19" s="208"/>
    </row>
    <row r="20" spans="1:6" s="21" customFormat="1" ht="150" customHeight="1" x14ac:dyDescent="0.25">
      <c r="A20" s="72" t="s">
        <v>121</v>
      </c>
      <c r="B20" s="70" t="s">
        <v>212</v>
      </c>
      <c r="C20" s="22" t="s">
        <v>60</v>
      </c>
      <c r="D20" s="23">
        <v>30</v>
      </c>
      <c r="E20" s="352"/>
      <c r="F20" s="208">
        <f>SUM(D20*E20)</f>
        <v>0</v>
      </c>
    </row>
    <row r="21" spans="1:6" s="132" customFormat="1" ht="15" customHeight="1" x14ac:dyDescent="0.25">
      <c r="A21" s="128"/>
      <c r="B21" s="129"/>
      <c r="C21" s="130"/>
      <c r="D21" s="131"/>
      <c r="E21" s="220"/>
      <c r="F21" s="221"/>
    </row>
    <row r="22" spans="1:6" ht="15.75" thickBot="1" x14ac:dyDescent="0.3">
      <c r="A22" s="360"/>
      <c r="B22" s="361" t="s">
        <v>83</v>
      </c>
      <c r="C22" s="362"/>
      <c r="D22" s="354"/>
      <c r="E22" s="355"/>
      <c r="F22" s="355">
        <f>SUM(F9:F20)</f>
        <v>0</v>
      </c>
    </row>
    <row r="23" spans="1:6" ht="15.75" thickTop="1" x14ac:dyDescent="0.25">
      <c r="A23" s="52"/>
      <c r="B23" s="51"/>
      <c r="C23" s="60"/>
    </row>
    <row r="24" spans="1:6" x14ac:dyDescent="0.25">
      <c r="A24" s="52"/>
      <c r="B24" s="51"/>
      <c r="C24" s="60"/>
    </row>
    <row r="25" spans="1:6" x14ac:dyDescent="0.25">
      <c r="A25" s="52"/>
      <c r="B25" s="51"/>
      <c r="C25" s="60"/>
    </row>
    <row r="26" spans="1:6" x14ac:dyDescent="0.25">
      <c r="A26" s="52"/>
      <c r="B26" s="51"/>
      <c r="C26" s="60"/>
    </row>
    <row r="27" spans="1:6" x14ac:dyDescent="0.25">
      <c r="A27" s="52"/>
      <c r="B27" s="51"/>
      <c r="C27" s="60"/>
    </row>
    <row r="28" spans="1:6" x14ac:dyDescent="0.25">
      <c r="A28" s="52"/>
      <c r="B28" s="51"/>
      <c r="C28" s="60"/>
    </row>
    <row r="29" spans="1:6" x14ac:dyDescent="0.25">
      <c r="A29" s="52"/>
      <c r="B29" s="51"/>
      <c r="C29" s="60"/>
    </row>
    <row r="30" spans="1:6" x14ac:dyDescent="0.25">
      <c r="A30" s="52"/>
      <c r="B30" s="51"/>
      <c r="C30" s="60"/>
    </row>
    <row r="31" spans="1:6" x14ac:dyDescent="0.25">
      <c r="A31" s="52"/>
      <c r="B31" s="51"/>
      <c r="C31" s="60"/>
    </row>
    <row r="32" spans="1:6" x14ac:dyDescent="0.25">
      <c r="A32" s="52"/>
      <c r="B32" s="51"/>
      <c r="C32" s="60"/>
    </row>
    <row r="33" spans="1:3" x14ac:dyDescent="0.25">
      <c r="A33" s="52"/>
      <c r="B33" s="51"/>
      <c r="C33" s="60"/>
    </row>
    <row r="34" spans="1:3" x14ac:dyDescent="0.25">
      <c r="A34" s="52"/>
      <c r="B34" s="51"/>
      <c r="C34" s="60"/>
    </row>
    <row r="35" spans="1:3" x14ac:dyDescent="0.25">
      <c r="A35" s="52"/>
      <c r="B35" s="51"/>
      <c r="C35" s="60"/>
    </row>
    <row r="36" spans="1:3" x14ac:dyDescent="0.25">
      <c r="A36" s="52"/>
      <c r="B36" s="51"/>
      <c r="C36" s="60"/>
    </row>
    <row r="37" spans="1:3" x14ac:dyDescent="0.25">
      <c r="A37" s="52"/>
      <c r="B37" s="51"/>
      <c r="C37" s="60"/>
    </row>
    <row r="38" spans="1:3" x14ac:dyDescent="0.25">
      <c r="A38" s="52"/>
      <c r="B38" s="51"/>
      <c r="C38" s="60"/>
    </row>
    <row r="39" spans="1:3" x14ac:dyDescent="0.25">
      <c r="A39" s="52"/>
      <c r="B39" s="51"/>
      <c r="C39" s="60"/>
    </row>
    <row r="40" spans="1:3" x14ac:dyDescent="0.25">
      <c r="A40" s="52"/>
      <c r="B40" s="51"/>
      <c r="C40" s="60"/>
    </row>
    <row r="41" spans="1:3" x14ac:dyDescent="0.25">
      <c r="A41" s="52"/>
      <c r="B41" s="51"/>
      <c r="C41" s="60"/>
    </row>
    <row r="42" spans="1:3" x14ac:dyDescent="0.25">
      <c r="A42" s="52"/>
      <c r="B42" s="51"/>
      <c r="C42" s="60"/>
    </row>
    <row r="43" spans="1:3" x14ac:dyDescent="0.25">
      <c r="A43" s="52"/>
      <c r="B43" s="51"/>
      <c r="C43" s="60"/>
    </row>
    <row r="44" spans="1:3" x14ac:dyDescent="0.25">
      <c r="A44" s="52"/>
      <c r="B44" s="51"/>
      <c r="C44" s="60"/>
    </row>
    <row r="45" spans="1:3" x14ac:dyDescent="0.25">
      <c r="A45" s="52"/>
      <c r="B45" s="51"/>
      <c r="C45" s="60"/>
    </row>
    <row r="46" spans="1:3" x14ac:dyDescent="0.25">
      <c r="A46" s="52"/>
      <c r="B46" s="51"/>
      <c r="C46" s="60"/>
    </row>
    <row r="47" spans="1:3" x14ac:dyDescent="0.25">
      <c r="A47" s="52"/>
      <c r="B47" s="51"/>
      <c r="C47" s="60"/>
    </row>
    <row r="48" spans="1:3" x14ac:dyDescent="0.25">
      <c r="A48" s="52"/>
      <c r="B48" s="51"/>
      <c r="C48" s="60"/>
    </row>
    <row r="49" spans="1:3" x14ac:dyDescent="0.25">
      <c r="A49" s="52"/>
      <c r="B49" s="51"/>
      <c r="C49" s="60"/>
    </row>
    <row r="50" spans="1:3" x14ac:dyDescent="0.25">
      <c r="A50" s="52"/>
      <c r="B50" s="51"/>
      <c r="C50" s="60"/>
    </row>
    <row r="51" spans="1:3" x14ac:dyDescent="0.25">
      <c r="A51" s="52"/>
      <c r="B51" s="51"/>
      <c r="C51" s="60"/>
    </row>
    <row r="52" spans="1:3" x14ac:dyDescent="0.25">
      <c r="A52" s="52"/>
      <c r="B52" s="51"/>
      <c r="C52" s="60"/>
    </row>
    <row r="53" spans="1:3" x14ac:dyDescent="0.25">
      <c r="A53" s="52"/>
      <c r="B53" s="51"/>
      <c r="C53" s="60"/>
    </row>
    <row r="54" spans="1:3" x14ac:dyDescent="0.25">
      <c r="A54" s="52"/>
      <c r="B54" s="51"/>
      <c r="C54" s="60"/>
    </row>
    <row r="55" spans="1:3" x14ac:dyDescent="0.25">
      <c r="A55" s="52"/>
      <c r="B55" s="51"/>
      <c r="C55" s="60"/>
    </row>
    <row r="56" spans="1:3" x14ac:dyDescent="0.25">
      <c r="A56" s="52"/>
      <c r="B56" s="51"/>
      <c r="C56" s="60"/>
    </row>
    <row r="57" spans="1:3" x14ac:dyDescent="0.25">
      <c r="A57" s="52"/>
      <c r="B57" s="51"/>
      <c r="C57" s="60"/>
    </row>
    <row r="58" spans="1:3" x14ac:dyDescent="0.25">
      <c r="A58" s="52"/>
      <c r="B58" s="51"/>
      <c r="C58" s="60"/>
    </row>
    <row r="59" spans="1:3" x14ac:dyDescent="0.25">
      <c r="A59" s="52"/>
      <c r="B59" s="51"/>
      <c r="C59" s="60"/>
    </row>
    <row r="60" spans="1:3" x14ac:dyDescent="0.25">
      <c r="A60" s="52"/>
      <c r="B60" s="51"/>
      <c r="C60" s="60"/>
    </row>
    <row r="61" spans="1:3" x14ac:dyDescent="0.25">
      <c r="A61" s="52"/>
      <c r="B61" s="51"/>
      <c r="C61" s="60"/>
    </row>
    <row r="62" spans="1:3" x14ac:dyDescent="0.25">
      <c r="A62" s="52"/>
      <c r="B62" s="51"/>
      <c r="C62" s="60"/>
    </row>
    <row r="63" spans="1:3" x14ac:dyDescent="0.25">
      <c r="A63" s="52"/>
      <c r="B63" s="51"/>
      <c r="C63" s="60"/>
    </row>
    <row r="64" spans="1:3" x14ac:dyDescent="0.25">
      <c r="A64" s="52"/>
      <c r="B64" s="51"/>
      <c r="C64" s="60"/>
    </row>
    <row r="65" spans="1:3" x14ac:dyDescent="0.25">
      <c r="A65" s="52"/>
      <c r="B65" s="51"/>
      <c r="C65" s="60"/>
    </row>
    <row r="66" spans="1:3" x14ac:dyDescent="0.25">
      <c r="A66" s="52"/>
      <c r="B66" s="51"/>
      <c r="C66" s="60"/>
    </row>
    <row r="67" spans="1:3" x14ac:dyDescent="0.25">
      <c r="A67" s="52"/>
      <c r="B67" s="51"/>
      <c r="C67" s="60"/>
    </row>
    <row r="68" spans="1:3" x14ac:dyDescent="0.25">
      <c r="A68" s="52"/>
      <c r="B68" s="51"/>
      <c r="C68" s="60"/>
    </row>
  </sheetData>
  <sheetProtection algorithmName="SHA-512" hashValue="tWaBt59sANkK/usGgdEdYZw1BkeZ6ZdvqWTLpsnSW2+AbQBOpdgN3WElSqcfdQ9QJ8cS1pyRHVNsPCmSboyw/g==" saltValue="abPKVRxtJYi3S8+Vx3O4UA==" spinCount="100000" sheet="1" objects="1" scenarios="1"/>
  <mergeCells count="5">
    <mergeCell ref="B7:F7"/>
    <mergeCell ref="B3:F3"/>
    <mergeCell ref="B4:F4"/>
    <mergeCell ref="B5:F5"/>
    <mergeCell ref="B6:F6"/>
  </mergeCells>
  <pageMargins left="0.70866141732283472" right="0.19685039370078741" top="0.74803149606299213" bottom="0.74803149606299213" header="0.31496062992125984" footer="0.31496062992125984"/>
  <pageSetup paperSize="9" firstPageNumber="22" orientation="portrait" useFirstPageNumber="1" r:id="rId1"/>
  <headerFooter>
    <oddHeader>&amp;CVRTEC NAJDIHOJCA ENOTA ČENČA</oddHeader>
    <oddFooter>&amp;L&amp;A&amp;R&amp;P</oddFooter>
  </headerFooter>
  <rowBreaks count="1" manualBreakCount="1">
    <brk id="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55" customWidth="1"/>
    <col min="2" max="2" width="45.7109375" style="55" customWidth="1"/>
    <col min="3" max="3" width="5.5703125" style="54" customWidth="1"/>
    <col min="4" max="4" width="6.7109375" style="54" customWidth="1"/>
    <col min="5" max="5" width="9.7109375" style="54" customWidth="1"/>
    <col min="6" max="6" width="9.7109375" style="61" customWidth="1"/>
    <col min="7" max="16384" width="9.140625" style="55"/>
  </cols>
  <sheetData>
    <row r="1" spans="1:6" ht="14.45" x14ac:dyDescent="0.5">
      <c r="A1" s="107" t="s">
        <v>435</v>
      </c>
      <c r="B1" s="107" t="s">
        <v>510</v>
      </c>
    </row>
    <row r="2" spans="1:6" ht="14.45" x14ac:dyDescent="0.5">
      <c r="A2" s="107"/>
      <c r="B2" s="107"/>
    </row>
    <row r="3" spans="1:6" ht="45" customHeight="1" x14ac:dyDescent="0.25">
      <c r="A3" s="107"/>
      <c r="B3" s="487" t="s">
        <v>65</v>
      </c>
      <c r="C3" s="487"/>
      <c r="D3" s="487"/>
      <c r="E3" s="487"/>
      <c r="F3" s="487"/>
    </row>
    <row r="4" spans="1:6" ht="45" customHeight="1" x14ac:dyDescent="0.25">
      <c r="A4" s="107"/>
      <c r="B4" s="487" t="s">
        <v>64</v>
      </c>
      <c r="C4" s="487"/>
      <c r="D4" s="487"/>
      <c r="E4" s="487"/>
      <c r="F4" s="487"/>
    </row>
    <row r="5" spans="1:6" ht="45" customHeight="1" x14ac:dyDescent="0.25">
      <c r="A5" s="107"/>
      <c r="B5" s="487" t="s">
        <v>74</v>
      </c>
      <c r="C5" s="487"/>
      <c r="D5" s="487"/>
      <c r="E5" s="487"/>
      <c r="F5" s="487"/>
    </row>
    <row r="6" spans="1:6" ht="45" customHeight="1" x14ac:dyDescent="0.25">
      <c r="A6" s="107"/>
      <c r="B6" s="487" t="s">
        <v>66</v>
      </c>
      <c r="C6" s="487"/>
      <c r="D6" s="487"/>
      <c r="E6" s="487"/>
      <c r="F6" s="487"/>
    </row>
    <row r="7" spans="1:6" ht="14.45" x14ac:dyDescent="0.5">
      <c r="B7" s="487"/>
      <c r="C7" s="487"/>
      <c r="D7" s="487"/>
      <c r="E7" s="487"/>
      <c r="F7" s="487"/>
    </row>
    <row r="8" spans="1:6" s="111" customFormat="1" ht="14.45" x14ac:dyDescent="0.4">
      <c r="A8" s="163" t="s">
        <v>61</v>
      </c>
      <c r="B8" s="164" t="s">
        <v>62</v>
      </c>
      <c r="C8" s="166" t="s">
        <v>55</v>
      </c>
      <c r="D8" s="166" t="s">
        <v>56</v>
      </c>
      <c r="E8" s="193" t="s">
        <v>57</v>
      </c>
      <c r="F8" s="194" t="s">
        <v>58</v>
      </c>
    </row>
    <row r="9" spans="1:6" ht="15" customHeight="1" x14ac:dyDescent="0.5">
      <c r="A9" s="52"/>
      <c r="B9" s="51"/>
      <c r="C9" s="60"/>
      <c r="E9" s="208"/>
      <c r="F9" s="209"/>
    </row>
    <row r="10" spans="1:6" s="21" customFormat="1" ht="60" customHeight="1" x14ac:dyDescent="0.25">
      <c r="A10" s="18" t="s">
        <v>10</v>
      </c>
      <c r="B10" s="19" t="s">
        <v>376</v>
      </c>
      <c r="C10" s="22" t="s">
        <v>60</v>
      </c>
      <c r="D10" s="23">
        <v>8</v>
      </c>
      <c r="E10" s="352"/>
      <c r="F10" s="208">
        <f>SUM(D10*E10)</f>
        <v>0</v>
      </c>
    </row>
    <row r="11" spans="1:6" s="21" customFormat="1" ht="14.45" x14ac:dyDescent="0.5">
      <c r="A11" s="18"/>
      <c r="B11" s="144"/>
      <c r="C11" s="22"/>
      <c r="D11" s="23"/>
      <c r="E11" s="208"/>
      <c r="F11" s="208"/>
    </row>
    <row r="12" spans="1:6" s="21" customFormat="1" ht="60" customHeight="1" x14ac:dyDescent="0.25">
      <c r="A12" s="18" t="s">
        <v>99</v>
      </c>
      <c r="B12" s="19" t="s">
        <v>377</v>
      </c>
      <c r="C12" s="22" t="s">
        <v>60</v>
      </c>
      <c r="D12" s="23">
        <v>8</v>
      </c>
      <c r="E12" s="352"/>
      <c r="F12" s="208">
        <f>SUM(D12*E12)</f>
        <v>0</v>
      </c>
    </row>
    <row r="13" spans="1:6" ht="15" customHeight="1" x14ac:dyDescent="0.25">
      <c r="A13" s="52"/>
      <c r="B13" s="51"/>
      <c r="C13" s="60"/>
      <c r="E13" s="208"/>
      <c r="F13" s="209"/>
    </row>
    <row r="14" spans="1:6" s="21" customFormat="1" ht="60" customHeight="1" x14ac:dyDescent="0.25">
      <c r="A14" s="18" t="s">
        <v>103</v>
      </c>
      <c r="B14" s="120" t="s">
        <v>130</v>
      </c>
      <c r="C14" s="22" t="s">
        <v>131</v>
      </c>
      <c r="D14" s="23">
        <v>50</v>
      </c>
      <c r="E14" s="352"/>
      <c r="F14" s="208">
        <f>SUM(D14*E14)</f>
        <v>0</v>
      </c>
    </row>
    <row r="15" spans="1:6" s="21" customFormat="1" ht="15" customHeight="1" x14ac:dyDescent="0.25">
      <c r="A15" s="18"/>
      <c r="B15" s="120"/>
      <c r="C15" s="22"/>
      <c r="D15" s="23"/>
      <c r="E15" s="208"/>
      <c r="F15" s="208"/>
    </row>
    <row r="16" spans="1:6" s="21" customFormat="1" ht="60" x14ac:dyDescent="0.25">
      <c r="A16" s="18" t="s">
        <v>104</v>
      </c>
      <c r="B16" s="19" t="s">
        <v>132</v>
      </c>
      <c r="C16" s="22" t="s">
        <v>131</v>
      </c>
      <c r="D16" s="23">
        <v>50</v>
      </c>
      <c r="E16" s="352"/>
      <c r="F16" s="208">
        <f>SUM(D16*E16)</f>
        <v>0</v>
      </c>
    </row>
    <row r="17" spans="1:6" s="21" customFormat="1" x14ac:dyDescent="0.25">
      <c r="A17" s="18"/>
      <c r="B17" s="19"/>
      <c r="C17" s="22"/>
      <c r="D17" s="23"/>
      <c r="E17" s="208"/>
      <c r="F17" s="208"/>
    </row>
    <row r="18" spans="1:6" s="21" customFormat="1" ht="120" x14ac:dyDescent="0.25">
      <c r="A18" s="18" t="s">
        <v>120</v>
      </c>
      <c r="B18" s="25" t="s">
        <v>214</v>
      </c>
      <c r="C18" s="22" t="s">
        <v>101</v>
      </c>
      <c r="D18" s="23">
        <v>1</v>
      </c>
      <c r="E18" s="352"/>
      <c r="F18" s="208">
        <f>SUM(D18*E18)</f>
        <v>0</v>
      </c>
    </row>
    <row r="19" spans="1:6" s="21" customFormat="1" x14ac:dyDescent="0.25">
      <c r="A19" s="18"/>
      <c r="B19" s="25"/>
      <c r="C19" s="22"/>
      <c r="D19" s="23"/>
      <c r="E19" s="208"/>
      <c r="F19" s="208"/>
    </row>
    <row r="20" spans="1:6" s="21" customFormat="1" ht="105" x14ac:dyDescent="0.25">
      <c r="A20" s="18" t="s">
        <v>121</v>
      </c>
      <c r="B20" s="25" t="s">
        <v>378</v>
      </c>
      <c r="C20" s="22" t="s">
        <v>60</v>
      </c>
      <c r="D20" s="23">
        <v>750</v>
      </c>
      <c r="E20" s="352"/>
      <c r="F20" s="208">
        <f>SUM(D20*E20)</f>
        <v>0</v>
      </c>
    </row>
    <row r="21" spans="1:6" s="21" customFormat="1" x14ac:dyDescent="0.25">
      <c r="A21" s="18"/>
      <c r="B21" s="70"/>
      <c r="C21" s="22"/>
      <c r="D21" s="23"/>
      <c r="E21" s="217"/>
      <c r="F21" s="208"/>
    </row>
    <row r="22" spans="1:6" s="125" customFormat="1" ht="135" x14ac:dyDescent="0.25">
      <c r="A22" s="121" t="s">
        <v>126</v>
      </c>
      <c r="B22" s="122" t="s">
        <v>134</v>
      </c>
      <c r="C22" s="123" t="s">
        <v>101</v>
      </c>
      <c r="D22" s="124">
        <v>1</v>
      </c>
      <c r="E22" s="368"/>
      <c r="F22" s="218">
        <f>SUM(D22*E22)</f>
        <v>0</v>
      </c>
    </row>
    <row r="23" spans="1:6" s="125" customFormat="1" x14ac:dyDescent="0.25">
      <c r="A23" s="121"/>
      <c r="B23" s="126"/>
      <c r="C23" s="123"/>
      <c r="D23" s="127"/>
      <c r="E23" s="219"/>
      <c r="F23" s="219"/>
    </row>
    <row r="24" spans="1:6" s="125" customFormat="1" ht="60" x14ac:dyDescent="0.25">
      <c r="A24" s="121" t="s">
        <v>127</v>
      </c>
      <c r="B24" s="126" t="s">
        <v>135</v>
      </c>
      <c r="C24" s="123" t="s">
        <v>101</v>
      </c>
      <c r="D24" s="127">
        <v>1</v>
      </c>
      <c r="E24" s="369"/>
      <c r="F24" s="218">
        <f>SUM(D24*E24)</f>
        <v>0</v>
      </c>
    </row>
    <row r="25" spans="1:6" s="125" customFormat="1" x14ac:dyDescent="0.25">
      <c r="A25" s="121"/>
      <c r="B25" s="126"/>
      <c r="C25" s="123"/>
      <c r="D25" s="127"/>
      <c r="E25" s="219"/>
      <c r="F25" s="218"/>
    </row>
    <row r="26" spans="1:6" s="21" customFormat="1" ht="123" customHeight="1" x14ac:dyDescent="0.25">
      <c r="A26" s="72" t="s">
        <v>128</v>
      </c>
      <c r="B26" s="70" t="s">
        <v>379</v>
      </c>
      <c r="C26" s="22" t="s">
        <v>100</v>
      </c>
      <c r="D26" s="23">
        <v>1</v>
      </c>
      <c r="E26" s="352"/>
      <c r="F26" s="208">
        <f>SUM(D26*E26)</f>
        <v>0</v>
      </c>
    </row>
    <row r="27" spans="1:6" ht="15" customHeight="1" x14ac:dyDescent="0.25">
      <c r="A27" s="52"/>
      <c r="B27" s="51"/>
      <c r="C27" s="60"/>
      <c r="E27" s="208"/>
      <c r="F27" s="209"/>
    </row>
    <row r="28" spans="1:6" s="21" customFormat="1" ht="60" customHeight="1" x14ac:dyDescent="0.25">
      <c r="A28" s="18" t="s">
        <v>129</v>
      </c>
      <c r="B28" s="19" t="s">
        <v>380</v>
      </c>
      <c r="C28" s="22" t="s">
        <v>59</v>
      </c>
      <c r="D28" s="23">
        <v>1</v>
      </c>
      <c r="E28" s="352">
        <v>0</v>
      </c>
      <c r="F28" s="208">
        <f>SUM(D28*E28)</f>
        <v>0</v>
      </c>
    </row>
    <row r="29" spans="1:6" s="132" customFormat="1" ht="15" customHeight="1" x14ac:dyDescent="0.25">
      <c r="A29" s="128"/>
      <c r="B29" s="129"/>
      <c r="C29" s="130"/>
      <c r="D29" s="131"/>
      <c r="E29" s="220"/>
      <c r="F29" s="221"/>
    </row>
    <row r="30" spans="1:6" ht="15.75" thickBot="1" x14ac:dyDescent="0.3">
      <c r="A30" s="360"/>
      <c r="B30" s="361" t="s">
        <v>83</v>
      </c>
      <c r="C30" s="362"/>
      <c r="D30" s="354"/>
      <c r="E30" s="355"/>
      <c r="F30" s="355">
        <f>SUM(F10:F28)</f>
        <v>0</v>
      </c>
    </row>
    <row r="31" spans="1:6" ht="15.75" thickTop="1" x14ac:dyDescent="0.25">
      <c r="A31" s="52"/>
      <c r="B31" s="51"/>
      <c r="C31" s="60"/>
    </row>
    <row r="32" spans="1:6" x14ac:dyDescent="0.25">
      <c r="A32" s="52"/>
      <c r="B32" s="51"/>
      <c r="C32" s="60"/>
    </row>
    <row r="33" spans="1:3" x14ac:dyDescent="0.25">
      <c r="A33" s="52"/>
      <c r="B33" s="51"/>
      <c r="C33" s="60"/>
    </row>
    <row r="34" spans="1:3" x14ac:dyDescent="0.25">
      <c r="A34" s="52"/>
      <c r="B34" s="51"/>
      <c r="C34" s="60"/>
    </row>
    <row r="35" spans="1:3" x14ac:dyDescent="0.25">
      <c r="A35" s="52"/>
      <c r="B35" s="51"/>
      <c r="C35" s="60"/>
    </row>
    <row r="36" spans="1:3" x14ac:dyDescent="0.25">
      <c r="A36" s="52"/>
      <c r="B36" s="51"/>
      <c r="C36" s="60"/>
    </row>
    <row r="37" spans="1:3" x14ac:dyDescent="0.25">
      <c r="A37" s="52"/>
      <c r="B37" s="51"/>
      <c r="C37" s="60"/>
    </row>
    <row r="38" spans="1:3" x14ac:dyDescent="0.25">
      <c r="A38" s="52"/>
      <c r="B38" s="51"/>
      <c r="C38" s="60"/>
    </row>
    <row r="39" spans="1:3" x14ac:dyDescent="0.25">
      <c r="A39" s="52"/>
      <c r="B39" s="51"/>
      <c r="C39" s="60"/>
    </row>
    <row r="40" spans="1:3" x14ac:dyDescent="0.25">
      <c r="A40" s="52"/>
      <c r="B40" s="51"/>
      <c r="C40" s="60"/>
    </row>
    <row r="41" spans="1:3" x14ac:dyDescent="0.25">
      <c r="A41" s="52"/>
      <c r="B41" s="51"/>
      <c r="C41" s="60"/>
    </row>
    <row r="42" spans="1:3" x14ac:dyDescent="0.25">
      <c r="A42" s="52"/>
      <c r="B42" s="51"/>
      <c r="C42" s="60"/>
    </row>
    <row r="43" spans="1:3" x14ac:dyDescent="0.25">
      <c r="A43" s="52"/>
      <c r="B43" s="51"/>
      <c r="C43" s="60"/>
    </row>
    <row r="44" spans="1:3" x14ac:dyDescent="0.25">
      <c r="A44" s="52"/>
      <c r="B44" s="51"/>
      <c r="C44" s="60"/>
    </row>
    <row r="45" spans="1:3" x14ac:dyDescent="0.25">
      <c r="A45" s="52"/>
      <c r="B45" s="51"/>
      <c r="C45" s="60"/>
    </row>
    <row r="46" spans="1:3" x14ac:dyDescent="0.25">
      <c r="A46" s="52"/>
      <c r="B46" s="51"/>
      <c r="C46" s="60"/>
    </row>
    <row r="47" spans="1:3" x14ac:dyDescent="0.25">
      <c r="A47" s="52"/>
      <c r="B47" s="51"/>
      <c r="C47" s="60"/>
    </row>
    <row r="48" spans="1:3" x14ac:dyDescent="0.25">
      <c r="A48" s="52"/>
      <c r="B48" s="51"/>
      <c r="C48" s="60"/>
    </row>
    <row r="49" spans="1:3" x14ac:dyDescent="0.25">
      <c r="A49" s="52"/>
      <c r="B49" s="51"/>
      <c r="C49" s="60"/>
    </row>
    <row r="50" spans="1:3" x14ac:dyDescent="0.25">
      <c r="A50" s="52"/>
      <c r="B50" s="51"/>
      <c r="C50" s="60"/>
    </row>
    <row r="51" spans="1:3" x14ac:dyDescent="0.25">
      <c r="A51" s="52"/>
      <c r="B51" s="51"/>
      <c r="C51" s="60"/>
    </row>
    <row r="52" spans="1:3" x14ac:dyDescent="0.25">
      <c r="A52" s="52"/>
      <c r="B52" s="51"/>
      <c r="C52" s="60"/>
    </row>
    <row r="53" spans="1:3" x14ac:dyDescent="0.25">
      <c r="A53" s="52"/>
      <c r="B53" s="51"/>
      <c r="C53" s="60"/>
    </row>
    <row r="54" spans="1:3" x14ac:dyDescent="0.25">
      <c r="A54" s="52"/>
      <c r="B54" s="51"/>
      <c r="C54" s="60"/>
    </row>
    <row r="55" spans="1:3" x14ac:dyDescent="0.25">
      <c r="A55" s="52"/>
      <c r="B55" s="51"/>
      <c r="C55" s="60"/>
    </row>
    <row r="56" spans="1:3" x14ac:dyDescent="0.25">
      <c r="A56" s="52"/>
      <c r="B56" s="51"/>
      <c r="C56" s="60"/>
    </row>
    <row r="57" spans="1:3" x14ac:dyDescent="0.25">
      <c r="A57" s="52"/>
      <c r="B57" s="51"/>
      <c r="C57" s="60"/>
    </row>
    <row r="58" spans="1:3" x14ac:dyDescent="0.25">
      <c r="A58" s="52"/>
      <c r="B58" s="51"/>
      <c r="C58" s="60"/>
    </row>
    <row r="59" spans="1:3" x14ac:dyDescent="0.25">
      <c r="A59" s="52"/>
      <c r="B59" s="51"/>
      <c r="C59" s="60"/>
    </row>
    <row r="60" spans="1:3" x14ac:dyDescent="0.25">
      <c r="A60" s="52"/>
      <c r="B60" s="51"/>
      <c r="C60" s="60"/>
    </row>
    <row r="61" spans="1:3" x14ac:dyDescent="0.25">
      <c r="A61" s="52"/>
      <c r="B61" s="51"/>
      <c r="C61" s="60"/>
    </row>
    <row r="62" spans="1:3" x14ac:dyDescent="0.25">
      <c r="A62" s="52"/>
      <c r="B62" s="51"/>
      <c r="C62" s="60"/>
    </row>
    <row r="63" spans="1:3" x14ac:dyDescent="0.25">
      <c r="A63" s="52"/>
      <c r="B63" s="51"/>
      <c r="C63" s="60"/>
    </row>
    <row r="64" spans="1:3" x14ac:dyDescent="0.25">
      <c r="A64" s="52"/>
      <c r="B64" s="51"/>
      <c r="C64" s="60"/>
    </row>
    <row r="65" spans="1:3" x14ac:dyDescent="0.25">
      <c r="A65" s="52"/>
      <c r="B65" s="51"/>
      <c r="C65" s="60"/>
    </row>
    <row r="66" spans="1:3" x14ac:dyDescent="0.25">
      <c r="A66" s="52"/>
      <c r="B66" s="51"/>
      <c r="C66" s="60"/>
    </row>
    <row r="67" spans="1:3" x14ac:dyDescent="0.25">
      <c r="A67" s="52"/>
      <c r="B67" s="51"/>
      <c r="C67" s="60"/>
    </row>
    <row r="68" spans="1:3" x14ac:dyDescent="0.25">
      <c r="A68" s="52"/>
      <c r="B68" s="51"/>
      <c r="C68" s="60"/>
    </row>
    <row r="69" spans="1:3" x14ac:dyDescent="0.25">
      <c r="A69" s="52"/>
      <c r="B69" s="51"/>
      <c r="C69" s="60"/>
    </row>
    <row r="70" spans="1:3" x14ac:dyDescent="0.25">
      <c r="A70" s="52"/>
      <c r="B70" s="51"/>
      <c r="C70" s="60"/>
    </row>
    <row r="71" spans="1:3" x14ac:dyDescent="0.25">
      <c r="A71" s="52"/>
      <c r="B71" s="51"/>
      <c r="C71" s="60"/>
    </row>
    <row r="72" spans="1:3" x14ac:dyDescent="0.25">
      <c r="A72" s="52"/>
      <c r="B72" s="51"/>
      <c r="C72" s="60"/>
    </row>
    <row r="73" spans="1:3" x14ac:dyDescent="0.25">
      <c r="A73" s="52"/>
      <c r="B73" s="51"/>
      <c r="C73" s="60"/>
    </row>
    <row r="74" spans="1:3" x14ac:dyDescent="0.25">
      <c r="A74" s="52"/>
      <c r="B74" s="51"/>
      <c r="C74" s="60"/>
    </row>
    <row r="75" spans="1:3" x14ac:dyDescent="0.25">
      <c r="A75" s="52"/>
      <c r="B75" s="51"/>
      <c r="C75" s="60"/>
    </row>
    <row r="76" spans="1:3" x14ac:dyDescent="0.25">
      <c r="A76" s="52"/>
      <c r="B76" s="51"/>
      <c r="C76" s="60"/>
    </row>
  </sheetData>
  <sheetProtection algorithmName="SHA-512" hashValue="S+SgogzzMk50hQ+/p0+Pr92l/2NjQOzfNv+wn2OzQposh8dDEv6BJMyHHivhMfcXoz52ySjhSwrxX+fEafKY1Q==" saltValue="daaENx5c+GHY46MjAJicvA==" spinCount="100000" sheet="1" objects="1" scenarios="1"/>
  <mergeCells count="5">
    <mergeCell ref="B3:F3"/>
    <mergeCell ref="B4:F4"/>
    <mergeCell ref="B5:F5"/>
    <mergeCell ref="B6:F6"/>
    <mergeCell ref="B7:F7"/>
  </mergeCells>
  <pageMargins left="0.70866141732283472" right="0.19685039370078741" top="0.74803149606299213" bottom="0.74803149606299213" header="0.31496062992125984" footer="0.31496062992125984"/>
  <pageSetup paperSize="9" firstPageNumber="23" orientation="portrait" useFirstPageNumber="1" r:id="rId1"/>
  <headerFooter>
    <oddHeader>&amp;CVRTEC NAJDIHOJCA ENOTA ČENČA</oddHeader>
    <oddFooter>&amp;L&amp;A&amp;R&amp;P</oddFooter>
  </headerFooter>
  <rowBreaks count="1" manualBreakCount="1">
    <brk id="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Zeros="0" view="pageBreakPreview" zoomScaleNormal="100" zoomScaleSheetLayoutView="100" workbookViewId="0">
      <selection activeCell="B5" sqref="B5:F5"/>
    </sheetView>
  </sheetViews>
  <sheetFormatPr defaultColWidth="9.140625" defaultRowHeight="15" x14ac:dyDescent="0.25"/>
  <cols>
    <col min="1" max="1" width="3.85546875" style="21" bestFit="1" customWidth="1"/>
    <col min="2" max="2" width="45.7109375" style="21" customWidth="1"/>
    <col min="3" max="3" width="5.7109375" style="23" customWidth="1"/>
    <col min="4" max="4" width="6.7109375" style="23" customWidth="1"/>
    <col min="5" max="5" width="9.7109375" style="23" customWidth="1"/>
    <col min="6" max="6" width="10.42578125" style="69" bestFit="1" customWidth="1"/>
    <col min="7" max="16384" width="9.140625" style="21"/>
  </cols>
  <sheetData>
    <row r="1" spans="1:6" x14ac:dyDescent="0.25">
      <c r="A1" s="115" t="s">
        <v>13</v>
      </c>
      <c r="B1" s="115" t="s">
        <v>14</v>
      </c>
    </row>
    <row r="3" spans="1:6" ht="14.45" x14ac:dyDescent="0.5">
      <c r="A3" s="115" t="s">
        <v>477</v>
      </c>
      <c r="B3" s="115" t="s">
        <v>511</v>
      </c>
    </row>
    <row r="4" spans="1:6" ht="45" customHeight="1" x14ac:dyDescent="0.25">
      <c r="A4" s="115"/>
      <c r="B4" s="489" t="s">
        <v>65</v>
      </c>
      <c r="C4" s="489"/>
      <c r="D4" s="489"/>
      <c r="E4" s="489"/>
      <c r="F4" s="489"/>
    </row>
    <row r="5" spans="1:6" ht="45" customHeight="1" x14ac:dyDescent="0.25">
      <c r="A5" s="115"/>
      <c r="B5" s="489" t="s">
        <v>64</v>
      </c>
      <c r="C5" s="489"/>
      <c r="D5" s="489"/>
      <c r="E5" s="489"/>
      <c r="F5" s="489"/>
    </row>
    <row r="6" spans="1:6" ht="45" customHeight="1" x14ac:dyDescent="0.25">
      <c r="A6" s="115"/>
      <c r="B6" s="489" t="s">
        <v>73</v>
      </c>
      <c r="C6" s="489"/>
      <c r="D6" s="489"/>
      <c r="E6" s="489"/>
      <c r="F6" s="489"/>
    </row>
    <row r="7" spans="1:6" ht="45" customHeight="1" x14ac:dyDescent="0.25">
      <c r="A7" s="115"/>
      <c r="B7" s="489" t="s">
        <v>66</v>
      </c>
      <c r="C7" s="489"/>
      <c r="D7" s="489"/>
      <c r="E7" s="489"/>
      <c r="F7" s="489"/>
    </row>
    <row r="8" spans="1:6" ht="30" customHeight="1" x14ac:dyDescent="0.25">
      <c r="A8" s="115"/>
      <c r="B8" s="489" t="s">
        <v>76</v>
      </c>
      <c r="C8" s="489"/>
      <c r="D8" s="489"/>
      <c r="E8" s="489"/>
      <c r="F8" s="489"/>
    </row>
    <row r="9" spans="1:6" ht="15" customHeight="1" x14ac:dyDescent="0.25">
      <c r="A9" s="115"/>
      <c r="B9" s="489" t="s">
        <v>75</v>
      </c>
      <c r="C9" s="489"/>
      <c r="D9" s="489"/>
      <c r="E9" s="489"/>
      <c r="F9" s="489"/>
    </row>
    <row r="10" spans="1:6" ht="14.45" x14ac:dyDescent="0.5">
      <c r="A10" s="18"/>
      <c r="B10" s="19"/>
      <c r="C10" s="22"/>
    </row>
    <row r="11" spans="1:6" s="117" customFormat="1" ht="14.45" x14ac:dyDescent="0.4">
      <c r="A11" s="188" t="s">
        <v>61</v>
      </c>
      <c r="B11" s="189" t="s">
        <v>62</v>
      </c>
      <c r="C11" s="190" t="s">
        <v>55</v>
      </c>
      <c r="D11" s="190" t="s">
        <v>56</v>
      </c>
      <c r="E11" s="191" t="s">
        <v>57</v>
      </c>
      <c r="F11" s="192" t="s">
        <v>58</v>
      </c>
    </row>
    <row r="12" spans="1:6" s="55" customFormat="1" ht="14.45" x14ac:dyDescent="0.5">
      <c r="A12" s="52"/>
      <c r="B12" s="133"/>
      <c r="D12" s="54"/>
      <c r="E12" s="208"/>
      <c r="F12" s="211"/>
    </row>
    <row r="13" spans="1:6" s="55" customFormat="1" ht="210" customHeight="1" x14ac:dyDescent="0.25">
      <c r="A13" s="52" t="s">
        <v>10</v>
      </c>
      <c r="B13" s="51" t="s">
        <v>213</v>
      </c>
      <c r="C13" s="60" t="s">
        <v>60</v>
      </c>
      <c r="D13" s="54">
        <v>75</v>
      </c>
      <c r="E13" s="352"/>
      <c r="F13" s="211">
        <f>SUM(D13*E13)</f>
        <v>0</v>
      </c>
    </row>
    <row r="14" spans="1:6" s="55" customFormat="1" x14ac:dyDescent="0.25">
      <c r="A14" s="52"/>
      <c r="B14" s="133"/>
      <c r="D14" s="54"/>
      <c r="E14" s="208"/>
      <c r="F14" s="211"/>
    </row>
    <row r="15" spans="1:6" s="55" customFormat="1" ht="150.75" customHeight="1" x14ac:dyDescent="0.25">
      <c r="A15" s="52" t="s">
        <v>99</v>
      </c>
      <c r="B15" s="51" t="s">
        <v>203</v>
      </c>
      <c r="C15" s="60" t="s">
        <v>60</v>
      </c>
      <c r="D15" s="54">
        <v>24</v>
      </c>
      <c r="E15" s="352"/>
      <c r="F15" s="211">
        <f>SUM(D15*E15)</f>
        <v>0</v>
      </c>
    </row>
    <row r="16" spans="1:6" s="55" customFormat="1" x14ac:dyDescent="0.25">
      <c r="A16" s="52"/>
      <c r="B16" s="51"/>
      <c r="D16" s="54"/>
      <c r="E16" s="208"/>
      <c r="F16" s="211"/>
    </row>
    <row r="17" spans="1:6" ht="135" customHeight="1" x14ac:dyDescent="0.25">
      <c r="A17" s="18" t="s">
        <v>103</v>
      </c>
      <c r="B17" s="25" t="s">
        <v>149</v>
      </c>
      <c r="C17" s="22" t="s">
        <v>72</v>
      </c>
      <c r="D17" s="23">
        <v>43</v>
      </c>
      <c r="E17" s="352"/>
      <c r="F17" s="211">
        <f>SUM(D17*E17)</f>
        <v>0</v>
      </c>
    </row>
    <row r="18" spans="1:6" ht="15" customHeight="1" x14ac:dyDescent="0.25">
      <c r="A18" s="18"/>
      <c r="B18" s="25"/>
      <c r="C18" s="22"/>
      <c r="E18" s="208"/>
      <c r="F18" s="211"/>
    </row>
    <row r="19" spans="1:6" ht="108.75" customHeight="1" x14ac:dyDescent="0.25">
      <c r="A19" s="18" t="s">
        <v>104</v>
      </c>
      <c r="B19" s="25" t="s">
        <v>150</v>
      </c>
      <c r="C19" s="22" t="s">
        <v>72</v>
      </c>
      <c r="D19" s="23">
        <v>4</v>
      </c>
      <c r="E19" s="352"/>
      <c r="F19" s="211">
        <f>SUM(D19*E19)</f>
        <v>0</v>
      </c>
    </row>
    <row r="20" spans="1:6" ht="15" customHeight="1" x14ac:dyDescent="0.25">
      <c r="A20" s="18"/>
      <c r="B20" s="25"/>
      <c r="C20" s="22"/>
      <c r="E20" s="208"/>
      <c r="F20" s="211"/>
    </row>
    <row r="21" spans="1:6" ht="93" customHeight="1" x14ac:dyDescent="0.25">
      <c r="A21" s="18" t="s">
        <v>120</v>
      </c>
      <c r="B21" s="25" t="s">
        <v>151</v>
      </c>
      <c r="C21" s="22" t="s">
        <v>72</v>
      </c>
      <c r="D21" s="23">
        <v>17</v>
      </c>
      <c r="E21" s="352"/>
      <c r="F21" s="211">
        <f>SUM(D21*E21)</f>
        <v>0</v>
      </c>
    </row>
    <row r="22" spans="1:6" ht="15" customHeight="1" x14ac:dyDescent="0.25">
      <c r="A22" s="18"/>
      <c r="B22" s="25"/>
      <c r="C22" s="22"/>
      <c r="E22" s="208"/>
      <c r="F22" s="211"/>
    </row>
    <row r="23" spans="1:6" ht="90" customHeight="1" x14ac:dyDescent="0.25">
      <c r="A23" s="18" t="s">
        <v>121</v>
      </c>
      <c r="B23" s="25" t="s">
        <v>152</v>
      </c>
      <c r="C23" s="22" t="s">
        <v>72</v>
      </c>
      <c r="D23" s="23">
        <v>4.2</v>
      </c>
      <c r="E23" s="352"/>
      <c r="F23" s="211">
        <f>SUM(D23*E23)</f>
        <v>0</v>
      </c>
    </row>
    <row r="24" spans="1:6" ht="15" customHeight="1" x14ac:dyDescent="0.25">
      <c r="A24" s="18"/>
      <c r="B24" s="25"/>
      <c r="C24" s="22"/>
      <c r="E24" s="208"/>
      <c r="F24" s="211"/>
    </row>
    <row r="25" spans="1:6" ht="79.5" customHeight="1" x14ac:dyDescent="0.25">
      <c r="A25" s="18" t="s">
        <v>126</v>
      </c>
      <c r="B25" s="25" t="s">
        <v>148</v>
      </c>
      <c r="C25" s="22" t="s">
        <v>72</v>
      </c>
      <c r="D25" s="23">
        <v>10</v>
      </c>
      <c r="E25" s="352"/>
      <c r="F25" s="211">
        <f>SUM(D25*E25)</f>
        <v>0</v>
      </c>
    </row>
    <row r="26" spans="1:6" ht="15" customHeight="1" x14ac:dyDescent="0.25">
      <c r="A26" s="18"/>
      <c r="B26" s="25"/>
      <c r="C26" s="22"/>
      <c r="E26" s="208"/>
      <c r="F26" s="211"/>
    </row>
    <row r="27" spans="1:6" ht="90" customHeight="1" x14ac:dyDescent="0.25">
      <c r="A27" s="18" t="s">
        <v>127</v>
      </c>
      <c r="B27" s="25" t="s">
        <v>147</v>
      </c>
      <c r="C27" s="22" t="s">
        <v>72</v>
      </c>
      <c r="D27" s="23">
        <v>4.2</v>
      </c>
      <c r="E27" s="352"/>
      <c r="F27" s="211">
        <f>SUM(D27*E27)</f>
        <v>0</v>
      </c>
    </row>
    <row r="28" spans="1:6" ht="15" customHeight="1" x14ac:dyDescent="0.25">
      <c r="A28" s="18"/>
      <c r="B28" s="25"/>
      <c r="C28" s="22"/>
      <c r="E28" s="208"/>
      <c r="F28" s="211"/>
    </row>
    <row r="29" spans="1:6" ht="181.5" customHeight="1" x14ac:dyDescent="0.25">
      <c r="A29" s="18" t="s">
        <v>128</v>
      </c>
      <c r="B29" s="25" t="s">
        <v>136</v>
      </c>
      <c r="C29" s="22" t="s">
        <v>60</v>
      </c>
      <c r="D29" s="23">
        <v>36</v>
      </c>
      <c r="E29" s="352"/>
      <c r="F29" s="211">
        <f>SUM(D29*E29)</f>
        <v>0</v>
      </c>
    </row>
    <row r="30" spans="1:6" ht="15" customHeight="1" x14ac:dyDescent="0.25">
      <c r="A30" s="18"/>
      <c r="B30" s="25"/>
      <c r="C30" s="22"/>
      <c r="E30" s="208"/>
      <c r="F30" s="211"/>
    </row>
    <row r="31" spans="1:6" ht="135" customHeight="1" x14ac:dyDescent="0.25">
      <c r="A31" s="18" t="s">
        <v>129</v>
      </c>
      <c r="B31" s="25" t="s">
        <v>137</v>
      </c>
      <c r="C31" s="22" t="s">
        <v>60</v>
      </c>
      <c r="D31" s="23">
        <v>6.5</v>
      </c>
      <c r="E31" s="352"/>
      <c r="F31" s="211">
        <f>SUM(D31*E31)</f>
        <v>0</v>
      </c>
    </row>
    <row r="32" spans="1:6" ht="15" customHeight="1" x14ac:dyDescent="0.25">
      <c r="A32" s="72"/>
      <c r="B32" s="70"/>
      <c r="C32" s="22"/>
      <c r="E32" s="208"/>
      <c r="F32" s="208"/>
    </row>
    <row r="33" spans="1:6" ht="76.5" customHeight="1" x14ac:dyDescent="0.25">
      <c r="A33" s="72" t="s">
        <v>133</v>
      </c>
      <c r="B33" s="70" t="s">
        <v>153</v>
      </c>
      <c r="C33" s="22" t="s">
        <v>60</v>
      </c>
      <c r="D33" s="23">
        <v>110</v>
      </c>
      <c r="E33" s="352"/>
      <c r="F33" s="208">
        <f>SUM(D33*E33)</f>
        <v>0</v>
      </c>
    </row>
    <row r="34" spans="1:6" ht="15" customHeight="1" x14ac:dyDescent="0.25">
      <c r="A34" s="89"/>
      <c r="B34" s="90"/>
      <c r="C34" s="57"/>
      <c r="D34" s="58"/>
      <c r="E34" s="216"/>
      <c r="F34" s="216"/>
    </row>
    <row r="35" spans="1:6" ht="15.75" thickBot="1" x14ac:dyDescent="0.3">
      <c r="A35" s="363"/>
      <c r="B35" s="364" t="s">
        <v>84</v>
      </c>
      <c r="C35" s="365"/>
      <c r="D35" s="366"/>
      <c r="E35" s="367"/>
      <c r="F35" s="367">
        <f>SUM(F12:F34)</f>
        <v>0</v>
      </c>
    </row>
    <row r="36" spans="1:6" ht="15.75" thickTop="1" x14ac:dyDescent="0.25">
      <c r="A36" s="18"/>
      <c r="B36" s="19"/>
      <c r="C36" s="22"/>
    </row>
    <row r="37" spans="1:6" x14ac:dyDescent="0.25">
      <c r="A37" s="18"/>
      <c r="B37" s="19"/>
      <c r="C37" s="22"/>
    </row>
    <row r="38" spans="1:6" ht="15.75" x14ac:dyDescent="0.25">
      <c r="A38" s="18"/>
      <c r="B38" s="134"/>
      <c r="C38" s="22"/>
    </row>
    <row r="39" spans="1:6" x14ac:dyDescent="0.25">
      <c r="A39" s="18"/>
      <c r="B39" s="19"/>
      <c r="C39" s="22"/>
    </row>
    <row r="40" spans="1:6" x14ac:dyDescent="0.25">
      <c r="A40" s="18"/>
      <c r="B40" s="19"/>
      <c r="C40" s="22"/>
    </row>
    <row r="41" spans="1:6" x14ac:dyDescent="0.25">
      <c r="A41" s="18"/>
      <c r="B41" s="19"/>
      <c r="C41" s="22"/>
    </row>
    <row r="42" spans="1:6" x14ac:dyDescent="0.25">
      <c r="A42" s="18"/>
      <c r="B42" s="19"/>
      <c r="C42" s="22"/>
    </row>
    <row r="43" spans="1:6" x14ac:dyDescent="0.25">
      <c r="A43" s="18"/>
      <c r="B43" s="19"/>
      <c r="C43" s="22"/>
    </row>
    <row r="44" spans="1:6" x14ac:dyDescent="0.25">
      <c r="A44" s="18"/>
      <c r="B44" s="19"/>
      <c r="C44" s="22"/>
    </row>
    <row r="45" spans="1:6" x14ac:dyDescent="0.25">
      <c r="A45" s="18"/>
      <c r="B45" s="19"/>
      <c r="C45" s="22"/>
    </row>
    <row r="46" spans="1:6" x14ac:dyDescent="0.25">
      <c r="A46" s="18"/>
      <c r="B46" s="19"/>
      <c r="C46" s="22"/>
    </row>
    <row r="47" spans="1:6" x14ac:dyDescent="0.25">
      <c r="A47" s="18"/>
      <c r="B47" s="19"/>
      <c r="C47" s="22"/>
    </row>
    <row r="48" spans="1:6" x14ac:dyDescent="0.25">
      <c r="A48" s="18"/>
      <c r="B48" s="19"/>
      <c r="C48" s="22"/>
    </row>
    <row r="49" spans="1:3" x14ac:dyDescent="0.25">
      <c r="A49" s="18"/>
      <c r="B49" s="19"/>
      <c r="C49" s="22"/>
    </row>
    <row r="50" spans="1:3" x14ac:dyDescent="0.25">
      <c r="A50" s="18"/>
      <c r="B50" s="19"/>
      <c r="C50" s="22"/>
    </row>
    <row r="51" spans="1:3" x14ac:dyDescent="0.25">
      <c r="A51" s="18"/>
      <c r="B51" s="19"/>
      <c r="C51" s="22"/>
    </row>
    <row r="52" spans="1:3" x14ac:dyDescent="0.25">
      <c r="A52" s="18"/>
      <c r="B52" s="19"/>
      <c r="C52" s="22"/>
    </row>
    <row r="53" spans="1:3" x14ac:dyDescent="0.25">
      <c r="A53" s="18"/>
      <c r="B53" s="19"/>
      <c r="C53" s="22"/>
    </row>
    <row r="54" spans="1:3" x14ac:dyDescent="0.25">
      <c r="A54" s="18"/>
      <c r="B54" s="19"/>
      <c r="C54" s="22"/>
    </row>
    <row r="55" spans="1:3" x14ac:dyDescent="0.25">
      <c r="A55" s="18"/>
      <c r="B55" s="19"/>
      <c r="C55" s="22"/>
    </row>
    <row r="56" spans="1:3" x14ac:dyDescent="0.25">
      <c r="A56" s="18"/>
      <c r="B56" s="19"/>
      <c r="C56" s="22"/>
    </row>
    <row r="57" spans="1:3" x14ac:dyDescent="0.25">
      <c r="A57" s="18"/>
      <c r="B57" s="19"/>
      <c r="C57" s="22"/>
    </row>
    <row r="58" spans="1:3" x14ac:dyDescent="0.25">
      <c r="A58" s="18"/>
      <c r="B58" s="19"/>
      <c r="C58" s="22"/>
    </row>
    <row r="59" spans="1:3" x14ac:dyDescent="0.25">
      <c r="A59" s="18"/>
      <c r="B59" s="19"/>
      <c r="C59" s="22"/>
    </row>
    <row r="60" spans="1:3" x14ac:dyDescent="0.25">
      <c r="A60" s="18"/>
      <c r="B60" s="19"/>
      <c r="C60" s="22"/>
    </row>
    <row r="61" spans="1:3" x14ac:dyDescent="0.25">
      <c r="A61" s="18"/>
      <c r="B61" s="19"/>
      <c r="C61" s="22"/>
    </row>
    <row r="62" spans="1:3" x14ac:dyDescent="0.25">
      <c r="A62" s="18"/>
      <c r="B62" s="19"/>
      <c r="C62" s="22"/>
    </row>
    <row r="63" spans="1:3" x14ac:dyDescent="0.25">
      <c r="A63" s="18"/>
      <c r="B63" s="19"/>
      <c r="C63" s="22"/>
    </row>
    <row r="64" spans="1:3" x14ac:dyDescent="0.25">
      <c r="A64" s="18"/>
      <c r="B64" s="19"/>
      <c r="C64" s="22"/>
    </row>
    <row r="65" spans="1:3" x14ac:dyDescent="0.25">
      <c r="A65" s="18"/>
      <c r="B65" s="19"/>
      <c r="C65" s="22"/>
    </row>
    <row r="66" spans="1:3" x14ac:dyDescent="0.25">
      <c r="A66" s="18"/>
      <c r="B66" s="19"/>
      <c r="C66" s="22"/>
    </row>
    <row r="67" spans="1:3" x14ac:dyDescent="0.25">
      <c r="A67" s="18"/>
      <c r="B67" s="19"/>
      <c r="C67" s="22"/>
    </row>
    <row r="68" spans="1:3" x14ac:dyDescent="0.25">
      <c r="A68" s="18"/>
      <c r="B68" s="19"/>
      <c r="C68" s="22"/>
    </row>
    <row r="69" spans="1:3" x14ac:dyDescent="0.25">
      <c r="A69" s="18"/>
      <c r="B69" s="19"/>
      <c r="C69" s="22"/>
    </row>
    <row r="70" spans="1:3" x14ac:dyDescent="0.25">
      <c r="A70" s="18"/>
      <c r="B70" s="19"/>
      <c r="C70" s="22"/>
    </row>
    <row r="71" spans="1:3" x14ac:dyDescent="0.25">
      <c r="A71" s="18"/>
      <c r="B71" s="19"/>
      <c r="C71" s="22"/>
    </row>
    <row r="72" spans="1:3" x14ac:dyDescent="0.25">
      <c r="A72" s="18"/>
      <c r="B72" s="19"/>
      <c r="C72" s="22"/>
    </row>
    <row r="73" spans="1:3" x14ac:dyDescent="0.25">
      <c r="A73" s="18"/>
      <c r="B73" s="19"/>
      <c r="C73" s="22"/>
    </row>
    <row r="74" spans="1:3" x14ac:dyDescent="0.25">
      <c r="A74" s="18"/>
      <c r="B74" s="19"/>
      <c r="C74" s="22"/>
    </row>
    <row r="75" spans="1:3" x14ac:dyDescent="0.25">
      <c r="A75" s="18"/>
      <c r="B75" s="19"/>
      <c r="C75" s="22"/>
    </row>
    <row r="76" spans="1:3" x14ac:dyDescent="0.25">
      <c r="A76" s="18"/>
      <c r="B76" s="19"/>
      <c r="C76" s="22"/>
    </row>
    <row r="77" spans="1:3" x14ac:dyDescent="0.25">
      <c r="A77" s="18"/>
      <c r="B77" s="19"/>
      <c r="C77" s="22"/>
    </row>
    <row r="78" spans="1:3" x14ac:dyDescent="0.25">
      <c r="A78" s="18"/>
      <c r="B78" s="19"/>
      <c r="C78" s="22"/>
    </row>
    <row r="79" spans="1:3" x14ac:dyDescent="0.25">
      <c r="A79" s="18"/>
      <c r="B79" s="19"/>
      <c r="C79" s="22"/>
    </row>
    <row r="80" spans="1:3" x14ac:dyDescent="0.25">
      <c r="A80" s="18"/>
      <c r="B80" s="19"/>
      <c r="C80" s="22"/>
    </row>
    <row r="81" spans="1:3" x14ac:dyDescent="0.25">
      <c r="A81" s="18"/>
      <c r="B81" s="19"/>
      <c r="C81" s="22"/>
    </row>
    <row r="82" spans="1:3" x14ac:dyDescent="0.25">
      <c r="A82" s="18"/>
      <c r="B82" s="19"/>
      <c r="C82" s="22"/>
    </row>
    <row r="83" spans="1:3" x14ac:dyDescent="0.25">
      <c r="A83" s="18"/>
      <c r="B83" s="19"/>
      <c r="C83" s="22"/>
    </row>
    <row r="84" spans="1:3" x14ac:dyDescent="0.25">
      <c r="A84" s="18"/>
      <c r="B84" s="19"/>
      <c r="C84" s="22"/>
    </row>
    <row r="85" spans="1:3" x14ac:dyDescent="0.25">
      <c r="A85" s="18"/>
      <c r="B85" s="19"/>
      <c r="C85" s="22"/>
    </row>
    <row r="86" spans="1:3" x14ac:dyDescent="0.25">
      <c r="A86" s="18"/>
      <c r="B86" s="19"/>
      <c r="C86" s="22"/>
    </row>
    <row r="87" spans="1:3" x14ac:dyDescent="0.25">
      <c r="A87" s="18"/>
      <c r="B87" s="19"/>
      <c r="C87" s="22"/>
    </row>
    <row r="88" spans="1:3" x14ac:dyDescent="0.25">
      <c r="A88" s="18"/>
      <c r="B88" s="19"/>
      <c r="C88" s="22"/>
    </row>
    <row r="89" spans="1:3" x14ac:dyDescent="0.25">
      <c r="A89" s="18"/>
      <c r="B89" s="19"/>
      <c r="C89" s="22"/>
    </row>
    <row r="90" spans="1:3" x14ac:dyDescent="0.25">
      <c r="A90" s="18"/>
      <c r="B90" s="19"/>
      <c r="C90" s="22"/>
    </row>
    <row r="91" spans="1:3" x14ac:dyDescent="0.25">
      <c r="A91" s="18"/>
      <c r="B91" s="19"/>
      <c r="C91" s="22"/>
    </row>
    <row r="92" spans="1:3" x14ac:dyDescent="0.25">
      <c r="A92" s="18"/>
      <c r="B92" s="19"/>
      <c r="C92" s="22"/>
    </row>
  </sheetData>
  <sheetProtection algorithmName="SHA-512" hashValue="HtLtXYRFWi90RMe7BjF7EzVcD1H9r8xjod+av8Fc0j7A/ad7XejdDPHSFomXyYS8SdMautfs92gNkQHjhKG2RQ==" saltValue="v+iVieH24mJ+NO9E2QDIgA==" spinCount="100000" sheet="1" objects="1" scenarios="1"/>
  <mergeCells count="6">
    <mergeCell ref="B4:F4"/>
    <mergeCell ref="B5:F5"/>
    <mergeCell ref="B6:F6"/>
    <mergeCell ref="B7:F7"/>
    <mergeCell ref="B9:F9"/>
    <mergeCell ref="B8:F8"/>
  </mergeCells>
  <pageMargins left="0.70866141732283472" right="0.19685039370078741" top="0.74803149606299213" bottom="0.74803149606299213" header="0.31496062992125984" footer="0.31496062992125984"/>
  <pageSetup paperSize="9" firstPageNumber="26" orientation="portrait" useFirstPageNumber="1" r:id="rId1"/>
  <headerFooter>
    <oddHeader>&amp;CVRTEC NAJDIHOJCA ENOTA ČENČA</oddHeader>
    <oddFooter>&amp;L&amp;A&amp;R&amp;P</oddFooter>
  </headerFooter>
  <rowBreaks count="1" manualBreakCount="1">
    <brk id="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21" customWidth="1"/>
    <col min="2" max="2" width="45.7109375" style="21" customWidth="1"/>
    <col min="3" max="3" width="5.7109375" style="23" customWidth="1"/>
    <col min="4" max="4" width="6.7109375" style="23" customWidth="1"/>
    <col min="5" max="5" width="10.5703125" style="23" customWidth="1"/>
    <col min="6" max="6" width="11.85546875" style="73" customWidth="1"/>
    <col min="7" max="16384" width="9.140625" style="21"/>
  </cols>
  <sheetData>
    <row r="1" spans="1:6" x14ac:dyDescent="0.25">
      <c r="A1" s="115" t="s">
        <v>478</v>
      </c>
      <c r="B1" s="115" t="s">
        <v>512</v>
      </c>
    </row>
    <row r="2" spans="1:6" ht="14.45" x14ac:dyDescent="0.5">
      <c r="A2" s="115"/>
      <c r="B2" s="115"/>
    </row>
    <row r="3" spans="1:6" ht="45" customHeight="1" x14ac:dyDescent="0.25">
      <c r="A3" s="115"/>
      <c r="B3" s="489" t="s">
        <v>65</v>
      </c>
      <c r="C3" s="489"/>
      <c r="D3" s="489"/>
      <c r="E3" s="489"/>
      <c r="F3" s="489"/>
    </row>
    <row r="4" spans="1:6" ht="45" customHeight="1" x14ac:dyDescent="0.25">
      <c r="A4" s="115"/>
      <c r="B4" s="489" t="s">
        <v>64</v>
      </c>
      <c r="C4" s="489"/>
      <c r="D4" s="489"/>
      <c r="E4" s="489"/>
      <c r="F4" s="489"/>
    </row>
    <row r="5" spans="1:6" ht="45" customHeight="1" x14ac:dyDescent="0.25">
      <c r="A5" s="115"/>
      <c r="B5" s="489" t="s">
        <v>73</v>
      </c>
      <c r="C5" s="489"/>
      <c r="D5" s="489"/>
      <c r="E5" s="489"/>
      <c r="F5" s="489"/>
    </row>
    <row r="6" spans="1:6" ht="45" customHeight="1" x14ac:dyDescent="0.25">
      <c r="A6" s="115"/>
      <c r="B6" s="489" t="s">
        <v>66</v>
      </c>
      <c r="C6" s="489"/>
      <c r="D6" s="489"/>
      <c r="E6" s="489"/>
      <c r="F6" s="489"/>
    </row>
    <row r="7" spans="1:6" ht="30" customHeight="1" x14ac:dyDescent="0.25">
      <c r="A7" s="115"/>
      <c r="B7" s="489" t="s">
        <v>76</v>
      </c>
      <c r="C7" s="489"/>
      <c r="D7" s="489"/>
      <c r="E7" s="489"/>
      <c r="F7" s="489"/>
    </row>
    <row r="8" spans="1:6" ht="15" customHeight="1" x14ac:dyDescent="0.25">
      <c r="A8" s="115"/>
      <c r="B8" s="489" t="s">
        <v>75</v>
      </c>
      <c r="C8" s="489"/>
      <c r="D8" s="489"/>
      <c r="E8" s="489"/>
      <c r="F8" s="489"/>
    </row>
    <row r="9" spans="1:6" ht="30" customHeight="1" x14ac:dyDescent="0.25">
      <c r="A9" s="115"/>
      <c r="B9" s="489" t="s">
        <v>77</v>
      </c>
      <c r="C9" s="489"/>
      <c r="D9" s="489"/>
      <c r="E9" s="489"/>
      <c r="F9" s="489"/>
    </row>
    <row r="10" spans="1:6" ht="60" customHeight="1" x14ac:dyDescent="0.25">
      <c r="A10" s="115"/>
      <c r="B10" s="489" t="s">
        <v>80</v>
      </c>
      <c r="C10" s="489"/>
      <c r="D10" s="489"/>
      <c r="E10" s="489"/>
      <c r="F10" s="489"/>
    </row>
    <row r="11" spans="1:6" ht="15" customHeight="1" x14ac:dyDescent="0.5">
      <c r="A11" s="115"/>
      <c r="B11" s="141"/>
      <c r="C11" s="141"/>
      <c r="D11" s="141"/>
      <c r="E11" s="141"/>
      <c r="F11" s="116"/>
    </row>
    <row r="12" spans="1:6" s="117" customFormat="1" x14ac:dyDescent="0.2">
      <c r="A12" s="188" t="s">
        <v>61</v>
      </c>
      <c r="B12" s="189" t="s">
        <v>62</v>
      </c>
      <c r="C12" s="190" t="s">
        <v>55</v>
      </c>
      <c r="D12" s="190" t="s">
        <v>56</v>
      </c>
      <c r="E12" s="191" t="s">
        <v>57</v>
      </c>
      <c r="F12" s="195" t="s">
        <v>58</v>
      </c>
    </row>
    <row r="13" spans="1:6" ht="15" customHeight="1" x14ac:dyDescent="0.25">
      <c r="A13" s="18"/>
      <c r="B13" s="19"/>
      <c r="C13" s="22"/>
      <c r="E13" s="208"/>
      <c r="F13" s="211"/>
    </row>
    <row r="14" spans="1:6" ht="180" customHeight="1" x14ac:dyDescent="0.25">
      <c r="A14" s="18" t="s">
        <v>10</v>
      </c>
      <c r="B14" s="19" t="s">
        <v>167</v>
      </c>
      <c r="C14" s="22" t="s">
        <v>101</v>
      </c>
      <c r="D14" s="23">
        <v>1</v>
      </c>
      <c r="E14" s="352"/>
      <c r="F14" s="211">
        <f t="shared" ref="F14:F39" si="0">SUM(D14*E14)</f>
        <v>0</v>
      </c>
    </row>
    <row r="15" spans="1:6" ht="15" customHeight="1" x14ac:dyDescent="0.25">
      <c r="A15" s="18"/>
      <c r="B15" s="19"/>
      <c r="C15" s="22"/>
      <c r="E15" s="208"/>
      <c r="F15" s="211"/>
    </row>
    <row r="16" spans="1:6" ht="122.25" customHeight="1" x14ac:dyDescent="0.25">
      <c r="A16" s="18" t="s">
        <v>99</v>
      </c>
      <c r="B16" s="19" t="s">
        <v>183</v>
      </c>
      <c r="C16" s="22" t="s">
        <v>122</v>
      </c>
      <c r="D16" s="23">
        <v>8370</v>
      </c>
      <c r="E16" s="352"/>
      <c r="F16" s="211">
        <f t="shared" si="0"/>
        <v>0</v>
      </c>
    </row>
    <row r="17" spans="1:6" ht="19.5" hidden="1" customHeight="1" x14ac:dyDescent="0.5">
      <c r="A17" s="18"/>
      <c r="B17" s="19"/>
      <c r="C17" s="22"/>
      <c r="E17" s="208"/>
      <c r="F17" s="211"/>
    </row>
    <row r="18" spans="1:6" ht="19.5" customHeight="1" x14ac:dyDescent="0.25">
      <c r="A18" s="18"/>
      <c r="B18" s="19" t="s">
        <v>169</v>
      </c>
      <c r="C18" s="22"/>
      <c r="E18" s="208"/>
      <c r="F18" s="211"/>
    </row>
    <row r="19" spans="1:6" ht="19.5" customHeight="1" x14ac:dyDescent="0.25">
      <c r="A19" s="18"/>
      <c r="B19" s="19" t="s">
        <v>172</v>
      </c>
      <c r="C19" s="22"/>
      <c r="E19" s="208"/>
      <c r="F19" s="211"/>
    </row>
    <row r="20" spans="1:6" ht="19.5" customHeight="1" x14ac:dyDescent="0.25">
      <c r="A20" s="18"/>
      <c r="B20" s="19" t="s">
        <v>170</v>
      </c>
      <c r="C20" s="22"/>
      <c r="E20" s="208"/>
      <c r="F20" s="211"/>
    </row>
    <row r="21" spans="1:6" ht="19.5" customHeight="1" x14ac:dyDescent="0.25">
      <c r="A21" s="18"/>
      <c r="B21" s="19" t="s">
        <v>171</v>
      </c>
      <c r="C21" s="22"/>
      <c r="E21" s="208"/>
      <c r="F21" s="211"/>
    </row>
    <row r="22" spans="1:6" ht="19.5" customHeight="1" x14ac:dyDescent="0.25">
      <c r="A22" s="18"/>
      <c r="B22" s="19" t="s">
        <v>173</v>
      </c>
      <c r="C22" s="22"/>
      <c r="E22" s="208"/>
      <c r="F22" s="211"/>
    </row>
    <row r="23" spans="1:6" ht="19.5" customHeight="1" x14ac:dyDescent="0.25">
      <c r="A23" s="18"/>
      <c r="B23" s="19" t="s">
        <v>174</v>
      </c>
      <c r="C23" s="22"/>
      <c r="E23" s="208"/>
      <c r="F23" s="211"/>
    </row>
    <row r="24" spans="1:6" ht="19.5" customHeight="1" x14ac:dyDescent="0.25">
      <c r="A24" s="18"/>
      <c r="B24" s="19" t="s">
        <v>175</v>
      </c>
      <c r="C24" s="22"/>
      <c r="E24" s="208"/>
      <c r="F24" s="211"/>
    </row>
    <row r="25" spans="1:6" ht="19.5" customHeight="1" x14ac:dyDescent="0.25">
      <c r="A25" s="18"/>
      <c r="B25" s="19" t="s">
        <v>176</v>
      </c>
      <c r="C25" s="22"/>
      <c r="E25" s="208"/>
      <c r="F25" s="211"/>
    </row>
    <row r="26" spans="1:6" ht="19.5" customHeight="1" x14ac:dyDescent="0.25">
      <c r="A26" s="18"/>
      <c r="B26" s="19" t="s">
        <v>177</v>
      </c>
      <c r="C26" s="22"/>
      <c r="E26" s="208"/>
      <c r="F26" s="211"/>
    </row>
    <row r="27" spans="1:6" ht="19.5" customHeight="1" x14ac:dyDescent="0.25">
      <c r="A27" s="18"/>
      <c r="B27" s="19" t="s">
        <v>179</v>
      </c>
      <c r="C27" s="22"/>
      <c r="E27" s="208"/>
      <c r="F27" s="211"/>
    </row>
    <row r="28" spans="1:6" ht="19.5" customHeight="1" x14ac:dyDescent="0.25">
      <c r="A28" s="18"/>
      <c r="B28" s="19" t="s">
        <v>180</v>
      </c>
      <c r="C28" s="22"/>
      <c r="E28" s="208"/>
      <c r="F28" s="211"/>
    </row>
    <row r="29" spans="1:6" ht="19.5" customHeight="1" x14ac:dyDescent="0.25">
      <c r="A29" s="18"/>
      <c r="B29" s="19" t="s">
        <v>178</v>
      </c>
      <c r="C29" s="22"/>
      <c r="E29" s="208"/>
      <c r="F29" s="211"/>
    </row>
    <row r="30" spans="1:6" ht="19.5" customHeight="1" x14ac:dyDescent="0.25">
      <c r="A30" s="18"/>
      <c r="B30" s="19" t="s">
        <v>181</v>
      </c>
      <c r="C30" s="22"/>
      <c r="E30" s="208"/>
      <c r="F30" s="211"/>
    </row>
    <row r="31" spans="1:6" ht="19.5" customHeight="1" x14ac:dyDescent="0.25">
      <c r="A31" s="18"/>
      <c r="B31" s="19" t="s">
        <v>182</v>
      </c>
      <c r="C31" s="22"/>
      <c r="E31" s="208"/>
      <c r="F31" s="211"/>
    </row>
    <row r="32" spans="1:6" ht="15" customHeight="1" x14ac:dyDescent="0.25">
      <c r="A32" s="18"/>
      <c r="B32" s="19"/>
      <c r="C32" s="22"/>
      <c r="E32" s="208"/>
      <c r="F32" s="211"/>
    </row>
    <row r="33" spans="1:6" ht="120" customHeight="1" x14ac:dyDescent="0.25">
      <c r="A33" s="18" t="s">
        <v>103</v>
      </c>
      <c r="B33" s="19" t="s">
        <v>155</v>
      </c>
      <c r="C33" s="22" t="s">
        <v>101</v>
      </c>
      <c r="D33" s="23">
        <v>1</v>
      </c>
      <c r="E33" s="352"/>
      <c r="F33" s="211">
        <f t="shared" si="0"/>
        <v>0</v>
      </c>
    </row>
    <row r="34" spans="1:6" ht="15" customHeight="1" x14ac:dyDescent="0.25">
      <c r="A34" s="18"/>
      <c r="B34" s="19"/>
      <c r="C34" s="22"/>
      <c r="E34" s="208"/>
      <c r="F34" s="211"/>
    </row>
    <row r="35" spans="1:6" ht="90" customHeight="1" x14ac:dyDescent="0.25">
      <c r="A35" s="18" t="s">
        <v>104</v>
      </c>
      <c r="B35" s="19" t="s">
        <v>156</v>
      </c>
      <c r="C35" s="22" t="s">
        <v>101</v>
      </c>
      <c r="D35" s="23">
        <v>1</v>
      </c>
      <c r="E35" s="352"/>
      <c r="F35" s="211">
        <f t="shared" si="0"/>
        <v>0</v>
      </c>
    </row>
    <row r="36" spans="1:6" ht="15" customHeight="1" x14ac:dyDescent="0.25">
      <c r="A36" s="18"/>
      <c r="B36" s="19"/>
      <c r="C36" s="22"/>
      <c r="E36" s="208"/>
      <c r="F36" s="211"/>
    </row>
    <row r="37" spans="1:6" ht="150" customHeight="1" x14ac:dyDescent="0.25">
      <c r="A37" s="18" t="s">
        <v>120</v>
      </c>
      <c r="B37" s="19" t="s">
        <v>163</v>
      </c>
      <c r="C37" s="22" t="s">
        <v>101</v>
      </c>
      <c r="D37" s="23">
        <v>1</v>
      </c>
      <c r="E37" s="352"/>
      <c r="F37" s="211">
        <f t="shared" si="0"/>
        <v>0</v>
      </c>
    </row>
    <row r="38" spans="1:6" ht="15" customHeight="1" x14ac:dyDescent="0.25">
      <c r="A38" s="18"/>
      <c r="B38" s="19"/>
      <c r="C38" s="22"/>
      <c r="E38" s="208"/>
      <c r="F38" s="211"/>
    </row>
    <row r="39" spans="1:6" ht="150" customHeight="1" x14ac:dyDescent="0.25">
      <c r="A39" s="18" t="s">
        <v>121</v>
      </c>
      <c r="B39" s="19" t="s">
        <v>215</v>
      </c>
      <c r="C39" s="22" t="s">
        <v>122</v>
      </c>
      <c r="D39" s="23">
        <v>400</v>
      </c>
      <c r="E39" s="352"/>
      <c r="F39" s="211">
        <f t="shared" si="0"/>
        <v>0</v>
      </c>
    </row>
    <row r="40" spans="1:6" x14ac:dyDescent="0.25">
      <c r="A40" s="59"/>
      <c r="B40" s="56"/>
      <c r="C40" s="57"/>
      <c r="D40" s="58"/>
      <c r="E40" s="216"/>
      <c r="F40" s="222"/>
    </row>
    <row r="41" spans="1:6" ht="15.75" thickBot="1" x14ac:dyDescent="0.3">
      <c r="A41" s="363"/>
      <c r="B41" s="364" t="s">
        <v>85</v>
      </c>
      <c r="C41" s="365"/>
      <c r="D41" s="366"/>
      <c r="E41" s="367"/>
      <c r="F41" s="370">
        <f>SUM(F13:F40)</f>
        <v>0</v>
      </c>
    </row>
    <row r="42" spans="1:6" ht="15.75" thickTop="1" x14ac:dyDescent="0.25">
      <c r="A42" s="18"/>
      <c r="B42" s="19"/>
      <c r="C42" s="22"/>
    </row>
    <row r="43" spans="1:6" x14ac:dyDescent="0.25">
      <c r="A43" s="18"/>
      <c r="B43" s="19"/>
      <c r="C43" s="22"/>
    </row>
    <row r="44" spans="1:6" x14ac:dyDescent="0.25">
      <c r="A44" s="18"/>
      <c r="B44" s="19"/>
      <c r="C44" s="22"/>
    </row>
    <row r="45" spans="1:6" x14ac:dyDescent="0.25">
      <c r="A45" s="18"/>
      <c r="B45" s="19"/>
      <c r="C45" s="22"/>
    </row>
    <row r="46" spans="1:6" x14ac:dyDescent="0.25">
      <c r="A46" s="18"/>
      <c r="B46" s="19"/>
      <c r="C46" s="22"/>
    </row>
    <row r="47" spans="1:6" x14ac:dyDescent="0.25">
      <c r="A47" s="18"/>
      <c r="B47" s="19"/>
      <c r="C47" s="22"/>
    </row>
    <row r="48" spans="1:6" x14ac:dyDescent="0.25">
      <c r="A48" s="18"/>
      <c r="B48" s="19"/>
      <c r="C48" s="22"/>
    </row>
    <row r="49" spans="1:3" x14ac:dyDescent="0.25">
      <c r="A49" s="18"/>
      <c r="B49" s="19"/>
      <c r="C49" s="22"/>
    </row>
    <row r="50" spans="1:3" x14ac:dyDescent="0.25">
      <c r="A50" s="18"/>
      <c r="B50" s="19"/>
      <c r="C50" s="22"/>
    </row>
    <row r="51" spans="1:3" x14ac:dyDescent="0.25">
      <c r="A51" s="18"/>
      <c r="B51" s="19"/>
      <c r="C51" s="22"/>
    </row>
    <row r="52" spans="1:3" x14ac:dyDescent="0.25">
      <c r="A52" s="18"/>
      <c r="B52" s="19"/>
      <c r="C52" s="22"/>
    </row>
    <row r="53" spans="1:3" x14ac:dyDescent="0.25">
      <c r="A53" s="18"/>
      <c r="B53" s="19"/>
      <c r="C53" s="22"/>
    </row>
    <row r="54" spans="1:3" x14ac:dyDescent="0.25">
      <c r="A54" s="18"/>
      <c r="B54" s="19"/>
      <c r="C54" s="22"/>
    </row>
    <row r="55" spans="1:3" x14ac:dyDescent="0.25">
      <c r="A55" s="18"/>
      <c r="B55" s="19"/>
      <c r="C55" s="22"/>
    </row>
    <row r="56" spans="1:3" x14ac:dyDescent="0.25">
      <c r="A56" s="18"/>
      <c r="B56" s="19"/>
      <c r="C56" s="22"/>
    </row>
    <row r="57" spans="1:3" x14ac:dyDescent="0.25">
      <c r="A57" s="18"/>
      <c r="B57" s="19"/>
      <c r="C57" s="22"/>
    </row>
    <row r="58" spans="1:3" x14ac:dyDescent="0.25">
      <c r="A58" s="18"/>
      <c r="B58" s="19"/>
      <c r="C58" s="22"/>
    </row>
    <row r="59" spans="1:3" x14ac:dyDescent="0.25">
      <c r="A59" s="18"/>
      <c r="B59" s="19"/>
      <c r="C59" s="22"/>
    </row>
    <row r="60" spans="1:3" x14ac:dyDescent="0.25">
      <c r="A60" s="18"/>
      <c r="B60" s="19"/>
      <c r="C60" s="22"/>
    </row>
    <row r="61" spans="1:3" x14ac:dyDescent="0.25">
      <c r="A61" s="18"/>
      <c r="B61" s="19"/>
      <c r="C61" s="22"/>
    </row>
    <row r="62" spans="1:3" x14ac:dyDescent="0.25">
      <c r="A62" s="18"/>
      <c r="B62" s="19"/>
      <c r="C62" s="22"/>
    </row>
    <row r="63" spans="1:3" x14ac:dyDescent="0.25">
      <c r="A63" s="18"/>
      <c r="B63" s="19"/>
      <c r="C63" s="22"/>
    </row>
    <row r="64" spans="1:3" x14ac:dyDescent="0.25">
      <c r="A64" s="18"/>
      <c r="B64" s="19"/>
      <c r="C64" s="22"/>
    </row>
    <row r="65" spans="1:3" x14ac:dyDescent="0.25">
      <c r="A65" s="18"/>
      <c r="B65" s="19"/>
      <c r="C65" s="22"/>
    </row>
    <row r="66" spans="1:3" x14ac:dyDescent="0.25">
      <c r="A66" s="18"/>
      <c r="B66" s="19"/>
      <c r="C66" s="22"/>
    </row>
    <row r="67" spans="1:3" x14ac:dyDescent="0.25">
      <c r="A67" s="18"/>
      <c r="B67" s="19"/>
      <c r="C67" s="22"/>
    </row>
    <row r="68" spans="1:3" x14ac:dyDescent="0.25">
      <c r="A68" s="18"/>
      <c r="B68" s="19"/>
      <c r="C68" s="22"/>
    </row>
    <row r="69" spans="1:3" x14ac:dyDescent="0.25">
      <c r="A69" s="18"/>
      <c r="B69" s="19"/>
      <c r="C69" s="22"/>
    </row>
    <row r="70" spans="1:3" x14ac:dyDescent="0.25">
      <c r="A70" s="18"/>
      <c r="B70" s="19"/>
      <c r="C70" s="22"/>
    </row>
    <row r="71" spans="1:3" x14ac:dyDescent="0.25">
      <c r="A71" s="18"/>
      <c r="B71" s="19"/>
      <c r="C71" s="22"/>
    </row>
    <row r="72" spans="1:3" x14ac:dyDescent="0.25">
      <c r="A72" s="18"/>
      <c r="B72" s="19"/>
      <c r="C72" s="22"/>
    </row>
    <row r="73" spans="1:3" x14ac:dyDescent="0.25">
      <c r="A73" s="18"/>
      <c r="B73" s="19"/>
      <c r="C73" s="22"/>
    </row>
    <row r="74" spans="1:3" x14ac:dyDescent="0.25">
      <c r="A74" s="18"/>
      <c r="B74" s="19"/>
      <c r="C74" s="22"/>
    </row>
    <row r="75" spans="1:3" x14ac:dyDescent="0.25">
      <c r="A75" s="18"/>
      <c r="B75" s="19"/>
      <c r="C75" s="22"/>
    </row>
    <row r="76" spans="1:3" x14ac:dyDescent="0.25">
      <c r="A76" s="18"/>
      <c r="B76" s="19"/>
      <c r="C76" s="22"/>
    </row>
    <row r="77" spans="1:3" x14ac:dyDescent="0.25">
      <c r="A77" s="18"/>
      <c r="B77" s="19"/>
      <c r="C77" s="22"/>
    </row>
    <row r="78" spans="1:3" x14ac:dyDescent="0.25">
      <c r="A78" s="18"/>
      <c r="B78" s="19"/>
      <c r="C78" s="22"/>
    </row>
    <row r="79" spans="1:3" x14ac:dyDescent="0.25">
      <c r="A79" s="18"/>
      <c r="B79" s="19"/>
      <c r="C79" s="22"/>
    </row>
    <row r="80" spans="1:3" x14ac:dyDescent="0.25">
      <c r="A80" s="18"/>
      <c r="B80" s="19"/>
      <c r="C80" s="22"/>
    </row>
    <row r="81" spans="1:3" x14ac:dyDescent="0.25">
      <c r="A81" s="18"/>
      <c r="B81" s="19"/>
      <c r="C81" s="22"/>
    </row>
    <row r="82" spans="1:3" x14ac:dyDescent="0.25">
      <c r="A82" s="18"/>
      <c r="B82" s="19"/>
      <c r="C82" s="22"/>
    </row>
    <row r="83" spans="1:3" x14ac:dyDescent="0.25">
      <c r="A83" s="18"/>
      <c r="B83" s="19"/>
      <c r="C83" s="22"/>
    </row>
    <row r="84" spans="1:3" x14ac:dyDescent="0.25">
      <c r="A84" s="18"/>
      <c r="B84" s="19"/>
      <c r="C84" s="22"/>
    </row>
    <row r="85" spans="1:3" x14ac:dyDescent="0.25">
      <c r="A85" s="18"/>
      <c r="B85" s="19"/>
      <c r="C85" s="22"/>
    </row>
    <row r="86" spans="1:3" x14ac:dyDescent="0.25">
      <c r="A86" s="18"/>
      <c r="B86" s="19"/>
      <c r="C86" s="22"/>
    </row>
    <row r="87" spans="1:3" x14ac:dyDescent="0.25">
      <c r="A87" s="18"/>
      <c r="B87" s="19"/>
      <c r="C87" s="22"/>
    </row>
    <row r="88" spans="1:3" x14ac:dyDescent="0.25">
      <c r="A88" s="18"/>
      <c r="B88" s="19"/>
      <c r="C88" s="22"/>
    </row>
    <row r="89" spans="1:3" x14ac:dyDescent="0.25">
      <c r="A89" s="18"/>
      <c r="B89" s="19"/>
      <c r="C89" s="22"/>
    </row>
    <row r="90" spans="1:3" x14ac:dyDescent="0.25">
      <c r="A90" s="18"/>
      <c r="B90" s="19"/>
      <c r="C90" s="22"/>
    </row>
    <row r="91" spans="1:3" x14ac:dyDescent="0.25">
      <c r="A91" s="18"/>
      <c r="B91" s="19"/>
      <c r="C91" s="22"/>
    </row>
    <row r="92" spans="1:3" x14ac:dyDescent="0.25">
      <c r="A92" s="18"/>
      <c r="B92" s="19"/>
      <c r="C92" s="22"/>
    </row>
    <row r="93" spans="1:3" x14ac:dyDescent="0.25">
      <c r="A93" s="18"/>
      <c r="B93" s="19"/>
      <c r="C93" s="22"/>
    </row>
    <row r="94" spans="1:3" x14ac:dyDescent="0.25">
      <c r="A94" s="18"/>
      <c r="B94" s="19"/>
      <c r="C94" s="22"/>
    </row>
    <row r="95" spans="1:3" x14ac:dyDescent="0.25">
      <c r="A95" s="18"/>
      <c r="B95" s="19"/>
      <c r="C95" s="22"/>
    </row>
    <row r="96" spans="1:3" x14ac:dyDescent="0.25">
      <c r="A96" s="18"/>
      <c r="B96" s="19"/>
      <c r="C96" s="22"/>
    </row>
    <row r="97" spans="1:3" x14ac:dyDescent="0.25">
      <c r="A97" s="18"/>
      <c r="B97" s="19"/>
      <c r="C97" s="22"/>
    </row>
    <row r="98" spans="1:3" x14ac:dyDescent="0.25">
      <c r="A98" s="18"/>
      <c r="B98" s="19"/>
      <c r="C98" s="22"/>
    </row>
    <row r="99" spans="1:3" x14ac:dyDescent="0.25">
      <c r="A99" s="18"/>
    </row>
  </sheetData>
  <sheetProtection algorithmName="SHA-512" hashValue="asul1rrKMuxwwHtl5jjn8fe98WHbGxrUv5O9ZDyEE+c4Tz0Oh3MWP1SnpaltCdiR9UdIiWhR8myEqEuqchkdyA==" saltValue="OeXfFpAOe0brfKPmhMWuUA==" spinCount="100000" sheet="1" objects="1" scenarios="1"/>
  <mergeCells count="8">
    <mergeCell ref="B9:F9"/>
    <mergeCell ref="B10:F10"/>
    <mergeCell ref="B7:F7"/>
    <mergeCell ref="B3:F3"/>
    <mergeCell ref="B4:F4"/>
    <mergeCell ref="B5:F5"/>
    <mergeCell ref="B6:F6"/>
    <mergeCell ref="B8:F8"/>
  </mergeCells>
  <pageMargins left="0.70866141732283472" right="0.19685039370078741" top="0.74803149606299213" bottom="0.74803149606299213" header="0.31496062992125984" footer="0.31496062992125984"/>
  <pageSetup firstPageNumber="30" orientation="portrait" useFirstPageNumber="1" r:id="rId1"/>
  <headerFooter>
    <oddHeader>&amp;CVRTEC NAJDIHOJCA ENOTA ČENČA</oddHeader>
    <oddFooter>&amp;L&amp;A&amp;R&amp;P</oddFooter>
  </headerFooter>
  <rowBreaks count="1" manualBreakCount="1">
    <brk id="10"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Zeros="0" view="pageBreakPreview" zoomScaleNormal="100" zoomScaleSheetLayoutView="100" workbookViewId="0">
      <selection activeCell="B7" sqref="B7:F7"/>
    </sheetView>
  </sheetViews>
  <sheetFormatPr defaultColWidth="9.140625" defaultRowHeight="15" x14ac:dyDescent="0.25"/>
  <cols>
    <col min="1" max="1" width="9.7109375" style="21" customWidth="1"/>
    <col min="2" max="2" width="45.7109375" style="21" customWidth="1"/>
    <col min="3" max="3" width="5.7109375" style="23" customWidth="1"/>
    <col min="4" max="4" width="6.7109375" style="23" customWidth="1"/>
    <col min="5" max="5" width="9.7109375" style="23" customWidth="1"/>
    <col min="6" max="6" width="9.7109375" style="73" customWidth="1"/>
    <col min="7" max="16384" width="9.140625" style="21"/>
  </cols>
  <sheetData>
    <row r="1" spans="1:6" x14ac:dyDescent="0.25">
      <c r="A1" s="115" t="s">
        <v>13</v>
      </c>
      <c r="B1" s="115" t="s">
        <v>14</v>
      </c>
      <c r="F1" s="69"/>
    </row>
    <row r="2" spans="1:6" ht="14.45" x14ac:dyDescent="0.5">
      <c r="A2" s="115"/>
      <c r="B2" s="115"/>
      <c r="F2" s="69"/>
    </row>
    <row r="3" spans="1:6" x14ac:dyDescent="0.25">
      <c r="A3" s="115" t="s">
        <v>484</v>
      </c>
      <c r="B3" s="115" t="s">
        <v>513</v>
      </c>
    </row>
    <row r="4" spans="1:6" ht="14.45" x14ac:dyDescent="0.5">
      <c r="A4" s="115"/>
      <c r="B4" s="115"/>
    </row>
    <row r="5" spans="1:6" ht="45" customHeight="1" x14ac:dyDescent="0.25">
      <c r="A5" s="115"/>
      <c r="B5" s="489" t="s">
        <v>65</v>
      </c>
      <c r="C5" s="489"/>
      <c r="D5" s="489"/>
      <c r="E5" s="489"/>
      <c r="F5" s="489"/>
    </row>
    <row r="6" spans="1:6" ht="45" customHeight="1" x14ac:dyDescent="0.25">
      <c r="A6" s="115"/>
      <c r="B6" s="489" t="s">
        <v>64</v>
      </c>
      <c r="C6" s="489"/>
      <c r="D6" s="489"/>
      <c r="E6" s="489"/>
      <c r="F6" s="489"/>
    </row>
    <row r="7" spans="1:6" ht="45" customHeight="1" x14ac:dyDescent="0.25">
      <c r="A7" s="115"/>
      <c r="B7" s="489" t="s">
        <v>73</v>
      </c>
      <c r="C7" s="489"/>
      <c r="D7" s="489"/>
      <c r="E7" s="489"/>
      <c r="F7" s="489"/>
    </row>
    <row r="8" spans="1:6" ht="45" customHeight="1" x14ac:dyDescent="0.25">
      <c r="A8" s="115"/>
      <c r="B8" s="489" t="s">
        <v>66</v>
      </c>
      <c r="C8" s="489"/>
      <c r="D8" s="489"/>
      <c r="E8" s="489"/>
      <c r="F8" s="489"/>
    </row>
    <row r="9" spans="1:6" ht="30" customHeight="1" x14ac:dyDescent="0.25">
      <c r="A9" s="115"/>
      <c r="B9" s="489" t="s">
        <v>76</v>
      </c>
      <c r="C9" s="489"/>
      <c r="D9" s="489"/>
      <c r="E9" s="489"/>
      <c r="F9" s="489"/>
    </row>
    <row r="10" spans="1:6" ht="15" customHeight="1" x14ac:dyDescent="0.25">
      <c r="A10" s="115"/>
      <c r="B10" s="489" t="s">
        <v>75</v>
      </c>
      <c r="C10" s="489"/>
      <c r="D10" s="489"/>
      <c r="E10" s="489"/>
      <c r="F10" s="489"/>
    </row>
    <row r="11" spans="1:6" ht="30" customHeight="1" x14ac:dyDescent="0.25">
      <c r="A11" s="115"/>
      <c r="B11" s="489" t="s">
        <v>77</v>
      </c>
      <c r="C11" s="489"/>
      <c r="D11" s="489"/>
      <c r="E11" s="489"/>
      <c r="F11" s="489"/>
    </row>
    <row r="12" spans="1:6" ht="60" customHeight="1" x14ac:dyDescent="0.25">
      <c r="A12" s="115"/>
      <c r="B12" s="489" t="s">
        <v>80</v>
      </c>
      <c r="C12" s="489"/>
      <c r="D12" s="489"/>
      <c r="E12" s="489"/>
      <c r="F12" s="489"/>
    </row>
    <row r="13" spans="1:6" ht="15" customHeight="1" x14ac:dyDescent="0.25">
      <c r="A13" s="115"/>
      <c r="B13" s="141"/>
      <c r="C13" s="141"/>
      <c r="D13" s="141"/>
      <c r="E13" s="141"/>
      <c r="F13" s="116"/>
    </row>
    <row r="14" spans="1:6" s="117" customFormat="1" x14ac:dyDescent="0.2">
      <c r="A14" s="188" t="s">
        <v>61</v>
      </c>
      <c r="B14" s="189" t="s">
        <v>62</v>
      </c>
      <c r="C14" s="190" t="s">
        <v>55</v>
      </c>
      <c r="D14" s="190" t="s">
        <v>56</v>
      </c>
      <c r="E14" s="191" t="s">
        <v>57</v>
      </c>
      <c r="F14" s="195" t="s">
        <v>58</v>
      </c>
    </row>
    <row r="15" spans="1:6" ht="22.5" customHeight="1" x14ac:dyDescent="0.25">
      <c r="A15" s="18"/>
      <c r="B15" s="19"/>
      <c r="C15" s="22"/>
      <c r="E15" s="208"/>
      <c r="F15" s="211"/>
    </row>
    <row r="16" spans="1:6" ht="150" customHeight="1" x14ac:dyDescent="0.25">
      <c r="A16" s="18" t="s">
        <v>10</v>
      </c>
      <c r="B16" s="19" t="s">
        <v>364</v>
      </c>
      <c r="C16" s="22"/>
      <c r="E16" s="208"/>
      <c r="F16" s="211"/>
    </row>
    <row r="17" spans="1:6" ht="15" customHeight="1" x14ac:dyDescent="0.25">
      <c r="A17" s="18"/>
      <c r="B17" s="19" t="s">
        <v>365</v>
      </c>
      <c r="C17" s="22" t="s">
        <v>59</v>
      </c>
      <c r="D17" s="23">
        <v>4</v>
      </c>
      <c r="E17" s="352"/>
      <c r="F17" s="211">
        <f>SUM(D17*E17)</f>
        <v>0</v>
      </c>
    </row>
    <row r="18" spans="1:6" ht="15" customHeight="1" x14ac:dyDescent="0.25">
      <c r="A18" s="18"/>
      <c r="B18" s="19" t="s">
        <v>366</v>
      </c>
      <c r="C18" s="22" t="s">
        <v>59</v>
      </c>
      <c r="D18" s="23">
        <v>1</v>
      </c>
      <c r="E18" s="352"/>
      <c r="F18" s="211">
        <f t="shared" ref="F18:F29" si="0">SUM(D18*E18)</f>
        <v>0</v>
      </c>
    </row>
    <row r="19" spans="1:6" ht="15" customHeight="1" x14ac:dyDescent="0.25">
      <c r="A19" s="18"/>
      <c r="B19" s="19" t="s">
        <v>367</v>
      </c>
      <c r="C19" s="22" t="s">
        <v>59</v>
      </c>
      <c r="D19" s="23">
        <v>1</v>
      </c>
      <c r="E19" s="352"/>
      <c r="F19" s="211">
        <f t="shared" si="0"/>
        <v>0</v>
      </c>
    </row>
    <row r="20" spans="1:6" ht="15" customHeight="1" x14ac:dyDescent="0.25">
      <c r="A20" s="18"/>
      <c r="B20" s="19" t="s">
        <v>368</v>
      </c>
      <c r="C20" s="22" t="s">
        <v>59</v>
      </c>
      <c r="D20" s="23">
        <v>1</v>
      </c>
      <c r="E20" s="352"/>
      <c r="F20" s="211">
        <f t="shared" si="0"/>
        <v>0</v>
      </c>
    </row>
    <row r="21" spans="1:6" ht="15" customHeight="1" x14ac:dyDescent="0.25">
      <c r="A21" s="18"/>
      <c r="B21" s="19" t="s">
        <v>369</v>
      </c>
      <c r="C21" s="22" t="s">
        <v>59</v>
      </c>
      <c r="D21" s="23">
        <v>1</v>
      </c>
      <c r="E21" s="352"/>
      <c r="F21" s="211">
        <f t="shared" si="0"/>
        <v>0</v>
      </c>
    </row>
    <row r="22" spans="1:6" ht="15" customHeight="1" x14ac:dyDescent="0.25">
      <c r="A22" s="18"/>
      <c r="B22" s="19" t="s">
        <v>370</v>
      </c>
      <c r="C22" s="22" t="s">
        <v>59</v>
      </c>
      <c r="D22" s="23">
        <v>1</v>
      </c>
      <c r="E22" s="352"/>
      <c r="F22" s="211">
        <f t="shared" si="0"/>
        <v>0</v>
      </c>
    </row>
    <row r="23" spans="1:6" ht="15" customHeight="1" x14ac:dyDescent="0.25">
      <c r="A23" s="18"/>
      <c r="B23" s="19" t="s">
        <v>371</v>
      </c>
      <c r="C23" s="22" t="s">
        <v>59</v>
      </c>
      <c r="D23" s="23">
        <v>1</v>
      </c>
      <c r="E23" s="352"/>
      <c r="F23" s="211">
        <f t="shared" si="0"/>
        <v>0</v>
      </c>
    </row>
    <row r="24" spans="1:6" ht="15" customHeight="1" x14ac:dyDescent="0.25">
      <c r="A24" s="18"/>
      <c r="B24" s="19" t="s">
        <v>372</v>
      </c>
      <c r="C24" s="22" t="s">
        <v>59</v>
      </c>
      <c r="D24" s="23">
        <v>1</v>
      </c>
      <c r="E24" s="352"/>
      <c r="F24" s="211">
        <f t="shared" si="0"/>
        <v>0</v>
      </c>
    </row>
    <row r="25" spans="1:6" ht="15" customHeight="1" x14ac:dyDescent="0.25">
      <c r="A25" s="18"/>
      <c r="B25" s="19" t="s">
        <v>373</v>
      </c>
      <c r="C25" s="22" t="s">
        <v>59</v>
      </c>
      <c r="D25" s="23">
        <v>1</v>
      </c>
      <c r="E25" s="352"/>
      <c r="F25" s="211">
        <f t="shared" si="0"/>
        <v>0</v>
      </c>
    </row>
    <row r="26" spans="1:6" ht="15" customHeight="1" x14ac:dyDescent="0.25">
      <c r="A26" s="18"/>
      <c r="B26" s="19"/>
      <c r="C26" s="22"/>
      <c r="E26" s="208"/>
      <c r="F26" s="211"/>
    </row>
    <row r="27" spans="1:6" ht="105" customHeight="1" x14ac:dyDescent="0.25">
      <c r="A27" s="18" t="s">
        <v>99</v>
      </c>
      <c r="B27" s="19" t="s">
        <v>374</v>
      </c>
      <c r="C27" s="22" t="s">
        <v>101</v>
      </c>
      <c r="D27" s="23">
        <v>2</v>
      </c>
      <c r="E27" s="352"/>
      <c r="F27" s="211">
        <f t="shared" si="0"/>
        <v>0</v>
      </c>
    </row>
    <row r="28" spans="1:6" ht="15" customHeight="1" x14ac:dyDescent="0.25">
      <c r="A28" s="18"/>
      <c r="B28" s="19"/>
      <c r="C28" s="22"/>
      <c r="E28" s="208"/>
      <c r="F28" s="211"/>
    </row>
    <row r="29" spans="1:6" ht="120" customHeight="1" x14ac:dyDescent="0.25">
      <c r="A29" s="18" t="s">
        <v>103</v>
      </c>
      <c r="B29" s="19" t="s">
        <v>375</v>
      </c>
      <c r="C29" s="22" t="s">
        <v>101</v>
      </c>
      <c r="D29" s="23">
        <v>1</v>
      </c>
      <c r="E29" s="352"/>
      <c r="F29" s="211">
        <f t="shared" si="0"/>
        <v>0</v>
      </c>
    </row>
    <row r="30" spans="1:6" x14ac:dyDescent="0.25">
      <c r="A30" s="59"/>
      <c r="B30" s="56"/>
      <c r="C30" s="57"/>
      <c r="D30" s="58"/>
      <c r="E30" s="216"/>
      <c r="F30" s="222"/>
    </row>
    <row r="31" spans="1:6" ht="15.75" thickBot="1" x14ac:dyDescent="0.3">
      <c r="A31" s="363"/>
      <c r="B31" s="364" t="s">
        <v>85</v>
      </c>
      <c r="C31" s="365"/>
      <c r="D31" s="366"/>
      <c r="E31" s="367"/>
      <c r="F31" s="370">
        <f>SUM(F15:F30)</f>
        <v>0</v>
      </c>
    </row>
    <row r="32" spans="1:6" ht="15.75" thickTop="1" x14ac:dyDescent="0.25">
      <c r="A32" s="18"/>
      <c r="B32" s="19"/>
      <c r="C32" s="22"/>
    </row>
    <row r="33" spans="1:3" x14ac:dyDescent="0.25">
      <c r="A33" s="18"/>
      <c r="B33" s="19"/>
      <c r="C33" s="22"/>
    </row>
    <row r="34" spans="1:3" x14ac:dyDescent="0.25">
      <c r="A34" s="18"/>
      <c r="B34" s="19"/>
      <c r="C34" s="22"/>
    </row>
    <row r="35" spans="1:3" x14ac:dyDescent="0.25">
      <c r="A35" s="18"/>
      <c r="B35" s="19"/>
      <c r="C35" s="22"/>
    </row>
    <row r="36" spans="1:3" x14ac:dyDescent="0.25">
      <c r="A36" s="18"/>
      <c r="B36" s="19"/>
      <c r="C36" s="22"/>
    </row>
    <row r="37" spans="1:3" x14ac:dyDescent="0.25">
      <c r="A37" s="18"/>
      <c r="B37" s="19"/>
      <c r="C37" s="22"/>
    </row>
    <row r="38" spans="1:3" x14ac:dyDescent="0.25">
      <c r="A38" s="18"/>
      <c r="B38" s="19"/>
      <c r="C38" s="22"/>
    </row>
    <row r="39" spans="1:3" x14ac:dyDescent="0.25">
      <c r="A39" s="18"/>
      <c r="B39" s="19"/>
      <c r="C39" s="22"/>
    </row>
    <row r="40" spans="1:3" x14ac:dyDescent="0.25">
      <c r="A40" s="18"/>
      <c r="B40" s="19"/>
      <c r="C40" s="22"/>
    </row>
    <row r="41" spans="1:3" x14ac:dyDescent="0.25">
      <c r="A41" s="18"/>
      <c r="B41" s="19"/>
      <c r="C41" s="22"/>
    </row>
    <row r="42" spans="1:3" x14ac:dyDescent="0.25">
      <c r="A42" s="18"/>
      <c r="B42" s="19"/>
      <c r="C42" s="22"/>
    </row>
    <row r="43" spans="1:3" x14ac:dyDescent="0.25">
      <c r="A43" s="18"/>
      <c r="B43" s="19"/>
      <c r="C43" s="22"/>
    </row>
    <row r="44" spans="1:3" x14ac:dyDescent="0.25">
      <c r="A44" s="18"/>
      <c r="B44" s="19"/>
      <c r="C44" s="22"/>
    </row>
    <row r="45" spans="1:3" x14ac:dyDescent="0.25">
      <c r="A45" s="18"/>
      <c r="B45" s="19"/>
      <c r="C45" s="22"/>
    </row>
    <row r="46" spans="1:3" x14ac:dyDescent="0.25">
      <c r="A46" s="18"/>
      <c r="B46" s="19"/>
      <c r="C46" s="22"/>
    </row>
    <row r="47" spans="1:3" x14ac:dyDescent="0.25">
      <c r="A47" s="18"/>
      <c r="B47" s="19"/>
      <c r="C47" s="22"/>
    </row>
    <row r="48" spans="1:3" x14ac:dyDescent="0.25">
      <c r="A48" s="18"/>
      <c r="B48" s="19"/>
      <c r="C48" s="22"/>
    </row>
    <row r="49" spans="1:3" x14ac:dyDescent="0.25">
      <c r="A49" s="18"/>
      <c r="B49" s="19"/>
      <c r="C49" s="22"/>
    </row>
    <row r="50" spans="1:3" x14ac:dyDescent="0.25">
      <c r="A50" s="18"/>
      <c r="B50" s="19"/>
      <c r="C50" s="22"/>
    </row>
    <row r="51" spans="1:3" x14ac:dyDescent="0.25">
      <c r="A51" s="18"/>
      <c r="B51" s="19"/>
      <c r="C51" s="22"/>
    </row>
    <row r="52" spans="1:3" x14ac:dyDescent="0.25">
      <c r="A52" s="18"/>
      <c r="B52" s="19"/>
      <c r="C52" s="22"/>
    </row>
    <row r="53" spans="1:3" x14ac:dyDescent="0.25">
      <c r="A53" s="18"/>
      <c r="B53" s="19"/>
      <c r="C53" s="22"/>
    </row>
    <row r="54" spans="1:3" x14ac:dyDescent="0.25">
      <c r="A54" s="18"/>
      <c r="B54" s="19"/>
      <c r="C54" s="22"/>
    </row>
    <row r="55" spans="1:3" x14ac:dyDescent="0.25">
      <c r="A55" s="18"/>
      <c r="B55" s="19"/>
      <c r="C55" s="22"/>
    </row>
    <row r="56" spans="1:3" x14ac:dyDescent="0.25">
      <c r="A56" s="18"/>
      <c r="B56" s="19"/>
      <c r="C56" s="22"/>
    </row>
    <row r="57" spans="1:3" x14ac:dyDescent="0.25">
      <c r="A57" s="18"/>
      <c r="B57" s="19"/>
      <c r="C57" s="22"/>
    </row>
    <row r="58" spans="1:3" x14ac:dyDescent="0.25">
      <c r="A58" s="18"/>
      <c r="B58" s="19"/>
      <c r="C58" s="22"/>
    </row>
    <row r="59" spans="1:3" x14ac:dyDescent="0.25">
      <c r="A59" s="18"/>
      <c r="B59" s="19"/>
      <c r="C59" s="22"/>
    </row>
    <row r="60" spans="1:3" x14ac:dyDescent="0.25">
      <c r="A60" s="18"/>
      <c r="B60" s="19"/>
      <c r="C60" s="22"/>
    </row>
    <row r="61" spans="1:3" x14ac:dyDescent="0.25">
      <c r="A61" s="18"/>
      <c r="B61" s="19"/>
      <c r="C61" s="22"/>
    </row>
    <row r="62" spans="1:3" x14ac:dyDescent="0.25">
      <c r="A62" s="18"/>
      <c r="B62" s="19"/>
      <c r="C62" s="22"/>
    </row>
    <row r="63" spans="1:3" x14ac:dyDescent="0.25">
      <c r="A63" s="18"/>
      <c r="B63" s="19"/>
      <c r="C63" s="22"/>
    </row>
    <row r="64" spans="1:3" x14ac:dyDescent="0.25">
      <c r="A64" s="18"/>
      <c r="B64" s="19"/>
      <c r="C64" s="22"/>
    </row>
    <row r="65" spans="1:3" x14ac:dyDescent="0.25">
      <c r="A65" s="18"/>
      <c r="B65" s="19"/>
      <c r="C65" s="22"/>
    </row>
    <row r="66" spans="1:3" x14ac:dyDescent="0.25">
      <c r="A66" s="18"/>
      <c r="B66" s="19"/>
      <c r="C66" s="22"/>
    </row>
    <row r="67" spans="1:3" x14ac:dyDescent="0.25">
      <c r="A67" s="18"/>
      <c r="B67" s="19"/>
      <c r="C67" s="22"/>
    </row>
    <row r="68" spans="1:3" x14ac:dyDescent="0.25">
      <c r="A68" s="18"/>
      <c r="B68" s="19"/>
      <c r="C68" s="22"/>
    </row>
    <row r="69" spans="1:3" x14ac:dyDescent="0.25">
      <c r="A69" s="18"/>
      <c r="B69" s="19"/>
      <c r="C69" s="22"/>
    </row>
    <row r="70" spans="1:3" x14ac:dyDescent="0.25">
      <c r="A70" s="18"/>
      <c r="B70" s="19"/>
      <c r="C70" s="22"/>
    </row>
    <row r="71" spans="1:3" x14ac:dyDescent="0.25">
      <c r="A71" s="18"/>
      <c r="B71" s="19"/>
      <c r="C71" s="22"/>
    </row>
    <row r="72" spans="1:3" x14ac:dyDescent="0.25">
      <c r="A72" s="18"/>
      <c r="B72" s="19"/>
      <c r="C72" s="22"/>
    </row>
    <row r="73" spans="1:3" x14ac:dyDescent="0.25">
      <c r="A73" s="18"/>
      <c r="B73" s="19"/>
      <c r="C73" s="22"/>
    </row>
    <row r="74" spans="1:3" x14ac:dyDescent="0.25">
      <c r="A74" s="18"/>
      <c r="B74" s="19"/>
      <c r="C74" s="22"/>
    </row>
    <row r="75" spans="1:3" x14ac:dyDescent="0.25">
      <c r="A75" s="18"/>
      <c r="B75" s="19"/>
      <c r="C75" s="22"/>
    </row>
    <row r="76" spans="1:3" x14ac:dyDescent="0.25">
      <c r="A76" s="18"/>
      <c r="B76" s="19"/>
      <c r="C76" s="22"/>
    </row>
    <row r="77" spans="1:3" x14ac:dyDescent="0.25">
      <c r="A77" s="18"/>
      <c r="B77" s="19"/>
      <c r="C77" s="22"/>
    </row>
    <row r="78" spans="1:3" x14ac:dyDescent="0.25">
      <c r="A78" s="18"/>
      <c r="B78" s="19"/>
      <c r="C78" s="22"/>
    </row>
    <row r="79" spans="1:3" x14ac:dyDescent="0.25">
      <c r="A79" s="18"/>
      <c r="B79" s="19"/>
      <c r="C79" s="22"/>
    </row>
    <row r="80" spans="1:3" x14ac:dyDescent="0.25">
      <c r="A80" s="18"/>
      <c r="B80" s="19"/>
      <c r="C80" s="22"/>
    </row>
    <row r="81" spans="1:3" x14ac:dyDescent="0.25">
      <c r="A81" s="18"/>
      <c r="B81" s="19"/>
      <c r="C81" s="22"/>
    </row>
    <row r="82" spans="1:3" x14ac:dyDescent="0.25">
      <c r="A82" s="18"/>
      <c r="B82" s="19"/>
      <c r="C82" s="22"/>
    </row>
    <row r="83" spans="1:3" x14ac:dyDescent="0.25">
      <c r="A83" s="18"/>
      <c r="B83" s="19"/>
      <c r="C83" s="22"/>
    </row>
    <row r="84" spans="1:3" x14ac:dyDescent="0.25">
      <c r="A84" s="18"/>
      <c r="B84" s="19"/>
      <c r="C84" s="22"/>
    </row>
    <row r="85" spans="1:3" x14ac:dyDescent="0.25">
      <c r="A85" s="18"/>
      <c r="B85" s="19"/>
      <c r="C85" s="22"/>
    </row>
    <row r="86" spans="1:3" x14ac:dyDescent="0.25">
      <c r="A86" s="18"/>
      <c r="B86" s="19"/>
      <c r="C86" s="22"/>
    </row>
    <row r="87" spans="1:3" x14ac:dyDescent="0.25">
      <c r="A87" s="18"/>
      <c r="B87" s="19"/>
      <c r="C87" s="22"/>
    </row>
    <row r="88" spans="1:3" x14ac:dyDescent="0.25">
      <c r="A88" s="18"/>
      <c r="B88" s="19"/>
      <c r="C88" s="22"/>
    </row>
    <row r="89" spans="1:3" x14ac:dyDescent="0.25">
      <c r="A89" s="18"/>
    </row>
  </sheetData>
  <sheetProtection algorithmName="SHA-512" hashValue="eKsU8Q+WDlvi435rdnNyy3hTBPVAk6wWFDPwo7DCD2GEKrhZ3NQBnkO+BwQgTTvzUNpu3k6nMPwYBhQIY3180A==" saltValue="dsp7xVJaDOahxaG88yAhXw==" spinCount="100000" sheet="1" objects="1" scenarios="1"/>
  <mergeCells count="8">
    <mergeCell ref="B11:F11"/>
    <mergeCell ref="B12:F12"/>
    <mergeCell ref="B5:F5"/>
    <mergeCell ref="B6:F6"/>
    <mergeCell ref="B7:F7"/>
    <mergeCell ref="B8:F8"/>
    <mergeCell ref="B9:F9"/>
    <mergeCell ref="B10:F10"/>
  </mergeCells>
  <pageMargins left="0.70866141732283472" right="0.19685039370078741" top="0.74803149606299213" bottom="0.74803149606299213" header="0.31496062992125984" footer="0.31496062992125984"/>
  <pageSetup paperSize="9" firstPageNumber="33" orientation="portrait" useFirstPageNumber="1" r:id="rId1"/>
  <headerFooter>
    <oddHeader>&amp;CVRTEC NAJDIHOJCA ENOTA ČENČA</oddHeader>
    <oddFooter>&amp;L&amp;A&amp;R&amp;P</oddFooter>
  </headerFooter>
  <rowBreaks count="1" manualBreakCount="1">
    <brk id="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4"/>
  <sheetViews>
    <sheetView showZeros="0" view="pageBreakPreview" zoomScaleNormal="100" zoomScaleSheetLayoutView="100" workbookViewId="0">
      <selection activeCell="B34" sqref="B34"/>
    </sheetView>
  </sheetViews>
  <sheetFormatPr defaultColWidth="11.85546875" defaultRowHeight="15" x14ac:dyDescent="0.25"/>
  <cols>
    <col min="1" max="1" width="9.7109375" style="36" customWidth="1"/>
    <col min="2" max="2" width="45.7109375" style="36" customWidth="1"/>
    <col min="3" max="3" width="5.7109375" style="36" customWidth="1"/>
    <col min="4" max="4" width="6.5703125" style="36" customWidth="1"/>
    <col min="5" max="5" width="15.140625" style="37" customWidth="1"/>
    <col min="6" max="6" width="7.7109375" style="404" customWidth="1"/>
    <col min="7" max="7" width="11.85546875" style="38"/>
    <col min="8" max="16384" width="11.85546875" style="36"/>
  </cols>
  <sheetData>
    <row r="2" spans="1:5" x14ac:dyDescent="0.25">
      <c r="A2" s="35" t="s">
        <v>0</v>
      </c>
      <c r="B2" s="36" t="s">
        <v>1</v>
      </c>
    </row>
    <row r="3" spans="1:5" ht="14.45" x14ac:dyDescent="0.5">
      <c r="A3" s="35"/>
      <c r="B3" s="36" t="s">
        <v>3</v>
      </c>
    </row>
    <row r="4" spans="1:5" x14ac:dyDescent="0.25">
      <c r="A4" s="35" t="s">
        <v>2</v>
      </c>
      <c r="B4" s="36" t="s">
        <v>205</v>
      </c>
    </row>
    <row r="5" spans="1:5" x14ac:dyDescent="0.25">
      <c r="A5" s="35" t="s">
        <v>53</v>
      </c>
      <c r="B5" s="36" t="s">
        <v>4</v>
      </c>
    </row>
    <row r="6" spans="1:5" x14ac:dyDescent="0.25">
      <c r="A6" s="35" t="s">
        <v>5</v>
      </c>
      <c r="B6" s="36" t="s">
        <v>209</v>
      </c>
    </row>
    <row r="7" spans="1:5" ht="45" x14ac:dyDescent="0.25">
      <c r="A7" s="35"/>
      <c r="B7" s="419" t="s">
        <v>469</v>
      </c>
    </row>
    <row r="8" spans="1:5" x14ac:dyDescent="0.25">
      <c r="A8" s="35" t="s">
        <v>6</v>
      </c>
      <c r="B8" s="36" t="s">
        <v>37</v>
      </c>
    </row>
    <row r="9" spans="1:5" x14ac:dyDescent="0.25">
      <c r="A9" s="35"/>
      <c r="B9" s="36" t="s">
        <v>7</v>
      </c>
    </row>
    <row r="10" spans="1:5" x14ac:dyDescent="0.25">
      <c r="A10" s="35" t="s">
        <v>54</v>
      </c>
      <c r="B10" s="39" t="s">
        <v>207</v>
      </c>
    </row>
    <row r="11" spans="1:5" ht="14.45" x14ac:dyDescent="0.5">
      <c r="A11" s="35" t="s">
        <v>20</v>
      </c>
      <c r="B11" s="40" t="s">
        <v>208</v>
      </c>
    </row>
    <row r="13" spans="1:5" ht="18.75" x14ac:dyDescent="0.3">
      <c r="A13" s="414" t="s">
        <v>459</v>
      </c>
    </row>
    <row r="15" spans="1:5" ht="14.65" thickBot="1" x14ac:dyDescent="0.55000000000000004">
      <c r="A15" s="181" t="s">
        <v>9</v>
      </c>
      <c r="B15" s="182"/>
      <c r="C15" s="182"/>
      <c r="D15" s="182"/>
      <c r="E15" s="183"/>
    </row>
    <row r="16" spans="1:5" ht="14.65" thickTop="1" x14ac:dyDescent="0.5"/>
    <row r="17" spans="1:7" ht="14.45" x14ac:dyDescent="0.5">
      <c r="A17" s="42" t="s">
        <v>11</v>
      </c>
      <c r="B17" s="41" t="s">
        <v>531</v>
      </c>
      <c r="C17" s="41"/>
      <c r="E17" s="409">
        <f>'2.POPIS skupna RK ES'!$E$21</f>
        <v>0</v>
      </c>
    </row>
    <row r="18" spans="1:7" ht="14.45" x14ac:dyDescent="0.5">
      <c r="A18" s="42" t="s">
        <v>13</v>
      </c>
      <c r="B18" s="41" t="s">
        <v>532</v>
      </c>
      <c r="C18" s="41"/>
      <c r="E18" s="409">
        <f>'3.POPIS skupna RK OKNA'!$E$21</f>
        <v>0</v>
      </c>
    </row>
    <row r="19" spans="1:7" ht="14.45" x14ac:dyDescent="0.5">
      <c r="A19" s="148" t="s">
        <v>417</v>
      </c>
      <c r="B19" s="43" t="s">
        <v>538</v>
      </c>
      <c r="C19" s="43"/>
      <c r="D19" s="44"/>
      <c r="E19" s="410">
        <f>'7.Rekapitulacija VRTNA UTA'!$E$14</f>
        <v>0</v>
      </c>
    </row>
    <row r="20" spans="1:7" ht="14.45" x14ac:dyDescent="0.5">
      <c r="A20" s="44"/>
      <c r="B20" s="43" t="s">
        <v>15</v>
      </c>
      <c r="C20" s="44"/>
      <c r="D20" s="44"/>
      <c r="E20" s="410">
        <f>SUM(E17:E19)</f>
        <v>0</v>
      </c>
    </row>
    <row r="21" spans="1:7" ht="14.45" x14ac:dyDescent="0.5">
      <c r="A21" s="85"/>
      <c r="B21" s="86" t="s">
        <v>206</v>
      </c>
      <c r="C21" s="85"/>
      <c r="D21" s="85"/>
      <c r="E21" s="411">
        <f>+E20*0.1</f>
        <v>0</v>
      </c>
    </row>
    <row r="22" spans="1:7" ht="14.45" x14ac:dyDescent="0.5">
      <c r="B22" s="41" t="s">
        <v>92</v>
      </c>
      <c r="E22" s="409">
        <f>SUM(E20:E21)</f>
        <v>0</v>
      </c>
    </row>
    <row r="23" spans="1:7" ht="14.45" x14ac:dyDescent="0.5">
      <c r="A23" s="44"/>
      <c r="B23" s="43" t="s">
        <v>457</v>
      </c>
      <c r="C23" s="44"/>
      <c r="D23" s="407">
        <v>0</v>
      </c>
      <c r="E23" s="410">
        <f>+E22*D23</f>
        <v>0</v>
      </c>
    </row>
    <row r="24" spans="1:7" s="55" customFormat="1" x14ac:dyDescent="0.25">
      <c r="A24" s="404"/>
      <c r="B24" s="405" t="s">
        <v>458</v>
      </c>
      <c r="C24" s="404"/>
      <c r="D24" s="406"/>
      <c r="E24" s="412">
        <f>+E22-E23</f>
        <v>0</v>
      </c>
      <c r="F24" s="404"/>
      <c r="G24" s="404"/>
    </row>
    <row r="25" spans="1:7" x14ac:dyDescent="0.25">
      <c r="A25" s="44"/>
      <c r="B25" s="43" t="s">
        <v>91</v>
      </c>
      <c r="C25" s="44"/>
      <c r="D25" s="44"/>
      <c r="E25" s="410">
        <f>+E24*0.22</f>
        <v>0</v>
      </c>
    </row>
    <row r="26" spans="1:7" ht="15.75" thickBot="1" x14ac:dyDescent="0.3">
      <c r="A26" s="181"/>
      <c r="B26" s="181" t="s">
        <v>18</v>
      </c>
      <c r="C26" s="181"/>
      <c r="D26" s="181"/>
      <c r="E26" s="413">
        <f>+E24+E25</f>
        <v>0</v>
      </c>
      <c r="F26" s="405"/>
    </row>
    <row r="27" spans="1:7" ht="15.75" thickTop="1" x14ac:dyDescent="0.25"/>
    <row r="30" spans="1:7" x14ac:dyDescent="0.25">
      <c r="A30" s="136"/>
      <c r="B30" s="136" t="s">
        <v>460</v>
      </c>
      <c r="C30" s="136"/>
      <c r="D30" s="136"/>
      <c r="E30" s="46"/>
      <c r="F30" s="408"/>
    </row>
    <row r="31" spans="1:7" ht="19.899999999999999" customHeight="1" x14ac:dyDescent="0.25">
      <c r="B31" s="44"/>
    </row>
    <row r="32" spans="1:7" ht="19.899999999999999" customHeight="1" x14ac:dyDescent="0.25">
      <c r="B32" s="415"/>
    </row>
    <row r="33" spans="2:2" ht="19.899999999999999" customHeight="1" x14ac:dyDescent="0.25">
      <c r="B33" s="44"/>
    </row>
    <row r="34" spans="2:2" ht="19.899999999999999" customHeight="1" x14ac:dyDescent="0.25">
      <c r="B34" s="44"/>
    </row>
    <row r="38" spans="2:2" x14ac:dyDescent="0.25">
      <c r="B38" s="44"/>
    </row>
    <row r="39" spans="2:2" x14ac:dyDescent="0.25">
      <c r="B39" s="416" t="s">
        <v>462</v>
      </c>
    </row>
    <row r="44" spans="2:2" x14ac:dyDescent="0.25">
      <c r="B44" s="416" t="s">
        <v>461</v>
      </c>
    </row>
  </sheetData>
  <sheetProtection algorithmName="SHA-512" hashValue="O/KButjWmxeSperq5tI+mIK0HEeq83rntW7ef2GAHXkNnwHPbhtOcjOSGjU69NEHMNNTT2c9BMlpWLW1m0SzjA==" saltValue="kfCZFNFvtVZj61UE4Jn9MA==" spinCount="100000" sheet="1" objects="1" scenarios="1"/>
  <pageMargins left="0.70866141732283472" right="0.19685039370078741" top="0.74803149606299213" bottom="0.74803149606299213" header="0.31496062992125984" footer="0.31496062992125984"/>
  <pageSetup paperSize="9" orientation="portrait" useFirstPageNumber="1" r:id="rId1"/>
  <headerFooter>
    <oddHeader>&amp;CVRTEC NAJDIHOJCA ENOTA ČENČA</oddHeader>
    <oddFooter>&amp;L&amp;A&amp;R&amp;P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Zeros="0" view="pageBreakPreview" zoomScaleNormal="70" zoomScaleSheetLayoutView="100" workbookViewId="0">
      <selection activeCell="B5" sqref="B5:F5"/>
    </sheetView>
  </sheetViews>
  <sheetFormatPr defaultColWidth="9.140625" defaultRowHeight="15" x14ac:dyDescent="0.25"/>
  <cols>
    <col min="1" max="1" width="9.7109375" style="21" customWidth="1"/>
    <col min="2" max="2" width="45.7109375" style="21" customWidth="1"/>
    <col min="3" max="3" width="5.7109375" style="23" customWidth="1"/>
    <col min="4" max="4" width="6.7109375" style="23" customWidth="1"/>
    <col min="5" max="5" width="8.7109375" style="23" customWidth="1"/>
    <col min="6" max="6" width="11.42578125" style="69" bestFit="1" customWidth="1"/>
    <col min="7" max="16384" width="9.140625" style="21"/>
  </cols>
  <sheetData>
    <row r="1" spans="1:6" ht="14.45" x14ac:dyDescent="0.5">
      <c r="A1" s="115" t="s">
        <v>479</v>
      </c>
      <c r="B1" s="115" t="s">
        <v>514</v>
      </c>
    </row>
    <row r="2" spans="1:6" ht="14.45" x14ac:dyDescent="0.5">
      <c r="A2" s="115"/>
      <c r="B2" s="115"/>
    </row>
    <row r="3" spans="1:6" ht="45" customHeight="1" x14ac:dyDescent="0.25">
      <c r="A3" s="115"/>
      <c r="B3" s="489" t="s">
        <v>65</v>
      </c>
      <c r="C3" s="489"/>
      <c r="D3" s="489"/>
      <c r="E3" s="489"/>
      <c r="F3" s="489"/>
    </row>
    <row r="4" spans="1:6" ht="45" customHeight="1" x14ac:dyDescent="0.25">
      <c r="A4" s="115"/>
      <c r="B4" s="489" t="s">
        <v>64</v>
      </c>
      <c r="C4" s="489"/>
      <c r="D4" s="489"/>
      <c r="E4" s="489"/>
      <c r="F4" s="489"/>
    </row>
    <row r="5" spans="1:6" ht="45" customHeight="1" x14ac:dyDescent="0.25">
      <c r="A5" s="115"/>
      <c r="B5" s="489" t="s">
        <v>73</v>
      </c>
      <c r="C5" s="489"/>
      <c r="D5" s="489"/>
      <c r="E5" s="489"/>
      <c r="F5" s="489"/>
    </row>
    <row r="6" spans="1:6" ht="45" customHeight="1" x14ac:dyDescent="0.25">
      <c r="A6" s="115"/>
      <c r="B6" s="489" t="s">
        <v>66</v>
      </c>
      <c r="C6" s="489"/>
      <c r="D6" s="489"/>
      <c r="E6" s="489"/>
      <c r="F6" s="489"/>
    </row>
    <row r="7" spans="1:6" ht="30" customHeight="1" x14ac:dyDescent="0.25">
      <c r="A7" s="115"/>
      <c r="B7" s="489" t="s">
        <v>76</v>
      </c>
      <c r="C7" s="489"/>
      <c r="D7" s="489"/>
      <c r="E7" s="489"/>
      <c r="F7" s="489"/>
    </row>
    <row r="8" spans="1:6" ht="15" customHeight="1" x14ac:dyDescent="0.5">
      <c r="A8" s="115"/>
      <c r="B8" s="489" t="s">
        <v>78</v>
      </c>
      <c r="C8" s="489"/>
      <c r="D8" s="489"/>
      <c r="E8" s="489"/>
      <c r="F8" s="489"/>
    </row>
    <row r="9" spans="1:6" ht="14.45" x14ac:dyDescent="0.5">
      <c r="A9" s="115"/>
      <c r="B9" s="489"/>
      <c r="C9" s="489"/>
      <c r="D9" s="489"/>
      <c r="E9" s="489"/>
      <c r="F9" s="489"/>
    </row>
    <row r="10" spans="1:6" s="117" customFormat="1" ht="14.45" x14ac:dyDescent="0.4">
      <c r="A10" s="188" t="s">
        <v>61</v>
      </c>
      <c r="B10" s="189" t="s">
        <v>62</v>
      </c>
      <c r="C10" s="190" t="s">
        <v>55</v>
      </c>
      <c r="D10" s="190" t="s">
        <v>56</v>
      </c>
      <c r="E10" s="191" t="s">
        <v>57</v>
      </c>
      <c r="F10" s="192" t="s">
        <v>58</v>
      </c>
    </row>
    <row r="11" spans="1:6" ht="15" customHeight="1" x14ac:dyDescent="0.5">
      <c r="A11" s="18"/>
      <c r="B11" s="19"/>
      <c r="C11" s="22"/>
      <c r="E11" s="208"/>
      <c r="F11" s="208"/>
    </row>
    <row r="12" spans="1:6" ht="165.75" customHeight="1" x14ac:dyDescent="0.25">
      <c r="A12" s="18" t="s">
        <v>10</v>
      </c>
      <c r="B12" s="19" t="s">
        <v>190</v>
      </c>
      <c r="C12" s="22" t="s">
        <v>60</v>
      </c>
      <c r="D12" s="23">
        <v>150</v>
      </c>
      <c r="E12" s="359"/>
      <c r="F12" s="211">
        <f t="shared" ref="F12" si="0">SUM(D12*E12)</f>
        <v>0</v>
      </c>
    </row>
    <row r="13" spans="1:6" ht="14.25" customHeight="1" x14ac:dyDescent="0.25">
      <c r="A13" s="18"/>
      <c r="B13" s="19" t="s">
        <v>184</v>
      </c>
      <c r="C13" s="22"/>
      <c r="E13" s="211"/>
      <c r="F13" s="211"/>
    </row>
    <row r="14" spans="1:6" ht="14.25" customHeight="1" x14ac:dyDescent="0.25">
      <c r="A14" s="18"/>
      <c r="B14" s="19" t="s">
        <v>185</v>
      </c>
      <c r="C14" s="22"/>
      <c r="E14" s="211"/>
      <c r="F14" s="211"/>
    </row>
    <row r="15" spans="1:6" ht="14.25" customHeight="1" x14ac:dyDescent="0.25">
      <c r="A15" s="18"/>
      <c r="B15" s="19" t="s">
        <v>186</v>
      </c>
      <c r="C15" s="22"/>
      <c r="E15" s="211"/>
      <c r="F15" s="211"/>
    </row>
    <row r="16" spans="1:6" ht="14.25" customHeight="1" x14ac:dyDescent="0.25">
      <c r="A16" s="18"/>
      <c r="B16" s="19" t="s">
        <v>187</v>
      </c>
      <c r="C16" s="22"/>
      <c r="E16" s="211"/>
      <c r="F16" s="211"/>
    </row>
    <row r="17" spans="1:6" ht="14.25" customHeight="1" x14ac:dyDescent="0.25">
      <c r="A17" s="18"/>
      <c r="B17" s="19" t="s">
        <v>188</v>
      </c>
      <c r="C17" s="22"/>
      <c r="E17" s="211"/>
      <c r="F17" s="211"/>
    </row>
    <row r="18" spans="1:6" ht="14.25" customHeight="1" x14ac:dyDescent="0.25">
      <c r="A18" s="18"/>
      <c r="B18" s="19" t="s">
        <v>189</v>
      </c>
      <c r="C18" s="22"/>
      <c r="E18" s="211"/>
      <c r="F18" s="211"/>
    </row>
    <row r="19" spans="1:6" ht="14.25" customHeight="1" x14ac:dyDescent="0.25">
      <c r="A19" s="18"/>
      <c r="B19" s="19"/>
      <c r="C19" s="22"/>
      <c r="E19" s="211"/>
      <c r="F19" s="211"/>
    </row>
    <row r="20" spans="1:6" ht="165" customHeight="1" x14ac:dyDescent="0.25">
      <c r="A20" s="18" t="s">
        <v>99</v>
      </c>
      <c r="B20" s="19" t="s">
        <v>200</v>
      </c>
      <c r="C20" s="22"/>
      <c r="E20" s="211"/>
      <c r="F20" s="211"/>
    </row>
    <row r="21" spans="1:6" ht="15" customHeight="1" x14ac:dyDescent="0.25">
      <c r="A21" s="18"/>
      <c r="B21" s="19"/>
      <c r="C21" s="22"/>
      <c r="E21" s="211"/>
      <c r="F21" s="211"/>
    </row>
    <row r="22" spans="1:6" ht="120" customHeight="1" x14ac:dyDescent="0.25">
      <c r="A22" s="18"/>
      <c r="B22" s="19" t="s">
        <v>449</v>
      </c>
      <c r="C22" s="22" t="s">
        <v>59</v>
      </c>
      <c r="D22" s="21">
        <v>5</v>
      </c>
      <c r="E22" s="359"/>
      <c r="F22" s="211">
        <f t="shared" ref="F22" si="1">SUM(D22*E22)</f>
        <v>0</v>
      </c>
    </row>
    <row r="23" spans="1:6" ht="15" customHeight="1" x14ac:dyDescent="0.25">
      <c r="A23" s="18"/>
      <c r="B23" s="19"/>
      <c r="C23" s="22"/>
      <c r="D23" s="21"/>
      <c r="E23" s="211"/>
      <c r="F23" s="211"/>
    </row>
    <row r="24" spans="1:6" ht="135" customHeight="1" x14ac:dyDescent="0.25">
      <c r="A24" s="18"/>
      <c r="B24" s="19" t="s">
        <v>450</v>
      </c>
      <c r="C24" s="22" t="s">
        <v>59</v>
      </c>
      <c r="D24" s="21">
        <v>6</v>
      </c>
      <c r="E24" s="359"/>
      <c r="F24" s="211">
        <f t="shared" ref="F24" si="2">SUM(D24*E24)</f>
        <v>0</v>
      </c>
    </row>
    <row r="25" spans="1:6" ht="14.25" customHeight="1" x14ac:dyDescent="0.25">
      <c r="A25" s="18"/>
      <c r="B25" s="19"/>
      <c r="C25" s="22"/>
      <c r="D25" s="21"/>
      <c r="E25" s="211"/>
      <c r="F25" s="211"/>
    </row>
    <row r="26" spans="1:6" ht="240.75" customHeight="1" x14ac:dyDescent="0.25">
      <c r="A26" s="18"/>
      <c r="B26" s="19" t="s">
        <v>451</v>
      </c>
      <c r="C26" s="22" t="s">
        <v>59</v>
      </c>
      <c r="D26" s="21">
        <v>6</v>
      </c>
      <c r="E26" s="359"/>
      <c r="F26" s="211">
        <f t="shared" ref="F26" si="3">SUM(D26*E26)</f>
        <v>0</v>
      </c>
    </row>
    <row r="27" spans="1:6" ht="14.25" customHeight="1" x14ac:dyDescent="0.25">
      <c r="A27" s="18"/>
      <c r="B27" s="19"/>
      <c r="C27" s="22"/>
      <c r="D27" s="21"/>
      <c r="E27" s="211"/>
      <c r="F27" s="211"/>
    </row>
    <row r="28" spans="1:6" ht="120" customHeight="1" x14ac:dyDescent="0.25">
      <c r="A28" s="18"/>
      <c r="B28" s="19" t="s">
        <v>452</v>
      </c>
      <c r="C28" s="22" t="s">
        <v>59</v>
      </c>
      <c r="D28" s="21">
        <v>5</v>
      </c>
      <c r="E28" s="359"/>
      <c r="F28" s="211">
        <f t="shared" ref="F28" si="4">SUM(D28*E28)</f>
        <v>0</v>
      </c>
    </row>
    <row r="29" spans="1:6" ht="14.25" customHeight="1" x14ac:dyDescent="0.25">
      <c r="A29" s="18"/>
      <c r="B29" s="19"/>
      <c r="C29" s="22"/>
      <c r="D29" s="21"/>
      <c r="E29" s="211"/>
      <c r="F29" s="211"/>
    </row>
    <row r="30" spans="1:6" ht="120" customHeight="1" x14ac:dyDescent="0.25">
      <c r="A30" s="18"/>
      <c r="B30" s="19" t="s">
        <v>453</v>
      </c>
      <c r="C30" s="22" t="s">
        <v>59</v>
      </c>
      <c r="D30" s="21">
        <v>6</v>
      </c>
      <c r="E30" s="359"/>
      <c r="F30" s="211">
        <f t="shared" ref="F30" si="5">SUM(D30*E30)</f>
        <v>0</v>
      </c>
    </row>
    <row r="31" spans="1:6" ht="14.25" customHeight="1" x14ac:dyDescent="0.25">
      <c r="A31" s="18"/>
      <c r="B31" s="19"/>
      <c r="C31" s="22"/>
      <c r="D31" s="21"/>
      <c r="E31" s="211"/>
      <c r="F31" s="211"/>
    </row>
    <row r="32" spans="1:6" ht="14.25" customHeight="1" x14ac:dyDescent="0.25">
      <c r="A32" s="18" t="s">
        <v>103</v>
      </c>
      <c r="B32" s="19" t="s">
        <v>191</v>
      </c>
      <c r="C32" s="22"/>
      <c r="D32" s="21"/>
      <c r="E32" s="211"/>
      <c r="F32" s="211"/>
    </row>
    <row r="33" spans="1:6" ht="185.25" customHeight="1" x14ac:dyDescent="0.25">
      <c r="A33" s="18"/>
      <c r="B33" s="19" t="s">
        <v>204</v>
      </c>
      <c r="C33" s="22"/>
      <c r="D33" s="21"/>
      <c r="E33" s="211"/>
      <c r="F33" s="208"/>
    </row>
    <row r="34" spans="1:6" ht="138.75" customHeight="1" x14ac:dyDescent="0.25">
      <c r="A34" s="18"/>
      <c r="B34" s="19" t="s">
        <v>454</v>
      </c>
      <c r="C34" s="22" t="s">
        <v>59</v>
      </c>
      <c r="D34" s="21">
        <v>1</v>
      </c>
      <c r="E34" s="359"/>
      <c r="F34" s="208">
        <f>SUM(D34*E34)</f>
        <v>0</v>
      </c>
    </row>
    <row r="35" spans="1:6" ht="141.75" customHeight="1" x14ac:dyDescent="0.25">
      <c r="A35" s="18"/>
      <c r="B35" s="19" t="s">
        <v>455</v>
      </c>
      <c r="C35" s="22" t="s">
        <v>59</v>
      </c>
      <c r="D35" s="21">
        <v>1</v>
      </c>
      <c r="E35" s="359"/>
      <c r="F35" s="208">
        <f>SUM(D35*E35)</f>
        <v>0</v>
      </c>
    </row>
    <row r="36" spans="1:6" ht="350.25" customHeight="1" x14ac:dyDescent="0.25">
      <c r="A36" s="18"/>
      <c r="B36" s="19" t="s">
        <v>456</v>
      </c>
      <c r="C36" s="22" t="s">
        <v>59</v>
      </c>
      <c r="D36" s="21">
        <v>1</v>
      </c>
      <c r="E36" s="359"/>
      <c r="F36" s="208">
        <f>SUM(D36*E36)</f>
        <v>0</v>
      </c>
    </row>
    <row r="37" spans="1:6" ht="90.75" customHeight="1" x14ac:dyDescent="0.25">
      <c r="A37" s="18"/>
      <c r="B37" s="19" t="s">
        <v>201</v>
      </c>
      <c r="C37" s="22" t="s">
        <v>59</v>
      </c>
      <c r="D37" s="21">
        <v>1</v>
      </c>
      <c r="E37" s="359"/>
      <c r="F37" s="208">
        <f>SUM(D37*E37)</f>
        <v>0</v>
      </c>
    </row>
    <row r="38" spans="1:6" ht="106.5" customHeight="1" x14ac:dyDescent="0.25">
      <c r="A38" s="18"/>
      <c r="B38" s="19" t="s">
        <v>202</v>
      </c>
      <c r="C38" s="22" t="s">
        <v>59</v>
      </c>
      <c r="D38" s="21">
        <v>1</v>
      </c>
      <c r="E38" s="359"/>
      <c r="F38" s="208">
        <f>SUM(D38*E38)</f>
        <v>0</v>
      </c>
    </row>
    <row r="39" spans="1:6" ht="18.75" customHeight="1" x14ac:dyDescent="0.25">
      <c r="A39" s="18"/>
      <c r="B39" s="19"/>
      <c r="C39" s="22"/>
      <c r="D39" s="21"/>
      <c r="E39" s="211"/>
      <c r="F39" s="211"/>
    </row>
    <row r="40" spans="1:6" ht="45" x14ac:dyDescent="0.25">
      <c r="A40" s="18" t="s">
        <v>104</v>
      </c>
      <c r="B40" s="19" t="s">
        <v>160</v>
      </c>
      <c r="C40" s="22"/>
      <c r="E40" s="208"/>
      <c r="F40" s="208"/>
    </row>
    <row r="41" spans="1:6" x14ac:dyDescent="0.25">
      <c r="A41" s="18"/>
      <c r="B41" s="19" t="s">
        <v>161</v>
      </c>
      <c r="C41" s="22" t="s">
        <v>60</v>
      </c>
      <c r="D41" s="23">
        <v>5.9</v>
      </c>
      <c r="E41" s="352"/>
      <c r="F41" s="208">
        <f>SUM(D41*E41)</f>
        <v>0</v>
      </c>
    </row>
    <row r="42" spans="1:6" x14ac:dyDescent="0.25">
      <c r="A42" s="18"/>
      <c r="B42" s="19" t="s">
        <v>162</v>
      </c>
      <c r="C42" s="22" t="s">
        <v>60</v>
      </c>
      <c r="D42" s="23">
        <v>1.3</v>
      </c>
      <c r="E42" s="352"/>
      <c r="F42" s="208">
        <f>SUM(D42*E42)</f>
        <v>0</v>
      </c>
    </row>
    <row r="43" spans="1:6" ht="15" customHeight="1" x14ac:dyDescent="0.25">
      <c r="A43" s="18"/>
      <c r="B43" s="19"/>
      <c r="E43" s="208"/>
      <c r="F43" s="208"/>
    </row>
    <row r="44" spans="1:6" s="55" customFormat="1" ht="153.75" customHeight="1" x14ac:dyDescent="0.25">
      <c r="A44" s="52" t="s">
        <v>120</v>
      </c>
      <c r="B44" s="51" t="s">
        <v>168</v>
      </c>
      <c r="C44" s="60" t="s">
        <v>59</v>
      </c>
      <c r="D44" s="54">
        <v>1</v>
      </c>
      <c r="E44" s="352"/>
      <c r="F44" s="208">
        <f>SUM(D44*E44)</f>
        <v>0</v>
      </c>
    </row>
    <row r="45" spans="1:6" ht="15" customHeight="1" x14ac:dyDescent="0.25">
      <c r="A45" s="59"/>
      <c r="B45" s="56"/>
      <c r="C45" s="57"/>
      <c r="D45" s="58"/>
      <c r="E45" s="216"/>
      <c r="F45" s="216"/>
    </row>
    <row r="46" spans="1:6" ht="15" customHeight="1" thickBot="1" x14ac:dyDescent="0.3">
      <c r="A46" s="363"/>
      <c r="B46" s="364" t="s">
        <v>86</v>
      </c>
      <c r="C46" s="365"/>
      <c r="D46" s="366"/>
      <c r="E46" s="367"/>
      <c r="F46" s="367">
        <f>SUM(F11:F45)</f>
        <v>0</v>
      </c>
    </row>
    <row r="47" spans="1:6" ht="15" customHeight="1" thickTop="1" x14ac:dyDescent="0.25">
      <c r="A47" s="18"/>
      <c r="B47" s="19"/>
      <c r="C47" s="22"/>
    </row>
    <row r="48" spans="1:6" ht="15" customHeight="1" x14ac:dyDescent="0.25">
      <c r="A48" s="18"/>
      <c r="B48" s="19"/>
      <c r="C48" s="22"/>
    </row>
    <row r="49" spans="1:3" ht="15" customHeight="1" x14ac:dyDescent="0.25">
      <c r="A49" s="18"/>
      <c r="B49" s="19"/>
      <c r="C49" s="22"/>
    </row>
    <row r="50" spans="1:3" ht="15" customHeight="1" x14ac:dyDescent="0.25">
      <c r="A50" s="18"/>
      <c r="B50" s="19"/>
      <c r="C50" s="22"/>
    </row>
    <row r="51" spans="1:3" ht="15" customHeight="1" x14ac:dyDescent="0.25">
      <c r="A51" s="18"/>
      <c r="B51" s="19"/>
      <c r="C51" s="22"/>
    </row>
    <row r="52" spans="1:3" ht="15" customHeight="1" x14ac:dyDescent="0.25">
      <c r="A52" s="18"/>
      <c r="B52" s="19"/>
      <c r="C52" s="22"/>
    </row>
    <row r="53" spans="1:3" ht="15" customHeight="1" x14ac:dyDescent="0.25">
      <c r="A53" s="18"/>
      <c r="B53" s="19"/>
      <c r="C53" s="22"/>
    </row>
    <row r="54" spans="1:3" ht="15" customHeight="1" x14ac:dyDescent="0.25">
      <c r="A54" s="18"/>
      <c r="B54" s="19"/>
      <c r="C54" s="22"/>
    </row>
    <row r="55" spans="1:3" ht="15" customHeight="1" x14ac:dyDescent="0.25">
      <c r="A55" s="18"/>
      <c r="B55" s="19"/>
      <c r="C55" s="22"/>
    </row>
    <row r="56" spans="1:3" ht="15" customHeight="1" x14ac:dyDescent="0.25">
      <c r="A56" s="18"/>
      <c r="B56" s="19"/>
      <c r="C56" s="22"/>
    </row>
    <row r="57" spans="1:3" ht="15" customHeight="1" x14ac:dyDescent="0.25">
      <c r="A57" s="18"/>
      <c r="B57" s="19"/>
      <c r="C57" s="22"/>
    </row>
    <row r="58" spans="1:3" ht="15" customHeight="1" x14ac:dyDescent="0.25">
      <c r="A58" s="18"/>
      <c r="B58" s="19"/>
      <c r="C58" s="22"/>
    </row>
    <row r="59" spans="1:3" ht="15" customHeight="1" x14ac:dyDescent="0.25">
      <c r="A59" s="18"/>
      <c r="B59" s="19"/>
      <c r="C59" s="22"/>
    </row>
    <row r="60" spans="1:3" ht="15" customHeight="1" x14ac:dyDescent="0.25">
      <c r="A60" s="18"/>
      <c r="B60" s="19"/>
      <c r="C60" s="22"/>
    </row>
    <row r="61" spans="1:3" ht="15" customHeight="1" x14ac:dyDescent="0.25">
      <c r="A61" s="18"/>
      <c r="B61" s="19"/>
      <c r="C61" s="22"/>
    </row>
    <row r="62" spans="1:3" ht="15" customHeight="1" x14ac:dyDescent="0.25">
      <c r="A62" s="18"/>
      <c r="B62" s="19"/>
      <c r="C62" s="22"/>
    </row>
    <row r="63" spans="1:3" ht="15" customHeight="1" x14ac:dyDescent="0.25">
      <c r="A63" s="18"/>
      <c r="B63" s="19"/>
      <c r="C63" s="22"/>
    </row>
    <row r="64" spans="1:3" ht="15" customHeight="1" x14ac:dyDescent="0.25">
      <c r="A64" s="18"/>
      <c r="B64" s="19"/>
      <c r="C64" s="22"/>
    </row>
    <row r="65" spans="1:3" ht="15" customHeight="1" x14ac:dyDescent="0.25">
      <c r="A65" s="18"/>
      <c r="B65" s="19"/>
      <c r="C65" s="22"/>
    </row>
    <row r="66" spans="1:3" ht="15" customHeight="1" x14ac:dyDescent="0.25">
      <c r="A66" s="18"/>
      <c r="B66" s="19"/>
      <c r="C66" s="22"/>
    </row>
    <row r="67" spans="1:3" ht="15" customHeight="1" x14ac:dyDescent="0.25">
      <c r="A67" s="18"/>
      <c r="B67" s="19"/>
      <c r="C67" s="22"/>
    </row>
    <row r="68" spans="1:3" ht="15" customHeight="1" x14ac:dyDescent="0.25">
      <c r="A68" s="18"/>
      <c r="B68" s="19"/>
      <c r="C68" s="22"/>
    </row>
    <row r="69" spans="1:3" ht="15" customHeight="1" x14ac:dyDescent="0.25">
      <c r="A69" s="18"/>
      <c r="B69" s="19"/>
      <c r="C69" s="22"/>
    </row>
    <row r="70" spans="1:3" ht="15" customHeight="1" x14ac:dyDescent="0.25">
      <c r="A70" s="18"/>
      <c r="B70" s="19"/>
      <c r="C70" s="22"/>
    </row>
    <row r="71" spans="1:3" ht="15" customHeight="1" x14ac:dyDescent="0.25">
      <c r="A71" s="18"/>
      <c r="B71" s="19"/>
      <c r="C71" s="22"/>
    </row>
    <row r="72" spans="1:3" ht="15" customHeight="1" x14ac:dyDescent="0.25">
      <c r="A72" s="18"/>
      <c r="B72" s="19"/>
      <c r="C72" s="22"/>
    </row>
    <row r="73" spans="1:3" ht="15" customHeight="1" x14ac:dyDescent="0.25">
      <c r="A73" s="18"/>
      <c r="B73" s="19"/>
      <c r="C73" s="22"/>
    </row>
    <row r="74" spans="1:3" ht="15" customHeight="1" x14ac:dyDescent="0.25">
      <c r="A74" s="18"/>
      <c r="B74" s="19"/>
      <c r="C74" s="22"/>
    </row>
    <row r="75" spans="1:3" ht="15" customHeight="1" x14ac:dyDescent="0.25">
      <c r="A75" s="18"/>
      <c r="B75" s="19"/>
      <c r="C75" s="22"/>
    </row>
    <row r="76" spans="1:3" ht="15" customHeight="1" x14ac:dyDescent="0.25">
      <c r="A76" s="18"/>
      <c r="B76" s="19"/>
      <c r="C76" s="22"/>
    </row>
    <row r="77" spans="1:3" ht="15" customHeight="1" x14ac:dyDescent="0.25">
      <c r="A77" s="18"/>
      <c r="B77" s="19"/>
      <c r="C77" s="22"/>
    </row>
    <row r="78" spans="1:3" ht="15" customHeight="1" x14ac:dyDescent="0.25">
      <c r="A78" s="18"/>
      <c r="B78" s="19"/>
      <c r="C78" s="22"/>
    </row>
    <row r="79" spans="1:3" ht="15" customHeight="1" x14ac:dyDescent="0.25">
      <c r="A79" s="18"/>
      <c r="B79" s="19"/>
      <c r="C79" s="22"/>
    </row>
    <row r="80" spans="1:3" ht="15" customHeight="1" x14ac:dyDescent="0.25">
      <c r="A80" s="18"/>
      <c r="B80" s="19"/>
      <c r="C80" s="22"/>
    </row>
    <row r="81" spans="1:3" ht="15" customHeight="1" x14ac:dyDescent="0.25">
      <c r="A81" s="18"/>
      <c r="B81" s="19"/>
      <c r="C81" s="22"/>
    </row>
    <row r="82" spans="1:3" ht="15" customHeight="1" x14ac:dyDescent="0.25">
      <c r="A82" s="18"/>
      <c r="B82" s="19"/>
      <c r="C82" s="22"/>
    </row>
    <row r="83" spans="1:3" ht="15" customHeight="1" x14ac:dyDescent="0.25">
      <c r="A83" s="18"/>
      <c r="B83" s="19"/>
      <c r="C83" s="22"/>
    </row>
    <row r="84" spans="1:3" ht="15" customHeight="1" x14ac:dyDescent="0.25">
      <c r="A84" s="18"/>
      <c r="B84" s="19"/>
      <c r="C84" s="22"/>
    </row>
    <row r="85" spans="1:3" ht="15" customHeight="1" x14ac:dyDescent="0.25">
      <c r="A85" s="18"/>
      <c r="B85" s="19"/>
      <c r="C85" s="22"/>
    </row>
    <row r="86" spans="1:3" x14ac:dyDescent="0.25">
      <c r="A86" s="18"/>
      <c r="B86" s="19"/>
      <c r="C86" s="22"/>
    </row>
    <row r="87" spans="1:3" x14ac:dyDescent="0.25">
      <c r="A87" s="18"/>
      <c r="B87" s="19"/>
      <c r="C87" s="22"/>
    </row>
    <row r="88" spans="1:3" x14ac:dyDescent="0.25">
      <c r="A88" s="18"/>
      <c r="B88" s="19"/>
      <c r="C88" s="22"/>
    </row>
    <row r="89" spans="1:3" x14ac:dyDescent="0.25">
      <c r="A89" s="18"/>
      <c r="B89" s="19"/>
      <c r="C89" s="22"/>
    </row>
    <row r="90" spans="1:3" x14ac:dyDescent="0.25">
      <c r="A90" s="18"/>
      <c r="B90" s="19"/>
      <c r="C90" s="22"/>
    </row>
    <row r="91" spans="1:3" x14ac:dyDescent="0.25">
      <c r="A91" s="18"/>
      <c r="B91" s="19"/>
      <c r="C91" s="22"/>
    </row>
    <row r="92" spans="1:3" x14ac:dyDescent="0.25">
      <c r="A92" s="18"/>
      <c r="B92" s="19"/>
      <c r="C92" s="22"/>
    </row>
    <row r="93" spans="1:3" x14ac:dyDescent="0.25">
      <c r="A93" s="18"/>
      <c r="B93" s="19"/>
      <c r="C93" s="22"/>
    </row>
    <row r="94" spans="1:3" x14ac:dyDescent="0.25">
      <c r="A94" s="18"/>
    </row>
  </sheetData>
  <sheetProtection algorithmName="SHA-512" hashValue="FxBAwSgTTbz+mpW4tHu0rMgTrGAxlm8ePufJDS2cuPYDsPGzka8fx5nPVrwQZgs7/RfjuBuDJII3HGHIXjWvrg==" saltValue="M1bTc4qeMOwXETOS1TSPOQ==" spinCount="100000" sheet="1" objects="1" scenarios="1"/>
  <mergeCells count="7">
    <mergeCell ref="B8:F8"/>
    <mergeCell ref="B9:F9"/>
    <mergeCell ref="B3:F3"/>
    <mergeCell ref="B4:F4"/>
    <mergeCell ref="B5:F5"/>
    <mergeCell ref="B6:F6"/>
    <mergeCell ref="B7:F7"/>
  </mergeCells>
  <pageMargins left="0.70866141732283472" right="0.19685039370078741" top="0.74803149606299213" bottom="0.74803149606299213" header="0.31496062992125984" footer="0.31496062992125984"/>
  <pageSetup paperSize="9" firstPageNumber="35" orientation="portrait" useFirstPageNumber="1" r:id="rId1"/>
  <headerFooter>
    <oddHeader>&amp;CVRTEC NAJDIHOJCA ENOTA ČENČA</oddHeader>
    <oddFooter>&amp;L&amp;A&amp;R&amp;P</oddFooter>
  </headerFooter>
  <rowBreaks count="1" manualBreakCount="1">
    <brk id="8"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showZeros="0" view="pageBreakPreview" zoomScaleNormal="90" zoomScaleSheetLayoutView="100" workbookViewId="0">
      <selection activeCell="B6" sqref="B6:F6"/>
    </sheetView>
  </sheetViews>
  <sheetFormatPr defaultColWidth="9.140625" defaultRowHeight="15" x14ac:dyDescent="0.25"/>
  <cols>
    <col min="1" max="1" width="9.7109375" style="21" customWidth="1"/>
    <col min="2" max="2" width="45.7109375" style="21" customWidth="1"/>
    <col min="3" max="3" width="5.7109375" style="23" customWidth="1"/>
    <col min="4" max="4" width="6.7109375" style="23" customWidth="1"/>
    <col min="5" max="5" width="10.28515625" style="23" bestFit="1" customWidth="1"/>
    <col min="6" max="6" width="11.42578125" style="69" bestFit="1" customWidth="1"/>
    <col min="7" max="16384" width="9.140625" style="21"/>
  </cols>
  <sheetData>
    <row r="1" spans="1:6" ht="14.45" x14ac:dyDescent="0.5">
      <c r="A1" s="115" t="s">
        <v>485</v>
      </c>
      <c r="B1" s="115" t="s">
        <v>515</v>
      </c>
    </row>
    <row r="2" spans="1:6" ht="14.45" x14ac:dyDescent="0.5">
      <c r="A2" s="115"/>
      <c r="B2" s="115"/>
    </row>
    <row r="3" spans="1:6" ht="45" customHeight="1" x14ac:dyDescent="0.25">
      <c r="A3" s="115"/>
      <c r="B3" s="489" t="s">
        <v>65</v>
      </c>
      <c r="C3" s="489"/>
      <c r="D3" s="489"/>
      <c r="E3" s="489"/>
      <c r="F3" s="489"/>
    </row>
    <row r="4" spans="1:6" ht="45" customHeight="1" x14ac:dyDescent="0.25">
      <c r="A4" s="115"/>
      <c r="B4" s="489" t="s">
        <v>64</v>
      </c>
      <c r="C4" s="489"/>
      <c r="D4" s="489"/>
      <c r="E4" s="489"/>
      <c r="F4" s="489"/>
    </row>
    <row r="5" spans="1:6" ht="45" customHeight="1" x14ac:dyDescent="0.25">
      <c r="A5" s="115"/>
      <c r="B5" s="489" t="s">
        <v>73</v>
      </c>
      <c r="C5" s="489"/>
      <c r="D5" s="489"/>
      <c r="E5" s="489"/>
      <c r="F5" s="489"/>
    </row>
    <row r="6" spans="1:6" ht="45" customHeight="1" x14ac:dyDescent="0.25">
      <c r="A6" s="115"/>
      <c r="B6" s="489" t="s">
        <v>66</v>
      </c>
      <c r="C6" s="489"/>
      <c r="D6" s="489"/>
      <c r="E6" s="489"/>
      <c r="F6" s="489"/>
    </row>
    <row r="7" spans="1:6" ht="30" customHeight="1" x14ac:dyDescent="0.25">
      <c r="A7" s="115"/>
      <c r="B7" s="489" t="s">
        <v>76</v>
      </c>
      <c r="C7" s="489"/>
      <c r="D7" s="489"/>
      <c r="E7" s="489"/>
      <c r="F7" s="489"/>
    </row>
    <row r="8" spans="1:6" ht="15" customHeight="1" x14ac:dyDescent="0.5">
      <c r="A8" s="115"/>
      <c r="B8" s="489" t="s">
        <v>78</v>
      </c>
      <c r="C8" s="489"/>
      <c r="D8" s="489"/>
      <c r="E8" s="489"/>
      <c r="F8" s="489"/>
    </row>
    <row r="9" spans="1:6" ht="14.45" x14ac:dyDescent="0.5">
      <c r="A9" s="115"/>
      <c r="B9" s="489"/>
      <c r="C9" s="489"/>
      <c r="D9" s="489"/>
      <c r="E9" s="489"/>
      <c r="F9" s="489"/>
    </row>
    <row r="10" spans="1:6" s="117" customFormat="1" ht="14.45" x14ac:dyDescent="0.4">
      <c r="A10" s="188" t="s">
        <v>61</v>
      </c>
      <c r="B10" s="189" t="s">
        <v>62</v>
      </c>
      <c r="C10" s="190" t="s">
        <v>55</v>
      </c>
      <c r="D10" s="190" t="s">
        <v>56</v>
      </c>
      <c r="E10" s="191" t="s">
        <v>57</v>
      </c>
      <c r="F10" s="192" t="s">
        <v>58</v>
      </c>
    </row>
    <row r="11" spans="1:6" ht="15" customHeight="1" x14ac:dyDescent="0.5">
      <c r="A11" s="18"/>
      <c r="B11" s="19"/>
      <c r="C11" s="22"/>
      <c r="E11" s="208"/>
      <c r="F11" s="208"/>
    </row>
    <row r="12" spans="1:6" ht="375" customHeight="1" x14ac:dyDescent="0.25">
      <c r="A12" s="18" t="s">
        <v>10</v>
      </c>
      <c r="B12" s="19" t="s">
        <v>345</v>
      </c>
      <c r="C12" s="22"/>
      <c r="E12" s="208"/>
      <c r="F12" s="208"/>
    </row>
    <row r="13" spans="1:6" ht="15" customHeight="1" x14ac:dyDescent="0.25">
      <c r="A13" s="18"/>
      <c r="B13" s="19" t="s">
        <v>346</v>
      </c>
      <c r="C13" s="22" t="s">
        <v>101</v>
      </c>
      <c r="D13" s="23">
        <v>1</v>
      </c>
      <c r="E13" s="352"/>
      <c r="F13" s="208">
        <f>SUM(D13*E13)</f>
        <v>0</v>
      </c>
    </row>
    <row r="14" spans="1:6" ht="15" customHeight="1" x14ac:dyDescent="0.25">
      <c r="A14" s="18"/>
      <c r="B14" s="19"/>
      <c r="C14" s="22"/>
      <c r="E14" s="208"/>
      <c r="F14" s="208"/>
    </row>
    <row r="15" spans="1:6" ht="376.5" customHeight="1" x14ac:dyDescent="0.25">
      <c r="A15" s="18" t="s">
        <v>99</v>
      </c>
      <c r="B15" s="19" t="s">
        <v>347</v>
      </c>
      <c r="C15" s="22"/>
      <c r="E15" s="208"/>
      <c r="F15" s="208"/>
    </row>
    <row r="16" spans="1:6" ht="15" customHeight="1" x14ac:dyDescent="0.25">
      <c r="A16" s="18"/>
      <c r="B16" s="19" t="s">
        <v>348</v>
      </c>
      <c r="C16" s="22" t="s">
        <v>101</v>
      </c>
      <c r="D16" s="23">
        <v>1</v>
      </c>
      <c r="E16" s="352"/>
      <c r="F16" s="208">
        <f>SUM(D16*E16)</f>
        <v>0</v>
      </c>
    </row>
    <row r="17" spans="1:6" ht="15" customHeight="1" x14ac:dyDescent="0.25">
      <c r="A17" s="18"/>
      <c r="B17" s="19"/>
      <c r="C17" s="22"/>
      <c r="E17" s="208"/>
      <c r="F17" s="208"/>
    </row>
    <row r="18" spans="1:6" ht="345" customHeight="1" x14ac:dyDescent="0.25">
      <c r="A18" s="18" t="s">
        <v>103</v>
      </c>
      <c r="B18" s="19" t="s">
        <v>349</v>
      </c>
      <c r="C18" s="22"/>
      <c r="E18" s="208"/>
      <c r="F18" s="208"/>
    </row>
    <row r="19" spans="1:6" ht="15" customHeight="1" x14ac:dyDescent="0.25">
      <c r="A19" s="18"/>
      <c r="B19" s="19" t="s">
        <v>350</v>
      </c>
      <c r="C19" s="22" t="s">
        <v>101</v>
      </c>
      <c r="D19" s="23">
        <v>1</v>
      </c>
      <c r="E19" s="352"/>
      <c r="F19" s="208">
        <f>SUM(D19*E19)</f>
        <v>0</v>
      </c>
    </row>
    <row r="20" spans="1:6" ht="15" customHeight="1" x14ac:dyDescent="0.25">
      <c r="A20" s="18"/>
      <c r="B20" s="19"/>
      <c r="C20" s="22"/>
      <c r="E20" s="208"/>
      <c r="F20" s="208"/>
    </row>
    <row r="21" spans="1:6" ht="360" customHeight="1" x14ac:dyDescent="0.25">
      <c r="A21" s="18" t="s">
        <v>104</v>
      </c>
      <c r="B21" s="19" t="s">
        <v>351</v>
      </c>
      <c r="C21" s="22"/>
      <c r="E21" s="208"/>
      <c r="F21" s="208"/>
    </row>
    <row r="22" spans="1:6" ht="15" customHeight="1" x14ac:dyDescent="0.25">
      <c r="A22" s="18"/>
      <c r="B22" s="19" t="s">
        <v>352</v>
      </c>
      <c r="C22" s="22" t="s">
        <v>101</v>
      </c>
      <c r="D22" s="23">
        <v>1</v>
      </c>
      <c r="E22" s="352"/>
      <c r="F22" s="208">
        <f>SUM(D22*E22)</f>
        <v>0</v>
      </c>
    </row>
    <row r="23" spans="1:6" ht="15" customHeight="1" x14ac:dyDescent="0.25">
      <c r="A23" s="18"/>
      <c r="B23" s="19"/>
      <c r="C23" s="22"/>
      <c r="E23" s="208"/>
      <c r="F23" s="208"/>
    </row>
    <row r="24" spans="1:6" ht="345" customHeight="1" x14ac:dyDescent="0.25">
      <c r="A24" s="18" t="s">
        <v>120</v>
      </c>
      <c r="B24" s="19" t="s">
        <v>349</v>
      </c>
      <c r="C24" s="22"/>
      <c r="E24" s="208"/>
      <c r="F24" s="208"/>
    </row>
    <row r="25" spans="1:6" ht="15" customHeight="1" x14ac:dyDescent="0.25">
      <c r="A25" s="18"/>
      <c r="B25" s="19" t="s">
        <v>350</v>
      </c>
      <c r="C25" s="22" t="s">
        <v>101</v>
      </c>
      <c r="D25" s="23">
        <v>1</v>
      </c>
      <c r="E25" s="352"/>
      <c r="F25" s="208">
        <f>SUM(D25*E25)</f>
        <v>0</v>
      </c>
    </row>
    <row r="26" spans="1:6" ht="15" customHeight="1" x14ac:dyDescent="0.25">
      <c r="A26" s="18"/>
      <c r="B26" s="19"/>
      <c r="C26" s="22"/>
      <c r="E26" s="208"/>
      <c r="F26" s="208"/>
    </row>
    <row r="27" spans="1:6" ht="360" customHeight="1" x14ac:dyDescent="0.25">
      <c r="A27" s="18" t="s">
        <v>121</v>
      </c>
      <c r="B27" s="19" t="s">
        <v>353</v>
      </c>
      <c r="C27" s="22"/>
      <c r="E27" s="208"/>
      <c r="F27" s="208"/>
    </row>
    <row r="28" spans="1:6" ht="15" customHeight="1" x14ac:dyDescent="0.25">
      <c r="A28" s="18"/>
      <c r="B28" s="19" t="s">
        <v>354</v>
      </c>
      <c r="C28" s="22" t="s">
        <v>101</v>
      </c>
      <c r="D28" s="23">
        <v>1</v>
      </c>
      <c r="E28" s="352"/>
      <c r="F28" s="208">
        <f>SUM(D28*E28)</f>
        <v>0</v>
      </c>
    </row>
    <row r="29" spans="1:6" ht="15" customHeight="1" x14ac:dyDescent="0.25">
      <c r="A29" s="18"/>
      <c r="B29" s="19"/>
      <c r="C29" s="22"/>
      <c r="E29" s="208"/>
      <c r="F29" s="208"/>
    </row>
    <row r="30" spans="1:6" ht="150" customHeight="1" x14ac:dyDescent="0.25">
      <c r="A30" s="18" t="s">
        <v>126</v>
      </c>
      <c r="B30" s="19" t="s">
        <v>355</v>
      </c>
      <c r="C30" s="22" t="s">
        <v>343</v>
      </c>
      <c r="D30" s="23">
        <v>9</v>
      </c>
      <c r="E30" s="352"/>
      <c r="F30" s="208">
        <f>SUM(D30*E30)</f>
        <v>0</v>
      </c>
    </row>
    <row r="31" spans="1:6" x14ac:dyDescent="0.25">
      <c r="B31" s="19"/>
      <c r="C31" s="20"/>
      <c r="D31" s="18"/>
      <c r="E31" s="211"/>
      <c r="F31" s="211"/>
    </row>
    <row r="32" spans="1:6" ht="150" customHeight="1" x14ac:dyDescent="0.25">
      <c r="A32" s="18" t="s">
        <v>127</v>
      </c>
      <c r="B32" s="19" t="s">
        <v>356</v>
      </c>
      <c r="C32" s="21"/>
      <c r="D32" s="21"/>
      <c r="E32" s="211"/>
      <c r="F32" s="211"/>
    </row>
    <row r="33" spans="1:7" ht="15" customHeight="1" x14ac:dyDescent="0.25">
      <c r="A33" s="18"/>
      <c r="B33" s="19" t="s">
        <v>357</v>
      </c>
      <c r="C33" s="22" t="s">
        <v>72</v>
      </c>
      <c r="D33" s="23">
        <v>2.6</v>
      </c>
      <c r="E33" s="359"/>
      <c r="F33" s="211">
        <f t="shared" ref="F33:F37" si="0">SUM(D33*E33)</f>
        <v>0</v>
      </c>
    </row>
    <row r="34" spans="1:7" ht="15" customHeight="1" x14ac:dyDescent="0.25">
      <c r="A34" s="18"/>
      <c r="B34" s="19" t="s">
        <v>358</v>
      </c>
      <c r="C34" s="22" t="s">
        <v>72</v>
      </c>
      <c r="D34" s="23">
        <v>14.9</v>
      </c>
      <c r="E34" s="359"/>
      <c r="F34" s="211">
        <f t="shared" si="0"/>
        <v>0</v>
      </c>
    </row>
    <row r="35" spans="1:7" ht="15" customHeight="1" x14ac:dyDescent="0.25">
      <c r="A35" s="18"/>
      <c r="B35" s="19" t="s">
        <v>359</v>
      </c>
      <c r="C35" s="22" t="s">
        <v>72</v>
      </c>
      <c r="D35" s="23">
        <v>19.399999999999999</v>
      </c>
      <c r="E35" s="359"/>
      <c r="F35" s="211">
        <f t="shared" si="0"/>
        <v>0</v>
      </c>
    </row>
    <row r="36" spans="1:7" ht="15" customHeight="1" x14ac:dyDescent="0.25">
      <c r="A36" s="18"/>
      <c r="B36" s="19" t="s">
        <v>360</v>
      </c>
      <c r="C36" s="22" t="s">
        <v>72</v>
      </c>
      <c r="D36" s="23">
        <v>5.7</v>
      </c>
      <c r="E36" s="359"/>
      <c r="F36" s="211">
        <f t="shared" si="0"/>
        <v>0</v>
      </c>
    </row>
    <row r="37" spans="1:7" ht="15" customHeight="1" x14ac:dyDescent="0.25">
      <c r="A37" s="18"/>
      <c r="B37" s="19" t="s">
        <v>361</v>
      </c>
      <c r="C37" s="22" t="s">
        <v>72</v>
      </c>
      <c r="D37" s="23">
        <v>3.3</v>
      </c>
      <c r="E37" s="359"/>
      <c r="F37" s="211">
        <f t="shared" si="0"/>
        <v>0</v>
      </c>
      <c r="G37" s="73"/>
    </row>
    <row r="38" spans="1:7" x14ac:dyDescent="0.25">
      <c r="B38" s="19"/>
      <c r="C38" s="20"/>
      <c r="D38" s="18"/>
      <c r="E38" s="211"/>
      <c r="F38" s="211"/>
    </row>
    <row r="39" spans="1:7" ht="150" customHeight="1" x14ac:dyDescent="0.25">
      <c r="A39" s="18" t="s">
        <v>128</v>
      </c>
      <c r="B39" s="19" t="s">
        <v>362</v>
      </c>
      <c r="C39" s="21"/>
      <c r="D39" s="21"/>
      <c r="E39" s="211"/>
      <c r="F39" s="211"/>
    </row>
    <row r="40" spans="1:7" ht="15" customHeight="1" x14ac:dyDescent="0.25">
      <c r="A40" s="18"/>
      <c r="B40" s="19" t="s">
        <v>363</v>
      </c>
      <c r="C40" s="22" t="s">
        <v>72</v>
      </c>
      <c r="D40" s="23">
        <v>4.5999999999999996</v>
      </c>
      <c r="E40" s="359"/>
      <c r="F40" s="211">
        <f t="shared" ref="F40:F41" si="1">SUM(D40*E40)</f>
        <v>0</v>
      </c>
    </row>
    <row r="41" spans="1:7" ht="15" customHeight="1" x14ac:dyDescent="0.25">
      <c r="A41" s="18"/>
      <c r="B41" s="19" t="s">
        <v>359</v>
      </c>
      <c r="C41" s="22" t="s">
        <v>72</v>
      </c>
      <c r="D41" s="23">
        <v>2.5</v>
      </c>
      <c r="E41" s="359"/>
      <c r="F41" s="211">
        <f t="shared" si="1"/>
        <v>0</v>
      </c>
    </row>
    <row r="42" spans="1:7" ht="15" customHeight="1" x14ac:dyDescent="0.25">
      <c r="A42" s="59"/>
      <c r="B42" s="56"/>
      <c r="C42" s="57"/>
      <c r="D42" s="58"/>
      <c r="E42" s="216"/>
      <c r="F42" s="216"/>
    </row>
    <row r="43" spans="1:7" ht="15" customHeight="1" thickBot="1" x14ac:dyDescent="0.3">
      <c r="A43" s="363"/>
      <c r="B43" s="364" t="s">
        <v>86</v>
      </c>
      <c r="C43" s="365"/>
      <c r="D43" s="366"/>
      <c r="E43" s="367"/>
      <c r="F43" s="367">
        <f>SUM(F11:F42)</f>
        <v>0</v>
      </c>
    </row>
    <row r="44" spans="1:7" ht="15" customHeight="1" thickTop="1" x14ac:dyDescent="0.25">
      <c r="A44" s="18"/>
      <c r="B44" s="19"/>
      <c r="C44" s="22"/>
    </row>
    <row r="45" spans="1:7" ht="15" customHeight="1" x14ac:dyDescent="0.25">
      <c r="A45" s="18"/>
      <c r="B45" s="19"/>
      <c r="C45" s="22"/>
    </row>
    <row r="46" spans="1:7" ht="15" customHeight="1" x14ac:dyDescent="0.25">
      <c r="A46" s="18"/>
      <c r="B46" s="19"/>
      <c r="C46" s="22"/>
    </row>
    <row r="47" spans="1:7" ht="15" customHeight="1" x14ac:dyDescent="0.25">
      <c r="A47" s="18"/>
      <c r="B47" s="19"/>
      <c r="C47" s="22"/>
    </row>
    <row r="48" spans="1:7" ht="15" customHeight="1" x14ac:dyDescent="0.25">
      <c r="A48" s="18"/>
      <c r="B48" s="19"/>
      <c r="C48" s="22"/>
    </row>
    <row r="49" spans="1:3" ht="15" customHeight="1" x14ac:dyDescent="0.25">
      <c r="A49" s="18"/>
      <c r="B49" s="19"/>
      <c r="C49" s="22"/>
    </row>
    <row r="50" spans="1:3" ht="15" customHeight="1" x14ac:dyDescent="0.25">
      <c r="A50" s="18"/>
      <c r="B50" s="19"/>
      <c r="C50" s="22"/>
    </row>
    <row r="51" spans="1:3" ht="15" customHeight="1" x14ac:dyDescent="0.25">
      <c r="A51" s="18"/>
      <c r="B51" s="19"/>
      <c r="C51" s="22"/>
    </row>
    <row r="52" spans="1:3" ht="15" customHeight="1" x14ac:dyDescent="0.25">
      <c r="A52" s="18"/>
      <c r="B52" s="19"/>
      <c r="C52" s="22"/>
    </row>
    <row r="53" spans="1:3" ht="15" customHeight="1" x14ac:dyDescent="0.25">
      <c r="A53" s="18"/>
      <c r="B53" s="19"/>
      <c r="C53" s="22"/>
    </row>
    <row r="54" spans="1:3" ht="15" customHeight="1" x14ac:dyDescent="0.25">
      <c r="A54" s="18"/>
      <c r="B54" s="19"/>
      <c r="C54" s="22"/>
    </row>
    <row r="55" spans="1:3" ht="15" customHeight="1" x14ac:dyDescent="0.25">
      <c r="A55" s="18"/>
      <c r="B55" s="19"/>
      <c r="C55" s="22"/>
    </row>
    <row r="56" spans="1:3" ht="15" customHeight="1" x14ac:dyDescent="0.25">
      <c r="A56" s="18"/>
      <c r="B56" s="19"/>
      <c r="C56" s="22"/>
    </row>
    <row r="57" spans="1:3" ht="15" customHeight="1" x14ac:dyDescent="0.25">
      <c r="A57" s="18"/>
      <c r="B57" s="19"/>
      <c r="C57" s="22"/>
    </row>
    <row r="58" spans="1:3" ht="15" customHeight="1" x14ac:dyDescent="0.25">
      <c r="A58" s="18"/>
      <c r="B58" s="19"/>
      <c r="C58" s="22"/>
    </row>
    <row r="59" spans="1:3" ht="15" customHeight="1" x14ac:dyDescent="0.25">
      <c r="A59" s="18"/>
      <c r="B59" s="19"/>
      <c r="C59" s="22"/>
    </row>
    <row r="60" spans="1:3" ht="15" customHeight="1" x14ac:dyDescent="0.25">
      <c r="A60" s="18"/>
      <c r="B60" s="19"/>
      <c r="C60" s="22"/>
    </row>
    <row r="61" spans="1:3" ht="15" customHeight="1" x14ac:dyDescent="0.25">
      <c r="A61" s="18"/>
      <c r="B61" s="19"/>
      <c r="C61" s="22"/>
    </row>
    <row r="62" spans="1:3" ht="15" customHeight="1" x14ac:dyDescent="0.25">
      <c r="A62" s="18"/>
      <c r="B62" s="19"/>
      <c r="C62" s="22"/>
    </row>
    <row r="63" spans="1:3" ht="15" customHeight="1" x14ac:dyDescent="0.25">
      <c r="A63" s="18"/>
      <c r="B63" s="19"/>
      <c r="C63" s="22"/>
    </row>
    <row r="64" spans="1:3" ht="15" customHeight="1" x14ac:dyDescent="0.25">
      <c r="A64" s="18"/>
      <c r="B64" s="19"/>
      <c r="C64" s="22"/>
    </row>
    <row r="65" spans="1:3" ht="15" customHeight="1" x14ac:dyDescent="0.25">
      <c r="A65" s="18"/>
      <c r="B65" s="19"/>
      <c r="C65" s="22"/>
    </row>
    <row r="66" spans="1:3" ht="15" customHeight="1" x14ac:dyDescent="0.25">
      <c r="A66" s="18"/>
      <c r="B66" s="19"/>
      <c r="C66" s="22"/>
    </row>
    <row r="67" spans="1:3" ht="15" customHeight="1" x14ac:dyDescent="0.25">
      <c r="A67" s="18"/>
      <c r="B67" s="19"/>
      <c r="C67" s="22"/>
    </row>
    <row r="68" spans="1:3" ht="15" customHeight="1" x14ac:dyDescent="0.25">
      <c r="A68" s="18"/>
      <c r="B68" s="19"/>
      <c r="C68" s="22"/>
    </row>
    <row r="69" spans="1:3" ht="15" customHeight="1" x14ac:dyDescent="0.25">
      <c r="A69" s="18"/>
      <c r="B69" s="19"/>
      <c r="C69" s="22"/>
    </row>
    <row r="70" spans="1:3" ht="15" customHeight="1" x14ac:dyDescent="0.25">
      <c r="A70" s="18"/>
      <c r="B70" s="19"/>
      <c r="C70" s="22"/>
    </row>
    <row r="71" spans="1:3" ht="15" customHeight="1" x14ac:dyDescent="0.25">
      <c r="A71" s="18"/>
      <c r="B71" s="19"/>
      <c r="C71" s="22"/>
    </row>
    <row r="72" spans="1:3" ht="15" customHeight="1" x14ac:dyDescent="0.25">
      <c r="A72" s="18"/>
      <c r="B72" s="19"/>
      <c r="C72" s="22"/>
    </row>
    <row r="73" spans="1:3" ht="15" customHeight="1" x14ac:dyDescent="0.25">
      <c r="A73" s="18"/>
      <c r="B73" s="19"/>
      <c r="C73" s="22"/>
    </row>
    <row r="74" spans="1:3" ht="15" customHeight="1" x14ac:dyDescent="0.25">
      <c r="A74" s="18"/>
      <c r="B74" s="19"/>
      <c r="C74" s="22"/>
    </row>
    <row r="75" spans="1:3" ht="15" customHeight="1" x14ac:dyDescent="0.25">
      <c r="A75" s="18"/>
      <c r="B75" s="19"/>
      <c r="C75" s="22"/>
    </row>
    <row r="76" spans="1:3" ht="15" customHeight="1" x14ac:dyDescent="0.25">
      <c r="A76" s="18"/>
      <c r="B76" s="19"/>
      <c r="C76" s="22"/>
    </row>
    <row r="77" spans="1:3" ht="15" customHeight="1" x14ac:dyDescent="0.25">
      <c r="A77" s="18"/>
      <c r="B77" s="19"/>
      <c r="C77" s="22"/>
    </row>
    <row r="78" spans="1:3" ht="15" customHeight="1" x14ac:dyDescent="0.25">
      <c r="A78" s="18"/>
      <c r="B78" s="19"/>
      <c r="C78" s="22"/>
    </row>
    <row r="79" spans="1:3" ht="15" customHeight="1" x14ac:dyDescent="0.25">
      <c r="A79" s="18"/>
      <c r="B79" s="19"/>
      <c r="C79" s="22"/>
    </row>
    <row r="80" spans="1:3" ht="15" customHeight="1" x14ac:dyDescent="0.25">
      <c r="A80" s="18"/>
      <c r="B80" s="19"/>
      <c r="C80" s="22"/>
    </row>
    <row r="81" spans="1:3" ht="15" customHeight="1" x14ac:dyDescent="0.25">
      <c r="A81" s="18"/>
      <c r="B81" s="19"/>
      <c r="C81" s="22"/>
    </row>
    <row r="82" spans="1:3" ht="15" customHeight="1" x14ac:dyDescent="0.25">
      <c r="A82" s="18"/>
      <c r="B82" s="19"/>
      <c r="C82" s="22"/>
    </row>
    <row r="83" spans="1:3" x14ac:dyDescent="0.25">
      <c r="A83" s="18"/>
      <c r="B83" s="19"/>
      <c r="C83" s="22"/>
    </row>
    <row r="84" spans="1:3" x14ac:dyDescent="0.25">
      <c r="A84" s="18"/>
      <c r="B84" s="19"/>
      <c r="C84" s="22"/>
    </row>
    <row r="85" spans="1:3" x14ac:dyDescent="0.25">
      <c r="A85" s="18"/>
      <c r="B85" s="19"/>
      <c r="C85" s="22"/>
    </row>
    <row r="86" spans="1:3" x14ac:dyDescent="0.25">
      <c r="A86" s="18"/>
      <c r="B86" s="19"/>
      <c r="C86" s="22"/>
    </row>
    <row r="87" spans="1:3" x14ac:dyDescent="0.25">
      <c r="A87" s="18"/>
      <c r="B87" s="19"/>
      <c r="C87" s="22"/>
    </row>
    <row r="88" spans="1:3" x14ac:dyDescent="0.25">
      <c r="A88" s="18"/>
      <c r="B88" s="19"/>
      <c r="C88" s="22"/>
    </row>
    <row r="89" spans="1:3" x14ac:dyDescent="0.25">
      <c r="A89" s="18"/>
      <c r="B89" s="19"/>
      <c r="C89" s="22"/>
    </row>
    <row r="90" spans="1:3" x14ac:dyDescent="0.25">
      <c r="A90" s="18"/>
      <c r="B90" s="19"/>
      <c r="C90" s="22"/>
    </row>
    <row r="91" spans="1:3" x14ac:dyDescent="0.25">
      <c r="A91" s="18"/>
    </row>
  </sheetData>
  <sheetProtection algorithmName="SHA-512" hashValue="m20JYdXbp2gZ65NDULeYygHbXGheQopjXcJfwJgk+blLGbGnGhGcHt9DWvFHDLLd/k4Zo0z7PKva9Z9UNbhAhg==" saltValue="FEeNgRDG0yaQqpOSHDimfw==" spinCount="100000" sheet="1" objects="1" scenarios="1"/>
  <mergeCells count="7">
    <mergeCell ref="B9:F9"/>
    <mergeCell ref="B3:F3"/>
    <mergeCell ref="B4:F4"/>
    <mergeCell ref="B5:F5"/>
    <mergeCell ref="B6:F6"/>
    <mergeCell ref="B7:F7"/>
    <mergeCell ref="B8:F8"/>
  </mergeCells>
  <pageMargins left="0.70866141732283472" right="0.19685039370078741" top="0.74803149606299213" bottom="0.74803149606299213" header="0.31496062992125984" footer="0.31496062992125984"/>
  <pageSetup paperSize="9" firstPageNumber="41" orientation="portrait" useFirstPageNumber="1" r:id="rId1"/>
  <headerFooter>
    <oddHeader>&amp;CVRTEC NAJDIHOJCA ENOTA ČENČA</oddHeader>
    <oddFooter>&amp;L&amp;A&amp;R&amp;P</oddFooter>
  </headerFooter>
  <rowBreaks count="1" manualBreakCount="1">
    <brk id="8"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showZeros="0" view="pageBreakPreview" zoomScaleNormal="100" zoomScaleSheetLayoutView="100" workbookViewId="0">
      <selection activeCell="H5" sqref="H5"/>
    </sheetView>
  </sheetViews>
  <sheetFormatPr defaultColWidth="9.140625" defaultRowHeight="15" x14ac:dyDescent="0.25"/>
  <cols>
    <col min="1" max="1" width="9.7109375" style="55" customWidth="1"/>
    <col min="2" max="2" width="45.7109375" style="55" customWidth="1"/>
    <col min="3" max="3" width="5.7109375" style="55" customWidth="1"/>
    <col min="4" max="4" width="6.7109375" style="55" customWidth="1"/>
    <col min="5" max="5" width="9.7109375" style="55" customWidth="1"/>
    <col min="6" max="6" width="10.42578125" style="112" bestFit="1" customWidth="1"/>
    <col min="7" max="16384" width="9.140625" style="55"/>
  </cols>
  <sheetData>
    <row r="1" spans="1:6" ht="14.45" x14ac:dyDescent="0.5">
      <c r="A1" s="107" t="s">
        <v>486</v>
      </c>
      <c r="B1" s="107" t="s">
        <v>516</v>
      </c>
    </row>
    <row r="2" spans="1:6" ht="14.45" x14ac:dyDescent="0.5">
      <c r="A2" s="107"/>
      <c r="B2" s="107"/>
    </row>
    <row r="3" spans="1:6" ht="45" customHeight="1" x14ac:dyDescent="0.25">
      <c r="A3" s="107"/>
      <c r="B3" s="487" t="s">
        <v>65</v>
      </c>
      <c r="C3" s="487"/>
      <c r="D3" s="487"/>
      <c r="E3" s="487"/>
      <c r="F3" s="487"/>
    </row>
    <row r="4" spans="1:6" ht="45" customHeight="1" x14ac:dyDescent="0.25">
      <c r="A4" s="107"/>
      <c r="B4" s="487" t="s">
        <v>64</v>
      </c>
      <c r="C4" s="487"/>
      <c r="D4" s="487"/>
      <c r="E4" s="487"/>
      <c r="F4" s="487"/>
    </row>
    <row r="5" spans="1:6" ht="45" customHeight="1" x14ac:dyDescent="0.25">
      <c r="A5" s="107"/>
      <c r="B5" s="487" t="s">
        <v>73</v>
      </c>
      <c r="C5" s="487"/>
      <c r="D5" s="487"/>
      <c r="E5" s="487"/>
      <c r="F5" s="487"/>
    </row>
    <row r="6" spans="1:6" ht="45" customHeight="1" x14ac:dyDescent="0.25">
      <c r="A6" s="107"/>
      <c r="B6" s="487" t="s">
        <v>66</v>
      </c>
      <c r="C6" s="487"/>
      <c r="D6" s="487"/>
      <c r="E6" s="487"/>
      <c r="F6" s="487"/>
    </row>
    <row r="7" spans="1:6" ht="30" customHeight="1" x14ac:dyDescent="0.25">
      <c r="A7" s="107"/>
      <c r="B7" s="487" t="s">
        <v>76</v>
      </c>
      <c r="C7" s="487"/>
      <c r="D7" s="487"/>
      <c r="E7" s="487"/>
      <c r="F7" s="487"/>
    </row>
    <row r="8" spans="1:6" ht="30" customHeight="1" x14ac:dyDescent="0.25">
      <c r="A8" s="107"/>
      <c r="B8" s="487" t="s">
        <v>276</v>
      </c>
      <c r="C8" s="487"/>
      <c r="D8" s="487"/>
      <c r="E8" s="487"/>
      <c r="F8" s="487"/>
    </row>
    <row r="9" spans="1:6" ht="14.45" x14ac:dyDescent="0.5">
      <c r="A9" s="107"/>
      <c r="B9" s="487"/>
      <c r="C9" s="487"/>
      <c r="D9" s="487"/>
      <c r="E9" s="487"/>
      <c r="F9" s="487"/>
    </row>
    <row r="10" spans="1:6" s="111" customFormat="1" ht="14.45" x14ac:dyDescent="0.5">
      <c r="A10" s="163" t="s">
        <v>61</v>
      </c>
      <c r="B10" s="164" t="s">
        <v>62</v>
      </c>
      <c r="C10" s="165" t="s">
        <v>55</v>
      </c>
      <c r="D10" s="165" t="s">
        <v>56</v>
      </c>
      <c r="E10" s="167" t="s">
        <v>57</v>
      </c>
      <c r="F10" s="168" t="s">
        <v>58</v>
      </c>
    </row>
    <row r="11" spans="1:6" ht="14.45" x14ac:dyDescent="0.5">
      <c r="A11" s="52"/>
      <c r="B11" s="51"/>
      <c r="C11" s="53"/>
      <c r="D11" s="52"/>
      <c r="E11" s="213"/>
      <c r="F11" s="213"/>
    </row>
    <row r="12" spans="1:6" ht="315" customHeight="1" x14ac:dyDescent="0.25">
      <c r="A12" s="52" t="s">
        <v>10</v>
      </c>
      <c r="B12" s="51" t="s">
        <v>533</v>
      </c>
      <c r="C12" s="53"/>
      <c r="D12" s="52"/>
      <c r="E12" s="213"/>
      <c r="F12" s="213"/>
    </row>
    <row r="13" spans="1:6" ht="105" customHeight="1" x14ac:dyDescent="0.25">
      <c r="A13" s="52"/>
      <c r="B13" s="51" t="s">
        <v>278</v>
      </c>
      <c r="C13" s="53"/>
      <c r="D13" s="52"/>
      <c r="E13" s="213"/>
      <c r="F13" s="213"/>
    </row>
    <row r="14" spans="1:6" ht="15" customHeight="1" x14ac:dyDescent="0.25">
      <c r="A14" s="52"/>
      <c r="B14" s="51" t="s">
        <v>279</v>
      </c>
      <c r="C14" s="53"/>
      <c r="D14" s="52"/>
      <c r="E14" s="213"/>
      <c r="F14" s="213"/>
    </row>
    <row r="15" spans="1:6" ht="15" customHeight="1" x14ac:dyDescent="0.25">
      <c r="A15" s="52"/>
      <c r="B15" s="51" t="s">
        <v>280</v>
      </c>
      <c r="C15" s="53"/>
      <c r="D15" s="52"/>
      <c r="E15" s="213"/>
      <c r="F15" s="213"/>
    </row>
    <row r="16" spans="1:6" ht="15" customHeight="1" x14ac:dyDescent="0.25">
      <c r="A16" s="52"/>
      <c r="B16" s="51" t="s">
        <v>281</v>
      </c>
      <c r="C16" s="53"/>
      <c r="D16" s="52"/>
      <c r="E16" s="213"/>
      <c r="F16" s="213"/>
    </row>
    <row r="17" spans="1:6" ht="15" customHeight="1" x14ac:dyDescent="0.25">
      <c r="A17" s="52"/>
      <c r="B17" s="51" t="s">
        <v>282</v>
      </c>
      <c r="C17" s="53"/>
      <c r="D17" s="52"/>
      <c r="E17" s="213"/>
      <c r="F17" s="213"/>
    </row>
    <row r="18" spans="1:6" ht="15" customHeight="1" x14ac:dyDescent="0.25">
      <c r="A18" s="52"/>
      <c r="B18" s="51" t="s">
        <v>283</v>
      </c>
      <c r="C18" s="53"/>
      <c r="D18" s="52"/>
      <c r="E18" s="213"/>
      <c r="F18" s="213"/>
    </row>
    <row r="19" spans="1:6" ht="15" customHeight="1" x14ac:dyDescent="0.25">
      <c r="A19" s="52"/>
      <c r="B19" s="51" t="s">
        <v>284</v>
      </c>
      <c r="C19" s="53"/>
      <c r="D19" s="52"/>
      <c r="E19" s="213"/>
      <c r="F19" s="213"/>
    </row>
    <row r="20" spans="1:6" ht="15" customHeight="1" x14ac:dyDescent="0.25">
      <c r="A20" s="52"/>
      <c r="B20" s="51" t="s">
        <v>285</v>
      </c>
      <c r="C20" s="53"/>
      <c r="D20" s="52"/>
      <c r="E20" s="213"/>
      <c r="F20" s="213"/>
    </row>
    <row r="21" spans="1:6" x14ac:dyDescent="0.25">
      <c r="A21" s="52"/>
      <c r="B21" s="51" t="s">
        <v>286</v>
      </c>
      <c r="C21" s="53" t="s">
        <v>59</v>
      </c>
      <c r="D21" s="52">
        <v>1</v>
      </c>
      <c r="E21" s="359"/>
      <c r="F21" s="213">
        <f t="shared" ref="F21:F43" si="0">SUM(D21*E21)</f>
        <v>0</v>
      </c>
    </row>
    <row r="22" spans="1:6" x14ac:dyDescent="0.25">
      <c r="A22" s="52"/>
      <c r="B22" s="51" t="s">
        <v>287</v>
      </c>
      <c r="C22" s="53" t="s">
        <v>59</v>
      </c>
      <c r="D22" s="52">
        <v>1</v>
      </c>
      <c r="E22" s="359"/>
      <c r="F22" s="213">
        <f t="shared" si="0"/>
        <v>0</v>
      </c>
    </row>
    <row r="23" spans="1:6" x14ac:dyDescent="0.25">
      <c r="A23" s="52"/>
      <c r="B23" s="51" t="s">
        <v>288</v>
      </c>
      <c r="C23" s="53" t="s">
        <v>59</v>
      </c>
      <c r="D23" s="52">
        <v>1</v>
      </c>
      <c r="E23" s="359"/>
      <c r="F23" s="213">
        <f t="shared" si="0"/>
        <v>0</v>
      </c>
    </row>
    <row r="24" spans="1:6" x14ac:dyDescent="0.25">
      <c r="A24" s="52"/>
      <c r="B24" s="51" t="s">
        <v>289</v>
      </c>
      <c r="C24" s="53" t="s">
        <v>59</v>
      </c>
      <c r="D24" s="52">
        <v>1</v>
      </c>
      <c r="E24" s="359"/>
      <c r="F24" s="213">
        <f t="shared" si="0"/>
        <v>0</v>
      </c>
    </row>
    <row r="25" spans="1:6" x14ac:dyDescent="0.25">
      <c r="A25" s="52"/>
      <c r="B25" s="51" t="s">
        <v>290</v>
      </c>
      <c r="C25" s="53" t="s">
        <v>59</v>
      </c>
      <c r="D25" s="52">
        <v>1</v>
      </c>
      <c r="E25" s="359"/>
      <c r="F25" s="213">
        <f t="shared" si="0"/>
        <v>0</v>
      </c>
    </row>
    <row r="26" spans="1:6" x14ac:dyDescent="0.25">
      <c r="A26" s="52"/>
      <c r="B26" s="51" t="s">
        <v>291</v>
      </c>
      <c r="C26" s="53" t="s">
        <v>59</v>
      </c>
      <c r="D26" s="52">
        <v>1</v>
      </c>
      <c r="E26" s="359"/>
      <c r="F26" s="213">
        <f t="shared" si="0"/>
        <v>0</v>
      </c>
    </row>
    <row r="27" spans="1:6" x14ac:dyDescent="0.25">
      <c r="A27" s="52"/>
      <c r="B27" s="51" t="s">
        <v>292</v>
      </c>
      <c r="C27" s="53" t="s">
        <v>59</v>
      </c>
      <c r="D27" s="52">
        <v>1</v>
      </c>
      <c r="E27" s="359"/>
      <c r="F27" s="213">
        <f t="shared" si="0"/>
        <v>0</v>
      </c>
    </row>
    <row r="28" spans="1:6" x14ac:dyDescent="0.25">
      <c r="A28" s="52"/>
      <c r="B28" s="51" t="s">
        <v>293</v>
      </c>
      <c r="C28" s="53" t="s">
        <v>59</v>
      </c>
      <c r="D28" s="52">
        <v>1</v>
      </c>
      <c r="E28" s="359"/>
      <c r="F28" s="213">
        <f t="shared" si="0"/>
        <v>0</v>
      </c>
    </row>
    <row r="29" spans="1:6" x14ac:dyDescent="0.25">
      <c r="A29" s="52"/>
      <c r="B29" s="51" t="s">
        <v>294</v>
      </c>
      <c r="C29" s="53" t="s">
        <v>59</v>
      </c>
      <c r="D29" s="52">
        <v>1</v>
      </c>
      <c r="E29" s="359"/>
      <c r="F29" s="213">
        <f t="shared" si="0"/>
        <v>0</v>
      </c>
    </row>
    <row r="30" spans="1:6" x14ac:dyDescent="0.25">
      <c r="A30" s="52"/>
      <c r="B30" s="51" t="s">
        <v>295</v>
      </c>
      <c r="C30" s="53" t="s">
        <v>59</v>
      </c>
      <c r="D30" s="52">
        <v>1</v>
      </c>
      <c r="E30" s="359"/>
      <c r="F30" s="213">
        <f t="shared" si="0"/>
        <v>0</v>
      </c>
    </row>
    <row r="31" spans="1:6" x14ac:dyDescent="0.25">
      <c r="A31" s="52"/>
      <c r="B31" s="51" t="s">
        <v>296</v>
      </c>
      <c r="C31" s="53" t="s">
        <v>59</v>
      </c>
      <c r="D31" s="52">
        <v>1</v>
      </c>
      <c r="E31" s="359"/>
      <c r="F31" s="213">
        <f t="shared" si="0"/>
        <v>0</v>
      </c>
    </row>
    <row r="32" spans="1:6" x14ac:dyDescent="0.25">
      <c r="A32" s="52"/>
      <c r="B32" s="51" t="s">
        <v>297</v>
      </c>
      <c r="C32" s="53" t="s">
        <v>59</v>
      </c>
      <c r="D32" s="52">
        <v>1</v>
      </c>
      <c r="E32" s="359"/>
      <c r="F32" s="213">
        <f t="shared" si="0"/>
        <v>0</v>
      </c>
    </row>
    <row r="33" spans="1:6" x14ac:dyDescent="0.25">
      <c r="A33" s="52"/>
      <c r="B33" s="51" t="s">
        <v>298</v>
      </c>
      <c r="C33" s="53" t="s">
        <v>59</v>
      </c>
      <c r="D33" s="52">
        <v>1</v>
      </c>
      <c r="E33" s="359"/>
      <c r="F33" s="213">
        <f t="shared" si="0"/>
        <v>0</v>
      </c>
    </row>
    <row r="34" spans="1:6" x14ac:dyDescent="0.25">
      <c r="A34" s="52"/>
      <c r="B34" s="51" t="s">
        <v>299</v>
      </c>
      <c r="C34" s="53" t="s">
        <v>59</v>
      </c>
      <c r="D34" s="52">
        <v>1</v>
      </c>
      <c r="E34" s="359"/>
      <c r="F34" s="213">
        <f t="shared" si="0"/>
        <v>0</v>
      </c>
    </row>
    <row r="35" spans="1:6" x14ac:dyDescent="0.25">
      <c r="A35" s="52"/>
      <c r="B35" s="51" t="s">
        <v>300</v>
      </c>
      <c r="C35" s="53" t="s">
        <v>59</v>
      </c>
      <c r="D35" s="52">
        <v>1</v>
      </c>
      <c r="E35" s="359"/>
      <c r="F35" s="213">
        <f t="shared" si="0"/>
        <v>0</v>
      </c>
    </row>
    <row r="36" spans="1:6" x14ac:dyDescent="0.25">
      <c r="A36" s="52"/>
      <c r="B36" s="51" t="s">
        <v>301</v>
      </c>
      <c r="C36" s="53" t="s">
        <v>59</v>
      </c>
      <c r="D36" s="52">
        <v>1</v>
      </c>
      <c r="E36" s="359"/>
      <c r="F36" s="213">
        <f t="shared" si="0"/>
        <v>0</v>
      </c>
    </row>
    <row r="37" spans="1:6" x14ac:dyDescent="0.25">
      <c r="A37" s="52"/>
      <c r="B37" s="51" t="s">
        <v>302</v>
      </c>
      <c r="C37" s="53" t="s">
        <v>59</v>
      </c>
      <c r="D37" s="52">
        <v>1</v>
      </c>
      <c r="E37" s="359"/>
      <c r="F37" s="213">
        <f t="shared" si="0"/>
        <v>0</v>
      </c>
    </row>
    <row r="38" spans="1:6" x14ac:dyDescent="0.25">
      <c r="A38" s="52"/>
      <c r="B38" s="51" t="s">
        <v>303</v>
      </c>
      <c r="C38" s="53" t="s">
        <v>59</v>
      </c>
      <c r="D38" s="52">
        <v>1</v>
      </c>
      <c r="E38" s="359"/>
      <c r="F38" s="213">
        <f t="shared" si="0"/>
        <v>0</v>
      </c>
    </row>
    <row r="39" spans="1:6" ht="30" x14ac:dyDescent="0.25">
      <c r="A39" s="52"/>
      <c r="B39" s="51" t="s">
        <v>304</v>
      </c>
      <c r="C39" s="53" t="s">
        <v>59</v>
      </c>
      <c r="D39" s="52">
        <v>1</v>
      </c>
      <c r="E39" s="356"/>
      <c r="F39" s="207">
        <f t="shared" si="0"/>
        <v>0</v>
      </c>
    </row>
    <row r="40" spans="1:6" ht="30" x14ac:dyDescent="0.25">
      <c r="A40" s="52"/>
      <c r="B40" s="51" t="s">
        <v>305</v>
      </c>
      <c r="C40" s="53" t="s">
        <v>59</v>
      </c>
      <c r="D40" s="52">
        <v>1</v>
      </c>
      <c r="E40" s="356"/>
      <c r="F40" s="207">
        <f t="shared" si="0"/>
        <v>0</v>
      </c>
    </row>
    <row r="41" spans="1:6" x14ac:dyDescent="0.25">
      <c r="A41" s="52"/>
      <c r="B41" s="51" t="s">
        <v>306</v>
      </c>
      <c r="C41" s="53" t="s">
        <v>59</v>
      </c>
      <c r="D41" s="52">
        <v>3</v>
      </c>
      <c r="E41" s="359"/>
      <c r="F41" s="213">
        <f t="shared" si="0"/>
        <v>0</v>
      </c>
    </row>
    <row r="42" spans="1:6" x14ac:dyDescent="0.25">
      <c r="A42" s="52"/>
      <c r="B42" s="51" t="s">
        <v>307</v>
      </c>
      <c r="C42" s="53" t="s">
        <v>59</v>
      </c>
      <c r="D42" s="52">
        <v>1</v>
      </c>
      <c r="E42" s="359"/>
      <c r="F42" s="213">
        <f t="shared" si="0"/>
        <v>0</v>
      </c>
    </row>
    <row r="43" spans="1:6" x14ac:dyDescent="0.25">
      <c r="A43" s="52"/>
      <c r="B43" s="51" t="s">
        <v>308</v>
      </c>
      <c r="C43" s="53" t="s">
        <v>59</v>
      </c>
      <c r="D43" s="52">
        <v>1</v>
      </c>
      <c r="E43" s="359"/>
      <c r="F43" s="213">
        <f t="shared" si="0"/>
        <v>0</v>
      </c>
    </row>
    <row r="44" spans="1:6" x14ac:dyDescent="0.25">
      <c r="A44" s="52"/>
      <c r="B44" s="51" t="s">
        <v>309</v>
      </c>
      <c r="C44" s="53" t="s">
        <v>59</v>
      </c>
      <c r="D44" s="52">
        <v>1</v>
      </c>
      <c r="E44" s="359"/>
      <c r="F44" s="213">
        <f t="shared" ref="F44:F59" si="1">SUM(D44*E44)</f>
        <v>0</v>
      </c>
    </row>
    <row r="45" spans="1:6" x14ac:dyDescent="0.25">
      <c r="A45" s="52"/>
      <c r="B45" s="51" t="s">
        <v>310</v>
      </c>
      <c r="C45" s="53" t="s">
        <v>59</v>
      </c>
      <c r="D45" s="52">
        <v>1</v>
      </c>
      <c r="E45" s="359"/>
      <c r="F45" s="213">
        <f t="shared" ref="F45" si="2">SUM(D45*E45)</f>
        <v>0</v>
      </c>
    </row>
    <row r="46" spans="1:6" x14ac:dyDescent="0.25">
      <c r="A46" s="52"/>
      <c r="B46" s="51" t="s">
        <v>311</v>
      </c>
      <c r="C46" s="53" t="s">
        <v>59</v>
      </c>
      <c r="D46" s="52">
        <v>1</v>
      </c>
      <c r="E46" s="359"/>
      <c r="F46" s="213">
        <f t="shared" si="1"/>
        <v>0</v>
      </c>
    </row>
    <row r="47" spans="1:6" x14ac:dyDescent="0.25">
      <c r="A47" s="52"/>
      <c r="B47" s="51" t="s">
        <v>312</v>
      </c>
      <c r="C47" s="53" t="s">
        <v>59</v>
      </c>
      <c r="D47" s="52">
        <v>1</v>
      </c>
      <c r="E47" s="359"/>
      <c r="F47" s="213">
        <f t="shared" si="1"/>
        <v>0</v>
      </c>
    </row>
    <row r="48" spans="1:6" x14ac:dyDescent="0.25">
      <c r="A48" s="52"/>
      <c r="B48" s="51" t="s">
        <v>313</v>
      </c>
      <c r="C48" s="53" t="s">
        <v>59</v>
      </c>
      <c r="D48" s="52">
        <v>1</v>
      </c>
      <c r="E48" s="359"/>
      <c r="F48" s="213">
        <f t="shared" si="1"/>
        <v>0</v>
      </c>
    </row>
    <row r="49" spans="1:6" x14ac:dyDescent="0.25">
      <c r="A49" s="52"/>
      <c r="B49" s="51" t="s">
        <v>314</v>
      </c>
      <c r="C49" s="53" t="s">
        <v>59</v>
      </c>
      <c r="D49" s="52">
        <v>1</v>
      </c>
      <c r="E49" s="359"/>
      <c r="F49" s="213">
        <f t="shared" si="1"/>
        <v>0</v>
      </c>
    </row>
    <row r="50" spans="1:6" x14ac:dyDescent="0.25">
      <c r="A50" s="52"/>
      <c r="B50" s="51" t="s">
        <v>315</v>
      </c>
      <c r="C50" s="53" t="s">
        <v>59</v>
      </c>
      <c r="D50" s="52">
        <v>2</v>
      </c>
      <c r="E50" s="359"/>
      <c r="F50" s="213">
        <f t="shared" si="1"/>
        <v>0</v>
      </c>
    </row>
    <row r="51" spans="1:6" x14ac:dyDescent="0.25">
      <c r="A51" s="52"/>
      <c r="B51" s="51" t="s">
        <v>316</v>
      </c>
      <c r="C51" s="53" t="s">
        <v>59</v>
      </c>
      <c r="D51" s="52">
        <v>1</v>
      </c>
      <c r="E51" s="359"/>
      <c r="F51" s="213">
        <f t="shared" si="1"/>
        <v>0</v>
      </c>
    </row>
    <row r="52" spans="1:6" x14ac:dyDescent="0.25">
      <c r="A52" s="52"/>
      <c r="B52" s="51" t="s">
        <v>317</v>
      </c>
      <c r="C52" s="53" t="s">
        <v>59</v>
      </c>
      <c r="D52" s="52">
        <v>1</v>
      </c>
      <c r="E52" s="359"/>
      <c r="F52" s="213">
        <f t="shared" si="1"/>
        <v>0</v>
      </c>
    </row>
    <row r="53" spans="1:6" x14ac:dyDescent="0.25">
      <c r="A53" s="52"/>
      <c r="B53" s="51" t="s">
        <v>318</v>
      </c>
      <c r="C53" s="53" t="s">
        <v>59</v>
      </c>
      <c r="D53" s="52">
        <v>2</v>
      </c>
      <c r="E53" s="359"/>
      <c r="F53" s="213">
        <f t="shared" si="1"/>
        <v>0</v>
      </c>
    </row>
    <row r="54" spans="1:6" x14ac:dyDescent="0.25">
      <c r="A54" s="52"/>
      <c r="B54" s="51" t="s">
        <v>319</v>
      </c>
      <c r="C54" s="53" t="s">
        <v>59</v>
      </c>
      <c r="D54" s="52">
        <v>1</v>
      </c>
      <c r="E54" s="359"/>
      <c r="F54" s="213">
        <f t="shared" si="1"/>
        <v>0</v>
      </c>
    </row>
    <row r="55" spans="1:6" x14ac:dyDescent="0.25">
      <c r="A55" s="52"/>
      <c r="B55" s="51" t="s">
        <v>320</v>
      </c>
      <c r="C55" s="53" t="s">
        <v>59</v>
      </c>
      <c r="D55" s="52">
        <v>1</v>
      </c>
      <c r="E55" s="359"/>
      <c r="F55" s="213">
        <f t="shared" si="1"/>
        <v>0</v>
      </c>
    </row>
    <row r="56" spans="1:6" x14ac:dyDescent="0.25">
      <c r="A56" s="52"/>
      <c r="B56" s="51" t="s">
        <v>321</v>
      </c>
      <c r="C56" s="53" t="s">
        <v>59</v>
      </c>
      <c r="D56" s="52">
        <v>1</v>
      </c>
      <c r="E56" s="359"/>
      <c r="F56" s="213">
        <f t="shared" si="1"/>
        <v>0</v>
      </c>
    </row>
    <row r="57" spans="1:6" x14ac:dyDescent="0.25">
      <c r="A57" s="52"/>
      <c r="B57" s="51" t="s">
        <v>322</v>
      </c>
      <c r="C57" s="53" t="s">
        <v>59</v>
      </c>
      <c r="D57" s="52">
        <v>1</v>
      </c>
      <c r="E57" s="359"/>
      <c r="F57" s="213">
        <f t="shared" si="1"/>
        <v>0</v>
      </c>
    </row>
    <row r="58" spans="1:6" x14ac:dyDescent="0.25">
      <c r="A58" s="52"/>
      <c r="B58" s="51"/>
      <c r="C58" s="53"/>
      <c r="D58" s="52"/>
      <c r="E58" s="213"/>
      <c r="F58" s="213"/>
    </row>
    <row r="59" spans="1:6" ht="75" x14ac:dyDescent="0.25">
      <c r="A59" s="52" t="s">
        <v>99</v>
      </c>
      <c r="B59" s="51" t="s">
        <v>323</v>
      </c>
      <c r="C59" s="53" t="s">
        <v>101</v>
      </c>
      <c r="D59" s="52">
        <v>1</v>
      </c>
      <c r="E59" s="356"/>
      <c r="F59" s="207">
        <f t="shared" si="1"/>
        <v>0</v>
      </c>
    </row>
    <row r="60" spans="1:6" x14ac:dyDescent="0.25">
      <c r="A60" s="52"/>
      <c r="B60" s="51"/>
      <c r="C60" s="53"/>
      <c r="D60" s="52"/>
      <c r="E60" s="213"/>
      <c r="F60" s="213"/>
    </row>
    <row r="61" spans="1:6" ht="120" customHeight="1" x14ac:dyDescent="0.25">
      <c r="A61" s="52" t="s">
        <v>103</v>
      </c>
      <c r="B61" s="51" t="s">
        <v>324</v>
      </c>
      <c r="C61" s="53"/>
      <c r="D61" s="52"/>
      <c r="E61" s="213"/>
      <c r="F61" s="213"/>
    </row>
    <row r="62" spans="1:6" x14ac:dyDescent="0.25">
      <c r="A62" s="52"/>
      <c r="B62" s="51" t="s">
        <v>325</v>
      </c>
      <c r="C62" s="53" t="s">
        <v>59</v>
      </c>
      <c r="D62" s="52">
        <v>1</v>
      </c>
      <c r="E62" s="359"/>
      <c r="F62" s="213">
        <f t="shared" ref="F62:F77" si="3">SUM(D62*E62)</f>
        <v>0</v>
      </c>
    </row>
    <row r="63" spans="1:6" x14ac:dyDescent="0.25">
      <c r="A63" s="52"/>
      <c r="B63" s="51" t="s">
        <v>326</v>
      </c>
      <c r="C63" s="53" t="s">
        <v>59</v>
      </c>
      <c r="D63" s="52">
        <v>2</v>
      </c>
      <c r="E63" s="359"/>
      <c r="F63" s="213">
        <f t="shared" si="3"/>
        <v>0</v>
      </c>
    </row>
    <row r="64" spans="1:6" x14ac:dyDescent="0.25">
      <c r="A64" s="52"/>
      <c r="B64" s="51" t="s">
        <v>327</v>
      </c>
      <c r="C64" s="53" t="s">
        <v>59</v>
      </c>
      <c r="D64" s="52">
        <v>1</v>
      </c>
      <c r="E64" s="359"/>
      <c r="F64" s="213">
        <f t="shared" si="3"/>
        <v>0</v>
      </c>
    </row>
    <row r="65" spans="1:6" x14ac:dyDescent="0.25">
      <c r="A65" s="52"/>
      <c r="B65" s="51" t="s">
        <v>328</v>
      </c>
      <c r="C65" s="53" t="s">
        <v>59</v>
      </c>
      <c r="D65" s="52">
        <v>1</v>
      </c>
      <c r="E65" s="359"/>
      <c r="F65" s="213">
        <f t="shared" si="3"/>
        <v>0</v>
      </c>
    </row>
    <row r="66" spans="1:6" x14ac:dyDescent="0.25">
      <c r="A66" s="52"/>
      <c r="B66" s="51" t="s">
        <v>329</v>
      </c>
      <c r="C66" s="53" t="s">
        <v>59</v>
      </c>
      <c r="D66" s="52">
        <v>3</v>
      </c>
      <c r="E66" s="359"/>
      <c r="F66" s="213">
        <f t="shared" si="3"/>
        <v>0</v>
      </c>
    </row>
    <row r="67" spans="1:6" x14ac:dyDescent="0.25">
      <c r="A67" s="52"/>
      <c r="B67" s="51" t="s">
        <v>330</v>
      </c>
      <c r="C67" s="53" t="s">
        <v>59</v>
      </c>
      <c r="D67" s="52">
        <v>1</v>
      </c>
      <c r="E67" s="359"/>
      <c r="F67" s="213">
        <f t="shared" si="3"/>
        <v>0</v>
      </c>
    </row>
    <row r="68" spans="1:6" x14ac:dyDescent="0.25">
      <c r="A68" s="52"/>
      <c r="B68" s="51" t="s">
        <v>331</v>
      </c>
      <c r="C68" s="53" t="s">
        <v>59</v>
      </c>
      <c r="D68" s="52">
        <v>1</v>
      </c>
      <c r="E68" s="359"/>
      <c r="F68" s="213">
        <f t="shared" si="3"/>
        <v>0</v>
      </c>
    </row>
    <row r="69" spans="1:6" x14ac:dyDescent="0.25">
      <c r="A69" s="52"/>
      <c r="B69" s="51" t="s">
        <v>332</v>
      </c>
      <c r="C69" s="53" t="s">
        <v>59</v>
      </c>
      <c r="D69" s="52">
        <v>1</v>
      </c>
      <c r="E69" s="359"/>
      <c r="F69" s="213">
        <f t="shared" si="3"/>
        <v>0</v>
      </c>
    </row>
    <row r="70" spans="1:6" x14ac:dyDescent="0.25">
      <c r="A70" s="52"/>
      <c r="B70" s="51" t="s">
        <v>333</v>
      </c>
      <c r="C70" s="53" t="s">
        <v>59</v>
      </c>
      <c r="D70" s="52">
        <v>1</v>
      </c>
      <c r="E70" s="359"/>
      <c r="F70" s="213">
        <f t="shared" si="3"/>
        <v>0</v>
      </c>
    </row>
    <row r="71" spans="1:6" x14ac:dyDescent="0.25">
      <c r="A71" s="52"/>
      <c r="B71" s="51" t="s">
        <v>334</v>
      </c>
      <c r="C71" s="53" t="s">
        <v>59</v>
      </c>
      <c r="D71" s="52">
        <v>1</v>
      </c>
      <c r="E71" s="359"/>
      <c r="F71" s="213">
        <f t="shared" si="3"/>
        <v>0</v>
      </c>
    </row>
    <row r="72" spans="1:6" x14ac:dyDescent="0.25">
      <c r="A72" s="52"/>
      <c r="B72" s="51" t="s">
        <v>335</v>
      </c>
      <c r="C72" s="53" t="s">
        <v>59</v>
      </c>
      <c r="D72" s="52">
        <v>1</v>
      </c>
      <c r="E72" s="359"/>
      <c r="F72" s="213">
        <f t="shared" si="3"/>
        <v>0</v>
      </c>
    </row>
    <row r="73" spans="1:6" x14ac:dyDescent="0.25">
      <c r="A73" s="52"/>
      <c r="B73" s="51" t="s">
        <v>336</v>
      </c>
      <c r="C73" s="53" t="s">
        <v>59</v>
      </c>
      <c r="D73" s="52">
        <v>1</v>
      </c>
      <c r="E73" s="359"/>
      <c r="F73" s="213">
        <f t="shared" si="3"/>
        <v>0</v>
      </c>
    </row>
    <row r="74" spans="1:6" x14ac:dyDescent="0.25">
      <c r="A74" s="52"/>
      <c r="B74" s="51" t="s">
        <v>337</v>
      </c>
      <c r="C74" s="53" t="s">
        <v>59</v>
      </c>
      <c r="D74" s="52">
        <v>1</v>
      </c>
      <c r="E74" s="359"/>
      <c r="F74" s="213">
        <f t="shared" si="3"/>
        <v>0</v>
      </c>
    </row>
    <row r="75" spans="1:6" x14ac:dyDescent="0.25">
      <c r="A75" s="52"/>
      <c r="B75" s="51" t="s">
        <v>338</v>
      </c>
      <c r="C75" s="53" t="s">
        <v>59</v>
      </c>
      <c r="D75" s="52">
        <v>1</v>
      </c>
      <c r="E75" s="359"/>
      <c r="F75" s="213">
        <f t="shared" si="3"/>
        <v>0</v>
      </c>
    </row>
    <row r="76" spans="1:6" x14ac:dyDescent="0.25">
      <c r="A76" s="52"/>
      <c r="B76" s="51" t="s">
        <v>339</v>
      </c>
      <c r="C76" s="53" t="s">
        <v>59</v>
      </c>
      <c r="D76" s="52">
        <v>1</v>
      </c>
      <c r="E76" s="359"/>
      <c r="F76" s="213">
        <f t="shared" si="3"/>
        <v>0</v>
      </c>
    </row>
    <row r="77" spans="1:6" x14ac:dyDescent="0.25">
      <c r="A77" s="52"/>
      <c r="B77" s="51" t="s">
        <v>340</v>
      </c>
      <c r="C77" s="53" t="s">
        <v>59</v>
      </c>
      <c r="D77" s="52">
        <v>1</v>
      </c>
      <c r="E77" s="359"/>
      <c r="F77" s="213">
        <f t="shared" si="3"/>
        <v>0</v>
      </c>
    </row>
    <row r="78" spans="1:6" x14ac:dyDescent="0.25">
      <c r="A78" s="52"/>
      <c r="B78" s="51"/>
      <c r="C78" s="53"/>
      <c r="D78" s="52"/>
      <c r="E78" s="207"/>
      <c r="F78" s="207"/>
    </row>
    <row r="79" spans="1:6" ht="93" customHeight="1" x14ac:dyDescent="0.25">
      <c r="A79" s="52" t="s">
        <v>104</v>
      </c>
      <c r="B79" s="51" t="s">
        <v>341</v>
      </c>
      <c r="C79" s="53"/>
      <c r="D79" s="52"/>
      <c r="E79" s="213"/>
      <c r="F79" s="213"/>
    </row>
    <row r="80" spans="1:6" x14ac:dyDescent="0.25">
      <c r="A80" s="52"/>
      <c r="B80" s="51" t="s">
        <v>342</v>
      </c>
      <c r="C80" s="53" t="s">
        <v>343</v>
      </c>
      <c r="D80" s="52">
        <v>6</v>
      </c>
      <c r="E80" s="359"/>
      <c r="F80" s="213">
        <f>SUM(D80*E80)</f>
        <v>0</v>
      </c>
    </row>
    <row r="81" spans="1:6" x14ac:dyDescent="0.25">
      <c r="A81" s="62"/>
      <c r="B81" s="63"/>
      <c r="C81" s="371"/>
      <c r="D81" s="62"/>
      <c r="E81" s="212"/>
      <c r="F81" s="212"/>
    </row>
    <row r="82" spans="1:6" ht="15.75" thickBot="1" x14ac:dyDescent="0.3">
      <c r="A82" s="360"/>
      <c r="B82" s="361" t="s">
        <v>344</v>
      </c>
      <c r="C82" s="372"/>
      <c r="D82" s="360"/>
      <c r="E82" s="358"/>
      <c r="F82" s="373">
        <f>SUM(F11:F81)</f>
        <v>0</v>
      </c>
    </row>
    <row r="83" spans="1:6" ht="15.75" thickTop="1" x14ac:dyDescent="0.25">
      <c r="A83" s="52"/>
      <c r="B83" s="51"/>
      <c r="C83" s="53"/>
      <c r="D83" s="52"/>
    </row>
    <row r="84" spans="1:6" x14ac:dyDescent="0.25">
      <c r="A84" s="52"/>
      <c r="B84" s="51"/>
      <c r="C84" s="53"/>
      <c r="D84" s="52"/>
    </row>
    <row r="85" spans="1:6" x14ac:dyDescent="0.25">
      <c r="A85" s="52"/>
      <c r="B85" s="51"/>
      <c r="C85" s="53"/>
      <c r="D85" s="52"/>
    </row>
    <row r="86" spans="1:6" x14ac:dyDescent="0.25">
      <c r="A86" s="52"/>
      <c r="B86" s="51"/>
      <c r="C86" s="53"/>
      <c r="D86" s="52"/>
    </row>
    <row r="87" spans="1:6" x14ac:dyDescent="0.25">
      <c r="A87" s="52"/>
      <c r="B87" s="51"/>
      <c r="C87" s="53"/>
      <c r="D87" s="52"/>
    </row>
    <row r="88" spans="1:6" x14ac:dyDescent="0.25">
      <c r="A88" s="52"/>
      <c r="B88" s="51"/>
      <c r="C88" s="53"/>
      <c r="D88" s="52"/>
    </row>
    <row r="89" spans="1:6" x14ac:dyDescent="0.25">
      <c r="A89" s="52"/>
      <c r="B89" s="51"/>
      <c r="C89" s="53"/>
      <c r="D89" s="52"/>
    </row>
    <row r="90" spans="1:6" x14ac:dyDescent="0.25">
      <c r="A90" s="52"/>
      <c r="B90" s="51"/>
      <c r="C90" s="53"/>
      <c r="D90" s="52"/>
    </row>
    <row r="91" spans="1:6" x14ac:dyDescent="0.25">
      <c r="A91" s="52"/>
      <c r="B91" s="51"/>
      <c r="C91" s="53"/>
      <c r="D91" s="52"/>
    </row>
    <row r="92" spans="1:6" x14ac:dyDescent="0.25">
      <c r="A92" s="52"/>
      <c r="B92" s="51"/>
      <c r="C92" s="53"/>
      <c r="D92" s="52"/>
    </row>
    <row r="93" spans="1:6" x14ac:dyDescent="0.25">
      <c r="A93" s="52"/>
      <c r="B93" s="51"/>
      <c r="C93" s="53"/>
      <c r="D93" s="52"/>
    </row>
    <row r="94" spans="1:6" x14ac:dyDescent="0.25">
      <c r="A94" s="52"/>
      <c r="B94" s="51"/>
      <c r="C94" s="53"/>
      <c r="D94" s="52"/>
    </row>
    <row r="95" spans="1:6" x14ac:dyDescent="0.25">
      <c r="A95" s="52"/>
      <c r="B95" s="51"/>
      <c r="C95" s="53"/>
      <c r="D95" s="52"/>
    </row>
    <row r="96" spans="1:6" x14ac:dyDescent="0.25">
      <c r="A96" s="52"/>
      <c r="B96" s="51"/>
      <c r="C96" s="53"/>
      <c r="D96" s="52"/>
    </row>
    <row r="97" spans="1:4" x14ac:dyDescent="0.25">
      <c r="A97" s="52"/>
      <c r="B97" s="51"/>
      <c r="C97" s="53"/>
      <c r="D97" s="52"/>
    </row>
    <row r="98" spans="1:4" x14ac:dyDescent="0.25">
      <c r="A98" s="52"/>
      <c r="B98" s="51"/>
      <c r="C98" s="53"/>
      <c r="D98" s="52"/>
    </row>
    <row r="99" spans="1:4" x14ac:dyDescent="0.25">
      <c r="A99" s="52"/>
      <c r="B99" s="51"/>
      <c r="C99" s="53"/>
      <c r="D99" s="52"/>
    </row>
    <row r="100" spans="1:4" x14ac:dyDescent="0.25">
      <c r="A100" s="52"/>
      <c r="B100" s="51"/>
      <c r="C100" s="53"/>
      <c r="D100" s="52"/>
    </row>
    <row r="101" spans="1:4" x14ac:dyDescent="0.25">
      <c r="A101" s="52"/>
      <c r="B101" s="51"/>
      <c r="C101" s="53"/>
      <c r="D101" s="52"/>
    </row>
    <row r="102" spans="1:4" x14ac:dyDescent="0.25">
      <c r="A102" s="52"/>
      <c r="B102" s="51"/>
      <c r="C102" s="53"/>
      <c r="D102" s="52"/>
    </row>
    <row r="103" spans="1:4" x14ac:dyDescent="0.25">
      <c r="A103" s="52"/>
      <c r="B103" s="51"/>
      <c r="C103" s="53"/>
      <c r="D103" s="52"/>
    </row>
    <row r="104" spans="1:4" x14ac:dyDescent="0.25">
      <c r="A104" s="52"/>
      <c r="B104" s="51"/>
      <c r="C104" s="53"/>
      <c r="D104" s="52"/>
    </row>
    <row r="105" spans="1:4" x14ac:dyDescent="0.25">
      <c r="A105" s="52"/>
      <c r="B105" s="51"/>
      <c r="C105" s="53"/>
      <c r="D105" s="52"/>
    </row>
    <row r="106" spans="1:4" x14ac:dyDescent="0.25">
      <c r="A106" s="52"/>
      <c r="B106" s="51"/>
      <c r="C106" s="53"/>
      <c r="D106" s="52"/>
    </row>
    <row r="107" spans="1:4" x14ac:dyDescent="0.25">
      <c r="A107" s="52"/>
      <c r="B107" s="51"/>
      <c r="C107" s="53"/>
      <c r="D107" s="52"/>
    </row>
    <row r="108" spans="1:4" x14ac:dyDescent="0.25">
      <c r="A108" s="52"/>
      <c r="B108" s="51"/>
      <c r="C108" s="53"/>
      <c r="D108" s="52"/>
    </row>
    <row r="109" spans="1:4" x14ac:dyDescent="0.25">
      <c r="A109" s="52"/>
      <c r="B109" s="51"/>
      <c r="C109" s="53"/>
      <c r="D109" s="52"/>
    </row>
    <row r="110" spans="1:4" x14ac:dyDescent="0.25">
      <c r="A110" s="52"/>
      <c r="B110" s="51"/>
      <c r="C110" s="53"/>
      <c r="D110" s="52"/>
    </row>
    <row r="111" spans="1:4" x14ac:dyDescent="0.25">
      <c r="A111" s="52"/>
      <c r="B111" s="51"/>
      <c r="C111" s="53"/>
      <c r="D111" s="52"/>
    </row>
    <row r="112" spans="1:4" x14ac:dyDescent="0.25">
      <c r="A112" s="52"/>
      <c r="B112" s="51"/>
      <c r="C112" s="53"/>
      <c r="D112" s="52"/>
    </row>
    <row r="113" spans="1:4" x14ac:dyDescent="0.25">
      <c r="A113" s="52"/>
      <c r="B113" s="51"/>
      <c r="C113" s="53"/>
      <c r="D113" s="52"/>
    </row>
    <row r="114" spans="1:4" x14ac:dyDescent="0.25">
      <c r="A114" s="52"/>
      <c r="B114" s="51"/>
      <c r="C114" s="53"/>
      <c r="D114" s="52"/>
    </row>
    <row r="115" spans="1:4" x14ac:dyDescent="0.25">
      <c r="A115" s="52"/>
      <c r="B115" s="51"/>
      <c r="C115" s="53"/>
      <c r="D115" s="52"/>
    </row>
    <row r="116" spans="1:4" x14ac:dyDescent="0.25">
      <c r="A116" s="52"/>
      <c r="B116" s="51"/>
      <c r="C116" s="53"/>
      <c r="D116" s="52"/>
    </row>
    <row r="117" spans="1:4" x14ac:dyDescent="0.25">
      <c r="A117" s="52"/>
      <c r="B117" s="51"/>
      <c r="C117" s="53"/>
      <c r="D117" s="52"/>
    </row>
    <row r="118" spans="1:4" x14ac:dyDescent="0.25">
      <c r="A118" s="52"/>
      <c r="B118" s="51"/>
      <c r="C118" s="53"/>
      <c r="D118" s="52"/>
    </row>
    <row r="119" spans="1:4" x14ac:dyDescent="0.25">
      <c r="A119" s="52"/>
      <c r="B119" s="51"/>
      <c r="C119" s="53"/>
      <c r="D119" s="52"/>
    </row>
    <row r="120" spans="1:4" x14ac:dyDescent="0.25">
      <c r="A120" s="52"/>
      <c r="B120" s="51"/>
      <c r="C120" s="53"/>
      <c r="D120" s="52"/>
    </row>
    <row r="121" spans="1:4" x14ac:dyDescent="0.25">
      <c r="A121" s="52"/>
      <c r="B121" s="51"/>
      <c r="C121" s="53"/>
      <c r="D121" s="52"/>
    </row>
    <row r="122" spans="1:4" x14ac:dyDescent="0.25">
      <c r="A122" s="52"/>
      <c r="B122" s="51"/>
      <c r="C122" s="53"/>
      <c r="D122" s="52"/>
    </row>
    <row r="123" spans="1:4" x14ac:dyDescent="0.25">
      <c r="A123" s="52"/>
      <c r="B123" s="51"/>
      <c r="C123" s="53"/>
      <c r="D123" s="52"/>
    </row>
    <row r="124" spans="1:4" x14ac:dyDescent="0.25">
      <c r="A124" s="52"/>
    </row>
  </sheetData>
  <sheetProtection algorithmName="SHA-512" hashValue="rtxfqwqZpnD3rJsxnvsycguWjSek9Fqlcj3QZqLVQ1JJ6dPJTdjhoeO9yXNKsTISa7rK8CRDHEzmb4lLx3RuHw==" saltValue="mbFE6C+d8QpyZUm0/lQKUA==" spinCount="100000" sheet="1" objects="1" scenarios="1"/>
  <mergeCells count="7">
    <mergeCell ref="B9:F9"/>
    <mergeCell ref="B3:F3"/>
    <mergeCell ref="B4:F4"/>
    <mergeCell ref="B5:F5"/>
    <mergeCell ref="B6:F6"/>
    <mergeCell ref="B7:F7"/>
    <mergeCell ref="B8:F8"/>
  </mergeCells>
  <pageMargins left="0.70866141732283472" right="0.19685039370078741" top="0.74803149606299213" bottom="0.74803149606299213" header="0.31496062992125984" footer="0.31496062992125984"/>
  <pageSetup paperSize="9" firstPageNumber="49" orientation="portrait" useFirstPageNumber="1" r:id="rId1"/>
  <headerFooter>
    <oddHeader>&amp;CVRTEC NAJDIHOJCA ENOTA ČENČA</oddHeader>
    <oddFooter>&amp;L&amp;A&amp;R&amp;P</oddFooter>
  </headerFooter>
  <rowBreaks count="1" manualBreakCount="1">
    <brk id="8"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55" customWidth="1"/>
    <col min="2" max="2" width="45.7109375" style="55" customWidth="1"/>
    <col min="3" max="3" width="5.7109375" style="55" customWidth="1"/>
    <col min="4" max="4" width="6.7109375" style="55" customWidth="1"/>
    <col min="5" max="5" width="9.7109375" style="55" customWidth="1"/>
    <col min="6" max="6" width="9.7109375" style="112" customWidth="1"/>
    <col min="7" max="16384" width="9.140625" style="55"/>
  </cols>
  <sheetData>
    <row r="1" spans="1:6" ht="14.45" x14ac:dyDescent="0.5">
      <c r="A1" s="107" t="s">
        <v>480</v>
      </c>
      <c r="B1" s="107" t="s">
        <v>517</v>
      </c>
    </row>
    <row r="2" spans="1:6" ht="14.45" x14ac:dyDescent="0.5">
      <c r="A2" s="107"/>
      <c r="B2" s="107"/>
    </row>
    <row r="3" spans="1:6" ht="45" customHeight="1" x14ac:dyDescent="0.25">
      <c r="A3" s="107"/>
      <c r="B3" s="487" t="s">
        <v>65</v>
      </c>
      <c r="C3" s="487"/>
      <c r="D3" s="487"/>
      <c r="E3" s="487"/>
      <c r="F3" s="487"/>
    </row>
    <row r="4" spans="1:6" ht="45" customHeight="1" x14ac:dyDescent="0.25">
      <c r="A4" s="107"/>
      <c r="B4" s="487" t="s">
        <v>64</v>
      </c>
      <c r="C4" s="487"/>
      <c r="D4" s="487"/>
      <c r="E4" s="487"/>
      <c r="F4" s="487"/>
    </row>
    <row r="5" spans="1:6" ht="45" customHeight="1" x14ac:dyDescent="0.25">
      <c r="A5" s="107"/>
      <c r="B5" s="487" t="s">
        <v>73</v>
      </c>
      <c r="C5" s="487"/>
      <c r="D5" s="487"/>
      <c r="E5" s="487"/>
      <c r="F5" s="487"/>
    </row>
    <row r="6" spans="1:6" ht="45" customHeight="1" x14ac:dyDescent="0.25">
      <c r="A6" s="107"/>
      <c r="B6" s="487" t="s">
        <v>66</v>
      </c>
      <c r="C6" s="487"/>
      <c r="D6" s="487"/>
      <c r="E6" s="487"/>
      <c r="F6" s="487"/>
    </row>
    <row r="7" spans="1:6" ht="30" customHeight="1" x14ac:dyDescent="0.25">
      <c r="A7" s="107"/>
      <c r="B7" s="487" t="s">
        <v>76</v>
      </c>
      <c r="C7" s="487"/>
      <c r="D7" s="487"/>
      <c r="E7" s="487"/>
      <c r="F7" s="487"/>
    </row>
    <row r="8" spans="1:6" ht="14.45" x14ac:dyDescent="0.5">
      <c r="B8" s="487"/>
      <c r="C8" s="487"/>
      <c r="D8" s="487"/>
      <c r="E8" s="487"/>
      <c r="F8" s="487"/>
    </row>
    <row r="9" spans="1:6" s="111" customFormat="1" ht="14.45" x14ac:dyDescent="0.5">
      <c r="A9" s="163" t="s">
        <v>61</v>
      </c>
      <c r="B9" s="164" t="s">
        <v>62</v>
      </c>
      <c r="C9" s="165" t="s">
        <v>55</v>
      </c>
      <c r="D9" s="165" t="s">
        <v>56</v>
      </c>
      <c r="E9" s="167" t="s">
        <v>57</v>
      </c>
      <c r="F9" s="168" t="s">
        <v>58</v>
      </c>
    </row>
    <row r="10" spans="1:6" s="111" customFormat="1" ht="14.45" x14ac:dyDescent="0.5">
      <c r="A10" s="108"/>
      <c r="B10" s="109"/>
      <c r="C10" s="110"/>
      <c r="D10" s="110"/>
      <c r="E10" s="215"/>
      <c r="F10" s="215"/>
    </row>
    <row r="11" spans="1:6" ht="120" x14ac:dyDescent="0.25">
      <c r="A11" s="52" t="s">
        <v>10</v>
      </c>
      <c r="B11" s="51" t="s">
        <v>119</v>
      </c>
      <c r="C11" s="60" t="s">
        <v>60</v>
      </c>
      <c r="D11" s="54">
        <v>0.5</v>
      </c>
      <c r="E11" s="352"/>
      <c r="F11" s="209">
        <f>SUM(D11*E11)</f>
        <v>0</v>
      </c>
    </row>
    <row r="12" spans="1:6" s="111" customFormat="1" x14ac:dyDescent="0.25">
      <c r="A12" s="108"/>
      <c r="B12" s="109"/>
      <c r="C12" s="110"/>
      <c r="D12" s="110"/>
      <c r="E12" s="215"/>
      <c r="F12" s="215"/>
    </row>
    <row r="13" spans="1:6" ht="150" x14ac:dyDescent="0.25">
      <c r="A13" s="52" t="s">
        <v>99</v>
      </c>
      <c r="B13" s="51" t="s">
        <v>139</v>
      </c>
      <c r="C13" s="60" t="s">
        <v>101</v>
      </c>
      <c r="D13" s="54">
        <v>1</v>
      </c>
      <c r="E13" s="352"/>
      <c r="F13" s="209">
        <f>SUM(D13*E13)</f>
        <v>0</v>
      </c>
    </row>
    <row r="14" spans="1:6" s="111" customFormat="1" x14ac:dyDescent="0.25">
      <c r="A14" s="108"/>
      <c r="B14" s="109"/>
      <c r="C14" s="110"/>
      <c r="D14" s="110"/>
      <c r="E14" s="215"/>
      <c r="F14" s="215"/>
    </row>
    <row r="15" spans="1:6" ht="120" x14ac:dyDescent="0.25">
      <c r="A15" s="52" t="s">
        <v>103</v>
      </c>
      <c r="B15" s="51" t="s">
        <v>140</v>
      </c>
      <c r="C15" s="60" t="s">
        <v>101</v>
      </c>
      <c r="D15" s="54">
        <v>1</v>
      </c>
      <c r="E15" s="352"/>
      <c r="F15" s="209">
        <f>SUM(D15*E15)</f>
        <v>0</v>
      </c>
    </row>
    <row r="16" spans="1:6" x14ac:dyDescent="0.25">
      <c r="A16" s="52"/>
      <c r="B16" s="51"/>
      <c r="C16" s="60"/>
      <c r="D16" s="54"/>
      <c r="E16" s="209"/>
      <c r="F16" s="209"/>
    </row>
    <row r="17" spans="1:6" ht="120" customHeight="1" x14ac:dyDescent="0.25">
      <c r="A17" s="52" t="s">
        <v>104</v>
      </c>
      <c r="B17" s="51" t="s">
        <v>141</v>
      </c>
      <c r="C17" s="60" t="s">
        <v>60</v>
      </c>
      <c r="D17" s="54">
        <v>40</v>
      </c>
      <c r="E17" s="352"/>
      <c r="F17" s="209">
        <f>SUM(D17*E17)</f>
        <v>0</v>
      </c>
    </row>
    <row r="18" spans="1:6" ht="15" customHeight="1" x14ac:dyDescent="0.25">
      <c r="A18" s="52"/>
      <c r="B18" s="51"/>
      <c r="C18" s="60"/>
      <c r="D18" s="54"/>
      <c r="E18" s="209"/>
      <c r="F18" s="209"/>
    </row>
    <row r="19" spans="1:6" ht="93" customHeight="1" x14ac:dyDescent="0.25">
      <c r="A19" s="52" t="s">
        <v>120</v>
      </c>
      <c r="B19" s="51" t="s">
        <v>154</v>
      </c>
      <c r="C19" s="60" t="s">
        <v>60</v>
      </c>
      <c r="D19" s="54">
        <v>11</v>
      </c>
      <c r="E19" s="352"/>
      <c r="F19" s="209">
        <f>SUM(D19*E19)</f>
        <v>0</v>
      </c>
    </row>
    <row r="20" spans="1:6" ht="15" customHeight="1" x14ac:dyDescent="0.25">
      <c r="A20" s="52"/>
      <c r="B20" s="51"/>
      <c r="C20" s="60"/>
      <c r="D20" s="54"/>
      <c r="E20" s="209"/>
      <c r="F20" s="209"/>
    </row>
    <row r="21" spans="1:6" ht="93" customHeight="1" x14ac:dyDescent="0.25">
      <c r="A21" s="52" t="s">
        <v>121</v>
      </c>
      <c r="B21" s="51" t="s">
        <v>166</v>
      </c>
      <c r="C21" s="60" t="s">
        <v>72</v>
      </c>
      <c r="D21" s="54">
        <v>8</v>
      </c>
      <c r="E21" s="352"/>
      <c r="F21" s="209">
        <f>SUM(D21*E21)</f>
        <v>0</v>
      </c>
    </row>
    <row r="22" spans="1:6" x14ac:dyDescent="0.25">
      <c r="A22" s="62"/>
      <c r="B22" s="63"/>
      <c r="C22" s="371"/>
      <c r="D22" s="62"/>
      <c r="E22" s="212"/>
      <c r="F22" s="212"/>
    </row>
    <row r="23" spans="1:6" ht="15.75" thickBot="1" x14ac:dyDescent="0.3">
      <c r="A23" s="360"/>
      <c r="B23" s="361" t="s">
        <v>87</v>
      </c>
      <c r="C23" s="372"/>
      <c r="D23" s="360"/>
      <c r="E23" s="358"/>
      <c r="F23" s="358">
        <f>SUM(F11:F22)</f>
        <v>0</v>
      </c>
    </row>
    <row r="24" spans="1:6" ht="15.75" thickTop="1" x14ac:dyDescent="0.25">
      <c r="A24" s="52"/>
      <c r="B24" s="51"/>
      <c r="C24" s="53"/>
      <c r="D24" s="52"/>
    </row>
    <row r="25" spans="1:6" x14ac:dyDescent="0.25">
      <c r="A25" s="52"/>
      <c r="B25" s="51"/>
      <c r="C25" s="53"/>
      <c r="D25" s="52"/>
    </row>
    <row r="26" spans="1:6" x14ac:dyDescent="0.25">
      <c r="A26" s="52"/>
      <c r="B26" s="51"/>
      <c r="C26" s="53"/>
      <c r="D26" s="52"/>
    </row>
    <row r="27" spans="1:6" x14ac:dyDescent="0.25">
      <c r="A27" s="52"/>
      <c r="B27" s="51"/>
      <c r="C27" s="53"/>
      <c r="D27" s="52"/>
    </row>
    <row r="28" spans="1:6" x14ac:dyDescent="0.25">
      <c r="A28" s="52"/>
      <c r="B28" s="51"/>
      <c r="C28" s="53"/>
      <c r="D28" s="52"/>
    </row>
    <row r="29" spans="1:6" x14ac:dyDescent="0.25">
      <c r="A29" s="52"/>
      <c r="B29" s="51"/>
      <c r="C29" s="53"/>
      <c r="D29" s="52"/>
    </row>
    <row r="30" spans="1:6" x14ac:dyDescent="0.25">
      <c r="A30" s="52"/>
      <c r="B30" s="51"/>
      <c r="C30" s="53"/>
      <c r="D30" s="52"/>
    </row>
    <row r="31" spans="1:6" x14ac:dyDescent="0.25">
      <c r="A31" s="52"/>
      <c r="B31" s="51"/>
      <c r="C31" s="53"/>
      <c r="D31" s="52"/>
    </row>
    <row r="32" spans="1:6" x14ac:dyDescent="0.25">
      <c r="A32" s="52"/>
      <c r="B32" s="51"/>
      <c r="C32" s="53"/>
      <c r="D32" s="52"/>
    </row>
    <row r="33" spans="1:4" x14ac:dyDescent="0.25">
      <c r="A33" s="52"/>
      <c r="B33" s="51"/>
      <c r="C33" s="53"/>
      <c r="D33" s="52"/>
    </row>
    <row r="34" spans="1:4" x14ac:dyDescent="0.25">
      <c r="A34" s="52"/>
      <c r="B34" s="51"/>
      <c r="C34" s="53"/>
      <c r="D34" s="52"/>
    </row>
    <row r="35" spans="1:4" x14ac:dyDescent="0.25">
      <c r="A35" s="52"/>
      <c r="B35" s="51"/>
      <c r="C35" s="53"/>
      <c r="D35" s="52"/>
    </row>
    <row r="36" spans="1:4" x14ac:dyDescent="0.25">
      <c r="A36" s="52"/>
      <c r="B36" s="51"/>
      <c r="C36" s="53"/>
      <c r="D36" s="52"/>
    </row>
    <row r="37" spans="1:4" x14ac:dyDescent="0.25">
      <c r="A37" s="52"/>
      <c r="B37" s="51"/>
      <c r="C37" s="53"/>
      <c r="D37" s="52"/>
    </row>
    <row r="38" spans="1:4" x14ac:dyDescent="0.25">
      <c r="A38" s="52"/>
      <c r="B38" s="51"/>
      <c r="C38" s="53"/>
      <c r="D38" s="52"/>
    </row>
    <row r="39" spans="1:4" x14ac:dyDescent="0.25">
      <c r="A39" s="52"/>
      <c r="B39" s="51"/>
      <c r="C39" s="53"/>
      <c r="D39" s="52"/>
    </row>
    <row r="40" spans="1:4" x14ac:dyDescent="0.25">
      <c r="A40" s="52"/>
      <c r="B40" s="51"/>
      <c r="C40" s="53"/>
      <c r="D40" s="52"/>
    </row>
    <row r="41" spans="1:4" x14ac:dyDescent="0.25">
      <c r="A41" s="52"/>
      <c r="B41" s="51"/>
      <c r="C41" s="53"/>
      <c r="D41" s="52"/>
    </row>
    <row r="42" spans="1:4" x14ac:dyDescent="0.25">
      <c r="A42" s="52"/>
      <c r="B42" s="51"/>
      <c r="C42" s="53"/>
      <c r="D42" s="52"/>
    </row>
    <row r="43" spans="1:4" x14ac:dyDescent="0.25">
      <c r="A43" s="52"/>
      <c r="B43" s="51"/>
      <c r="C43" s="53"/>
      <c r="D43" s="52"/>
    </row>
    <row r="44" spans="1:4" x14ac:dyDescent="0.25">
      <c r="A44" s="52"/>
      <c r="B44" s="51"/>
      <c r="C44" s="53"/>
      <c r="D44" s="52"/>
    </row>
    <row r="45" spans="1:4" x14ac:dyDescent="0.25">
      <c r="A45" s="52"/>
      <c r="B45" s="51"/>
      <c r="C45" s="53"/>
      <c r="D45" s="52"/>
    </row>
    <row r="46" spans="1:4" x14ac:dyDescent="0.25">
      <c r="A46" s="52"/>
      <c r="B46" s="51"/>
      <c r="C46" s="53"/>
      <c r="D46" s="52"/>
    </row>
    <row r="47" spans="1:4" x14ac:dyDescent="0.25">
      <c r="A47" s="52"/>
      <c r="B47" s="51"/>
      <c r="C47" s="53"/>
      <c r="D47" s="52"/>
    </row>
    <row r="48" spans="1:4" x14ac:dyDescent="0.25">
      <c r="A48" s="52"/>
      <c r="B48" s="51"/>
      <c r="C48" s="53"/>
      <c r="D48" s="52"/>
    </row>
    <row r="49" spans="1:4" x14ac:dyDescent="0.25">
      <c r="A49" s="52"/>
      <c r="B49" s="51"/>
      <c r="C49" s="53"/>
      <c r="D49" s="52"/>
    </row>
    <row r="50" spans="1:4" x14ac:dyDescent="0.25">
      <c r="A50" s="52"/>
      <c r="B50" s="51"/>
      <c r="C50" s="53"/>
      <c r="D50" s="52"/>
    </row>
    <row r="51" spans="1:4" x14ac:dyDescent="0.25">
      <c r="A51" s="52"/>
      <c r="B51" s="51"/>
      <c r="C51" s="53"/>
      <c r="D51" s="52"/>
    </row>
    <row r="52" spans="1:4" x14ac:dyDescent="0.25">
      <c r="A52" s="52"/>
      <c r="B52" s="51"/>
      <c r="C52" s="53"/>
      <c r="D52" s="52"/>
    </row>
    <row r="53" spans="1:4" x14ac:dyDescent="0.25">
      <c r="A53" s="52"/>
      <c r="B53" s="51"/>
      <c r="C53" s="53"/>
      <c r="D53" s="52"/>
    </row>
    <row r="54" spans="1:4" x14ac:dyDescent="0.25">
      <c r="A54" s="52"/>
      <c r="B54" s="51"/>
      <c r="C54" s="53"/>
      <c r="D54" s="52"/>
    </row>
    <row r="55" spans="1:4" x14ac:dyDescent="0.25">
      <c r="A55" s="52"/>
      <c r="B55" s="51"/>
      <c r="C55" s="53"/>
      <c r="D55" s="52"/>
    </row>
    <row r="56" spans="1:4" x14ac:dyDescent="0.25">
      <c r="A56" s="52"/>
      <c r="B56" s="51"/>
      <c r="C56" s="53"/>
      <c r="D56" s="52"/>
    </row>
    <row r="57" spans="1:4" x14ac:dyDescent="0.25">
      <c r="A57" s="52"/>
      <c r="B57" s="51"/>
      <c r="C57" s="53"/>
      <c r="D57" s="52"/>
    </row>
    <row r="58" spans="1:4" x14ac:dyDescent="0.25">
      <c r="A58" s="52"/>
      <c r="B58" s="51"/>
      <c r="C58" s="53"/>
      <c r="D58" s="52"/>
    </row>
    <row r="59" spans="1:4" x14ac:dyDescent="0.25">
      <c r="A59" s="52"/>
      <c r="B59" s="51"/>
      <c r="C59" s="53"/>
      <c r="D59" s="52"/>
    </row>
    <row r="60" spans="1:4" x14ac:dyDescent="0.25">
      <c r="A60" s="52"/>
      <c r="B60" s="51"/>
      <c r="C60" s="53"/>
      <c r="D60" s="52"/>
    </row>
    <row r="61" spans="1:4" x14ac:dyDescent="0.25">
      <c r="A61" s="52"/>
      <c r="B61" s="51"/>
      <c r="C61" s="53"/>
      <c r="D61" s="52"/>
    </row>
    <row r="62" spans="1:4" x14ac:dyDescent="0.25">
      <c r="A62" s="52"/>
      <c r="B62" s="51"/>
      <c r="C62" s="53"/>
      <c r="D62" s="52"/>
    </row>
    <row r="63" spans="1:4" x14ac:dyDescent="0.25">
      <c r="A63" s="52"/>
      <c r="B63" s="51"/>
      <c r="C63" s="53"/>
      <c r="D63" s="52"/>
    </row>
    <row r="64" spans="1:4" x14ac:dyDescent="0.25">
      <c r="A64" s="52"/>
      <c r="B64" s="51"/>
      <c r="C64" s="53"/>
      <c r="D64" s="52"/>
    </row>
    <row r="65" spans="1:4" x14ac:dyDescent="0.25">
      <c r="A65" s="52"/>
      <c r="B65" s="51"/>
      <c r="C65" s="53"/>
      <c r="D65" s="52"/>
    </row>
    <row r="66" spans="1:4" x14ac:dyDescent="0.25">
      <c r="A66" s="52"/>
      <c r="B66" s="51"/>
      <c r="C66" s="53"/>
      <c r="D66" s="52"/>
    </row>
    <row r="67" spans="1:4" x14ac:dyDescent="0.25">
      <c r="A67" s="52"/>
      <c r="B67" s="51"/>
      <c r="C67" s="53"/>
      <c r="D67" s="52"/>
    </row>
    <row r="68" spans="1:4" x14ac:dyDescent="0.25">
      <c r="A68" s="52"/>
      <c r="B68" s="51"/>
      <c r="C68" s="53"/>
      <c r="D68" s="52"/>
    </row>
    <row r="69" spans="1:4" x14ac:dyDescent="0.25">
      <c r="A69" s="52"/>
      <c r="B69" s="51"/>
      <c r="C69" s="53"/>
      <c r="D69" s="52"/>
    </row>
    <row r="70" spans="1:4" x14ac:dyDescent="0.25">
      <c r="A70" s="52"/>
      <c r="B70" s="51"/>
      <c r="C70" s="53"/>
      <c r="D70" s="52"/>
    </row>
    <row r="71" spans="1:4" x14ac:dyDescent="0.25">
      <c r="A71" s="52"/>
      <c r="B71" s="51"/>
      <c r="C71" s="53"/>
      <c r="D71" s="52"/>
    </row>
    <row r="72" spans="1:4" x14ac:dyDescent="0.25">
      <c r="A72" s="52"/>
      <c r="B72" s="51"/>
      <c r="C72" s="53"/>
      <c r="D72" s="52"/>
    </row>
    <row r="73" spans="1:4" x14ac:dyDescent="0.25">
      <c r="A73" s="52"/>
      <c r="B73" s="51"/>
      <c r="C73" s="53"/>
      <c r="D73" s="52"/>
    </row>
    <row r="74" spans="1:4" x14ac:dyDescent="0.25">
      <c r="A74" s="52"/>
      <c r="B74" s="51"/>
      <c r="C74" s="53"/>
      <c r="D74" s="52"/>
    </row>
    <row r="75" spans="1:4" x14ac:dyDescent="0.25">
      <c r="A75" s="52"/>
      <c r="B75" s="51"/>
      <c r="C75" s="53"/>
      <c r="D75" s="52"/>
    </row>
    <row r="76" spans="1:4" x14ac:dyDescent="0.25">
      <c r="A76" s="52"/>
      <c r="B76" s="51"/>
      <c r="C76" s="53"/>
      <c r="D76" s="52"/>
    </row>
    <row r="77" spans="1:4" x14ac:dyDescent="0.25">
      <c r="A77" s="52"/>
      <c r="B77" s="51"/>
      <c r="C77" s="53"/>
      <c r="D77" s="52"/>
    </row>
    <row r="78" spans="1:4" x14ac:dyDescent="0.25">
      <c r="A78" s="52"/>
      <c r="B78" s="51"/>
      <c r="C78" s="53"/>
      <c r="D78" s="52"/>
    </row>
    <row r="79" spans="1:4" x14ac:dyDescent="0.25">
      <c r="A79" s="52"/>
      <c r="B79" s="51"/>
      <c r="C79" s="53"/>
      <c r="D79" s="52"/>
    </row>
    <row r="80" spans="1:4" x14ac:dyDescent="0.25">
      <c r="A80" s="52"/>
      <c r="B80" s="51"/>
      <c r="C80" s="53"/>
      <c r="D80" s="52"/>
    </row>
    <row r="81" spans="1:4" x14ac:dyDescent="0.25">
      <c r="A81" s="52"/>
      <c r="B81" s="51"/>
      <c r="C81" s="53"/>
      <c r="D81" s="52"/>
    </row>
    <row r="82" spans="1:4" x14ac:dyDescent="0.25">
      <c r="A82" s="52"/>
    </row>
  </sheetData>
  <sheetProtection algorithmName="SHA-512" hashValue="4bzVJxFO7KeK29Aq53D/+vCngt5o7erfnS3CA4wTWeU9hA/2VvOmykR6kjz0TXoUf6ar1Q0nGW3SKAjNW4aK+A==" saltValue="NaHLilhn5NvV/EMpi7TwVw==" spinCount="100000" sheet="1" objects="1" scenarios="1"/>
  <mergeCells count="6">
    <mergeCell ref="B8:F8"/>
    <mergeCell ref="B3:F3"/>
    <mergeCell ref="B4:F4"/>
    <mergeCell ref="B5:F5"/>
    <mergeCell ref="B6:F6"/>
    <mergeCell ref="B7:F7"/>
  </mergeCells>
  <pageMargins left="0.70866141732283472" right="0.19685039370078741" top="0.74803149606299213" bottom="0.74803149606299213" header="0.31496062992125984" footer="0.31496062992125984"/>
  <pageSetup paperSize="9" firstPageNumber="53" orientation="portrait" useFirstPageNumber="1" r:id="rId1"/>
  <headerFooter>
    <oddHeader>&amp;CVRTEC NAJDIHOJCA ENOTA ČENČA</oddHeader>
    <oddFooter>&amp;L&amp;A&amp;R&amp;P</oddFooter>
  </headerFooter>
  <rowBreaks count="1" manualBreakCount="1">
    <brk id="7"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showZeros="0" view="pageBreakPreview" zoomScaleNormal="100" zoomScaleSheetLayoutView="100" workbookViewId="0">
      <selection activeCell="B5" sqref="B5:F5"/>
    </sheetView>
  </sheetViews>
  <sheetFormatPr defaultColWidth="9.140625" defaultRowHeight="15" x14ac:dyDescent="0.25"/>
  <cols>
    <col min="1" max="1" width="9.7109375" style="55" customWidth="1"/>
    <col min="2" max="2" width="45.7109375" style="55" customWidth="1"/>
    <col min="3" max="3" width="5.7109375" style="55" customWidth="1"/>
    <col min="4" max="4" width="6.7109375" style="55" customWidth="1"/>
    <col min="5" max="5" width="9.7109375" style="55" customWidth="1"/>
    <col min="6" max="6" width="10.42578125" style="112" bestFit="1" customWidth="1"/>
    <col min="7" max="16384" width="9.140625" style="55"/>
  </cols>
  <sheetData>
    <row r="1" spans="1:6" ht="14.45" x14ac:dyDescent="0.5">
      <c r="A1" s="107" t="s">
        <v>487</v>
      </c>
      <c r="B1" s="107" t="s">
        <v>518</v>
      </c>
    </row>
    <row r="2" spans="1:6" ht="14.45" x14ac:dyDescent="0.5">
      <c r="A2" s="107"/>
      <c r="B2" s="107"/>
    </row>
    <row r="3" spans="1:6" ht="45" customHeight="1" x14ac:dyDescent="0.25">
      <c r="A3" s="107"/>
      <c r="B3" s="487" t="s">
        <v>65</v>
      </c>
      <c r="C3" s="487"/>
      <c r="D3" s="487"/>
      <c r="E3" s="487"/>
      <c r="F3" s="487"/>
    </row>
    <row r="4" spans="1:6" ht="45" customHeight="1" x14ac:dyDescent="0.25">
      <c r="A4" s="107"/>
      <c r="B4" s="487" t="s">
        <v>64</v>
      </c>
      <c r="C4" s="487"/>
      <c r="D4" s="487"/>
      <c r="E4" s="487"/>
      <c r="F4" s="487"/>
    </row>
    <row r="5" spans="1:6" ht="45" customHeight="1" x14ac:dyDescent="0.25">
      <c r="A5" s="107"/>
      <c r="B5" s="487" t="s">
        <v>73</v>
      </c>
      <c r="C5" s="487"/>
      <c r="D5" s="487"/>
      <c r="E5" s="487"/>
      <c r="F5" s="487"/>
    </row>
    <row r="6" spans="1:6" ht="45" customHeight="1" x14ac:dyDescent="0.25">
      <c r="A6" s="107"/>
      <c r="B6" s="487" t="s">
        <v>66</v>
      </c>
      <c r="C6" s="487"/>
      <c r="D6" s="487"/>
      <c r="E6" s="487"/>
      <c r="F6" s="487"/>
    </row>
    <row r="7" spans="1:6" ht="30" customHeight="1" x14ac:dyDescent="0.25">
      <c r="A7" s="107"/>
      <c r="B7" s="487" t="s">
        <v>76</v>
      </c>
      <c r="C7" s="487"/>
      <c r="D7" s="487"/>
      <c r="E7" s="487"/>
      <c r="F7" s="487"/>
    </row>
    <row r="8" spans="1:6" ht="14.45" x14ac:dyDescent="0.5">
      <c r="B8" s="487"/>
      <c r="C8" s="487"/>
      <c r="D8" s="487"/>
      <c r="E8" s="487"/>
      <c r="F8" s="487"/>
    </row>
    <row r="9" spans="1:6" s="111" customFormat="1" ht="14.45" x14ac:dyDescent="0.5">
      <c r="A9" s="163" t="s">
        <v>61</v>
      </c>
      <c r="B9" s="164" t="s">
        <v>62</v>
      </c>
      <c r="C9" s="165" t="s">
        <v>55</v>
      </c>
      <c r="D9" s="165" t="s">
        <v>56</v>
      </c>
      <c r="E9" s="167" t="s">
        <v>57</v>
      </c>
      <c r="F9" s="168" t="s">
        <v>58</v>
      </c>
    </row>
    <row r="10" spans="1:6" s="111" customFormat="1" ht="14.45" x14ac:dyDescent="0.5">
      <c r="A10" s="108"/>
      <c r="B10" s="109"/>
      <c r="C10" s="110"/>
      <c r="D10" s="110"/>
      <c r="E10" s="215"/>
      <c r="F10" s="215"/>
    </row>
    <row r="11" spans="1:6" ht="45" x14ac:dyDescent="0.25">
      <c r="A11" s="52" t="s">
        <v>10</v>
      </c>
      <c r="B11" s="51" t="s">
        <v>271</v>
      </c>
      <c r="C11" s="60" t="s">
        <v>60</v>
      </c>
      <c r="D11" s="54">
        <v>450</v>
      </c>
      <c r="E11" s="352"/>
      <c r="F11" s="209">
        <f>SUM(D11*E11)</f>
        <v>0</v>
      </c>
    </row>
    <row r="12" spans="1:6" s="111" customFormat="1" ht="14.45" x14ac:dyDescent="0.5">
      <c r="A12" s="108"/>
      <c r="B12" s="109"/>
      <c r="C12" s="110"/>
      <c r="D12" s="110"/>
      <c r="E12" s="215"/>
      <c r="F12" s="215"/>
    </row>
    <row r="13" spans="1:6" ht="45" x14ac:dyDescent="0.25">
      <c r="A13" s="52" t="s">
        <v>99</v>
      </c>
      <c r="B13" s="51" t="s">
        <v>272</v>
      </c>
      <c r="C13" s="60" t="s">
        <v>60</v>
      </c>
      <c r="D13" s="54">
        <v>450</v>
      </c>
      <c r="E13" s="352"/>
      <c r="F13" s="209">
        <f>SUM(D13*E13)</f>
        <v>0</v>
      </c>
    </row>
    <row r="14" spans="1:6" x14ac:dyDescent="0.25">
      <c r="A14" s="52"/>
      <c r="B14" s="51"/>
      <c r="C14" s="60"/>
      <c r="D14" s="54"/>
      <c r="E14" s="209"/>
      <c r="F14" s="209"/>
    </row>
    <row r="15" spans="1:6" ht="105" customHeight="1" x14ac:dyDescent="0.25">
      <c r="A15" s="52" t="s">
        <v>103</v>
      </c>
      <c r="B15" s="51" t="s">
        <v>273</v>
      </c>
      <c r="C15" s="60" t="s">
        <v>60</v>
      </c>
      <c r="D15" s="54">
        <v>450</v>
      </c>
      <c r="E15" s="352"/>
      <c r="F15" s="209">
        <f>SUM(D15*E15)</f>
        <v>0</v>
      </c>
    </row>
    <row r="16" spans="1:6" x14ac:dyDescent="0.25">
      <c r="B16" s="51"/>
      <c r="C16" s="53"/>
      <c r="D16" s="52"/>
      <c r="E16" s="213"/>
      <c r="F16" s="213"/>
    </row>
    <row r="17" spans="1:6" ht="165" customHeight="1" x14ac:dyDescent="0.25">
      <c r="A17" s="52" t="s">
        <v>104</v>
      </c>
      <c r="B17" s="51" t="s">
        <v>274</v>
      </c>
      <c r="C17" s="60" t="s">
        <v>60</v>
      </c>
      <c r="D17" s="54">
        <v>450</v>
      </c>
      <c r="E17" s="359"/>
      <c r="F17" s="209">
        <f>SUM(D17*E17)</f>
        <v>0</v>
      </c>
    </row>
    <row r="18" spans="1:6" x14ac:dyDescent="0.25">
      <c r="A18" s="62"/>
      <c r="B18" s="63"/>
      <c r="C18" s="371"/>
      <c r="D18" s="62"/>
      <c r="E18" s="212"/>
      <c r="F18" s="212"/>
    </row>
    <row r="19" spans="1:6" ht="15.75" thickBot="1" x14ac:dyDescent="0.3">
      <c r="A19" s="360"/>
      <c r="B19" s="361" t="s">
        <v>87</v>
      </c>
      <c r="C19" s="372"/>
      <c r="D19" s="360"/>
      <c r="E19" s="358"/>
      <c r="F19" s="358">
        <f>SUM(F11:F18)</f>
        <v>0</v>
      </c>
    </row>
    <row r="20" spans="1:6" ht="15.75" thickTop="1" x14ac:dyDescent="0.25">
      <c r="A20" s="52"/>
      <c r="B20" s="51"/>
      <c r="C20" s="53"/>
      <c r="D20" s="52"/>
    </row>
    <row r="21" spans="1:6" x14ac:dyDescent="0.25">
      <c r="A21" s="52"/>
      <c r="B21" s="51"/>
      <c r="C21" s="53"/>
      <c r="D21" s="52"/>
    </row>
    <row r="22" spans="1:6" x14ac:dyDescent="0.25">
      <c r="A22" s="52"/>
      <c r="B22" s="51"/>
      <c r="C22" s="53"/>
      <c r="D22" s="52"/>
    </row>
    <row r="23" spans="1:6" x14ac:dyDescent="0.25">
      <c r="A23" s="52"/>
      <c r="B23" s="51"/>
      <c r="C23" s="53"/>
      <c r="D23" s="52"/>
    </row>
    <row r="24" spans="1:6" x14ac:dyDescent="0.25">
      <c r="A24" s="52"/>
      <c r="B24" s="51"/>
      <c r="C24" s="53"/>
      <c r="D24" s="52"/>
    </row>
    <row r="25" spans="1:6" x14ac:dyDescent="0.25">
      <c r="A25" s="52"/>
      <c r="B25" s="51"/>
      <c r="C25" s="53"/>
      <c r="D25" s="52"/>
    </row>
    <row r="26" spans="1:6" x14ac:dyDescent="0.25">
      <c r="A26" s="52"/>
      <c r="B26" s="51"/>
      <c r="C26" s="53"/>
      <c r="D26" s="52"/>
    </row>
    <row r="27" spans="1:6" x14ac:dyDescent="0.25">
      <c r="A27" s="52"/>
      <c r="B27" s="51"/>
      <c r="C27" s="53"/>
      <c r="D27" s="52"/>
    </row>
    <row r="28" spans="1:6" x14ac:dyDescent="0.25">
      <c r="A28" s="52"/>
      <c r="B28" s="51"/>
      <c r="C28" s="53"/>
      <c r="D28" s="52"/>
    </row>
    <row r="29" spans="1:6" x14ac:dyDescent="0.25">
      <c r="A29" s="52"/>
      <c r="B29" s="51"/>
      <c r="C29" s="53"/>
      <c r="D29" s="52"/>
    </row>
    <row r="30" spans="1:6" x14ac:dyDescent="0.25">
      <c r="A30" s="52"/>
      <c r="B30" s="51"/>
      <c r="C30" s="53"/>
      <c r="D30" s="52"/>
    </row>
    <row r="31" spans="1:6" x14ac:dyDescent="0.25">
      <c r="A31" s="52"/>
      <c r="B31" s="51"/>
      <c r="C31" s="53"/>
      <c r="D31" s="52"/>
    </row>
    <row r="32" spans="1:6" x14ac:dyDescent="0.25">
      <c r="A32" s="52"/>
      <c r="B32" s="51"/>
      <c r="C32" s="53"/>
      <c r="D32" s="52"/>
    </row>
    <row r="33" spans="1:4" x14ac:dyDescent="0.25">
      <c r="A33" s="52"/>
      <c r="B33" s="51"/>
      <c r="C33" s="53"/>
      <c r="D33" s="52"/>
    </row>
    <row r="34" spans="1:4" x14ac:dyDescent="0.25">
      <c r="A34" s="52"/>
      <c r="B34" s="51"/>
      <c r="C34" s="53"/>
      <c r="D34" s="52"/>
    </row>
    <row r="35" spans="1:4" x14ac:dyDescent="0.25">
      <c r="A35" s="52"/>
      <c r="B35" s="51"/>
      <c r="C35" s="53"/>
      <c r="D35" s="52"/>
    </row>
    <row r="36" spans="1:4" x14ac:dyDescent="0.25">
      <c r="A36" s="52"/>
      <c r="B36" s="51"/>
      <c r="C36" s="53"/>
      <c r="D36" s="52"/>
    </row>
    <row r="37" spans="1:4" x14ac:dyDescent="0.25">
      <c r="A37" s="52"/>
      <c r="B37" s="51"/>
      <c r="C37" s="53"/>
      <c r="D37" s="52"/>
    </row>
    <row r="38" spans="1:4" x14ac:dyDescent="0.25">
      <c r="A38" s="52"/>
      <c r="B38" s="51"/>
      <c r="C38" s="53"/>
      <c r="D38" s="52"/>
    </row>
    <row r="39" spans="1:4" x14ac:dyDescent="0.25">
      <c r="A39" s="52"/>
      <c r="B39" s="51"/>
      <c r="C39" s="53"/>
      <c r="D39" s="52"/>
    </row>
    <row r="40" spans="1:4" x14ac:dyDescent="0.25">
      <c r="A40" s="52"/>
      <c r="B40" s="51"/>
      <c r="C40" s="53"/>
      <c r="D40" s="52"/>
    </row>
    <row r="41" spans="1:4" x14ac:dyDescent="0.25">
      <c r="A41" s="52"/>
      <c r="B41" s="51"/>
      <c r="C41" s="53"/>
      <c r="D41" s="52"/>
    </row>
    <row r="42" spans="1:4" x14ac:dyDescent="0.25">
      <c r="A42" s="52"/>
      <c r="B42" s="51"/>
      <c r="C42" s="53"/>
      <c r="D42" s="52"/>
    </row>
    <row r="43" spans="1:4" x14ac:dyDescent="0.25">
      <c r="A43" s="52"/>
      <c r="B43" s="51"/>
      <c r="C43" s="53"/>
      <c r="D43" s="52"/>
    </row>
    <row r="44" spans="1:4" x14ac:dyDescent="0.25">
      <c r="A44" s="52"/>
      <c r="B44" s="51"/>
      <c r="C44" s="53"/>
      <c r="D44" s="52"/>
    </row>
    <row r="45" spans="1:4" x14ac:dyDescent="0.25">
      <c r="A45" s="52"/>
      <c r="B45" s="51"/>
      <c r="C45" s="53"/>
      <c r="D45" s="52"/>
    </row>
    <row r="46" spans="1:4" x14ac:dyDescent="0.25">
      <c r="A46" s="52"/>
      <c r="B46" s="51"/>
      <c r="C46" s="53"/>
      <c r="D46" s="52"/>
    </row>
    <row r="47" spans="1:4" x14ac:dyDescent="0.25">
      <c r="A47" s="52"/>
      <c r="B47" s="51"/>
      <c r="C47" s="53"/>
      <c r="D47" s="52"/>
    </row>
    <row r="48" spans="1:4" x14ac:dyDescent="0.25">
      <c r="A48" s="52"/>
      <c r="B48" s="51"/>
      <c r="C48" s="53"/>
      <c r="D48" s="52"/>
    </row>
    <row r="49" spans="1:4" x14ac:dyDescent="0.25">
      <c r="A49" s="52"/>
      <c r="B49" s="51"/>
      <c r="C49" s="53"/>
      <c r="D49" s="52"/>
    </row>
    <row r="50" spans="1:4" x14ac:dyDescent="0.25">
      <c r="A50" s="52"/>
      <c r="B50" s="51"/>
      <c r="C50" s="53"/>
      <c r="D50" s="52"/>
    </row>
    <row r="51" spans="1:4" x14ac:dyDescent="0.25">
      <c r="A51" s="52"/>
      <c r="B51" s="51"/>
      <c r="C51" s="53"/>
      <c r="D51" s="52"/>
    </row>
    <row r="52" spans="1:4" x14ac:dyDescent="0.25">
      <c r="A52" s="52"/>
      <c r="B52" s="51"/>
      <c r="C52" s="53"/>
      <c r="D52" s="52"/>
    </row>
    <row r="53" spans="1:4" x14ac:dyDescent="0.25">
      <c r="A53" s="52"/>
      <c r="B53" s="51"/>
      <c r="C53" s="53"/>
      <c r="D53" s="52"/>
    </row>
    <row r="54" spans="1:4" x14ac:dyDescent="0.25">
      <c r="A54" s="52"/>
      <c r="B54" s="51"/>
      <c r="C54" s="53"/>
      <c r="D54" s="52"/>
    </row>
    <row r="55" spans="1:4" x14ac:dyDescent="0.25">
      <c r="A55" s="52"/>
      <c r="B55" s="51"/>
      <c r="C55" s="53"/>
      <c r="D55" s="52"/>
    </row>
    <row r="56" spans="1:4" x14ac:dyDescent="0.25">
      <c r="A56" s="52"/>
      <c r="B56" s="51"/>
      <c r="C56" s="53"/>
      <c r="D56" s="52"/>
    </row>
    <row r="57" spans="1:4" x14ac:dyDescent="0.25">
      <c r="A57" s="52"/>
      <c r="B57" s="51"/>
      <c r="C57" s="53"/>
      <c r="D57" s="52"/>
    </row>
    <row r="58" spans="1:4" x14ac:dyDescent="0.25">
      <c r="A58" s="52"/>
      <c r="B58" s="51"/>
      <c r="C58" s="53"/>
      <c r="D58" s="52"/>
    </row>
    <row r="59" spans="1:4" x14ac:dyDescent="0.25">
      <c r="A59" s="52"/>
      <c r="B59" s="51"/>
      <c r="C59" s="53"/>
      <c r="D59" s="52"/>
    </row>
    <row r="60" spans="1:4" x14ac:dyDescent="0.25">
      <c r="A60" s="52"/>
      <c r="B60" s="51"/>
      <c r="C60" s="53"/>
      <c r="D60" s="52"/>
    </row>
    <row r="61" spans="1:4" x14ac:dyDescent="0.25">
      <c r="A61" s="52"/>
      <c r="B61" s="51"/>
      <c r="C61" s="53"/>
      <c r="D61" s="52"/>
    </row>
    <row r="62" spans="1:4" x14ac:dyDescent="0.25">
      <c r="A62" s="52"/>
      <c r="B62" s="51"/>
      <c r="C62" s="53"/>
      <c r="D62" s="52"/>
    </row>
    <row r="63" spans="1:4" x14ac:dyDescent="0.25">
      <c r="A63" s="52"/>
      <c r="B63" s="51"/>
      <c r="C63" s="53"/>
      <c r="D63" s="52"/>
    </row>
    <row r="64" spans="1:4" x14ac:dyDescent="0.25">
      <c r="A64" s="52"/>
      <c r="B64" s="51"/>
      <c r="C64" s="53"/>
      <c r="D64" s="52"/>
    </row>
    <row r="65" spans="1:4" x14ac:dyDescent="0.25">
      <c r="A65" s="52"/>
      <c r="B65" s="51"/>
      <c r="C65" s="53"/>
      <c r="D65" s="52"/>
    </row>
    <row r="66" spans="1:4" x14ac:dyDescent="0.25">
      <c r="A66" s="52"/>
      <c r="B66" s="51"/>
      <c r="C66" s="53"/>
      <c r="D66" s="52"/>
    </row>
    <row r="67" spans="1:4" x14ac:dyDescent="0.25">
      <c r="A67" s="52"/>
      <c r="B67" s="51"/>
      <c r="C67" s="53"/>
      <c r="D67" s="52"/>
    </row>
    <row r="68" spans="1:4" x14ac:dyDescent="0.25">
      <c r="A68" s="52"/>
      <c r="B68" s="51"/>
      <c r="C68" s="53"/>
      <c r="D68" s="52"/>
    </row>
    <row r="69" spans="1:4" x14ac:dyDescent="0.25">
      <c r="A69" s="52"/>
      <c r="B69" s="51"/>
      <c r="C69" s="53"/>
      <c r="D69" s="52"/>
    </row>
    <row r="70" spans="1:4" x14ac:dyDescent="0.25">
      <c r="A70" s="52"/>
      <c r="B70" s="51"/>
      <c r="C70" s="53"/>
      <c r="D70" s="52"/>
    </row>
    <row r="71" spans="1:4" x14ac:dyDescent="0.25">
      <c r="A71" s="52"/>
      <c r="B71" s="51"/>
      <c r="C71" s="53"/>
      <c r="D71" s="52"/>
    </row>
    <row r="72" spans="1:4" x14ac:dyDescent="0.25">
      <c r="A72" s="52"/>
      <c r="B72" s="51"/>
      <c r="C72" s="53"/>
      <c r="D72" s="52"/>
    </row>
    <row r="73" spans="1:4" x14ac:dyDescent="0.25">
      <c r="A73" s="52"/>
      <c r="B73" s="51"/>
      <c r="C73" s="53"/>
      <c r="D73" s="52"/>
    </row>
    <row r="74" spans="1:4" x14ac:dyDescent="0.25">
      <c r="A74" s="52"/>
      <c r="B74" s="51"/>
      <c r="C74" s="53"/>
      <c r="D74" s="52"/>
    </row>
    <row r="75" spans="1:4" x14ac:dyDescent="0.25">
      <c r="A75" s="52"/>
      <c r="B75" s="51"/>
      <c r="C75" s="53"/>
      <c r="D75" s="52"/>
    </row>
    <row r="76" spans="1:4" x14ac:dyDescent="0.25">
      <c r="A76" s="52"/>
      <c r="B76" s="51"/>
      <c r="C76" s="53"/>
      <c r="D76" s="52"/>
    </row>
    <row r="77" spans="1:4" x14ac:dyDescent="0.25">
      <c r="A77" s="52"/>
      <c r="B77" s="51"/>
      <c r="C77" s="53"/>
      <c r="D77" s="52"/>
    </row>
    <row r="78" spans="1:4" x14ac:dyDescent="0.25">
      <c r="A78" s="52"/>
    </row>
  </sheetData>
  <sheetProtection algorithmName="SHA-512" hashValue="CloRf4HARQCbFGkF8tepeiILJ7e3i0F8673lkonj0Mg/Xm1vysRDojaJDUdnGBY7CZ9Juv53aocMRZX51rjCvw==" saltValue="X2bK8laDDgrmz0TVn1U1Xg==" spinCount="100000" sheet="1" objects="1" scenarios="1"/>
  <mergeCells count="6">
    <mergeCell ref="B8:F8"/>
    <mergeCell ref="B3:F3"/>
    <mergeCell ref="B4:F4"/>
    <mergeCell ref="B5:F5"/>
    <mergeCell ref="B6:F6"/>
    <mergeCell ref="B7:F7"/>
  </mergeCells>
  <pageMargins left="0.70866141732283472" right="0.19685039370078741" top="0.74803149606299213" bottom="0.74803149606299213" header="0.31496062992125984" footer="0.31496062992125984"/>
  <pageSetup paperSize="9" firstPageNumber="56" orientation="portrait" useFirstPageNumber="1" r:id="rId1"/>
  <headerFooter>
    <oddHeader>&amp;CVRTEC NAJDIHOJCA ENOTA ČENČA</oddHeader>
    <oddFooter>&amp;L&amp;A&amp;R&amp;P</oddFooter>
  </headerFooter>
  <rowBreaks count="1" manualBreakCount="1">
    <brk id="7"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Zeros="0" view="pageBreakPreview" zoomScaleNormal="100" zoomScaleSheetLayoutView="100" workbookViewId="0">
      <selection activeCell="B5" sqref="B5:F5"/>
    </sheetView>
  </sheetViews>
  <sheetFormatPr defaultRowHeight="15" x14ac:dyDescent="0.25"/>
  <cols>
    <col min="1" max="1" width="9.7109375" customWidth="1"/>
    <col min="2" max="2" width="45.85546875" customWidth="1"/>
    <col min="3" max="3" width="5.7109375" style="24" customWidth="1"/>
    <col min="4" max="4" width="6.7109375" style="24" customWidth="1"/>
    <col min="5" max="5" width="9.7109375" style="24" customWidth="1"/>
    <col min="6" max="6" width="13.28515625" style="27" customWidth="1"/>
  </cols>
  <sheetData>
    <row r="1" spans="1:6" ht="14.45" x14ac:dyDescent="0.5">
      <c r="A1" s="1" t="s">
        <v>481</v>
      </c>
      <c r="B1" s="1" t="s">
        <v>519</v>
      </c>
    </row>
    <row r="2" spans="1:6" ht="14.45" x14ac:dyDescent="0.5">
      <c r="A2" s="1"/>
      <c r="B2" s="1"/>
    </row>
    <row r="3" spans="1:6" ht="45" customHeight="1" x14ac:dyDescent="0.25">
      <c r="A3" s="1"/>
      <c r="B3" s="490" t="s">
        <v>65</v>
      </c>
      <c r="C3" s="490"/>
      <c r="D3" s="490"/>
      <c r="E3" s="490"/>
      <c r="F3" s="490"/>
    </row>
    <row r="4" spans="1:6" ht="45" customHeight="1" x14ac:dyDescent="0.25">
      <c r="A4" s="1"/>
      <c r="B4" s="490" t="s">
        <v>64</v>
      </c>
      <c r="C4" s="490"/>
      <c r="D4" s="490"/>
      <c r="E4" s="490"/>
      <c r="F4" s="490"/>
    </row>
    <row r="5" spans="1:6" ht="45" customHeight="1" x14ac:dyDescent="0.25">
      <c r="A5" s="1"/>
      <c r="B5" s="490" t="s">
        <v>73</v>
      </c>
      <c r="C5" s="490"/>
      <c r="D5" s="490"/>
      <c r="E5" s="490"/>
      <c r="F5" s="490"/>
    </row>
    <row r="6" spans="1:6" ht="45" customHeight="1" x14ac:dyDescent="0.25">
      <c r="A6" s="1"/>
      <c r="B6" s="490" t="s">
        <v>66</v>
      </c>
      <c r="C6" s="490"/>
      <c r="D6" s="490"/>
      <c r="E6" s="490"/>
      <c r="F6" s="490"/>
    </row>
    <row r="7" spans="1:6" ht="30" customHeight="1" x14ac:dyDescent="0.25">
      <c r="A7" s="1"/>
      <c r="B7" s="490" t="s">
        <v>76</v>
      </c>
      <c r="C7" s="490"/>
      <c r="D7" s="490"/>
      <c r="E7" s="490"/>
      <c r="F7" s="490"/>
    </row>
    <row r="8" spans="1:6" ht="14.45" x14ac:dyDescent="0.5">
      <c r="B8" s="490"/>
      <c r="C8" s="490"/>
      <c r="D8" s="490"/>
      <c r="E8" s="490"/>
      <c r="F8" s="490"/>
    </row>
    <row r="9" spans="1:6" s="16" customFormat="1" ht="14.45" x14ac:dyDescent="0.4">
      <c r="A9" s="188" t="s">
        <v>61</v>
      </c>
      <c r="B9" s="189" t="s">
        <v>62</v>
      </c>
      <c r="C9" s="190" t="s">
        <v>55</v>
      </c>
      <c r="D9" s="190" t="s">
        <v>56</v>
      </c>
      <c r="E9" s="191" t="s">
        <v>57</v>
      </c>
      <c r="F9" s="192" t="s">
        <v>58</v>
      </c>
    </row>
    <row r="10" spans="1:6" s="16" customFormat="1" ht="14.45" x14ac:dyDescent="0.4">
      <c r="A10" s="17"/>
      <c r="B10" s="15"/>
      <c r="C10" s="28"/>
      <c r="D10" s="28"/>
      <c r="E10" s="223"/>
      <c r="F10" s="223"/>
    </row>
    <row r="11" spans="1:6" ht="150" customHeight="1" x14ac:dyDescent="0.25">
      <c r="A11" s="18" t="s">
        <v>10</v>
      </c>
      <c r="B11" s="26" t="s">
        <v>165</v>
      </c>
      <c r="C11" s="22"/>
      <c r="D11" s="23"/>
      <c r="E11" s="224"/>
      <c r="F11" s="224"/>
    </row>
    <row r="12" spans="1:6" x14ac:dyDescent="0.25">
      <c r="A12" s="18"/>
      <c r="B12" s="26" t="s">
        <v>164</v>
      </c>
      <c r="C12" s="22" t="s">
        <v>60</v>
      </c>
      <c r="D12" s="23">
        <v>225</v>
      </c>
      <c r="E12" s="374"/>
      <c r="F12" s="225">
        <f>SUM(D12*E12)</f>
        <v>0</v>
      </c>
    </row>
    <row r="13" spans="1:6" x14ac:dyDescent="0.25">
      <c r="A13" s="59"/>
      <c r="B13" s="67"/>
      <c r="C13" s="57"/>
      <c r="D13" s="58"/>
      <c r="E13" s="226"/>
      <c r="F13" s="227"/>
    </row>
    <row r="14" spans="1:6" ht="15.75" thickBot="1" x14ac:dyDescent="0.3">
      <c r="A14" s="363"/>
      <c r="B14" s="375" t="s">
        <v>88</v>
      </c>
      <c r="C14" s="365"/>
      <c r="D14" s="366"/>
      <c r="E14" s="376"/>
      <c r="F14" s="377">
        <f>SUM(F11:F12)</f>
        <v>0</v>
      </c>
    </row>
    <row r="15" spans="1:6" ht="15.75" thickTop="1" x14ac:dyDescent="0.25">
      <c r="A15" s="18"/>
      <c r="B15" s="142"/>
      <c r="C15" s="22"/>
      <c r="D15" s="23"/>
      <c r="E15" s="23"/>
    </row>
    <row r="16" spans="1:6" x14ac:dyDescent="0.25">
      <c r="A16" s="18"/>
      <c r="B16" s="142"/>
      <c r="C16" s="22"/>
      <c r="D16" s="23"/>
      <c r="E16" s="23"/>
    </row>
    <row r="17" spans="1:5" x14ac:dyDescent="0.25">
      <c r="A17" s="18"/>
      <c r="B17" s="142"/>
      <c r="C17" s="22"/>
      <c r="D17" s="23"/>
      <c r="E17" s="23"/>
    </row>
    <row r="18" spans="1:5" x14ac:dyDescent="0.25">
      <c r="A18" s="18"/>
      <c r="B18" s="142"/>
      <c r="C18" s="22"/>
      <c r="D18" s="23"/>
      <c r="E18" s="23"/>
    </row>
    <row r="19" spans="1:5" x14ac:dyDescent="0.25">
      <c r="A19" s="18"/>
      <c r="B19" s="142"/>
      <c r="C19" s="22"/>
      <c r="D19" s="23"/>
      <c r="E19" s="23"/>
    </row>
    <row r="20" spans="1:5" x14ac:dyDescent="0.25">
      <c r="A20" s="18"/>
      <c r="B20" s="142"/>
      <c r="C20" s="22"/>
      <c r="D20" s="23"/>
      <c r="E20" s="23"/>
    </row>
    <row r="21" spans="1:5" x14ac:dyDescent="0.25">
      <c r="A21" s="18"/>
      <c r="B21" s="142"/>
      <c r="C21" s="22"/>
      <c r="D21" s="23"/>
      <c r="E21" s="23"/>
    </row>
    <row r="22" spans="1:5" x14ac:dyDescent="0.25">
      <c r="A22" s="18"/>
      <c r="B22" s="142"/>
      <c r="C22" s="22"/>
      <c r="D22" s="23"/>
      <c r="E22" s="23"/>
    </row>
    <row r="23" spans="1:5" x14ac:dyDescent="0.25">
      <c r="A23" s="18"/>
      <c r="B23" s="142"/>
      <c r="C23" s="22"/>
      <c r="D23" s="23"/>
      <c r="E23" s="23"/>
    </row>
    <row r="24" spans="1:5" x14ac:dyDescent="0.25">
      <c r="A24" s="18"/>
      <c r="B24" s="19"/>
      <c r="C24" s="22"/>
      <c r="D24" s="23"/>
      <c r="E24" s="23"/>
    </row>
    <row r="25" spans="1:5" x14ac:dyDescent="0.25">
      <c r="A25" s="18"/>
      <c r="B25" s="19"/>
      <c r="C25" s="22"/>
      <c r="D25" s="23"/>
      <c r="E25" s="23"/>
    </row>
    <row r="26" spans="1:5" x14ac:dyDescent="0.25">
      <c r="A26" s="18"/>
      <c r="B26" s="19"/>
      <c r="C26" s="22"/>
      <c r="D26" s="23"/>
      <c r="E26" s="23"/>
    </row>
    <row r="27" spans="1:5" x14ac:dyDescent="0.25">
      <c r="A27" s="18"/>
      <c r="B27" s="19"/>
      <c r="C27" s="22"/>
      <c r="D27" s="23"/>
      <c r="E27" s="23"/>
    </row>
    <row r="28" spans="1:5" x14ac:dyDescent="0.25">
      <c r="A28" s="18"/>
      <c r="B28" s="19"/>
      <c r="C28" s="22"/>
      <c r="D28" s="23"/>
      <c r="E28" s="23"/>
    </row>
    <row r="29" spans="1:5" x14ac:dyDescent="0.25">
      <c r="A29" s="18"/>
      <c r="B29" s="19"/>
      <c r="C29" s="22"/>
      <c r="D29" s="23"/>
      <c r="E29" s="23"/>
    </row>
    <row r="30" spans="1:5" x14ac:dyDescent="0.25">
      <c r="A30" s="18"/>
      <c r="B30" s="19"/>
      <c r="C30" s="22"/>
      <c r="D30" s="23"/>
      <c r="E30" s="23"/>
    </row>
    <row r="31" spans="1:5" x14ac:dyDescent="0.25">
      <c r="A31" s="18"/>
      <c r="B31" s="19"/>
      <c r="C31" s="22"/>
      <c r="D31" s="23"/>
      <c r="E31" s="23"/>
    </row>
    <row r="32" spans="1:5" x14ac:dyDescent="0.25">
      <c r="A32" s="18"/>
      <c r="B32" s="19"/>
      <c r="C32" s="22"/>
      <c r="D32" s="23"/>
      <c r="E32" s="23"/>
    </row>
    <row r="33" spans="1:5" x14ac:dyDescent="0.25">
      <c r="A33" s="18"/>
      <c r="B33" s="19"/>
      <c r="C33" s="22"/>
      <c r="D33" s="23"/>
      <c r="E33" s="23"/>
    </row>
    <row r="34" spans="1:5" x14ac:dyDescent="0.25">
      <c r="A34" s="18"/>
      <c r="B34" s="19"/>
      <c r="C34" s="22"/>
      <c r="D34" s="23"/>
      <c r="E34" s="23"/>
    </row>
    <row r="35" spans="1:5" x14ac:dyDescent="0.25">
      <c r="A35" s="18"/>
      <c r="B35" s="19"/>
      <c r="C35" s="22"/>
      <c r="D35" s="23"/>
      <c r="E35" s="23"/>
    </row>
    <row r="36" spans="1:5" x14ac:dyDescent="0.25">
      <c r="A36" s="18"/>
      <c r="B36" s="19"/>
      <c r="C36" s="22"/>
      <c r="D36" s="23"/>
      <c r="E36" s="23"/>
    </row>
    <row r="37" spans="1:5" x14ac:dyDescent="0.25">
      <c r="A37" s="18"/>
      <c r="B37" s="19"/>
      <c r="C37" s="22"/>
      <c r="D37" s="23"/>
      <c r="E37" s="23"/>
    </row>
    <row r="38" spans="1:5" x14ac:dyDescent="0.25">
      <c r="A38" s="18"/>
      <c r="B38" s="19"/>
      <c r="C38" s="22"/>
      <c r="D38" s="23"/>
      <c r="E38" s="23"/>
    </row>
    <row r="39" spans="1:5" x14ac:dyDescent="0.25">
      <c r="A39" s="18"/>
      <c r="B39" s="19"/>
      <c r="C39" s="22"/>
      <c r="D39" s="23"/>
      <c r="E39" s="23"/>
    </row>
    <row r="40" spans="1:5" x14ac:dyDescent="0.25">
      <c r="A40" s="18"/>
      <c r="B40" s="19"/>
      <c r="C40" s="22"/>
      <c r="D40" s="23"/>
      <c r="E40" s="23"/>
    </row>
    <row r="41" spans="1:5" x14ac:dyDescent="0.25">
      <c r="A41" s="18"/>
      <c r="B41" s="19"/>
      <c r="C41" s="22"/>
      <c r="D41" s="23"/>
      <c r="E41" s="23"/>
    </row>
    <row r="42" spans="1:5" x14ac:dyDescent="0.25">
      <c r="A42" s="18"/>
      <c r="B42" s="19"/>
      <c r="C42" s="22"/>
      <c r="D42" s="23"/>
      <c r="E42" s="23"/>
    </row>
    <row r="43" spans="1:5" x14ac:dyDescent="0.25">
      <c r="A43" s="18"/>
      <c r="B43" s="19"/>
      <c r="C43" s="22"/>
      <c r="D43" s="23"/>
      <c r="E43" s="23"/>
    </row>
    <row r="44" spans="1:5" x14ac:dyDescent="0.25">
      <c r="A44" s="18"/>
      <c r="B44" s="19"/>
      <c r="C44" s="22"/>
      <c r="D44" s="23"/>
      <c r="E44" s="23"/>
    </row>
    <row r="45" spans="1:5" x14ac:dyDescent="0.25">
      <c r="A45" s="18"/>
      <c r="B45" s="19"/>
      <c r="C45" s="22"/>
      <c r="D45" s="23"/>
      <c r="E45" s="23"/>
    </row>
    <row r="46" spans="1:5" x14ac:dyDescent="0.25">
      <c r="A46" s="18"/>
      <c r="B46" s="19"/>
      <c r="C46" s="22"/>
      <c r="D46" s="23"/>
      <c r="E46" s="23"/>
    </row>
    <row r="47" spans="1:5" x14ac:dyDescent="0.25">
      <c r="A47" s="18"/>
      <c r="B47" s="19"/>
      <c r="C47" s="22"/>
      <c r="D47" s="23"/>
      <c r="E47" s="23"/>
    </row>
    <row r="48" spans="1:5" x14ac:dyDescent="0.25">
      <c r="A48" s="18"/>
      <c r="B48" s="19"/>
      <c r="C48" s="22"/>
      <c r="D48" s="23"/>
      <c r="E48" s="23"/>
    </row>
    <row r="49" spans="1:5" x14ac:dyDescent="0.25">
      <c r="A49" s="18"/>
      <c r="B49" s="19"/>
      <c r="C49" s="22"/>
      <c r="D49" s="23"/>
      <c r="E49" s="23"/>
    </row>
    <row r="50" spans="1:5" x14ac:dyDescent="0.25">
      <c r="A50" s="18"/>
      <c r="B50" s="19"/>
      <c r="C50" s="22"/>
      <c r="D50" s="23"/>
      <c r="E50" s="23"/>
    </row>
    <row r="51" spans="1:5" x14ac:dyDescent="0.25">
      <c r="A51" s="18"/>
      <c r="B51" s="19"/>
      <c r="C51" s="22"/>
      <c r="D51" s="23"/>
      <c r="E51" s="23"/>
    </row>
    <row r="52" spans="1:5" x14ac:dyDescent="0.25">
      <c r="A52" s="18"/>
      <c r="B52" s="19"/>
      <c r="C52" s="22"/>
      <c r="D52" s="23"/>
      <c r="E52" s="23"/>
    </row>
    <row r="53" spans="1:5" x14ac:dyDescent="0.25">
      <c r="A53" s="18"/>
      <c r="B53" s="19"/>
      <c r="C53" s="22"/>
      <c r="D53" s="23"/>
      <c r="E53" s="23"/>
    </row>
    <row r="54" spans="1:5" x14ac:dyDescent="0.25">
      <c r="A54" s="18"/>
      <c r="B54" s="19"/>
      <c r="C54" s="22"/>
      <c r="D54" s="23"/>
      <c r="E54" s="23"/>
    </row>
    <row r="55" spans="1:5" x14ac:dyDescent="0.25">
      <c r="A55" s="18"/>
      <c r="B55" s="19"/>
      <c r="C55" s="22"/>
      <c r="D55" s="23"/>
      <c r="E55" s="23"/>
    </row>
    <row r="56" spans="1:5" x14ac:dyDescent="0.25">
      <c r="A56" s="18"/>
      <c r="B56" s="19"/>
      <c r="C56" s="22"/>
      <c r="D56" s="23"/>
      <c r="E56" s="23"/>
    </row>
    <row r="57" spans="1:5" x14ac:dyDescent="0.25">
      <c r="A57" s="18"/>
      <c r="B57" s="19"/>
      <c r="C57" s="22"/>
      <c r="D57" s="23"/>
      <c r="E57" s="23"/>
    </row>
    <row r="58" spans="1:5" x14ac:dyDescent="0.25">
      <c r="A58" s="18"/>
      <c r="B58" s="19"/>
      <c r="C58" s="22"/>
      <c r="D58" s="23"/>
      <c r="E58" s="23"/>
    </row>
    <row r="59" spans="1:5" x14ac:dyDescent="0.25">
      <c r="A59" s="18"/>
      <c r="B59" s="19"/>
      <c r="C59" s="22"/>
      <c r="D59" s="23"/>
      <c r="E59" s="23"/>
    </row>
    <row r="60" spans="1:5" x14ac:dyDescent="0.25">
      <c r="A60" s="18"/>
      <c r="B60" s="19"/>
      <c r="C60" s="22"/>
      <c r="D60" s="23"/>
      <c r="E60" s="23"/>
    </row>
    <row r="61" spans="1:5" x14ac:dyDescent="0.25">
      <c r="A61" s="18"/>
      <c r="B61" s="19"/>
      <c r="C61" s="22"/>
      <c r="D61" s="23"/>
      <c r="E61" s="23"/>
    </row>
    <row r="62" spans="1:5" x14ac:dyDescent="0.25">
      <c r="A62" s="18"/>
    </row>
  </sheetData>
  <sheetProtection algorithmName="SHA-512" hashValue="uGMwvqSmTSleCPdq9Jvs+9eO/cHTvU7P5m/Ji5LJa/b6njA68hIFvzV88O/Yxiga7BAtRx0cP00+A0y58z72EQ==" saltValue="zuIwIa1/G1C/4dRradDgFQ==" spinCount="100000" sheet="1" objects="1" scenarios="1"/>
  <mergeCells count="6">
    <mergeCell ref="B8:F8"/>
    <mergeCell ref="B3:F3"/>
    <mergeCell ref="B4:F4"/>
    <mergeCell ref="B5:F5"/>
    <mergeCell ref="B6:F6"/>
    <mergeCell ref="B7:F7"/>
  </mergeCells>
  <pageMargins left="0.70866141732283472" right="0.19685039370078741" top="0.74803149606299213" bottom="0.74803149606299213" header="0.31496062992125984" footer="0.31496062992125984"/>
  <pageSetup firstPageNumber="58" orientation="portrait" useFirstPageNumber="1" r:id="rId1"/>
  <headerFooter>
    <oddHeader>&amp;CVRTEC NAJDIHOJCA ENOTA ČENČA</oddHeader>
    <oddFooter>&amp;L&amp;A&amp;R&amp;P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showZeros="0" view="pageBreakPreview" zoomScaleNormal="100" zoomScaleSheetLayoutView="100" workbookViewId="0">
      <selection activeCell="B21" sqref="B21"/>
    </sheetView>
  </sheetViews>
  <sheetFormatPr defaultColWidth="9.140625" defaultRowHeight="15" x14ac:dyDescent="0.25"/>
  <cols>
    <col min="1" max="1" width="9.7109375" style="21" customWidth="1"/>
    <col min="2" max="2" width="45.7109375" style="21" customWidth="1"/>
    <col min="3" max="3" width="5.140625" style="23" customWidth="1"/>
    <col min="4" max="4" width="7.85546875" style="23" customWidth="1"/>
    <col min="5" max="5" width="9.7109375" style="23" customWidth="1"/>
    <col min="6" max="6" width="10.7109375" style="73" customWidth="1"/>
    <col min="7" max="16384" width="9.140625" style="21"/>
  </cols>
  <sheetData>
    <row r="1" spans="1:6" ht="14.45" x14ac:dyDescent="0.5">
      <c r="A1" s="81" t="s">
        <v>482</v>
      </c>
      <c r="B1" s="82" t="s">
        <v>520</v>
      </c>
      <c r="C1" s="83"/>
      <c r="D1" s="83"/>
      <c r="E1" s="83"/>
      <c r="F1" s="84"/>
    </row>
    <row r="2" spans="1:6" ht="14.45" x14ac:dyDescent="0.5">
      <c r="A2" s="81"/>
      <c r="B2" s="82"/>
    </row>
    <row r="3" spans="1:6" ht="45" customHeight="1" x14ac:dyDescent="0.25">
      <c r="A3" s="115"/>
      <c r="B3" s="489" t="s">
        <v>65</v>
      </c>
      <c r="C3" s="489"/>
      <c r="D3" s="489"/>
      <c r="E3" s="489"/>
      <c r="F3" s="489"/>
    </row>
    <row r="4" spans="1:6" ht="45" customHeight="1" x14ac:dyDescent="0.25">
      <c r="A4" s="115"/>
      <c r="B4" s="489" t="s">
        <v>64</v>
      </c>
      <c r="C4" s="489"/>
      <c r="D4" s="489"/>
      <c r="E4" s="489"/>
      <c r="F4" s="489"/>
    </row>
    <row r="5" spans="1:6" ht="45" customHeight="1" x14ac:dyDescent="0.25">
      <c r="A5" s="115"/>
      <c r="B5" s="489" t="s">
        <v>73</v>
      </c>
      <c r="C5" s="489"/>
      <c r="D5" s="489"/>
      <c r="E5" s="489"/>
      <c r="F5" s="489"/>
    </row>
    <row r="6" spans="1:6" ht="45" customHeight="1" x14ac:dyDescent="0.25">
      <c r="A6" s="115"/>
      <c r="B6" s="489" t="s">
        <v>66</v>
      </c>
      <c r="C6" s="489"/>
      <c r="D6" s="489"/>
      <c r="E6" s="489"/>
      <c r="F6" s="489"/>
    </row>
    <row r="7" spans="1:6" ht="30" customHeight="1" x14ac:dyDescent="0.25">
      <c r="A7" s="115"/>
      <c r="B7" s="489" t="s">
        <v>76</v>
      </c>
      <c r="C7" s="489"/>
      <c r="D7" s="489"/>
      <c r="E7" s="489"/>
      <c r="F7" s="489"/>
    </row>
    <row r="8" spans="1:6" ht="15" customHeight="1" x14ac:dyDescent="0.5">
      <c r="A8" s="115"/>
      <c r="B8" s="141"/>
      <c r="C8" s="141"/>
      <c r="D8" s="141"/>
      <c r="E8" s="141"/>
      <c r="F8" s="141"/>
    </row>
    <row r="9" spans="1:6" ht="15" customHeight="1" x14ac:dyDescent="0.25">
      <c r="A9" s="115"/>
      <c r="B9" s="491" t="s">
        <v>142</v>
      </c>
      <c r="C9" s="491"/>
      <c r="D9" s="491"/>
      <c r="E9" s="491"/>
      <c r="F9" s="491"/>
    </row>
    <row r="10" spans="1:6" ht="15" customHeight="1" x14ac:dyDescent="0.25">
      <c r="A10" s="115"/>
      <c r="B10" s="491" t="s">
        <v>143</v>
      </c>
      <c r="C10" s="491"/>
      <c r="D10" s="491"/>
      <c r="E10" s="491"/>
      <c r="F10" s="491"/>
    </row>
    <row r="11" spans="1:6" ht="30" customHeight="1" x14ac:dyDescent="0.25">
      <c r="A11" s="115"/>
      <c r="B11" s="491" t="s">
        <v>144</v>
      </c>
      <c r="C11" s="491"/>
      <c r="D11" s="491"/>
      <c r="E11" s="491"/>
      <c r="F11" s="491"/>
    </row>
    <row r="12" spans="1:6" ht="30" customHeight="1" x14ac:dyDescent="0.25">
      <c r="A12" s="115"/>
      <c r="B12" s="491" t="s">
        <v>145</v>
      </c>
      <c r="C12" s="491"/>
      <c r="D12" s="491"/>
      <c r="E12" s="491"/>
      <c r="F12" s="491"/>
    </row>
    <row r="13" spans="1:6" ht="30" customHeight="1" x14ac:dyDescent="0.25">
      <c r="A13" s="115"/>
      <c r="B13" s="491" t="s">
        <v>146</v>
      </c>
      <c r="C13" s="491"/>
      <c r="D13" s="491"/>
      <c r="E13" s="491"/>
      <c r="F13" s="491"/>
    </row>
    <row r="14" spans="1:6" x14ac:dyDescent="0.25">
      <c r="B14" s="489"/>
      <c r="C14" s="489"/>
      <c r="D14" s="489"/>
      <c r="E14" s="489"/>
      <c r="F14" s="489"/>
    </row>
    <row r="15" spans="1:6" s="117" customFormat="1" x14ac:dyDescent="0.25">
      <c r="A15" s="188" t="s">
        <v>61</v>
      </c>
      <c r="B15" s="189" t="s">
        <v>62</v>
      </c>
      <c r="C15" s="196" t="s">
        <v>55</v>
      </c>
      <c r="D15" s="196" t="s">
        <v>56</v>
      </c>
      <c r="E15" s="197" t="s">
        <v>57</v>
      </c>
      <c r="F15" s="195" t="s">
        <v>58</v>
      </c>
    </row>
    <row r="16" spans="1:6" ht="15" customHeight="1" x14ac:dyDescent="0.25">
      <c r="A16" s="18"/>
      <c r="B16" s="19"/>
      <c r="C16" s="22"/>
      <c r="D16" s="69"/>
      <c r="E16" s="219"/>
      <c r="F16" s="218"/>
    </row>
    <row r="17" spans="1:6" ht="120" customHeight="1" x14ac:dyDescent="0.25">
      <c r="A17" s="74" t="s">
        <v>10</v>
      </c>
      <c r="B17" s="25" t="s">
        <v>220</v>
      </c>
      <c r="C17" s="75" t="s">
        <v>60</v>
      </c>
      <c r="D17" s="71">
        <v>21</v>
      </c>
      <c r="E17" s="369"/>
      <c r="F17" s="218">
        <f>SUM(D17*E17)</f>
        <v>0</v>
      </c>
    </row>
    <row r="18" spans="1:6" ht="15" customHeight="1" x14ac:dyDescent="0.25">
      <c r="A18" s="74"/>
      <c r="B18" s="25"/>
      <c r="C18" s="75"/>
      <c r="D18" s="71"/>
      <c r="E18" s="219"/>
      <c r="F18" s="218"/>
    </row>
    <row r="19" spans="1:6" ht="120" customHeight="1" x14ac:dyDescent="0.25">
      <c r="A19" s="74" t="s">
        <v>99</v>
      </c>
      <c r="B19" s="25" t="s">
        <v>193</v>
      </c>
      <c r="C19" s="75" t="s">
        <v>60</v>
      </c>
      <c r="D19" s="71">
        <v>48</v>
      </c>
      <c r="E19" s="369"/>
      <c r="F19" s="218">
        <f>SUM(D19*E19)</f>
        <v>0</v>
      </c>
    </row>
    <row r="20" spans="1:6" ht="15" customHeight="1" x14ac:dyDescent="0.25">
      <c r="A20" s="74"/>
      <c r="B20" s="25"/>
      <c r="C20" s="75"/>
      <c r="D20" s="71"/>
      <c r="E20" s="219"/>
      <c r="F20" s="218"/>
    </row>
    <row r="21" spans="1:6" ht="167.25" customHeight="1" x14ac:dyDescent="0.25">
      <c r="A21" s="74" t="s">
        <v>103</v>
      </c>
      <c r="B21" s="25" t="s">
        <v>264</v>
      </c>
      <c r="C21" s="75" t="s">
        <v>101</v>
      </c>
      <c r="D21" s="71">
        <v>1</v>
      </c>
      <c r="E21" s="369"/>
      <c r="F21" s="218">
        <f>SUM(D21*E21)</f>
        <v>0</v>
      </c>
    </row>
    <row r="22" spans="1:6" ht="14.25" customHeight="1" x14ac:dyDescent="0.25">
      <c r="A22" s="18"/>
      <c r="B22" s="19" t="s">
        <v>184</v>
      </c>
      <c r="C22" s="22"/>
      <c r="E22" s="211"/>
      <c r="F22" s="211"/>
    </row>
    <row r="23" spans="1:6" ht="14.25" customHeight="1" x14ac:dyDescent="0.25">
      <c r="A23" s="18"/>
      <c r="B23" s="19" t="s">
        <v>194</v>
      </c>
      <c r="C23" s="22"/>
      <c r="E23" s="211"/>
      <c r="F23" s="211"/>
    </row>
    <row r="24" spans="1:6" ht="14.25" customHeight="1" x14ac:dyDescent="0.25">
      <c r="A24" s="18"/>
      <c r="B24" s="19" t="s">
        <v>195</v>
      </c>
      <c r="C24" s="22"/>
      <c r="E24" s="211"/>
      <c r="F24" s="211"/>
    </row>
    <row r="25" spans="1:6" ht="14.25" customHeight="1" x14ac:dyDescent="0.25">
      <c r="A25" s="18"/>
      <c r="B25" s="19" t="s">
        <v>197</v>
      </c>
      <c r="C25" s="22"/>
      <c r="E25" s="211"/>
      <c r="F25" s="211"/>
    </row>
    <row r="26" spans="1:6" ht="14.25" customHeight="1" x14ac:dyDescent="0.25">
      <c r="A26" s="18"/>
      <c r="B26" s="19" t="s">
        <v>198</v>
      </c>
      <c r="C26" s="22"/>
      <c r="E26" s="211"/>
      <c r="F26" s="211"/>
    </row>
    <row r="27" spans="1:6" ht="14.25" customHeight="1" x14ac:dyDescent="0.25">
      <c r="A27" s="18"/>
      <c r="B27" s="19" t="s">
        <v>196</v>
      </c>
      <c r="C27" s="22"/>
      <c r="E27" s="211"/>
      <c r="F27" s="211"/>
    </row>
    <row r="28" spans="1:6" ht="14.25" customHeight="1" x14ac:dyDescent="0.25">
      <c r="A28" s="18"/>
      <c r="B28" s="19" t="s">
        <v>199</v>
      </c>
      <c r="C28" s="22"/>
      <c r="E28" s="211"/>
      <c r="F28" s="211"/>
    </row>
    <row r="29" spans="1:6" x14ac:dyDescent="0.25">
      <c r="A29" s="77"/>
      <c r="B29" s="78"/>
      <c r="C29" s="79"/>
      <c r="D29" s="80"/>
      <c r="E29" s="228"/>
      <c r="F29" s="229"/>
    </row>
    <row r="30" spans="1:6" ht="15.75" thickBot="1" x14ac:dyDescent="0.3">
      <c r="A30" s="378"/>
      <c r="B30" s="379" t="s">
        <v>94</v>
      </c>
      <c r="C30" s="380"/>
      <c r="D30" s="381"/>
      <c r="E30" s="382"/>
      <c r="F30" s="383">
        <f>SUM(F17:F28)</f>
        <v>0</v>
      </c>
    </row>
    <row r="31" spans="1:6" ht="15.75" thickTop="1" x14ac:dyDescent="0.25">
      <c r="A31" s="74"/>
      <c r="B31" s="25"/>
      <c r="C31" s="75"/>
      <c r="D31" s="76"/>
      <c r="E31" s="76"/>
      <c r="F31" s="135"/>
    </row>
    <row r="32" spans="1:6" x14ac:dyDescent="0.25">
      <c r="A32" s="74"/>
      <c r="B32" s="25"/>
      <c r="C32" s="75"/>
      <c r="D32" s="76"/>
      <c r="E32" s="76"/>
      <c r="F32" s="135"/>
    </row>
    <row r="33" spans="1:6" x14ac:dyDescent="0.25">
      <c r="A33" s="74"/>
      <c r="B33" s="25"/>
      <c r="C33" s="75"/>
      <c r="D33" s="76"/>
      <c r="E33" s="76"/>
      <c r="F33" s="135"/>
    </row>
    <row r="34" spans="1:6" x14ac:dyDescent="0.25">
      <c r="A34" s="74"/>
      <c r="B34" s="25"/>
      <c r="C34" s="75"/>
      <c r="D34" s="76"/>
      <c r="E34" s="76"/>
      <c r="F34" s="135"/>
    </row>
    <row r="35" spans="1:6" x14ac:dyDescent="0.25">
      <c r="A35" s="74"/>
      <c r="B35" s="25"/>
      <c r="C35" s="75"/>
      <c r="D35" s="76"/>
      <c r="E35" s="76"/>
      <c r="F35" s="135"/>
    </row>
    <row r="36" spans="1:6" x14ac:dyDescent="0.25">
      <c r="A36" s="74"/>
      <c r="B36" s="25"/>
      <c r="C36" s="75"/>
      <c r="D36" s="76"/>
      <c r="E36" s="76"/>
      <c r="F36" s="135"/>
    </row>
    <row r="37" spans="1:6" x14ac:dyDescent="0.25">
      <c r="A37" s="74"/>
      <c r="B37" s="25"/>
      <c r="C37" s="75"/>
      <c r="D37" s="76"/>
      <c r="E37" s="76"/>
      <c r="F37" s="135"/>
    </row>
    <row r="38" spans="1:6" x14ac:dyDescent="0.25">
      <c r="A38" s="74"/>
      <c r="B38" s="25"/>
      <c r="C38" s="75"/>
      <c r="D38" s="76"/>
      <c r="E38" s="76"/>
      <c r="F38" s="135"/>
    </row>
    <row r="39" spans="1:6" x14ac:dyDescent="0.25">
      <c r="A39" s="74"/>
      <c r="B39" s="25"/>
      <c r="C39" s="75"/>
      <c r="D39" s="76"/>
      <c r="E39" s="76"/>
      <c r="F39" s="135"/>
    </row>
    <row r="40" spans="1:6" x14ac:dyDescent="0.25">
      <c r="A40" s="74"/>
      <c r="B40" s="25"/>
      <c r="C40" s="75"/>
      <c r="D40" s="76"/>
      <c r="E40" s="76"/>
      <c r="F40" s="135"/>
    </row>
    <row r="41" spans="1:6" x14ac:dyDescent="0.25">
      <c r="A41" s="74"/>
      <c r="B41" s="25"/>
      <c r="C41" s="75"/>
      <c r="D41" s="76"/>
      <c r="E41" s="76"/>
      <c r="F41" s="135"/>
    </row>
    <row r="42" spans="1:6" x14ac:dyDescent="0.25">
      <c r="A42" s="74"/>
      <c r="B42" s="25"/>
      <c r="C42" s="75"/>
      <c r="D42" s="76"/>
      <c r="E42" s="76"/>
      <c r="F42" s="135"/>
    </row>
    <row r="43" spans="1:6" x14ac:dyDescent="0.25">
      <c r="A43" s="74"/>
      <c r="B43" s="25"/>
      <c r="C43" s="75"/>
      <c r="D43" s="76"/>
      <c r="E43" s="76"/>
      <c r="F43" s="135"/>
    </row>
    <row r="44" spans="1:6" x14ac:dyDescent="0.25">
      <c r="A44" s="74"/>
      <c r="B44" s="25"/>
      <c r="C44" s="75"/>
      <c r="D44" s="76"/>
      <c r="E44" s="76"/>
      <c r="F44" s="135"/>
    </row>
    <row r="45" spans="1:6" x14ac:dyDescent="0.25">
      <c r="A45" s="74"/>
      <c r="B45" s="25"/>
      <c r="C45" s="75"/>
      <c r="D45" s="76"/>
      <c r="E45" s="76"/>
      <c r="F45" s="135"/>
    </row>
    <row r="46" spans="1:6" x14ac:dyDescent="0.25">
      <c r="A46" s="74"/>
      <c r="B46" s="25"/>
      <c r="C46" s="75"/>
      <c r="D46" s="76"/>
      <c r="E46" s="76"/>
      <c r="F46" s="135"/>
    </row>
    <row r="47" spans="1:6" x14ac:dyDescent="0.25">
      <c r="A47" s="74"/>
      <c r="B47" s="25"/>
      <c r="C47" s="75"/>
      <c r="D47" s="76"/>
      <c r="E47" s="76"/>
      <c r="F47" s="135"/>
    </row>
    <row r="48" spans="1:6" x14ac:dyDescent="0.25">
      <c r="A48" s="74"/>
      <c r="B48" s="25"/>
      <c r="C48" s="75"/>
      <c r="D48" s="76"/>
      <c r="E48" s="76"/>
      <c r="F48" s="135"/>
    </row>
    <row r="49" spans="1:6" x14ac:dyDescent="0.25">
      <c r="A49" s="74"/>
      <c r="B49" s="25"/>
      <c r="C49" s="75"/>
      <c r="D49" s="76"/>
      <c r="E49" s="76"/>
      <c r="F49" s="135"/>
    </row>
    <row r="50" spans="1:6" x14ac:dyDescent="0.25">
      <c r="A50" s="74"/>
      <c r="B50" s="25"/>
      <c r="C50" s="75"/>
      <c r="D50" s="76"/>
      <c r="E50" s="76"/>
      <c r="F50" s="135"/>
    </row>
    <row r="51" spans="1:6" x14ac:dyDescent="0.25">
      <c r="A51" s="74"/>
      <c r="B51" s="25"/>
      <c r="C51" s="75"/>
      <c r="D51" s="76"/>
      <c r="E51" s="76"/>
      <c r="F51" s="135"/>
    </row>
    <row r="52" spans="1:6" x14ac:dyDescent="0.25">
      <c r="A52" s="74"/>
      <c r="B52" s="25"/>
      <c r="C52" s="75"/>
      <c r="D52" s="76"/>
      <c r="E52" s="76"/>
      <c r="F52" s="135"/>
    </row>
    <row r="53" spans="1:6" x14ac:dyDescent="0.25">
      <c r="A53" s="74"/>
      <c r="B53" s="25"/>
      <c r="C53" s="75"/>
      <c r="D53" s="76"/>
      <c r="E53" s="76"/>
      <c r="F53" s="135"/>
    </row>
    <row r="54" spans="1:6" x14ac:dyDescent="0.25">
      <c r="A54" s="74"/>
      <c r="B54" s="25"/>
      <c r="C54" s="75"/>
      <c r="D54" s="76"/>
      <c r="E54" s="76"/>
      <c r="F54" s="135"/>
    </row>
    <row r="55" spans="1:6" x14ac:dyDescent="0.25">
      <c r="A55" s="74"/>
      <c r="B55" s="25"/>
      <c r="C55" s="75"/>
      <c r="D55" s="76"/>
      <c r="E55" s="76"/>
      <c r="F55" s="135"/>
    </row>
    <row r="56" spans="1:6" x14ac:dyDescent="0.25">
      <c r="A56" s="74"/>
      <c r="B56" s="25"/>
      <c r="C56" s="75"/>
      <c r="D56" s="76"/>
      <c r="E56" s="76"/>
      <c r="F56" s="135"/>
    </row>
    <row r="57" spans="1:6" x14ac:dyDescent="0.25">
      <c r="A57" s="74"/>
      <c r="B57" s="25"/>
      <c r="C57" s="75"/>
      <c r="D57" s="76"/>
      <c r="E57" s="76"/>
      <c r="F57" s="135"/>
    </row>
    <row r="58" spans="1:6" x14ac:dyDescent="0.25">
      <c r="A58" s="74"/>
      <c r="B58" s="25"/>
      <c r="C58" s="75"/>
      <c r="D58" s="76"/>
      <c r="E58" s="76"/>
      <c r="F58" s="135"/>
    </row>
    <row r="59" spans="1:6" x14ac:dyDescent="0.25">
      <c r="A59" s="74"/>
      <c r="B59" s="25"/>
      <c r="C59" s="75"/>
      <c r="D59" s="76"/>
      <c r="E59" s="76"/>
      <c r="F59" s="135"/>
    </row>
    <row r="60" spans="1:6" x14ac:dyDescent="0.25">
      <c r="A60" s="74"/>
      <c r="B60" s="25"/>
      <c r="C60" s="75"/>
      <c r="D60" s="76"/>
      <c r="E60" s="76"/>
      <c r="F60" s="135"/>
    </row>
    <row r="61" spans="1:6" x14ac:dyDescent="0.25">
      <c r="A61" s="74"/>
      <c r="B61" s="25"/>
      <c r="C61" s="75"/>
      <c r="D61" s="76"/>
      <c r="E61" s="76"/>
      <c r="F61" s="135"/>
    </row>
    <row r="62" spans="1:6" x14ac:dyDescent="0.25">
      <c r="A62" s="74"/>
      <c r="B62" s="25"/>
      <c r="C62" s="75"/>
      <c r="D62" s="76"/>
      <c r="E62" s="76"/>
      <c r="F62" s="135"/>
    </row>
    <row r="63" spans="1:6" x14ac:dyDescent="0.25">
      <c r="A63" s="74"/>
      <c r="B63" s="25"/>
      <c r="C63" s="75"/>
      <c r="D63" s="76"/>
      <c r="E63" s="76"/>
      <c r="F63" s="135"/>
    </row>
    <row r="64" spans="1:6" x14ac:dyDescent="0.25">
      <c r="A64" s="74"/>
      <c r="B64" s="25"/>
      <c r="C64" s="75"/>
      <c r="D64" s="76"/>
      <c r="E64" s="76"/>
      <c r="F64" s="135"/>
    </row>
    <row r="65" spans="1:6" x14ac:dyDescent="0.25">
      <c r="A65" s="74"/>
      <c r="B65" s="25"/>
      <c r="C65" s="75"/>
      <c r="D65" s="76"/>
      <c r="E65" s="76"/>
      <c r="F65" s="135"/>
    </row>
    <row r="66" spans="1:6" x14ac:dyDescent="0.25">
      <c r="A66" s="74"/>
      <c r="B66" s="25"/>
      <c r="C66" s="75"/>
      <c r="D66" s="76"/>
      <c r="E66" s="76"/>
      <c r="F66" s="135"/>
    </row>
    <row r="67" spans="1:6" x14ac:dyDescent="0.25">
      <c r="A67" s="74"/>
      <c r="B67" s="25"/>
      <c r="C67" s="75"/>
      <c r="D67" s="76"/>
      <c r="E67" s="76"/>
      <c r="F67" s="135"/>
    </row>
    <row r="68" spans="1:6" x14ac:dyDescent="0.25">
      <c r="A68" s="74"/>
      <c r="B68" s="25"/>
      <c r="C68" s="75"/>
      <c r="D68" s="76"/>
      <c r="E68" s="76"/>
      <c r="F68" s="135"/>
    </row>
    <row r="69" spans="1:6" x14ac:dyDescent="0.25">
      <c r="A69" s="74"/>
      <c r="B69" s="25"/>
      <c r="C69" s="75"/>
      <c r="D69" s="76"/>
      <c r="E69" s="76"/>
      <c r="F69" s="135"/>
    </row>
    <row r="70" spans="1:6" x14ac:dyDescent="0.25">
      <c r="A70" s="74"/>
      <c r="B70" s="25"/>
      <c r="C70" s="75"/>
      <c r="D70" s="76"/>
      <c r="E70" s="76"/>
      <c r="F70" s="135"/>
    </row>
    <row r="71" spans="1:6" x14ac:dyDescent="0.25">
      <c r="A71" s="74"/>
      <c r="B71" s="25"/>
      <c r="C71" s="75"/>
      <c r="D71" s="76"/>
      <c r="E71" s="76"/>
      <c r="F71" s="135"/>
    </row>
    <row r="72" spans="1:6" x14ac:dyDescent="0.25">
      <c r="A72" s="74"/>
      <c r="B72" s="25"/>
      <c r="C72" s="75"/>
      <c r="D72" s="76"/>
      <c r="E72" s="76"/>
      <c r="F72" s="135"/>
    </row>
    <row r="73" spans="1:6" x14ac:dyDescent="0.25">
      <c r="A73" s="74"/>
      <c r="B73" s="25"/>
      <c r="C73" s="75"/>
      <c r="D73" s="76"/>
      <c r="E73" s="76"/>
      <c r="F73" s="135"/>
    </row>
    <row r="74" spans="1:6" x14ac:dyDescent="0.25">
      <c r="A74" s="74"/>
      <c r="B74" s="25"/>
      <c r="C74" s="75"/>
      <c r="D74" s="76"/>
      <c r="E74" s="76"/>
      <c r="F74" s="135"/>
    </row>
    <row r="75" spans="1:6" x14ac:dyDescent="0.25">
      <c r="A75" s="74"/>
      <c r="B75" s="25"/>
      <c r="C75" s="75"/>
      <c r="D75" s="76"/>
      <c r="E75" s="76"/>
      <c r="F75" s="135"/>
    </row>
    <row r="76" spans="1:6" x14ac:dyDescent="0.25">
      <c r="A76" s="74"/>
      <c r="B76" s="25"/>
      <c r="C76" s="75"/>
      <c r="D76" s="76"/>
      <c r="E76" s="76"/>
      <c r="F76" s="135"/>
    </row>
    <row r="77" spans="1:6" x14ac:dyDescent="0.25">
      <c r="A77" s="74"/>
      <c r="B77" s="25"/>
      <c r="C77" s="75"/>
      <c r="D77" s="76"/>
      <c r="E77" s="76"/>
      <c r="F77" s="135"/>
    </row>
    <row r="78" spans="1:6" x14ac:dyDescent="0.25">
      <c r="A78" s="74"/>
      <c r="B78" s="25"/>
      <c r="C78" s="75"/>
      <c r="D78" s="76"/>
      <c r="E78" s="76"/>
      <c r="F78" s="135"/>
    </row>
    <row r="79" spans="1:6" x14ac:dyDescent="0.25">
      <c r="A79" s="74"/>
      <c r="B79" s="25"/>
      <c r="C79" s="75"/>
      <c r="D79" s="76"/>
      <c r="E79" s="76"/>
      <c r="F79" s="135"/>
    </row>
    <row r="80" spans="1:6" x14ac:dyDescent="0.25">
      <c r="A80" s="74"/>
      <c r="B80" s="25"/>
      <c r="C80" s="75"/>
      <c r="D80" s="76"/>
      <c r="E80" s="76"/>
      <c r="F80" s="135"/>
    </row>
    <row r="81" spans="1:3" x14ac:dyDescent="0.25">
      <c r="A81" s="18"/>
      <c r="B81" s="19"/>
      <c r="C81" s="22"/>
    </row>
    <row r="82" spans="1:3" x14ac:dyDescent="0.25">
      <c r="A82" s="18"/>
      <c r="B82" s="19"/>
      <c r="C82" s="22"/>
    </row>
    <row r="83" spans="1:3" x14ac:dyDescent="0.25">
      <c r="A83" s="18"/>
      <c r="B83" s="19"/>
      <c r="C83" s="22"/>
    </row>
    <row r="84" spans="1:3" x14ac:dyDescent="0.25">
      <c r="A84" s="18"/>
      <c r="B84" s="19"/>
      <c r="C84" s="22"/>
    </row>
    <row r="85" spans="1:3" x14ac:dyDescent="0.25">
      <c r="A85" s="18"/>
      <c r="B85" s="19"/>
      <c r="C85" s="22"/>
    </row>
    <row r="86" spans="1:3" x14ac:dyDescent="0.25">
      <c r="A86" s="18"/>
      <c r="B86" s="19"/>
      <c r="C86" s="22"/>
    </row>
    <row r="87" spans="1:3" x14ac:dyDescent="0.25">
      <c r="A87" s="18"/>
    </row>
  </sheetData>
  <sheetProtection algorithmName="SHA-512" hashValue="agV2KehhX5OTx/prQDBgG95uxkXhcV+de3UrUkxZyqNBBssMZ6gWooe683CksPw4AplaVL0/DlpJmcqEq2KnLw==" saltValue="qcBK04MgRkbxoztCGjXEMw==" spinCount="100000" sheet="1" objects="1" scenarios="1"/>
  <mergeCells count="11">
    <mergeCell ref="B14:F14"/>
    <mergeCell ref="B3:F3"/>
    <mergeCell ref="B4:F4"/>
    <mergeCell ref="B5:F5"/>
    <mergeCell ref="B6:F6"/>
    <mergeCell ref="B7:F7"/>
    <mergeCell ref="B9:F9"/>
    <mergeCell ref="B10:F10"/>
    <mergeCell ref="B11:F11"/>
    <mergeCell ref="B12:F12"/>
    <mergeCell ref="B13:F13"/>
  </mergeCells>
  <pageMargins left="0.70866141732283472" right="0.19685039370078741" top="0.74803149606299213" bottom="0.74803149606299213" header="0.31496062992125984" footer="0.31496062992125984"/>
  <pageSetup paperSize="9" scale="95" firstPageNumber="59" orientation="portrait" useFirstPageNumber="1" r:id="rId1"/>
  <headerFooter>
    <oddHeader>&amp;CVRTEC NAJDIHOJCA ENOTA ČENČA</oddHeader>
    <oddFooter>&amp;L&amp;A&amp;R&amp;P</oddFooter>
  </headerFooter>
  <rowBreaks count="1" manualBreakCount="1">
    <brk id="13"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
  <sheetViews>
    <sheetView showZeros="0" view="pageBreakPreview" zoomScaleNormal="80" zoomScaleSheetLayoutView="100" workbookViewId="0">
      <selection activeCell="E5" sqref="E5"/>
    </sheetView>
  </sheetViews>
  <sheetFormatPr defaultRowHeight="15.75" x14ac:dyDescent="0.25"/>
  <cols>
    <col min="1" max="1" width="4.28515625" style="239" customWidth="1"/>
    <col min="2" max="2" width="6.28515625" style="231" customWidth="1"/>
    <col min="3" max="3" width="7.5703125" style="232" customWidth="1"/>
    <col min="4" max="4" width="5.5703125" style="232" hidden="1" customWidth="1"/>
    <col min="5" max="5" width="60.140625" style="233" customWidth="1"/>
    <col min="6" max="6" width="7.5703125" style="234" customWidth="1"/>
    <col min="7" max="7" width="11.42578125" style="235" customWidth="1"/>
    <col min="8" max="8" width="11.5703125" style="236" customWidth="1"/>
    <col min="9" max="9" width="16.85546875" style="237" customWidth="1"/>
    <col min="10" max="11" width="16.140625" style="238" customWidth="1"/>
    <col min="12" max="256" width="8.85546875" style="238"/>
    <col min="257" max="257" width="4.28515625" style="238" customWidth="1"/>
    <col min="258" max="258" width="6.28515625" style="238" customWidth="1"/>
    <col min="259" max="259" width="7.5703125" style="238" customWidth="1"/>
    <col min="260" max="260" width="0" style="238" hidden="1" customWidth="1"/>
    <col min="261" max="261" width="60.140625" style="238" customWidth="1"/>
    <col min="262" max="262" width="7.5703125" style="238" customWidth="1"/>
    <col min="263" max="263" width="11.42578125" style="238" customWidth="1"/>
    <col min="264" max="264" width="11.5703125" style="238" customWidth="1"/>
    <col min="265" max="265" width="16.85546875" style="238" customWidth="1"/>
    <col min="266" max="267" width="16.140625" style="238" customWidth="1"/>
    <col min="268" max="512" width="8.85546875" style="238"/>
    <col min="513" max="513" width="4.28515625" style="238" customWidth="1"/>
    <col min="514" max="514" width="6.28515625" style="238" customWidth="1"/>
    <col min="515" max="515" width="7.5703125" style="238" customWidth="1"/>
    <col min="516" max="516" width="0" style="238" hidden="1" customWidth="1"/>
    <col min="517" max="517" width="60.140625" style="238" customWidth="1"/>
    <col min="518" max="518" width="7.5703125" style="238" customWidth="1"/>
    <col min="519" max="519" width="11.42578125" style="238" customWidth="1"/>
    <col min="520" max="520" width="11.5703125" style="238" customWidth="1"/>
    <col min="521" max="521" width="16.85546875" style="238" customWidth="1"/>
    <col min="522" max="523" width="16.140625" style="238" customWidth="1"/>
    <col min="524" max="768" width="8.85546875" style="238"/>
    <col min="769" max="769" width="4.28515625" style="238" customWidth="1"/>
    <col min="770" max="770" width="6.28515625" style="238" customWidth="1"/>
    <col min="771" max="771" width="7.5703125" style="238" customWidth="1"/>
    <col min="772" max="772" width="0" style="238" hidden="1" customWidth="1"/>
    <col min="773" max="773" width="60.140625" style="238" customWidth="1"/>
    <col min="774" max="774" width="7.5703125" style="238" customWidth="1"/>
    <col min="775" max="775" width="11.42578125" style="238" customWidth="1"/>
    <col min="776" max="776" width="11.5703125" style="238" customWidth="1"/>
    <col min="777" max="777" width="16.85546875" style="238" customWidth="1"/>
    <col min="778" max="779" width="16.140625" style="238" customWidth="1"/>
    <col min="780" max="1024" width="8.85546875" style="238"/>
    <col min="1025" max="1025" width="4.28515625" style="238" customWidth="1"/>
    <col min="1026" max="1026" width="6.28515625" style="238" customWidth="1"/>
    <col min="1027" max="1027" width="7.5703125" style="238" customWidth="1"/>
    <col min="1028" max="1028" width="0" style="238" hidden="1" customWidth="1"/>
    <col min="1029" max="1029" width="60.140625" style="238" customWidth="1"/>
    <col min="1030" max="1030" width="7.5703125" style="238" customWidth="1"/>
    <col min="1031" max="1031" width="11.42578125" style="238" customWidth="1"/>
    <col min="1032" max="1032" width="11.5703125" style="238" customWidth="1"/>
    <col min="1033" max="1033" width="16.85546875" style="238" customWidth="1"/>
    <col min="1034" max="1035" width="16.140625" style="238" customWidth="1"/>
    <col min="1036" max="1280" width="8.85546875" style="238"/>
    <col min="1281" max="1281" width="4.28515625" style="238" customWidth="1"/>
    <col min="1282" max="1282" width="6.28515625" style="238" customWidth="1"/>
    <col min="1283" max="1283" width="7.5703125" style="238" customWidth="1"/>
    <col min="1284" max="1284" width="0" style="238" hidden="1" customWidth="1"/>
    <col min="1285" max="1285" width="60.140625" style="238" customWidth="1"/>
    <col min="1286" max="1286" width="7.5703125" style="238" customWidth="1"/>
    <col min="1287" max="1287" width="11.42578125" style="238" customWidth="1"/>
    <col min="1288" max="1288" width="11.5703125" style="238" customWidth="1"/>
    <col min="1289" max="1289" width="16.85546875" style="238" customWidth="1"/>
    <col min="1290" max="1291" width="16.140625" style="238" customWidth="1"/>
    <col min="1292" max="1536" width="8.85546875" style="238"/>
    <col min="1537" max="1537" width="4.28515625" style="238" customWidth="1"/>
    <col min="1538" max="1538" width="6.28515625" style="238" customWidth="1"/>
    <col min="1539" max="1539" width="7.5703125" style="238" customWidth="1"/>
    <col min="1540" max="1540" width="0" style="238" hidden="1" customWidth="1"/>
    <col min="1541" max="1541" width="60.140625" style="238" customWidth="1"/>
    <col min="1542" max="1542" width="7.5703125" style="238" customWidth="1"/>
    <col min="1543" max="1543" width="11.42578125" style="238" customWidth="1"/>
    <col min="1544" max="1544" width="11.5703125" style="238" customWidth="1"/>
    <col min="1545" max="1545" width="16.85546875" style="238" customWidth="1"/>
    <col min="1546" max="1547" width="16.140625" style="238" customWidth="1"/>
    <col min="1548" max="1792" width="8.85546875" style="238"/>
    <col min="1793" max="1793" width="4.28515625" style="238" customWidth="1"/>
    <col min="1794" max="1794" width="6.28515625" style="238" customWidth="1"/>
    <col min="1795" max="1795" width="7.5703125" style="238" customWidth="1"/>
    <col min="1796" max="1796" width="0" style="238" hidden="1" customWidth="1"/>
    <col min="1797" max="1797" width="60.140625" style="238" customWidth="1"/>
    <col min="1798" max="1798" width="7.5703125" style="238" customWidth="1"/>
    <col min="1799" max="1799" width="11.42578125" style="238" customWidth="1"/>
    <col min="1800" max="1800" width="11.5703125" style="238" customWidth="1"/>
    <col min="1801" max="1801" width="16.85546875" style="238" customWidth="1"/>
    <col min="1802" max="1803" width="16.140625" style="238" customWidth="1"/>
    <col min="1804" max="2048" width="8.85546875" style="238"/>
    <col min="2049" max="2049" width="4.28515625" style="238" customWidth="1"/>
    <col min="2050" max="2050" width="6.28515625" style="238" customWidth="1"/>
    <col min="2051" max="2051" width="7.5703125" style="238" customWidth="1"/>
    <col min="2052" max="2052" width="0" style="238" hidden="1" customWidth="1"/>
    <col min="2053" max="2053" width="60.140625" style="238" customWidth="1"/>
    <col min="2054" max="2054" width="7.5703125" style="238" customWidth="1"/>
    <col min="2055" max="2055" width="11.42578125" style="238" customWidth="1"/>
    <col min="2056" max="2056" width="11.5703125" style="238" customWidth="1"/>
    <col min="2057" max="2057" width="16.85546875" style="238" customWidth="1"/>
    <col min="2058" max="2059" width="16.140625" style="238" customWidth="1"/>
    <col min="2060" max="2304" width="8.85546875" style="238"/>
    <col min="2305" max="2305" width="4.28515625" style="238" customWidth="1"/>
    <col min="2306" max="2306" width="6.28515625" style="238" customWidth="1"/>
    <col min="2307" max="2307" width="7.5703125" style="238" customWidth="1"/>
    <col min="2308" max="2308" width="0" style="238" hidden="1" customWidth="1"/>
    <col min="2309" max="2309" width="60.140625" style="238" customWidth="1"/>
    <col min="2310" max="2310" width="7.5703125" style="238" customWidth="1"/>
    <col min="2311" max="2311" width="11.42578125" style="238" customWidth="1"/>
    <col min="2312" max="2312" width="11.5703125" style="238" customWidth="1"/>
    <col min="2313" max="2313" width="16.85546875" style="238" customWidth="1"/>
    <col min="2314" max="2315" width="16.140625" style="238" customWidth="1"/>
    <col min="2316" max="2560" width="8.85546875" style="238"/>
    <col min="2561" max="2561" width="4.28515625" style="238" customWidth="1"/>
    <col min="2562" max="2562" width="6.28515625" style="238" customWidth="1"/>
    <col min="2563" max="2563" width="7.5703125" style="238" customWidth="1"/>
    <col min="2564" max="2564" width="0" style="238" hidden="1" customWidth="1"/>
    <col min="2565" max="2565" width="60.140625" style="238" customWidth="1"/>
    <col min="2566" max="2566" width="7.5703125" style="238" customWidth="1"/>
    <col min="2567" max="2567" width="11.42578125" style="238" customWidth="1"/>
    <col min="2568" max="2568" width="11.5703125" style="238" customWidth="1"/>
    <col min="2569" max="2569" width="16.85546875" style="238" customWidth="1"/>
    <col min="2570" max="2571" width="16.140625" style="238" customWidth="1"/>
    <col min="2572" max="2816" width="8.85546875" style="238"/>
    <col min="2817" max="2817" width="4.28515625" style="238" customWidth="1"/>
    <col min="2818" max="2818" width="6.28515625" style="238" customWidth="1"/>
    <col min="2819" max="2819" width="7.5703125" style="238" customWidth="1"/>
    <col min="2820" max="2820" width="0" style="238" hidden="1" customWidth="1"/>
    <col min="2821" max="2821" width="60.140625" style="238" customWidth="1"/>
    <col min="2822" max="2822" width="7.5703125" style="238" customWidth="1"/>
    <col min="2823" max="2823" width="11.42578125" style="238" customWidth="1"/>
    <col min="2824" max="2824" width="11.5703125" style="238" customWidth="1"/>
    <col min="2825" max="2825" width="16.85546875" style="238" customWidth="1"/>
    <col min="2826" max="2827" width="16.140625" style="238" customWidth="1"/>
    <col min="2828" max="3072" width="8.85546875" style="238"/>
    <col min="3073" max="3073" width="4.28515625" style="238" customWidth="1"/>
    <col min="3074" max="3074" width="6.28515625" style="238" customWidth="1"/>
    <col min="3075" max="3075" width="7.5703125" style="238" customWidth="1"/>
    <col min="3076" max="3076" width="0" style="238" hidden="1" customWidth="1"/>
    <col min="3077" max="3077" width="60.140625" style="238" customWidth="1"/>
    <col min="3078" max="3078" width="7.5703125" style="238" customWidth="1"/>
    <col min="3079" max="3079" width="11.42578125" style="238" customWidth="1"/>
    <col min="3080" max="3080" width="11.5703125" style="238" customWidth="1"/>
    <col min="3081" max="3081" width="16.85546875" style="238" customWidth="1"/>
    <col min="3082" max="3083" width="16.140625" style="238" customWidth="1"/>
    <col min="3084" max="3328" width="8.85546875" style="238"/>
    <col min="3329" max="3329" width="4.28515625" style="238" customWidth="1"/>
    <col min="3330" max="3330" width="6.28515625" style="238" customWidth="1"/>
    <col min="3331" max="3331" width="7.5703125" style="238" customWidth="1"/>
    <col min="3332" max="3332" width="0" style="238" hidden="1" customWidth="1"/>
    <col min="3333" max="3333" width="60.140625" style="238" customWidth="1"/>
    <col min="3334" max="3334" width="7.5703125" style="238" customWidth="1"/>
    <col min="3335" max="3335" width="11.42578125" style="238" customWidth="1"/>
    <col min="3336" max="3336" width="11.5703125" style="238" customWidth="1"/>
    <col min="3337" max="3337" width="16.85546875" style="238" customWidth="1"/>
    <col min="3338" max="3339" width="16.140625" style="238" customWidth="1"/>
    <col min="3340" max="3584" width="8.85546875" style="238"/>
    <col min="3585" max="3585" width="4.28515625" style="238" customWidth="1"/>
    <col min="3586" max="3586" width="6.28515625" style="238" customWidth="1"/>
    <col min="3587" max="3587" width="7.5703125" style="238" customWidth="1"/>
    <col min="3588" max="3588" width="0" style="238" hidden="1" customWidth="1"/>
    <col min="3589" max="3589" width="60.140625" style="238" customWidth="1"/>
    <col min="3590" max="3590" width="7.5703125" style="238" customWidth="1"/>
    <col min="3591" max="3591" width="11.42578125" style="238" customWidth="1"/>
    <col min="3592" max="3592" width="11.5703125" style="238" customWidth="1"/>
    <col min="3593" max="3593" width="16.85546875" style="238" customWidth="1"/>
    <col min="3594" max="3595" width="16.140625" style="238" customWidth="1"/>
    <col min="3596" max="3840" width="8.85546875" style="238"/>
    <col min="3841" max="3841" width="4.28515625" style="238" customWidth="1"/>
    <col min="3842" max="3842" width="6.28515625" style="238" customWidth="1"/>
    <col min="3843" max="3843" width="7.5703125" style="238" customWidth="1"/>
    <col min="3844" max="3844" width="0" style="238" hidden="1" customWidth="1"/>
    <col min="3845" max="3845" width="60.140625" style="238" customWidth="1"/>
    <col min="3846" max="3846" width="7.5703125" style="238" customWidth="1"/>
    <col min="3847" max="3847" width="11.42578125" style="238" customWidth="1"/>
    <col min="3848" max="3848" width="11.5703125" style="238" customWidth="1"/>
    <col min="3849" max="3849" width="16.85546875" style="238" customWidth="1"/>
    <col min="3850" max="3851" width="16.140625" style="238" customWidth="1"/>
    <col min="3852" max="4096" width="8.85546875" style="238"/>
    <col min="4097" max="4097" width="4.28515625" style="238" customWidth="1"/>
    <col min="4098" max="4098" width="6.28515625" style="238" customWidth="1"/>
    <col min="4099" max="4099" width="7.5703125" style="238" customWidth="1"/>
    <col min="4100" max="4100" width="0" style="238" hidden="1" customWidth="1"/>
    <col min="4101" max="4101" width="60.140625" style="238" customWidth="1"/>
    <col min="4102" max="4102" width="7.5703125" style="238" customWidth="1"/>
    <col min="4103" max="4103" width="11.42578125" style="238" customWidth="1"/>
    <col min="4104" max="4104" width="11.5703125" style="238" customWidth="1"/>
    <col min="4105" max="4105" width="16.85546875" style="238" customWidth="1"/>
    <col min="4106" max="4107" width="16.140625" style="238" customWidth="1"/>
    <col min="4108" max="4352" width="8.85546875" style="238"/>
    <col min="4353" max="4353" width="4.28515625" style="238" customWidth="1"/>
    <col min="4354" max="4354" width="6.28515625" style="238" customWidth="1"/>
    <col min="4355" max="4355" width="7.5703125" style="238" customWidth="1"/>
    <col min="4356" max="4356" width="0" style="238" hidden="1" customWidth="1"/>
    <col min="4357" max="4357" width="60.140625" style="238" customWidth="1"/>
    <col min="4358" max="4358" width="7.5703125" style="238" customWidth="1"/>
    <col min="4359" max="4359" width="11.42578125" style="238" customWidth="1"/>
    <col min="4360" max="4360" width="11.5703125" style="238" customWidth="1"/>
    <col min="4361" max="4361" width="16.85546875" style="238" customWidth="1"/>
    <col min="4362" max="4363" width="16.140625" style="238" customWidth="1"/>
    <col min="4364" max="4608" width="8.85546875" style="238"/>
    <col min="4609" max="4609" width="4.28515625" style="238" customWidth="1"/>
    <col min="4610" max="4610" width="6.28515625" style="238" customWidth="1"/>
    <col min="4611" max="4611" width="7.5703125" style="238" customWidth="1"/>
    <col min="4612" max="4612" width="0" style="238" hidden="1" customWidth="1"/>
    <col min="4613" max="4613" width="60.140625" style="238" customWidth="1"/>
    <col min="4614" max="4614" width="7.5703125" style="238" customWidth="1"/>
    <col min="4615" max="4615" width="11.42578125" style="238" customWidth="1"/>
    <col min="4616" max="4616" width="11.5703125" style="238" customWidth="1"/>
    <col min="4617" max="4617" width="16.85546875" style="238" customWidth="1"/>
    <col min="4618" max="4619" width="16.140625" style="238" customWidth="1"/>
    <col min="4620" max="4864" width="8.85546875" style="238"/>
    <col min="4865" max="4865" width="4.28515625" style="238" customWidth="1"/>
    <col min="4866" max="4866" width="6.28515625" style="238" customWidth="1"/>
    <col min="4867" max="4867" width="7.5703125" style="238" customWidth="1"/>
    <col min="4868" max="4868" width="0" style="238" hidden="1" customWidth="1"/>
    <col min="4869" max="4869" width="60.140625" style="238" customWidth="1"/>
    <col min="4870" max="4870" width="7.5703125" style="238" customWidth="1"/>
    <col min="4871" max="4871" width="11.42578125" style="238" customWidth="1"/>
    <col min="4872" max="4872" width="11.5703125" style="238" customWidth="1"/>
    <col min="4873" max="4873" width="16.85546875" style="238" customWidth="1"/>
    <col min="4874" max="4875" width="16.140625" style="238" customWidth="1"/>
    <col min="4876" max="5120" width="8.85546875" style="238"/>
    <col min="5121" max="5121" width="4.28515625" style="238" customWidth="1"/>
    <col min="5122" max="5122" width="6.28515625" style="238" customWidth="1"/>
    <col min="5123" max="5123" width="7.5703125" style="238" customWidth="1"/>
    <col min="5124" max="5124" width="0" style="238" hidden="1" customWidth="1"/>
    <col min="5125" max="5125" width="60.140625" style="238" customWidth="1"/>
    <col min="5126" max="5126" width="7.5703125" style="238" customWidth="1"/>
    <col min="5127" max="5127" width="11.42578125" style="238" customWidth="1"/>
    <col min="5128" max="5128" width="11.5703125" style="238" customWidth="1"/>
    <col min="5129" max="5129" width="16.85546875" style="238" customWidth="1"/>
    <col min="5130" max="5131" width="16.140625" style="238" customWidth="1"/>
    <col min="5132" max="5376" width="8.85546875" style="238"/>
    <col min="5377" max="5377" width="4.28515625" style="238" customWidth="1"/>
    <col min="5378" max="5378" width="6.28515625" style="238" customWidth="1"/>
    <col min="5379" max="5379" width="7.5703125" style="238" customWidth="1"/>
    <col min="5380" max="5380" width="0" style="238" hidden="1" customWidth="1"/>
    <col min="5381" max="5381" width="60.140625" style="238" customWidth="1"/>
    <col min="5382" max="5382" width="7.5703125" style="238" customWidth="1"/>
    <col min="5383" max="5383" width="11.42578125" style="238" customWidth="1"/>
    <col min="5384" max="5384" width="11.5703125" style="238" customWidth="1"/>
    <col min="5385" max="5385" width="16.85546875" style="238" customWidth="1"/>
    <col min="5386" max="5387" width="16.140625" style="238" customWidth="1"/>
    <col min="5388" max="5632" width="8.85546875" style="238"/>
    <col min="5633" max="5633" width="4.28515625" style="238" customWidth="1"/>
    <col min="5634" max="5634" width="6.28515625" style="238" customWidth="1"/>
    <col min="5635" max="5635" width="7.5703125" style="238" customWidth="1"/>
    <col min="5636" max="5636" width="0" style="238" hidden="1" customWidth="1"/>
    <col min="5637" max="5637" width="60.140625" style="238" customWidth="1"/>
    <col min="5638" max="5638" width="7.5703125" style="238" customWidth="1"/>
    <col min="5639" max="5639" width="11.42578125" style="238" customWidth="1"/>
    <col min="5640" max="5640" width="11.5703125" style="238" customWidth="1"/>
    <col min="5641" max="5641" width="16.85546875" style="238" customWidth="1"/>
    <col min="5642" max="5643" width="16.140625" style="238" customWidth="1"/>
    <col min="5644" max="5888" width="8.85546875" style="238"/>
    <col min="5889" max="5889" width="4.28515625" style="238" customWidth="1"/>
    <col min="5890" max="5890" width="6.28515625" style="238" customWidth="1"/>
    <col min="5891" max="5891" width="7.5703125" style="238" customWidth="1"/>
    <col min="5892" max="5892" width="0" style="238" hidden="1" customWidth="1"/>
    <col min="5893" max="5893" width="60.140625" style="238" customWidth="1"/>
    <col min="5894" max="5894" width="7.5703125" style="238" customWidth="1"/>
    <col min="5895" max="5895" width="11.42578125" style="238" customWidth="1"/>
    <col min="5896" max="5896" width="11.5703125" style="238" customWidth="1"/>
    <col min="5897" max="5897" width="16.85546875" style="238" customWidth="1"/>
    <col min="5898" max="5899" width="16.140625" style="238" customWidth="1"/>
    <col min="5900" max="6144" width="8.85546875" style="238"/>
    <col min="6145" max="6145" width="4.28515625" style="238" customWidth="1"/>
    <col min="6146" max="6146" width="6.28515625" style="238" customWidth="1"/>
    <col min="6147" max="6147" width="7.5703125" style="238" customWidth="1"/>
    <col min="6148" max="6148" width="0" style="238" hidden="1" customWidth="1"/>
    <col min="6149" max="6149" width="60.140625" style="238" customWidth="1"/>
    <col min="6150" max="6150" width="7.5703125" style="238" customWidth="1"/>
    <col min="6151" max="6151" width="11.42578125" style="238" customWidth="1"/>
    <col min="6152" max="6152" width="11.5703125" style="238" customWidth="1"/>
    <col min="6153" max="6153" width="16.85546875" style="238" customWidth="1"/>
    <col min="6154" max="6155" width="16.140625" style="238" customWidth="1"/>
    <col min="6156" max="6400" width="8.85546875" style="238"/>
    <col min="6401" max="6401" width="4.28515625" style="238" customWidth="1"/>
    <col min="6402" max="6402" width="6.28515625" style="238" customWidth="1"/>
    <col min="6403" max="6403" width="7.5703125" style="238" customWidth="1"/>
    <col min="6404" max="6404" width="0" style="238" hidden="1" customWidth="1"/>
    <col min="6405" max="6405" width="60.140625" style="238" customWidth="1"/>
    <col min="6406" max="6406" width="7.5703125" style="238" customWidth="1"/>
    <col min="6407" max="6407" width="11.42578125" style="238" customWidth="1"/>
    <col min="6408" max="6408" width="11.5703125" style="238" customWidth="1"/>
    <col min="6409" max="6409" width="16.85546875" style="238" customWidth="1"/>
    <col min="6410" max="6411" width="16.140625" style="238" customWidth="1"/>
    <col min="6412" max="6656" width="8.85546875" style="238"/>
    <col min="6657" max="6657" width="4.28515625" style="238" customWidth="1"/>
    <col min="6658" max="6658" width="6.28515625" style="238" customWidth="1"/>
    <col min="6659" max="6659" width="7.5703125" style="238" customWidth="1"/>
    <col min="6660" max="6660" width="0" style="238" hidden="1" customWidth="1"/>
    <col min="6661" max="6661" width="60.140625" style="238" customWidth="1"/>
    <col min="6662" max="6662" width="7.5703125" style="238" customWidth="1"/>
    <col min="6663" max="6663" width="11.42578125" style="238" customWidth="1"/>
    <col min="6664" max="6664" width="11.5703125" style="238" customWidth="1"/>
    <col min="6665" max="6665" width="16.85546875" style="238" customWidth="1"/>
    <col min="6666" max="6667" width="16.140625" style="238" customWidth="1"/>
    <col min="6668" max="6912" width="8.85546875" style="238"/>
    <col min="6913" max="6913" width="4.28515625" style="238" customWidth="1"/>
    <col min="6914" max="6914" width="6.28515625" style="238" customWidth="1"/>
    <col min="6915" max="6915" width="7.5703125" style="238" customWidth="1"/>
    <col min="6916" max="6916" width="0" style="238" hidden="1" customWidth="1"/>
    <col min="6917" max="6917" width="60.140625" style="238" customWidth="1"/>
    <col min="6918" max="6918" width="7.5703125" style="238" customWidth="1"/>
    <col min="6919" max="6919" width="11.42578125" style="238" customWidth="1"/>
    <col min="6920" max="6920" width="11.5703125" style="238" customWidth="1"/>
    <col min="6921" max="6921" width="16.85546875" style="238" customWidth="1"/>
    <col min="6922" max="6923" width="16.140625" style="238" customWidth="1"/>
    <col min="6924" max="7168" width="8.85546875" style="238"/>
    <col min="7169" max="7169" width="4.28515625" style="238" customWidth="1"/>
    <col min="7170" max="7170" width="6.28515625" style="238" customWidth="1"/>
    <col min="7171" max="7171" width="7.5703125" style="238" customWidth="1"/>
    <col min="7172" max="7172" width="0" style="238" hidden="1" customWidth="1"/>
    <col min="7173" max="7173" width="60.140625" style="238" customWidth="1"/>
    <col min="7174" max="7174" width="7.5703125" style="238" customWidth="1"/>
    <col min="7175" max="7175" width="11.42578125" style="238" customWidth="1"/>
    <col min="7176" max="7176" width="11.5703125" style="238" customWidth="1"/>
    <col min="7177" max="7177" width="16.85546875" style="238" customWidth="1"/>
    <col min="7178" max="7179" width="16.140625" style="238" customWidth="1"/>
    <col min="7180" max="7424" width="8.85546875" style="238"/>
    <col min="7425" max="7425" width="4.28515625" style="238" customWidth="1"/>
    <col min="7426" max="7426" width="6.28515625" style="238" customWidth="1"/>
    <col min="7427" max="7427" width="7.5703125" style="238" customWidth="1"/>
    <col min="7428" max="7428" width="0" style="238" hidden="1" customWidth="1"/>
    <col min="7429" max="7429" width="60.140625" style="238" customWidth="1"/>
    <col min="7430" max="7430" width="7.5703125" style="238" customWidth="1"/>
    <col min="7431" max="7431" width="11.42578125" style="238" customWidth="1"/>
    <col min="7432" max="7432" width="11.5703125" style="238" customWidth="1"/>
    <col min="7433" max="7433" width="16.85546875" style="238" customWidth="1"/>
    <col min="7434" max="7435" width="16.140625" style="238" customWidth="1"/>
    <col min="7436" max="7680" width="8.85546875" style="238"/>
    <col min="7681" max="7681" width="4.28515625" style="238" customWidth="1"/>
    <col min="7682" max="7682" width="6.28515625" style="238" customWidth="1"/>
    <col min="7683" max="7683" width="7.5703125" style="238" customWidth="1"/>
    <col min="7684" max="7684" width="0" style="238" hidden="1" customWidth="1"/>
    <col min="7685" max="7685" width="60.140625" style="238" customWidth="1"/>
    <col min="7686" max="7686" width="7.5703125" style="238" customWidth="1"/>
    <col min="7687" max="7687" width="11.42578125" style="238" customWidth="1"/>
    <col min="7688" max="7688" width="11.5703125" style="238" customWidth="1"/>
    <col min="7689" max="7689" width="16.85546875" style="238" customWidth="1"/>
    <col min="7690" max="7691" width="16.140625" style="238" customWidth="1"/>
    <col min="7692" max="7936" width="8.85546875" style="238"/>
    <col min="7937" max="7937" width="4.28515625" style="238" customWidth="1"/>
    <col min="7938" max="7938" width="6.28515625" style="238" customWidth="1"/>
    <col min="7939" max="7939" width="7.5703125" style="238" customWidth="1"/>
    <col min="7940" max="7940" width="0" style="238" hidden="1" customWidth="1"/>
    <col min="7941" max="7941" width="60.140625" style="238" customWidth="1"/>
    <col min="7942" max="7942" width="7.5703125" style="238" customWidth="1"/>
    <col min="7943" max="7943" width="11.42578125" style="238" customWidth="1"/>
    <col min="7944" max="7944" width="11.5703125" style="238" customWidth="1"/>
    <col min="7945" max="7945" width="16.85546875" style="238" customWidth="1"/>
    <col min="7946" max="7947" width="16.140625" style="238" customWidth="1"/>
    <col min="7948" max="8192" width="8.85546875" style="238"/>
    <col min="8193" max="8193" width="4.28515625" style="238" customWidth="1"/>
    <col min="8194" max="8194" width="6.28515625" style="238" customWidth="1"/>
    <col min="8195" max="8195" width="7.5703125" style="238" customWidth="1"/>
    <col min="8196" max="8196" width="0" style="238" hidden="1" customWidth="1"/>
    <col min="8197" max="8197" width="60.140625" style="238" customWidth="1"/>
    <col min="8198" max="8198" width="7.5703125" style="238" customWidth="1"/>
    <col min="8199" max="8199" width="11.42578125" style="238" customWidth="1"/>
    <col min="8200" max="8200" width="11.5703125" style="238" customWidth="1"/>
    <col min="8201" max="8201" width="16.85546875" style="238" customWidth="1"/>
    <col min="8202" max="8203" width="16.140625" style="238" customWidth="1"/>
    <col min="8204" max="8448" width="8.85546875" style="238"/>
    <col min="8449" max="8449" width="4.28515625" style="238" customWidth="1"/>
    <col min="8450" max="8450" width="6.28515625" style="238" customWidth="1"/>
    <col min="8451" max="8451" width="7.5703125" style="238" customWidth="1"/>
    <col min="8452" max="8452" width="0" style="238" hidden="1" customWidth="1"/>
    <col min="8453" max="8453" width="60.140625" style="238" customWidth="1"/>
    <col min="8454" max="8454" width="7.5703125" style="238" customWidth="1"/>
    <col min="8455" max="8455" width="11.42578125" style="238" customWidth="1"/>
    <col min="8456" max="8456" width="11.5703125" style="238" customWidth="1"/>
    <col min="8457" max="8457" width="16.85546875" style="238" customWidth="1"/>
    <col min="8458" max="8459" width="16.140625" style="238" customWidth="1"/>
    <col min="8460" max="8704" width="8.85546875" style="238"/>
    <col min="8705" max="8705" width="4.28515625" style="238" customWidth="1"/>
    <col min="8706" max="8706" width="6.28515625" style="238" customWidth="1"/>
    <col min="8707" max="8707" width="7.5703125" style="238" customWidth="1"/>
    <col min="8708" max="8708" width="0" style="238" hidden="1" customWidth="1"/>
    <col min="8709" max="8709" width="60.140625" style="238" customWidth="1"/>
    <col min="8710" max="8710" width="7.5703125" style="238" customWidth="1"/>
    <col min="8711" max="8711" width="11.42578125" style="238" customWidth="1"/>
    <col min="8712" max="8712" width="11.5703125" style="238" customWidth="1"/>
    <col min="8713" max="8713" width="16.85546875" style="238" customWidth="1"/>
    <col min="8714" max="8715" width="16.140625" style="238" customWidth="1"/>
    <col min="8716" max="8960" width="8.85546875" style="238"/>
    <col min="8961" max="8961" width="4.28515625" style="238" customWidth="1"/>
    <col min="8962" max="8962" width="6.28515625" style="238" customWidth="1"/>
    <col min="8963" max="8963" width="7.5703125" style="238" customWidth="1"/>
    <col min="8964" max="8964" width="0" style="238" hidden="1" customWidth="1"/>
    <col min="8965" max="8965" width="60.140625" style="238" customWidth="1"/>
    <col min="8966" max="8966" width="7.5703125" style="238" customWidth="1"/>
    <col min="8967" max="8967" width="11.42578125" style="238" customWidth="1"/>
    <col min="8968" max="8968" width="11.5703125" style="238" customWidth="1"/>
    <col min="8969" max="8969" width="16.85546875" style="238" customWidth="1"/>
    <col min="8970" max="8971" width="16.140625" style="238" customWidth="1"/>
    <col min="8972" max="9216" width="8.85546875" style="238"/>
    <col min="9217" max="9217" width="4.28515625" style="238" customWidth="1"/>
    <col min="9218" max="9218" width="6.28515625" style="238" customWidth="1"/>
    <col min="9219" max="9219" width="7.5703125" style="238" customWidth="1"/>
    <col min="9220" max="9220" width="0" style="238" hidden="1" customWidth="1"/>
    <col min="9221" max="9221" width="60.140625" style="238" customWidth="1"/>
    <col min="9222" max="9222" width="7.5703125" style="238" customWidth="1"/>
    <col min="9223" max="9223" width="11.42578125" style="238" customWidth="1"/>
    <col min="9224" max="9224" width="11.5703125" style="238" customWidth="1"/>
    <col min="9225" max="9225" width="16.85546875" style="238" customWidth="1"/>
    <col min="9226" max="9227" width="16.140625" style="238" customWidth="1"/>
    <col min="9228" max="9472" width="8.85546875" style="238"/>
    <col min="9473" max="9473" width="4.28515625" style="238" customWidth="1"/>
    <col min="9474" max="9474" width="6.28515625" style="238" customWidth="1"/>
    <col min="9475" max="9475" width="7.5703125" style="238" customWidth="1"/>
    <col min="9476" max="9476" width="0" style="238" hidden="1" customWidth="1"/>
    <col min="9477" max="9477" width="60.140625" style="238" customWidth="1"/>
    <col min="9478" max="9478" width="7.5703125" style="238" customWidth="1"/>
    <col min="9479" max="9479" width="11.42578125" style="238" customWidth="1"/>
    <col min="9480" max="9480" width="11.5703125" style="238" customWidth="1"/>
    <col min="9481" max="9481" width="16.85546875" style="238" customWidth="1"/>
    <col min="9482" max="9483" width="16.140625" style="238" customWidth="1"/>
    <col min="9484" max="9728" width="8.85546875" style="238"/>
    <col min="9729" max="9729" width="4.28515625" style="238" customWidth="1"/>
    <col min="9730" max="9730" width="6.28515625" style="238" customWidth="1"/>
    <col min="9731" max="9731" width="7.5703125" style="238" customWidth="1"/>
    <col min="9732" max="9732" width="0" style="238" hidden="1" customWidth="1"/>
    <col min="9733" max="9733" width="60.140625" style="238" customWidth="1"/>
    <col min="9734" max="9734" width="7.5703125" style="238" customWidth="1"/>
    <col min="9735" max="9735" width="11.42578125" style="238" customWidth="1"/>
    <col min="9736" max="9736" width="11.5703125" style="238" customWidth="1"/>
    <col min="9737" max="9737" width="16.85546875" style="238" customWidth="1"/>
    <col min="9738" max="9739" width="16.140625" style="238" customWidth="1"/>
    <col min="9740" max="9984" width="8.85546875" style="238"/>
    <col min="9985" max="9985" width="4.28515625" style="238" customWidth="1"/>
    <col min="9986" max="9986" width="6.28515625" style="238" customWidth="1"/>
    <col min="9987" max="9987" width="7.5703125" style="238" customWidth="1"/>
    <col min="9988" max="9988" width="0" style="238" hidden="1" customWidth="1"/>
    <col min="9989" max="9989" width="60.140625" style="238" customWidth="1"/>
    <col min="9990" max="9990" width="7.5703125" style="238" customWidth="1"/>
    <col min="9991" max="9991" width="11.42578125" style="238" customWidth="1"/>
    <col min="9992" max="9992" width="11.5703125" style="238" customWidth="1"/>
    <col min="9993" max="9993" width="16.85546875" style="238" customWidth="1"/>
    <col min="9994" max="9995" width="16.140625" style="238" customWidth="1"/>
    <col min="9996" max="10240" width="8.85546875" style="238"/>
    <col min="10241" max="10241" width="4.28515625" style="238" customWidth="1"/>
    <col min="10242" max="10242" width="6.28515625" style="238" customWidth="1"/>
    <col min="10243" max="10243" width="7.5703125" style="238" customWidth="1"/>
    <col min="10244" max="10244" width="0" style="238" hidden="1" customWidth="1"/>
    <col min="10245" max="10245" width="60.140625" style="238" customWidth="1"/>
    <col min="10246" max="10246" width="7.5703125" style="238" customWidth="1"/>
    <col min="10247" max="10247" width="11.42578125" style="238" customWidth="1"/>
    <col min="10248" max="10248" width="11.5703125" style="238" customWidth="1"/>
    <col min="10249" max="10249" width="16.85546875" style="238" customWidth="1"/>
    <col min="10250" max="10251" width="16.140625" style="238" customWidth="1"/>
    <col min="10252" max="10496" width="8.85546875" style="238"/>
    <col min="10497" max="10497" width="4.28515625" style="238" customWidth="1"/>
    <col min="10498" max="10498" width="6.28515625" style="238" customWidth="1"/>
    <col min="10499" max="10499" width="7.5703125" style="238" customWidth="1"/>
    <col min="10500" max="10500" width="0" style="238" hidden="1" customWidth="1"/>
    <col min="10501" max="10501" width="60.140625" style="238" customWidth="1"/>
    <col min="10502" max="10502" width="7.5703125" style="238" customWidth="1"/>
    <col min="10503" max="10503" width="11.42578125" style="238" customWidth="1"/>
    <col min="10504" max="10504" width="11.5703125" style="238" customWidth="1"/>
    <col min="10505" max="10505" width="16.85546875" style="238" customWidth="1"/>
    <col min="10506" max="10507" width="16.140625" style="238" customWidth="1"/>
    <col min="10508" max="10752" width="8.85546875" style="238"/>
    <col min="10753" max="10753" width="4.28515625" style="238" customWidth="1"/>
    <col min="10754" max="10754" width="6.28515625" style="238" customWidth="1"/>
    <col min="10755" max="10755" width="7.5703125" style="238" customWidth="1"/>
    <col min="10756" max="10756" width="0" style="238" hidden="1" customWidth="1"/>
    <col min="10757" max="10757" width="60.140625" style="238" customWidth="1"/>
    <col min="10758" max="10758" width="7.5703125" style="238" customWidth="1"/>
    <col min="10759" max="10759" width="11.42578125" style="238" customWidth="1"/>
    <col min="10760" max="10760" width="11.5703125" style="238" customWidth="1"/>
    <col min="10761" max="10761" width="16.85546875" style="238" customWidth="1"/>
    <col min="10762" max="10763" width="16.140625" style="238" customWidth="1"/>
    <col min="10764" max="11008" width="8.85546875" style="238"/>
    <col min="11009" max="11009" width="4.28515625" style="238" customWidth="1"/>
    <col min="11010" max="11010" width="6.28515625" style="238" customWidth="1"/>
    <col min="11011" max="11011" width="7.5703125" style="238" customWidth="1"/>
    <col min="11012" max="11012" width="0" style="238" hidden="1" customWidth="1"/>
    <col min="11013" max="11013" width="60.140625" style="238" customWidth="1"/>
    <col min="11014" max="11014" width="7.5703125" style="238" customWidth="1"/>
    <col min="11015" max="11015" width="11.42578125" style="238" customWidth="1"/>
    <col min="11016" max="11016" width="11.5703125" style="238" customWidth="1"/>
    <col min="11017" max="11017" width="16.85546875" style="238" customWidth="1"/>
    <col min="11018" max="11019" width="16.140625" style="238" customWidth="1"/>
    <col min="11020" max="11264" width="8.85546875" style="238"/>
    <col min="11265" max="11265" width="4.28515625" style="238" customWidth="1"/>
    <col min="11266" max="11266" width="6.28515625" style="238" customWidth="1"/>
    <col min="11267" max="11267" width="7.5703125" style="238" customWidth="1"/>
    <col min="11268" max="11268" width="0" style="238" hidden="1" customWidth="1"/>
    <col min="11269" max="11269" width="60.140625" style="238" customWidth="1"/>
    <col min="11270" max="11270" width="7.5703125" style="238" customWidth="1"/>
    <col min="11271" max="11271" width="11.42578125" style="238" customWidth="1"/>
    <col min="11272" max="11272" width="11.5703125" style="238" customWidth="1"/>
    <col min="11273" max="11273" width="16.85546875" style="238" customWidth="1"/>
    <col min="11274" max="11275" width="16.140625" style="238" customWidth="1"/>
    <col min="11276" max="11520" width="8.85546875" style="238"/>
    <col min="11521" max="11521" width="4.28515625" style="238" customWidth="1"/>
    <col min="11522" max="11522" width="6.28515625" style="238" customWidth="1"/>
    <col min="11523" max="11523" width="7.5703125" style="238" customWidth="1"/>
    <col min="11524" max="11524" width="0" style="238" hidden="1" customWidth="1"/>
    <col min="11525" max="11525" width="60.140625" style="238" customWidth="1"/>
    <col min="11526" max="11526" width="7.5703125" style="238" customWidth="1"/>
    <col min="11527" max="11527" width="11.42578125" style="238" customWidth="1"/>
    <col min="11528" max="11528" width="11.5703125" style="238" customWidth="1"/>
    <col min="11529" max="11529" width="16.85546875" style="238" customWidth="1"/>
    <col min="11530" max="11531" width="16.140625" style="238" customWidth="1"/>
    <col min="11532" max="11776" width="8.85546875" style="238"/>
    <col min="11777" max="11777" width="4.28515625" style="238" customWidth="1"/>
    <col min="11778" max="11778" width="6.28515625" style="238" customWidth="1"/>
    <col min="11779" max="11779" width="7.5703125" style="238" customWidth="1"/>
    <col min="11780" max="11780" width="0" style="238" hidden="1" customWidth="1"/>
    <col min="11781" max="11781" width="60.140625" style="238" customWidth="1"/>
    <col min="11782" max="11782" width="7.5703125" style="238" customWidth="1"/>
    <col min="11783" max="11783" width="11.42578125" style="238" customWidth="1"/>
    <col min="11784" max="11784" width="11.5703125" style="238" customWidth="1"/>
    <col min="11785" max="11785" width="16.85546875" style="238" customWidth="1"/>
    <col min="11786" max="11787" width="16.140625" style="238" customWidth="1"/>
    <col min="11788" max="12032" width="8.85546875" style="238"/>
    <col min="12033" max="12033" width="4.28515625" style="238" customWidth="1"/>
    <col min="12034" max="12034" width="6.28515625" style="238" customWidth="1"/>
    <col min="12035" max="12035" width="7.5703125" style="238" customWidth="1"/>
    <col min="12036" max="12036" width="0" style="238" hidden="1" customWidth="1"/>
    <col min="12037" max="12037" width="60.140625" style="238" customWidth="1"/>
    <col min="12038" max="12038" width="7.5703125" style="238" customWidth="1"/>
    <col min="12039" max="12039" width="11.42578125" style="238" customWidth="1"/>
    <col min="12040" max="12040" width="11.5703125" style="238" customWidth="1"/>
    <col min="12041" max="12041" width="16.85546875" style="238" customWidth="1"/>
    <col min="12042" max="12043" width="16.140625" style="238" customWidth="1"/>
    <col min="12044" max="12288" width="8.85546875" style="238"/>
    <col min="12289" max="12289" width="4.28515625" style="238" customWidth="1"/>
    <col min="12290" max="12290" width="6.28515625" style="238" customWidth="1"/>
    <col min="12291" max="12291" width="7.5703125" style="238" customWidth="1"/>
    <col min="12292" max="12292" width="0" style="238" hidden="1" customWidth="1"/>
    <col min="12293" max="12293" width="60.140625" style="238" customWidth="1"/>
    <col min="12294" max="12294" width="7.5703125" style="238" customWidth="1"/>
    <col min="12295" max="12295" width="11.42578125" style="238" customWidth="1"/>
    <col min="12296" max="12296" width="11.5703125" style="238" customWidth="1"/>
    <col min="12297" max="12297" width="16.85546875" style="238" customWidth="1"/>
    <col min="12298" max="12299" width="16.140625" style="238" customWidth="1"/>
    <col min="12300" max="12544" width="8.85546875" style="238"/>
    <col min="12545" max="12545" width="4.28515625" style="238" customWidth="1"/>
    <col min="12546" max="12546" width="6.28515625" style="238" customWidth="1"/>
    <col min="12547" max="12547" width="7.5703125" style="238" customWidth="1"/>
    <col min="12548" max="12548" width="0" style="238" hidden="1" customWidth="1"/>
    <col min="12549" max="12549" width="60.140625" style="238" customWidth="1"/>
    <col min="12550" max="12550" width="7.5703125" style="238" customWidth="1"/>
    <col min="12551" max="12551" width="11.42578125" style="238" customWidth="1"/>
    <col min="12552" max="12552" width="11.5703125" style="238" customWidth="1"/>
    <col min="12553" max="12553" width="16.85546875" style="238" customWidth="1"/>
    <col min="12554" max="12555" width="16.140625" style="238" customWidth="1"/>
    <col min="12556" max="12800" width="8.85546875" style="238"/>
    <col min="12801" max="12801" width="4.28515625" style="238" customWidth="1"/>
    <col min="12802" max="12802" width="6.28515625" style="238" customWidth="1"/>
    <col min="12803" max="12803" width="7.5703125" style="238" customWidth="1"/>
    <col min="12804" max="12804" width="0" style="238" hidden="1" customWidth="1"/>
    <col min="12805" max="12805" width="60.140625" style="238" customWidth="1"/>
    <col min="12806" max="12806" width="7.5703125" style="238" customWidth="1"/>
    <col min="12807" max="12807" width="11.42578125" style="238" customWidth="1"/>
    <col min="12808" max="12808" width="11.5703125" style="238" customWidth="1"/>
    <col min="12809" max="12809" width="16.85546875" style="238" customWidth="1"/>
    <col min="12810" max="12811" width="16.140625" style="238" customWidth="1"/>
    <col min="12812" max="13056" width="8.85546875" style="238"/>
    <col min="13057" max="13057" width="4.28515625" style="238" customWidth="1"/>
    <col min="13058" max="13058" width="6.28515625" style="238" customWidth="1"/>
    <col min="13059" max="13059" width="7.5703125" style="238" customWidth="1"/>
    <col min="13060" max="13060" width="0" style="238" hidden="1" customWidth="1"/>
    <col min="13061" max="13061" width="60.140625" style="238" customWidth="1"/>
    <col min="13062" max="13062" width="7.5703125" style="238" customWidth="1"/>
    <col min="13063" max="13063" width="11.42578125" style="238" customWidth="1"/>
    <col min="13064" max="13064" width="11.5703125" style="238" customWidth="1"/>
    <col min="13065" max="13065" width="16.85546875" style="238" customWidth="1"/>
    <col min="13066" max="13067" width="16.140625" style="238" customWidth="1"/>
    <col min="13068" max="13312" width="8.85546875" style="238"/>
    <col min="13313" max="13313" width="4.28515625" style="238" customWidth="1"/>
    <col min="13314" max="13314" width="6.28515625" style="238" customWidth="1"/>
    <col min="13315" max="13315" width="7.5703125" style="238" customWidth="1"/>
    <col min="13316" max="13316" width="0" style="238" hidden="1" customWidth="1"/>
    <col min="13317" max="13317" width="60.140625" style="238" customWidth="1"/>
    <col min="13318" max="13318" width="7.5703125" style="238" customWidth="1"/>
    <col min="13319" max="13319" width="11.42578125" style="238" customWidth="1"/>
    <col min="13320" max="13320" width="11.5703125" style="238" customWidth="1"/>
    <col min="13321" max="13321" width="16.85546875" style="238" customWidth="1"/>
    <col min="13322" max="13323" width="16.140625" style="238" customWidth="1"/>
    <col min="13324" max="13568" width="8.85546875" style="238"/>
    <col min="13569" max="13569" width="4.28515625" style="238" customWidth="1"/>
    <col min="13570" max="13570" width="6.28515625" style="238" customWidth="1"/>
    <col min="13571" max="13571" width="7.5703125" style="238" customWidth="1"/>
    <col min="13572" max="13572" width="0" style="238" hidden="1" customWidth="1"/>
    <col min="13573" max="13573" width="60.140625" style="238" customWidth="1"/>
    <col min="13574" max="13574" width="7.5703125" style="238" customWidth="1"/>
    <col min="13575" max="13575" width="11.42578125" style="238" customWidth="1"/>
    <col min="13576" max="13576" width="11.5703125" style="238" customWidth="1"/>
    <col min="13577" max="13577" width="16.85546875" style="238" customWidth="1"/>
    <col min="13578" max="13579" width="16.140625" style="238" customWidth="1"/>
    <col min="13580" max="13824" width="8.85546875" style="238"/>
    <col min="13825" max="13825" width="4.28515625" style="238" customWidth="1"/>
    <col min="13826" max="13826" width="6.28515625" style="238" customWidth="1"/>
    <col min="13827" max="13827" width="7.5703125" style="238" customWidth="1"/>
    <col min="13828" max="13828" width="0" style="238" hidden="1" customWidth="1"/>
    <col min="13829" max="13829" width="60.140625" style="238" customWidth="1"/>
    <col min="13830" max="13830" width="7.5703125" style="238" customWidth="1"/>
    <col min="13831" max="13831" width="11.42578125" style="238" customWidth="1"/>
    <col min="13832" max="13832" width="11.5703125" style="238" customWidth="1"/>
    <col min="13833" max="13833" width="16.85546875" style="238" customWidth="1"/>
    <col min="13834" max="13835" width="16.140625" style="238" customWidth="1"/>
    <col min="13836" max="14080" width="8.85546875" style="238"/>
    <col min="14081" max="14081" width="4.28515625" style="238" customWidth="1"/>
    <col min="14082" max="14082" width="6.28515625" style="238" customWidth="1"/>
    <col min="14083" max="14083" width="7.5703125" style="238" customWidth="1"/>
    <col min="14084" max="14084" width="0" style="238" hidden="1" customWidth="1"/>
    <col min="14085" max="14085" width="60.140625" style="238" customWidth="1"/>
    <col min="14086" max="14086" width="7.5703125" style="238" customWidth="1"/>
    <col min="14087" max="14087" width="11.42578125" style="238" customWidth="1"/>
    <col min="14088" max="14088" width="11.5703125" style="238" customWidth="1"/>
    <col min="14089" max="14089" width="16.85546875" style="238" customWidth="1"/>
    <col min="14090" max="14091" width="16.140625" style="238" customWidth="1"/>
    <col min="14092" max="14336" width="8.85546875" style="238"/>
    <col min="14337" max="14337" width="4.28515625" style="238" customWidth="1"/>
    <col min="14338" max="14338" width="6.28515625" style="238" customWidth="1"/>
    <col min="14339" max="14339" width="7.5703125" style="238" customWidth="1"/>
    <col min="14340" max="14340" width="0" style="238" hidden="1" customWidth="1"/>
    <col min="14341" max="14341" width="60.140625" style="238" customWidth="1"/>
    <col min="14342" max="14342" width="7.5703125" style="238" customWidth="1"/>
    <col min="14343" max="14343" width="11.42578125" style="238" customWidth="1"/>
    <col min="14344" max="14344" width="11.5703125" style="238" customWidth="1"/>
    <col min="14345" max="14345" width="16.85546875" style="238" customWidth="1"/>
    <col min="14346" max="14347" width="16.140625" style="238" customWidth="1"/>
    <col min="14348" max="14592" width="8.85546875" style="238"/>
    <col min="14593" max="14593" width="4.28515625" style="238" customWidth="1"/>
    <col min="14594" max="14594" width="6.28515625" style="238" customWidth="1"/>
    <col min="14595" max="14595" width="7.5703125" style="238" customWidth="1"/>
    <col min="14596" max="14596" width="0" style="238" hidden="1" customWidth="1"/>
    <col min="14597" max="14597" width="60.140625" style="238" customWidth="1"/>
    <col min="14598" max="14598" width="7.5703125" style="238" customWidth="1"/>
    <col min="14599" max="14599" width="11.42578125" style="238" customWidth="1"/>
    <col min="14600" max="14600" width="11.5703125" style="238" customWidth="1"/>
    <col min="14601" max="14601" width="16.85546875" style="238" customWidth="1"/>
    <col min="14602" max="14603" width="16.140625" style="238" customWidth="1"/>
    <col min="14604" max="14848" width="8.85546875" style="238"/>
    <col min="14849" max="14849" width="4.28515625" style="238" customWidth="1"/>
    <col min="14850" max="14850" width="6.28515625" style="238" customWidth="1"/>
    <col min="14851" max="14851" width="7.5703125" style="238" customWidth="1"/>
    <col min="14852" max="14852" width="0" style="238" hidden="1" customWidth="1"/>
    <col min="14853" max="14853" width="60.140625" style="238" customWidth="1"/>
    <col min="14854" max="14854" width="7.5703125" style="238" customWidth="1"/>
    <col min="14855" max="14855" width="11.42578125" style="238" customWidth="1"/>
    <col min="14856" max="14856" width="11.5703125" style="238" customWidth="1"/>
    <col min="14857" max="14857" width="16.85546875" style="238" customWidth="1"/>
    <col min="14858" max="14859" width="16.140625" style="238" customWidth="1"/>
    <col min="14860" max="15104" width="8.85546875" style="238"/>
    <col min="15105" max="15105" width="4.28515625" style="238" customWidth="1"/>
    <col min="15106" max="15106" width="6.28515625" style="238" customWidth="1"/>
    <col min="15107" max="15107" width="7.5703125" style="238" customWidth="1"/>
    <col min="15108" max="15108" width="0" style="238" hidden="1" customWidth="1"/>
    <col min="15109" max="15109" width="60.140625" style="238" customWidth="1"/>
    <col min="15110" max="15110" width="7.5703125" style="238" customWidth="1"/>
    <col min="15111" max="15111" width="11.42578125" style="238" customWidth="1"/>
    <col min="15112" max="15112" width="11.5703125" style="238" customWidth="1"/>
    <col min="15113" max="15113" width="16.85546875" style="238" customWidth="1"/>
    <col min="15114" max="15115" width="16.140625" style="238" customWidth="1"/>
    <col min="15116" max="15360" width="8.85546875" style="238"/>
    <col min="15361" max="15361" width="4.28515625" style="238" customWidth="1"/>
    <col min="15362" max="15362" width="6.28515625" style="238" customWidth="1"/>
    <col min="15363" max="15363" width="7.5703125" style="238" customWidth="1"/>
    <col min="15364" max="15364" width="0" style="238" hidden="1" customWidth="1"/>
    <col min="15365" max="15365" width="60.140625" style="238" customWidth="1"/>
    <col min="15366" max="15366" width="7.5703125" style="238" customWidth="1"/>
    <col min="15367" max="15367" width="11.42578125" style="238" customWidth="1"/>
    <col min="15368" max="15368" width="11.5703125" style="238" customWidth="1"/>
    <col min="15369" max="15369" width="16.85546875" style="238" customWidth="1"/>
    <col min="15370" max="15371" width="16.140625" style="238" customWidth="1"/>
    <col min="15372" max="15616" width="8.85546875" style="238"/>
    <col min="15617" max="15617" width="4.28515625" style="238" customWidth="1"/>
    <col min="15618" max="15618" width="6.28515625" style="238" customWidth="1"/>
    <col min="15619" max="15619" width="7.5703125" style="238" customWidth="1"/>
    <col min="15620" max="15620" width="0" style="238" hidden="1" customWidth="1"/>
    <col min="15621" max="15621" width="60.140625" style="238" customWidth="1"/>
    <col min="15622" max="15622" width="7.5703125" style="238" customWidth="1"/>
    <col min="15623" max="15623" width="11.42578125" style="238" customWidth="1"/>
    <col min="15624" max="15624" width="11.5703125" style="238" customWidth="1"/>
    <col min="15625" max="15625" width="16.85546875" style="238" customWidth="1"/>
    <col min="15626" max="15627" width="16.140625" style="238" customWidth="1"/>
    <col min="15628" max="15872" width="8.85546875" style="238"/>
    <col min="15873" max="15873" width="4.28515625" style="238" customWidth="1"/>
    <col min="15874" max="15874" width="6.28515625" style="238" customWidth="1"/>
    <col min="15875" max="15875" width="7.5703125" style="238" customWidth="1"/>
    <col min="15876" max="15876" width="0" style="238" hidden="1" customWidth="1"/>
    <col min="15877" max="15877" width="60.140625" style="238" customWidth="1"/>
    <col min="15878" max="15878" width="7.5703125" style="238" customWidth="1"/>
    <col min="15879" max="15879" width="11.42578125" style="238" customWidth="1"/>
    <col min="15880" max="15880" width="11.5703125" style="238" customWidth="1"/>
    <col min="15881" max="15881" width="16.85546875" style="238" customWidth="1"/>
    <col min="15882" max="15883" width="16.140625" style="238" customWidth="1"/>
    <col min="15884" max="16128" width="8.85546875" style="238"/>
    <col min="16129" max="16129" width="4.28515625" style="238" customWidth="1"/>
    <col min="16130" max="16130" width="6.28515625" style="238" customWidth="1"/>
    <col min="16131" max="16131" width="7.5703125" style="238" customWidth="1"/>
    <col min="16132" max="16132" width="0" style="238" hidden="1" customWidth="1"/>
    <col min="16133" max="16133" width="60.140625" style="238" customWidth="1"/>
    <col min="16134" max="16134" width="7.5703125" style="238" customWidth="1"/>
    <col min="16135" max="16135" width="11.42578125" style="238" customWidth="1"/>
    <col min="16136" max="16136" width="11.5703125" style="238" customWidth="1"/>
    <col min="16137" max="16137" width="16.85546875" style="238" customWidth="1"/>
    <col min="16138" max="16139" width="16.140625" style="238" customWidth="1"/>
    <col min="16140" max="16384" width="8.85546875" style="238"/>
  </cols>
  <sheetData>
    <row r="1" spans="1:13" ht="18" x14ac:dyDescent="0.25">
      <c r="A1" s="230" t="s">
        <v>521</v>
      </c>
      <c r="C1" s="392"/>
    </row>
    <row r="2" spans="1:13" ht="15.4" x14ac:dyDescent="0.5">
      <c r="G2" s="240"/>
    </row>
    <row r="3" spans="1:13" s="391" customFormat="1" ht="24.75" customHeight="1" x14ac:dyDescent="0.55000000000000004">
      <c r="A3" s="384"/>
      <c r="B3" s="385"/>
      <c r="C3" s="386" t="s">
        <v>483</v>
      </c>
      <c r="D3" s="386"/>
      <c r="E3" s="387" t="s">
        <v>224</v>
      </c>
      <c r="F3" s="388"/>
      <c r="G3" s="389"/>
      <c r="H3" s="390"/>
      <c r="I3" s="390"/>
    </row>
    <row r="4" spans="1:13" s="91" customFormat="1" ht="18" customHeight="1" x14ac:dyDescent="0.25">
      <c r="A4" s="241"/>
      <c r="B4" s="242"/>
      <c r="C4" s="243"/>
      <c r="D4" s="243"/>
      <c r="E4" s="436" t="s">
        <v>225</v>
      </c>
      <c r="F4" s="244"/>
      <c r="G4" s="245"/>
      <c r="H4" s="246"/>
      <c r="I4" s="247"/>
    </row>
    <row r="5" spans="1:13" s="249" customFormat="1" ht="72.75" customHeight="1" x14ac:dyDescent="0.25">
      <c r="A5" s="248"/>
      <c r="C5" s="250"/>
      <c r="D5" s="250"/>
      <c r="E5" s="437" t="s">
        <v>226</v>
      </c>
      <c r="F5" s="251"/>
      <c r="G5" s="252"/>
      <c r="H5" s="253"/>
      <c r="I5" s="253"/>
      <c r="J5" s="253"/>
      <c r="K5" s="253"/>
      <c r="L5" s="253"/>
      <c r="M5" s="253"/>
    </row>
    <row r="6" spans="1:13" s="259" customFormat="1" ht="15" x14ac:dyDescent="0.25">
      <c r="A6" s="430"/>
      <c r="B6" s="431" t="s">
        <v>227</v>
      </c>
      <c r="C6" s="254"/>
      <c r="D6" s="254"/>
      <c r="E6" s="255" t="s">
        <v>228</v>
      </c>
      <c r="F6" s="256" t="s">
        <v>55</v>
      </c>
      <c r="G6" s="257" t="s">
        <v>229</v>
      </c>
      <c r="H6" s="258" t="s">
        <v>230</v>
      </c>
      <c r="I6" s="258" t="s">
        <v>231</v>
      </c>
    </row>
    <row r="7" spans="1:13" ht="15.4" x14ac:dyDescent="0.5">
      <c r="B7" s="260"/>
      <c r="E7" s="261"/>
      <c r="G7" s="240"/>
      <c r="H7" s="262"/>
      <c r="I7" s="263"/>
    </row>
    <row r="8" spans="1:13" ht="15.4" x14ac:dyDescent="0.5">
      <c r="B8" s="260"/>
      <c r="E8" s="261"/>
      <c r="G8" s="240"/>
      <c r="H8" s="262"/>
      <c r="I8" s="263"/>
    </row>
    <row r="9" spans="1:13" s="271" customFormat="1" x14ac:dyDescent="0.25">
      <c r="A9" s="100"/>
      <c r="B9" s="264" t="s">
        <v>10</v>
      </c>
      <c r="C9" s="265"/>
      <c r="D9" s="265"/>
      <c r="E9" s="266" t="s">
        <v>234</v>
      </c>
      <c r="F9" s="267"/>
      <c r="G9" s="268"/>
      <c r="H9" s="288"/>
      <c r="I9" s="269"/>
      <c r="J9" s="270"/>
      <c r="K9" s="270"/>
      <c r="L9" s="270"/>
      <c r="M9" s="270"/>
    </row>
    <row r="10" spans="1:13" s="271" customFormat="1" ht="13.7" x14ac:dyDescent="0.4">
      <c r="B10" s="272"/>
      <c r="C10" s="273"/>
      <c r="D10" s="273"/>
      <c r="E10" s="274" t="s">
        <v>235</v>
      </c>
      <c r="F10" s="275"/>
      <c r="G10" s="276"/>
      <c r="H10" s="290"/>
      <c r="I10" s="277"/>
      <c r="J10" s="270"/>
      <c r="K10" s="270"/>
      <c r="L10" s="270"/>
      <c r="M10" s="270"/>
    </row>
    <row r="11" spans="1:13" s="271" customFormat="1" ht="13.7" x14ac:dyDescent="0.4">
      <c r="B11" s="272"/>
      <c r="C11" s="273"/>
      <c r="D11" s="273"/>
      <c r="E11" s="278" t="s">
        <v>236</v>
      </c>
      <c r="F11" s="279"/>
      <c r="G11" s="280"/>
      <c r="H11" s="290"/>
      <c r="I11" s="277"/>
      <c r="J11" s="270"/>
      <c r="K11" s="270"/>
      <c r="L11" s="270"/>
      <c r="M11" s="270"/>
    </row>
    <row r="12" spans="1:13" s="100" customFormat="1" ht="15.4" x14ac:dyDescent="0.5">
      <c r="A12" s="92"/>
      <c r="B12" s="93"/>
      <c r="C12" s="281"/>
      <c r="D12" s="281"/>
      <c r="E12" s="282"/>
      <c r="F12" s="283"/>
      <c r="G12" s="284"/>
      <c r="H12" s="289"/>
      <c r="I12" s="285"/>
      <c r="J12" s="286"/>
      <c r="K12" s="286"/>
      <c r="L12" s="286"/>
      <c r="M12" s="286"/>
    </row>
    <row r="13" spans="1:13" s="271" customFormat="1" x14ac:dyDescent="0.25">
      <c r="B13" s="272"/>
      <c r="C13" s="273"/>
      <c r="D13" s="273"/>
      <c r="E13" s="287" t="s">
        <v>443</v>
      </c>
      <c r="F13" s="279" t="s">
        <v>232</v>
      </c>
      <c r="G13" s="280">
        <v>70</v>
      </c>
      <c r="H13" s="483"/>
      <c r="I13" s="288">
        <f t="shared" ref="I13" si="0">SUM(H13*G13)</f>
        <v>0</v>
      </c>
      <c r="J13" s="270"/>
      <c r="K13" s="270"/>
      <c r="L13" s="270"/>
      <c r="M13" s="270"/>
    </row>
    <row r="14" spans="1:13" s="100" customFormat="1" ht="15.4" x14ac:dyDescent="0.5">
      <c r="A14" s="92"/>
      <c r="B14" s="93"/>
      <c r="C14" s="281"/>
      <c r="D14" s="281"/>
      <c r="E14" s="282"/>
      <c r="F14" s="283"/>
      <c r="G14" s="284"/>
      <c r="H14" s="289"/>
      <c r="I14" s="289"/>
      <c r="J14" s="286"/>
      <c r="K14" s="286"/>
      <c r="L14" s="286"/>
      <c r="M14" s="286"/>
    </row>
    <row r="15" spans="1:13" s="271" customFormat="1" ht="28.5" x14ac:dyDescent="0.25">
      <c r="B15" s="272"/>
      <c r="C15" s="273"/>
      <c r="D15" s="273"/>
      <c r="E15" s="287" t="s">
        <v>444</v>
      </c>
      <c r="F15" s="279" t="s">
        <v>232</v>
      </c>
      <c r="G15" s="280">
        <v>25</v>
      </c>
      <c r="H15" s="483"/>
      <c r="I15" s="288">
        <f t="shared" ref="I15" si="1">SUM(H15*G15)</f>
        <v>0</v>
      </c>
      <c r="J15" s="270"/>
      <c r="K15" s="270"/>
      <c r="L15" s="270"/>
      <c r="M15" s="270"/>
    </row>
    <row r="16" spans="1:13" s="100" customFormat="1" ht="15.4" x14ac:dyDescent="0.5">
      <c r="A16" s="92"/>
      <c r="B16" s="93"/>
      <c r="C16" s="281"/>
      <c r="D16" s="281"/>
      <c r="E16" s="282"/>
      <c r="F16" s="283"/>
      <c r="G16" s="284"/>
      <c r="H16" s="289"/>
      <c r="I16" s="289"/>
      <c r="J16" s="286"/>
      <c r="K16" s="286"/>
      <c r="L16" s="286"/>
      <c r="M16" s="286"/>
    </row>
    <row r="17" spans="2:13" s="271" customFormat="1" ht="42.75" x14ac:dyDescent="0.25">
      <c r="B17" s="272"/>
      <c r="C17" s="273"/>
      <c r="D17" s="273"/>
      <c r="E17" s="287" t="s">
        <v>445</v>
      </c>
      <c r="F17" s="279" t="s">
        <v>232</v>
      </c>
      <c r="G17" s="280">
        <v>80</v>
      </c>
      <c r="H17" s="483"/>
      <c r="I17" s="288">
        <f t="shared" ref="I17" si="2">SUM(H17*G17)</f>
        <v>0</v>
      </c>
      <c r="J17" s="270"/>
      <c r="K17" s="270"/>
      <c r="L17" s="270"/>
      <c r="M17" s="270"/>
    </row>
    <row r="18" spans="2:13" s="271" customFormat="1" ht="15" x14ac:dyDescent="0.25">
      <c r="B18" s="272"/>
      <c r="C18" s="273"/>
      <c r="D18" s="273"/>
      <c r="E18" s="274"/>
      <c r="F18" s="279"/>
      <c r="G18" s="280"/>
      <c r="H18" s="290"/>
      <c r="I18" s="290"/>
      <c r="J18" s="270"/>
      <c r="K18" s="270"/>
      <c r="L18" s="270"/>
      <c r="M18" s="270"/>
    </row>
    <row r="19" spans="2:13" s="271" customFormat="1" ht="73.5" customHeight="1" x14ac:dyDescent="0.25">
      <c r="B19" s="272"/>
      <c r="C19" s="273"/>
      <c r="D19" s="273"/>
      <c r="E19" s="287" t="s">
        <v>237</v>
      </c>
      <c r="F19" s="279" t="s">
        <v>101</v>
      </c>
      <c r="G19" s="280">
        <v>7</v>
      </c>
      <c r="H19" s="483"/>
      <c r="I19" s="288">
        <f t="shared" ref="I19" si="3">SUM(H19*G19)</f>
        <v>0</v>
      </c>
      <c r="J19" s="270"/>
      <c r="K19" s="270"/>
      <c r="L19" s="270"/>
      <c r="M19" s="270"/>
    </row>
    <row r="20" spans="2:13" s="271" customFormat="1" ht="15" x14ac:dyDescent="0.25">
      <c r="B20" s="272"/>
      <c r="C20" s="273"/>
      <c r="D20" s="273"/>
      <c r="E20" s="274"/>
      <c r="F20" s="279"/>
      <c r="G20" s="280"/>
      <c r="H20" s="290"/>
      <c r="I20" s="290"/>
      <c r="J20" s="270"/>
      <c r="K20" s="270"/>
      <c r="L20" s="270"/>
      <c r="M20" s="270"/>
    </row>
    <row r="21" spans="2:13" s="271" customFormat="1" ht="44.25" customHeight="1" x14ac:dyDescent="0.25">
      <c r="B21" s="272"/>
      <c r="C21" s="273"/>
      <c r="D21" s="273"/>
      <c r="E21" s="287" t="s">
        <v>238</v>
      </c>
      <c r="F21" s="279" t="s">
        <v>101</v>
      </c>
      <c r="G21" s="280">
        <v>7</v>
      </c>
      <c r="H21" s="483"/>
      <c r="I21" s="288">
        <f t="shared" ref="I21" si="4">SUM(H21*G21)</f>
        <v>0</v>
      </c>
      <c r="J21" s="270"/>
      <c r="K21" s="270"/>
      <c r="L21" s="270"/>
      <c r="M21" s="270"/>
    </row>
    <row r="22" spans="2:13" s="271" customFormat="1" ht="15" x14ac:dyDescent="0.25">
      <c r="B22" s="272"/>
      <c r="C22" s="273"/>
      <c r="D22" s="273"/>
      <c r="E22" s="274"/>
      <c r="F22" s="279"/>
      <c r="G22" s="280"/>
      <c r="H22" s="290"/>
      <c r="I22" s="290"/>
      <c r="J22" s="270"/>
      <c r="K22" s="270"/>
      <c r="L22" s="270"/>
      <c r="M22" s="270"/>
    </row>
    <row r="23" spans="2:13" s="271" customFormat="1" ht="30" customHeight="1" x14ac:dyDescent="0.25">
      <c r="B23" s="272"/>
      <c r="C23" s="273"/>
      <c r="D23" s="273"/>
      <c r="E23" s="287" t="s">
        <v>446</v>
      </c>
      <c r="F23" s="279" t="s">
        <v>232</v>
      </c>
      <c r="G23" s="280">
        <v>70</v>
      </c>
      <c r="H23" s="483"/>
      <c r="I23" s="288">
        <f t="shared" ref="I23" si="5">SUM(H23*G23)</f>
        <v>0</v>
      </c>
      <c r="J23" s="270"/>
      <c r="K23" s="270"/>
      <c r="L23" s="270"/>
      <c r="M23" s="270"/>
    </row>
    <row r="24" spans="2:13" s="271" customFormat="1" ht="15" x14ac:dyDescent="0.25">
      <c r="B24" s="272"/>
      <c r="C24" s="273"/>
      <c r="D24" s="273"/>
      <c r="E24" s="274"/>
      <c r="F24" s="279"/>
      <c r="G24" s="280"/>
      <c r="H24" s="290"/>
      <c r="I24" s="290"/>
      <c r="J24" s="270"/>
      <c r="K24" s="270"/>
      <c r="L24" s="270"/>
      <c r="M24" s="270"/>
    </row>
    <row r="25" spans="2:13" s="271" customFormat="1" ht="30" customHeight="1" x14ac:dyDescent="0.25">
      <c r="B25" s="272"/>
      <c r="C25" s="273"/>
      <c r="D25" s="273"/>
      <c r="E25" s="287" t="s">
        <v>447</v>
      </c>
      <c r="F25" s="279" t="s">
        <v>232</v>
      </c>
      <c r="G25" s="280">
        <v>25</v>
      </c>
      <c r="H25" s="483"/>
      <c r="I25" s="288">
        <f t="shared" ref="I25" si="6">SUM(H25*G25)</f>
        <v>0</v>
      </c>
      <c r="J25" s="270"/>
      <c r="K25" s="270"/>
      <c r="L25" s="270"/>
      <c r="M25" s="270"/>
    </row>
    <row r="26" spans="2:13" s="271" customFormat="1" ht="15" x14ac:dyDescent="0.25">
      <c r="B26" s="272"/>
      <c r="C26" s="273"/>
      <c r="D26" s="273"/>
      <c r="E26" s="274"/>
      <c r="F26" s="279"/>
      <c r="G26" s="280"/>
      <c r="H26" s="290"/>
      <c r="I26" s="290"/>
      <c r="J26" s="270"/>
      <c r="K26" s="270"/>
      <c r="L26" s="270"/>
      <c r="M26" s="270"/>
    </row>
    <row r="27" spans="2:13" s="271" customFormat="1" ht="30" customHeight="1" x14ac:dyDescent="0.25">
      <c r="B27" s="272"/>
      <c r="C27" s="273"/>
      <c r="D27" s="273"/>
      <c r="E27" s="287" t="s">
        <v>448</v>
      </c>
      <c r="F27" s="279" t="s">
        <v>232</v>
      </c>
      <c r="G27" s="280">
        <v>15</v>
      </c>
      <c r="H27" s="483"/>
      <c r="I27" s="288">
        <f t="shared" ref="I27" si="7">SUM(H27*G27)</f>
        <v>0</v>
      </c>
      <c r="J27" s="270"/>
      <c r="K27" s="270"/>
      <c r="L27" s="270"/>
      <c r="M27" s="270"/>
    </row>
    <row r="28" spans="2:13" s="271" customFormat="1" ht="15" x14ac:dyDescent="0.25">
      <c r="B28" s="272"/>
      <c r="C28" s="273"/>
      <c r="D28" s="273"/>
      <c r="E28" s="274"/>
      <c r="F28" s="279"/>
      <c r="G28" s="280"/>
      <c r="H28" s="290"/>
      <c r="I28" s="290"/>
      <c r="J28" s="270"/>
      <c r="K28" s="270"/>
      <c r="L28" s="270"/>
      <c r="M28" s="270"/>
    </row>
    <row r="29" spans="2:13" s="271" customFormat="1" ht="28.5" x14ac:dyDescent="0.25">
      <c r="B29" s="272"/>
      <c r="C29" s="273"/>
      <c r="D29" s="273"/>
      <c r="E29" s="287" t="s">
        <v>239</v>
      </c>
      <c r="F29" s="279" t="s">
        <v>59</v>
      </c>
      <c r="G29" s="280">
        <v>4</v>
      </c>
      <c r="H29" s="483"/>
      <c r="I29" s="288">
        <f t="shared" ref="I29" si="8">SUM(H29*G29)</f>
        <v>0</v>
      </c>
      <c r="J29" s="270"/>
      <c r="K29" s="270"/>
      <c r="L29" s="270"/>
      <c r="M29" s="270"/>
    </row>
    <row r="30" spans="2:13" s="271" customFormat="1" ht="15" x14ac:dyDescent="0.25">
      <c r="B30" s="272"/>
      <c r="C30" s="273"/>
      <c r="D30" s="273"/>
      <c r="E30" s="274"/>
      <c r="F30" s="279"/>
      <c r="G30" s="280"/>
      <c r="H30" s="290"/>
      <c r="I30" s="290"/>
      <c r="J30" s="270"/>
      <c r="K30" s="270"/>
      <c r="L30" s="270"/>
      <c r="M30" s="270"/>
    </row>
    <row r="31" spans="2:13" s="271" customFormat="1" ht="31.5" customHeight="1" x14ac:dyDescent="0.25">
      <c r="B31" s="272"/>
      <c r="C31" s="273"/>
      <c r="D31" s="273"/>
      <c r="E31" s="287" t="s">
        <v>240</v>
      </c>
      <c r="F31" s="279" t="s">
        <v>59</v>
      </c>
      <c r="G31" s="280">
        <v>12</v>
      </c>
      <c r="H31" s="483"/>
      <c r="I31" s="288">
        <f t="shared" ref="I31" si="9">SUM(H31*G31)</f>
        <v>0</v>
      </c>
      <c r="J31" s="270"/>
      <c r="K31" s="270"/>
      <c r="L31" s="270"/>
      <c r="M31" s="270"/>
    </row>
    <row r="32" spans="2:13" s="271" customFormat="1" ht="15" x14ac:dyDescent="0.25">
      <c r="B32" s="272"/>
      <c r="C32" s="273"/>
      <c r="D32" s="273"/>
      <c r="E32" s="274"/>
      <c r="F32" s="279"/>
      <c r="G32" s="280"/>
      <c r="H32" s="290"/>
      <c r="I32" s="290"/>
      <c r="J32" s="270"/>
      <c r="K32" s="270"/>
      <c r="L32" s="270"/>
      <c r="M32" s="270"/>
    </row>
    <row r="33" spans="1:13" s="271" customFormat="1" ht="31.5" customHeight="1" x14ac:dyDescent="0.25">
      <c r="B33" s="272"/>
      <c r="C33" s="273"/>
      <c r="D33" s="273"/>
      <c r="E33" s="287" t="s">
        <v>241</v>
      </c>
      <c r="F33" s="279" t="s">
        <v>232</v>
      </c>
      <c r="G33" s="280">
        <v>32</v>
      </c>
      <c r="H33" s="483"/>
      <c r="I33" s="288">
        <f t="shared" ref="I33" si="10">SUM(H33*G33)</f>
        <v>0</v>
      </c>
      <c r="J33" s="270"/>
      <c r="K33" s="270"/>
      <c r="L33" s="270"/>
      <c r="M33" s="270"/>
    </row>
    <row r="34" spans="1:13" s="100" customFormat="1" x14ac:dyDescent="0.25">
      <c r="B34" s="264"/>
      <c r="C34" s="265"/>
      <c r="D34" s="265"/>
      <c r="E34" s="266"/>
      <c r="F34" s="267"/>
      <c r="G34" s="268"/>
      <c r="H34" s="288"/>
      <c r="I34" s="288"/>
      <c r="J34" s="286"/>
      <c r="K34" s="286"/>
      <c r="L34" s="286"/>
      <c r="M34" s="286"/>
    </row>
    <row r="35" spans="1:13" s="100" customFormat="1" x14ac:dyDescent="0.25">
      <c r="B35" s="264"/>
      <c r="C35" s="265"/>
      <c r="D35" s="265"/>
      <c r="E35" s="291" t="s">
        <v>242</v>
      </c>
      <c r="F35" s="292" t="s">
        <v>59</v>
      </c>
      <c r="G35" s="293">
        <v>6</v>
      </c>
      <c r="H35" s="483"/>
      <c r="I35" s="288">
        <f t="shared" ref="I35" si="11">SUM(H35*G35)</f>
        <v>0</v>
      </c>
      <c r="J35" s="286"/>
      <c r="K35" s="286"/>
      <c r="L35" s="286"/>
      <c r="M35" s="286"/>
    </row>
    <row r="36" spans="1:13" s="100" customFormat="1" x14ac:dyDescent="0.25">
      <c r="B36" s="264"/>
      <c r="C36" s="265"/>
      <c r="D36" s="265"/>
      <c r="E36" s="266"/>
      <c r="F36" s="267"/>
      <c r="G36" s="268"/>
      <c r="H36" s="288"/>
      <c r="I36" s="288"/>
      <c r="J36" s="286"/>
      <c r="K36" s="286"/>
      <c r="L36" s="286"/>
      <c r="M36" s="286"/>
    </row>
    <row r="37" spans="1:13" s="100" customFormat="1" x14ac:dyDescent="0.25">
      <c r="B37" s="264"/>
      <c r="C37" s="265"/>
      <c r="D37" s="265"/>
      <c r="E37" s="291" t="s">
        <v>243</v>
      </c>
      <c r="F37" s="292" t="s">
        <v>59</v>
      </c>
      <c r="G37" s="293">
        <v>20</v>
      </c>
      <c r="H37" s="483"/>
      <c r="I37" s="288">
        <f t="shared" ref="I37" si="12">SUM(H37*G37)</f>
        <v>0</v>
      </c>
      <c r="J37" s="286"/>
      <c r="K37" s="286"/>
      <c r="L37" s="286"/>
      <c r="M37" s="286"/>
    </row>
    <row r="38" spans="1:13" s="100" customFormat="1" x14ac:dyDescent="0.25">
      <c r="B38" s="264"/>
      <c r="C38" s="265"/>
      <c r="D38" s="265"/>
      <c r="E38" s="266"/>
      <c r="F38" s="267"/>
      <c r="G38" s="268"/>
      <c r="H38" s="288"/>
      <c r="I38" s="288"/>
      <c r="J38" s="286"/>
      <c r="K38" s="286"/>
      <c r="L38" s="286"/>
      <c r="M38" s="286"/>
    </row>
    <row r="39" spans="1:13" s="100" customFormat="1" x14ac:dyDescent="0.25">
      <c r="B39" s="264"/>
      <c r="C39" s="265"/>
      <c r="D39" s="265"/>
      <c r="E39" s="291" t="s">
        <v>244</v>
      </c>
      <c r="F39" s="292" t="s">
        <v>59</v>
      </c>
      <c r="G39" s="293">
        <v>40</v>
      </c>
      <c r="H39" s="483"/>
      <c r="I39" s="288">
        <f t="shared" ref="I39" si="13">SUM(H39*G39)</f>
        <v>0</v>
      </c>
      <c r="J39" s="286"/>
      <c r="K39" s="286"/>
      <c r="L39" s="286"/>
      <c r="M39" s="286"/>
    </row>
    <row r="40" spans="1:13" s="100" customFormat="1" x14ac:dyDescent="0.25">
      <c r="B40" s="264"/>
      <c r="C40" s="265"/>
      <c r="D40" s="265"/>
      <c r="E40" s="266"/>
      <c r="F40" s="267"/>
      <c r="G40" s="268"/>
      <c r="H40" s="288"/>
      <c r="I40" s="288"/>
      <c r="J40" s="286"/>
      <c r="K40" s="286"/>
      <c r="L40" s="286"/>
      <c r="M40" s="286"/>
    </row>
    <row r="41" spans="1:13" s="100" customFormat="1" x14ac:dyDescent="0.25">
      <c r="B41" s="264"/>
      <c r="C41" s="265"/>
      <c r="D41" s="265"/>
      <c r="E41" s="291" t="s">
        <v>245</v>
      </c>
      <c r="F41" s="292" t="s">
        <v>59</v>
      </c>
      <c r="G41" s="293">
        <v>30</v>
      </c>
      <c r="H41" s="483"/>
      <c r="I41" s="288">
        <f t="shared" ref="I41" si="14">SUM(H41*G41)</f>
        <v>0</v>
      </c>
      <c r="J41" s="286"/>
      <c r="K41" s="286"/>
      <c r="L41" s="286"/>
      <c r="M41" s="286"/>
    </row>
    <row r="42" spans="1:13" s="100" customFormat="1" x14ac:dyDescent="0.25">
      <c r="B42" s="264"/>
      <c r="C42" s="265"/>
      <c r="D42" s="265"/>
      <c r="E42" s="266"/>
      <c r="F42" s="267"/>
      <c r="G42" s="268"/>
      <c r="H42" s="288"/>
      <c r="I42" s="288"/>
      <c r="J42" s="286"/>
      <c r="K42" s="286"/>
      <c r="L42" s="286"/>
      <c r="M42" s="286"/>
    </row>
    <row r="43" spans="1:13" s="100" customFormat="1" x14ac:dyDescent="0.25">
      <c r="B43" s="264"/>
      <c r="C43" s="265"/>
      <c r="D43" s="265"/>
      <c r="E43" s="291" t="s">
        <v>246</v>
      </c>
      <c r="F43" s="292"/>
      <c r="G43" s="293"/>
      <c r="H43" s="288"/>
      <c r="I43" s="288"/>
      <c r="J43" s="286"/>
      <c r="K43" s="286"/>
      <c r="L43" s="286"/>
      <c r="M43" s="286"/>
    </row>
    <row r="44" spans="1:13" s="100" customFormat="1" x14ac:dyDescent="0.25">
      <c r="B44" s="264"/>
      <c r="C44" s="265"/>
      <c r="D44" s="265"/>
      <c r="E44" s="291" t="s">
        <v>247</v>
      </c>
      <c r="F44" s="292" t="s">
        <v>59</v>
      </c>
      <c r="G44" s="293">
        <v>1</v>
      </c>
      <c r="H44" s="483"/>
      <c r="I44" s="288">
        <f t="shared" ref="I44:I45" si="15">SUM(H44*G44)</f>
        <v>0</v>
      </c>
      <c r="J44" s="286"/>
      <c r="K44" s="286"/>
      <c r="L44" s="286"/>
      <c r="M44" s="286"/>
    </row>
    <row r="45" spans="1:13" s="100" customFormat="1" x14ac:dyDescent="0.25">
      <c r="B45" s="264"/>
      <c r="C45" s="265"/>
      <c r="D45" s="265"/>
      <c r="E45" s="291" t="s">
        <v>248</v>
      </c>
      <c r="F45" s="292" t="s">
        <v>59</v>
      </c>
      <c r="G45" s="293">
        <v>18</v>
      </c>
      <c r="H45" s="483"/>
      <c r="I45" s="288">
        <f t="shared" si="15"/>
        <v>0</v>
      </c>
      <c r="J45" s="286"/>
      <c r="K45" s="286"/>
      <c r="L45" s="286"/>
      <c r="M45" s="286"/>
    </row>
    <row r="46" spans="1:13" s="100" customFormat="1" x14ac:dyDescent="0.25">
      <c r="A46" s="94"/>
      <c r="B46" s="95"/>
      <c r="C46" s="294"/>
      <c r="D46" s="294"/>
      <c r="E46" s="295"/>
      <c r="F46" s="296"/>
      <c r="G46" s="297"/>
      <c r="H46" s="298"/>
      <c r="I46" s="298"/>
      <c r="J46" s="286"/>
      <c r="K46" s="286"/>
      <c r="L46" s="286"/>
      <c r="M46" s="286"/>
    </row>
    <row r="47" spans="1:13" s="100" customFormat="1" ht="30" x14ac:dyDescent="0.25">
      <c r="B47" s="264"/>
      <c r="C47" s="265"/>
      <c r="D47" s="265"/>
      <c r="E47" s="291" t="s">
        <v>249</v>
      </c>
      <c r="F47" s="292" t="s">
        <v>232</v>
      </c>
      <c r="G47" s="293">
        <v>15</v>
      </c>
      <c r="H47" s="483"/>
      <c r="I47" s="288">
        <f t="shared" ref="I47" si="16">SUM(H47*G47)</f>
        <v>0</v>
      </c>
      <c r="J47" s="286"/>
      <c r="K47" s="286"/>
      <c r="L47" s="286"/>
      <c r="M47" s="286"/>
    </row>
    <row r="48" spans="1:13" s="100" customFormat="1" x14ac:dyDescent="0.25">
      <c r="A48" s="94"/>
      <c r="B48" s="95"/>
      <c r="C48" s="294"/>
      <c r="D48" s="294"/>
      <c r="E48" s="295"/>
      <c r="F48" s="296"/>
      <c r="G48" s="297"/>
      <c r="H48" s="298"/>
      <c r="I48" s="298"/>
      <c r="J48" s="286"/>
      <c r="K48" s="286"/>
      <c r="L48" s="286"/>
      <c r="M48" s="286"/>
    </row>
    <row r="49" spans="1:13" s="100" customFormat="1" ht="30" x14ac:dyDescent="0.25">
      <c r="B49" s="264"/>
      <c r="C49" s="265"/>
      <c r="D49" s="265"/>
      <c r="E49" s="291" t="s">
        <v>250</v>
      </c>
      <c r="F49" s="292" t="s">
        <v>232</v>
      </c>
      <c r="G49" s="293">
        <v>30</v>
      </c>
      <c r="H49" s="483"/>
      <c r="I49" s="288">
        <f t="shared" ref="I49" si="17">SUM(H49*G49)</f>
        <v>0</v>
      </c>
      <c r="J49" s="286"/>
      <c r="K49" s="286"/>
      <c r="L49" s="286"/>
      <c r="M49" s="286"/>
    </row>
    <row r="50" spans="1:13" s="100" customFormat="1" x14ac:dyDescent="0.25">
      <c r="A50" s="94"/>
      <c r="B50" s="95"/>
      <c r="C50" s="294"/>
      <c r="D50" s="294"/>
      <c r="E50" s="295"/>
      <c r="F50" s="296"/>
      <c r="G50" s="297"/>
      <c r="H50" s="298"/>
      <c r="I50" s="298"/>
      <c r="J50" s="286"/>
      <c r="K50" s="286"/>
      <c r="L50" s="286"/>
      <c r="M50" s="286"/>
    </row>
    <row r="51" spans="1:13" s="100" customFormat="1" ht="30" x14ac:dyDescent="0.25">
      <c r="B51" s="264"/>
      <c r="C51" s="265"/>
      <c r="D51" s="265"/>
      <c r="E51" s="291" t="s">
        <v>251</v>
      </c>
      <c r="F51" s="292" t="s">
        <v>101</v>
      </c>
      <c r="G51" s="293">
        <v>1</v>
      </c>
      <c r="H51" s="483"/>
      <c r="I51" s="288">
        <f t="shared" ref="I51" si="18">SUM(H51*G51)</f>
        <v>0</v>
      </c>
      <c r="J51" s="286"/>
      <c r="K51" s="286"/>
      <c r="L51" s="286"/>
      <c r="M51" s="286"/>
    </row>
    <row r="52" spans="1:13" s="100" customFormat="1" x14ac:dyDescent="0.25">
      <c r="A52" s="94" t="s">
        <v>252</v>
      </c>
      <c r="B52" s="95"/>
      <c r="C52" s="294"/>
      <c r="D52" s="294"/>
      <c r="E52" s="295"/>
      <c r="F52" s="296"/>
      <c r="G52" s="297"/>
      <c r="H52" s="298"/>
      <c r="I52" s="298"/>
      <c r="J52" s="286"/>
      <c r="K52" s="286"/>
      <c r="L52" s="286"/>
      <c r="M52" s="286"/>
    </row>
    <row r="53" spans="1:13" s="100" customFormat="1" x14ac:dyDescent="0.25">
      <c r="B53" s="264"/>
      <c r="C53" s="265"/>
      <c r="D53" s="265"/>
      <c r="E53" s="291" t="s">
        <v>253</v>
      </c>
      <c r="F53" s="292"/>
      <c r="G53" s="293"/>
      <c r="H53" s="288"/>
      <c r="I53" s="288"/>
      <c r="J53" s="286"/>
      <c r="K53" s="286"/>
      <c r="L53" s="286"/>
      <c r="M53" s="286"/>
    </row>
    <row r="54" spans="1:13" s="100" customFormat="1" x14ac:dyDescent="0.25">
      <c r="B54" s="264"/>
      <c r="C54" s="265"/>
      <c r="D54" s="265"/>
      <c r="E54" s="291" t="s">
        <v>254</v>
      </c>
      <c r="F54" s="292" t="s">
        <v>232</v>
      </c>
      <c r="G54" s="293">
        <v>15</v>
      </c>
      <c r="H54" s="483"/>
      <c r="I54" s="288">
        <f t="shared" ref="I54:I55" si="19">SUM(H54*G54)</f>
        <v>0</v>
      </c>
      <c r="J54" s="286"/>
      <c r="K54" s="286"/>
      <c r="L54" s="286"/>
      <c r="M54" s="286"/>
    </row>
    <row r="55" spans="1:13" s="100" customFormat="1" x14ac:dyDescent="0.25">
      <c r="B55" s="264"/>
      <c r="C55" s="265"/>
      <c r="D55" s="265"/>
      <c r="E55" s="291" t="s">
        <v>255</v>
      </c>
      <c r="F55" s="292" t="s">
        <v>232</v>
      </c>
      <c r="G55" s="293">
        <v>25</v>
      </c>
      <c r="H55" s="483"/>
      <c r="I55" s="288">
        <f t="shared" si="19"/>
        <v>0</v>
      </c>
      <c r="J55" s="286"/>
      <c r="K55" s="286"/>
      <c r="L55" s="286"/>
      <c r="M55" s="286"/>
    </row>
    <row r="56" spans="1:13" s="100" customFormat="1" x14ac:dyDescent="0.25">
      <c r="A56" s="94"/>
      <c r="B56" s="95"/>
      <c r="C56" s="294"/>
      <c r="D56" s="294"/>
      <c r="E56" s="295"/>
      <c r="F56" s="296"/>
      <c r="G56" s="297"/>
      <c r="H56" s="298"/>
      <c r="I56" s="298"/>
      <c r="J56" s="286"/>
      <c r="K56" s="286"/>
      <c r="L56" s="286"/>
      <c r="M56" s="286"/>
    </row>
    <row r="57" spans="1:13" s="100" customFormat="1" ht="30" x14ac:dyDescent="0.25">
      <c r="B57" s="264"/>
      <c r="C57" s="265"/>
      <c r="D57" s="265"/>
      <c r="E57" s="291" t="s">
        <v>256</v>
      </c>
      <c r="F57" s="292" t="s">
        <v>101</v>
      </c>
      <c r="G57" s="293">
        <v>1</v>
      </c>
      <c r="H57" s="483"/>
      <c r="I57" s="288">
        <f t="shared" ref="I57" si="20">SUM(H57*G57)</f>
        <v>0</v>
      </c>
      <c r="J57" s="286"/>
      <c r="K57" s="286"/>
      <c r="L57" s="286"/>
      <c r="M57" s="286"/>
    </row>
    <row r="58" spans="1:13" s="100" customFormat="1" x14ac:dyDescent="0.25">
      <c r="A58" s="94"/>
      <c r="B58" s="95"/>
      <c r="C58" s="294"/>
      <c r="D58" s="294"/>
      <c r="E58" s="295"/>
      <c r="F58" s="296"/>
      <c r="G58" s="297"/>
      <c r="H58" s="298"/>
      <c r="I58" s="298"/>
      <c r="J58" s="286"/>
      <c r="K58" s="286"/>
      <c r="L58" s="286"/>
      <c r="M58" s="286"/>
    </row>
    <row r="59" spans="1:13" s="100" customFormat="1" x14ac:dyDescent="0.25">
      <c r="B59" s="264"/>
      <c r="C59" s="265"/>
      <c r="D59" s="265"/>
      <c r="E59" s="291" t="s">
        <v>257</v>
      </c>
      <c r="F59" s="292" t="s">
        <v>59</v>
      </c>
      <c r="G59" s="293">
        <v>3</v>
      </c>
      <c r="H59" s="483"/>
      <c r="I59" s="288">
        <f t="shared" ref="I59" si="21">SUM(H59*G59)</f>
        <v>0</v>
      </c>
      <c r="J59" s="286"/>
      <c r="K59" s="286"/>
      <c r="L59" s="286"/>
      <c r="M59" s="286"/>
    </row>
    <row r="60" spans="1:13" s="100" customFormat="1" x14ac:dyDescent="0.25">
      <c r="B60" s="264"/>
      <c r="C60" s="265"/>
      <c r="D60" s="265"/>
      <c r="E60" s="266"/>
      <c r="F60" s="292"/>
      <c r="G60" s="293"/>
      <c r="H60" s="288"/>
      <c r="I60" s="288"/>
      <c r="J60" s="286"/>
      <c r="K60" s="286"/>
      <c r="L60" s="286"/>
      <c r="M60" s="286"/>
    </row>
    <row r="61" spans="1:13" s="95" customFormat="1" x14ac:dyDescent="0.25">
      <c r="A61" s="100"/>
      <c r="B61" s="264"/>
      <c r="C61" s="265"/>
      <c r="D61" s="265"/>
      <c r="E61" s="291" t="s">
        <v>233</v>
      </c>
      <c r="F61" s="292" t="s">
        <v>101</v>
      </c>
      <c r="G61" s="293">
        <v>1</v>
      </c>
      <c r="H61" s="483"/>
      <c r="I61" s="288">
        <f t="shared" ref="I61" si="22">SUM(H61*G61)</f>
        <v>0</v>
      </c>
      <c r="J61" s="299"/>
      <c r="K61" s="299"/>
      <c r="L61" s="299"/>
      <c r="M61" s="299"/>
    </row>
    <row r="62" spans="1:13" s="95" customFormat="1" x14ac:dyDescent="0.25">
      <c r="A62" s="100"/>
      <c r="B62" s="264"/>
      <c r="C62" s="265"/>
      <c r="D62" s="265"/>
      <c r="E62" s="266"/>
      <c r="F62" s="267"/>
      <c r="G62" s="268"/>
      <c r="H62" s="288"/>
      <c r="I62" s="288"/>
      <c r="J62" s="299"/>
      <c r="K62" s="299"/>
      <c r="L62" s="299"/>
      <c r="M62" s="299"/>
    </row>
    <row r="63" spans="1:13" s="95" customFormat="1" x14ac:dyDescent="0.25">
      <c r="A63" s="100"/>
      <c r="B63" s="264"/>
      <c r="C63" s="265"/>
      <c r="D63" s="265"/>
      <c r="E63" s="291" t="s">
        <v>258</v>
      </c>
      <c r="F63" s="292" t="s">
        <v>101</v>
      </c>
      <c r="G63" s="293">
        <v>1</v>
      </c>
      <c r="H63" s="483"/>
      <c r="I63" s="288">
        <f t="shared" ref="I63" si="23">SUM(H63*G63)</f>
        <v>0</v>
      </c>
      <c r="J63" s="299"/>
      <c r="K63" s="299"/>
      <c r="L63" s="299"/>
      <c r="M63" s="299"/>
    </row>
    <row r="64" spans="1:13" s="95" customFormat="1" x14ac:dyDescent="0.25">
      <c r="A64" s="100"/>
      <c r="B64" s="264"/>
      <c r="C64" s="265"/>
      <c r="D64" s="265"/>
      <c r="E64" s="266"/>
      <c r="F64" s="267"/>
      <c r="G64" s="268"/>
      <c r="H64" s="288"/>
      <c r="I64" s="288"/>
      <c r="J64" s="299"/>
      <c r="K64" s="299"/>
      <c r="L64" s="299"/>
      <c r="M64" s="299"/>
    </row>
    <row r="65" spans="1:13" s="95" customFormat="1" x14ac:dyDescent="0.25">
      <c r="A65" s="100"/>
      <c r="B65" s="264"/>
      <c r="C65" s="265"/>
      <c r="D65" s="265"/>
      <c r="E65" s="291" t="s">
        <v>259</v>
      </c>
      <c r="F65" s="292" t="s">
        <v>101</v>
      </c>
      <c r="G65" s="293">
        <v>1</v>
      </c>
      <c r="H65" s="483"/>
      <c r="I65" s="288">
        <f t="shared" ref="I65" si="24">SUM(H65*G65)</f>
        <v>0</v>
      </c>
      <c r="J65" s="299"/>
      <c r="K65" s="299"/>
      <c r="L65" s="299"/>
      <c r="M65" s="299"/>
    </row>
    <row r="66" spans="1:13" s="95" customFormat="1" x14ac:dyDescent="0.25">
      <c r="A66" s="96"/>
      <c r="B66" s="97"/>
      <c r="C66" s="300"/>
      <c r="D66" s="300"/>
      <c r="E66" s="301"/>
      <c r="F66" s="302"/>
      <c r="G66" s="303"/>
      <c r="H66" s="484"/>
      <c r="I66" s="304"/>
      <c r="J66" s="299"/>
      <c r="K66" s="299"/>
      <c r="L66" s="299"/>
      <c r="M66" s="299"/>
    </row>
    <row r="67" spans="1:13" s="95" customFormat="1" ht="16.5" thickBot="1" x14ac:dyDescent="0.3">
      <c r="A67" s="423"/>
      <c r="B67" s="424"/>
      <c r="C67" s="425"/>
      <c r="D67" s="425"/>
      <c r="E67" s="426" t="s">
        <v>260</v>
      </c>
      <c r="F67" s="427" t="s">
        <v>101</v>
      </c>
      <c r="G67" s="428">
        <v>1</v>
      </c>
      <c r="H67" s="429"/>
      <c r="I67" s="485">
        <f>SUM(I13:I66)</f>
        <v>0</v>
      </c>
      <c r="J67" s="299"/>
      <c r="K67" s="299"/>
      <c r="L67" s="299"/>
      <c r="M67" s="299"/>
    </row>
    <row r="68" spans="1:13" s="308" customFormat="1" ht="16.5" thickTop="1" x14ac:dyDescent="0.25">
      <c r="A68" s="98"/>
      <c r="B68" s="99"/>
      <c r="C68" s="305"/>
      <c r="D68" s="305"/>
      <c r="E68" s="306"/>
      <c r="F68" s="292"/>
      <c r="G68" s="293"/>
      <c r="H68" s="247"/>
      <c r="I68" s="247"/>
      <c r="J68" s="307"/>
      <c r="K68" s="307"/>
      <c r="L68" s="307"/>
      <c r="M68" s="307"/>
    </row>
    <row r="69" spans="1:13" s="99" customFormat="1" x14ac:dyDescent="0.25">
      <c r="A69" s="312"/>
      <c r="B69" s="106"/>
      <c r="C69" s="313"/>
      <c r="D69" s="313"/>
      <c r="E69" s="314"/>
      <c r="F69" s="315"/>
      <c r="G69" s="311"/>
      <c r="H69" s="311"/>
      <c r="I69" s="311"/>
    </row>
    <row r="70" spans="1:13" s="99" customFormat="1" x14ac:dyDescent="0.25">
      <c r="A70" s="101"/>
      <c r="B70" s="102"/>
      <c r="C70" s="316"/>
      <c r="D70" s="316"/>
      <c r="E70" s="432" t="s">
        <v>38</v>
      </c>
      <c r="F70" s="103"/>
      <c r="G70" s="317"/>
      <c r="H70" s="317"/>
      <c r="I70" s="310"/>
    </row>
    <row r="71" spans="1:13" s="99" customFormat="1" ht="13.5" customHeight="1" x14ac:dyDescent="0.2">
      <c r="A71" s="101"/>
      <c r="B71" s="102"/>
      <c r="C71" s="316"/>
      <c r="D71" s="316"/>
      <c r="E71" s="318"/>
      <c r="F71" s="103"/>
      <c r="G71" s="317"/>
      <c r="H71" s="317"/>
      <c r="I71" s="310"/>
    </row>
    <row r="72" spans="1:13" s="99" customFormat="1" ht="15" x14ac:dyDescent="0.2">
      <c r="A72" s="101"/>
      <c r="B72" s="103" t="s">
        <v>99</v>
      </c>
      <c r="C72" s="322"/>
      <c r="D72" s="316"/>
      <c r="E72" s="323" t="s">
        <v>234</v>
      </c>
      <c r="F72" s="103" t="s">
        <v>261</v>
      </c>
      <c r="G72" s="317"/>
      <c r="H72" s="321"/>
      <c r="I72" s="310">
        <f>SUM(I67)</f>
        <v>0</v>
      </c>
    </row>
    <row r="73" spans="1:13" s="99" customFormat="1" x14ac:dyDescent="0.25">
      <c r="A73" s="101"/>
      <c r="B73" s="102"/>
      <c r="C73" s="319"/>
      <c r="D73" s="316"/>
      <c r="E73" s="320"/>
      <c r="F73" s="103"/>
      <c r="G73" s="317"/>
      <c r="H73" s="321"/>
      <c r="I73" s="307"/>
    </row>
    <row r="74" spans="1:13" s="326" customFormat="1" ht="15" x14ac:dyDescent="0.2">
      <c r="A74" s="324"/>
      <c r="B74" s="102"/>
      <c r="C74" s="319"/>
      <c r="D74" s="316"/>
      <c r="E74" s="325" t="s">
        <v>262</v>
      </c>
      <c r="F74" s="103" t="s">
        <v>261</v>
      </c>
      <c r="G74" s="317"/>
      <c r="H74" s="321"/>
      <c r="I74" s="310">
        <f>SUM((I72)*0.03)</f>
        <v>0</v>
      </c>
      <c r="J74" s="310"/>
      <c r="K74" s="310"/>
      <c r="L74" s="310"/>
      <c r="M74" s="310"/>
    </row>
    <row r="75" spans="1:13" s="98" customFormat="1" x14ac:dyDescent="0.25">
      <c r="A75" s="101"/>
      <c r="B75" s="102"/>
      <c r="C75" s="316"/>
      <c r="D75" s="316"/>
      <c r="E75" s="320"/>
      <c r="F75" s="103"/>
      <c r="G75" s="317"/>
      <c r="H75" s="321"/>
      <c r="I75" s="307"/>
    </row>
    <row r="76" spans="1:13" s="435" customFormat="1" ht="16.5" thickBot="1" x14ac:dyDescent="0.3">
      <c r="A76" s="423"/>
      <c r="B76" s="424"/>
      <c r="C76" s="425"/>
      <c r="D76" s="425"/>
      <c r="E76" s="426" t="s">
        <v>15</v>
      </c>
      <c r="F76" s="427" t="s">
        <v>261</v>
      </c>
      <c r="G76" s="433"/>
      <c r="H76" s="434"/>
      <c r="I76" s="433">
        <f>SUM(I74+I72)</f>
        <v>0</v>
      </c>
    </row>
    <row r="77" spans="1:13" s="327" customFormat="1" ht="17.25" thickTop="1" x14ac:dyDescent="0.25">
      <c r="A77" s="104"/>
      <c r="B77" s="105"/>
      <c r="C77" s="328"/>
      <c r="D77" s="328"/>
      <c r="E77" s="329"/>
      <c r="F77" s="330"/>
      <c r="G77" s="331"/>
      <c r="H77" s="332"/>
      <c r="I77" s="331"/>
    </row>
    <row r="78" spans="1:13" s="327" customFormat="1" ht="16.5" x14ac:dyDescent="0.25">
      <c r="A78" s="104"/>
      <c r="B78" s="105"/>
      <c r="C78" s="328"/>
      <c r="D78" s="328"/>
      <c r="E78" s="329"/>
      <c r="F78" s="330"/>
      <c r="G78" s="331"/>
      <c r="H78" s="332"/>
      <c r="I78" s="331"/>
    </row>
    <row r="79" spans="1:13" s="327" customFormat="1" ht="15" x14ac:dyDescent="0.2">
      <c r="A79" s="239"/>
      <c r="B79" s="231"/>
      <c r="C79" s="232"/>
      <c r="D79" s="232"/>
      <c r="E79" s="233"/>
      <c r="F79" s="234"/>
      <c r="G79" s="235"/>
      <c r="H79" s="236"/>
      <c r="I79" s="237"/>
    </row>
    <row r="80" spans="1:13" s="327" customFormat="1" x14ac:dyDescent="0.25">
      <c r="A80" s="94"/>
      <c r="B80" s="106"/>
      <c r="C80" s="313"/>
      <c r="D80" s="313"/>
      <c r="E80" s="323"/>
      <c r="F80" s="315"/>
      <c r="G80" s="333"/>
      <c r="H80" s="333"/>
      <c r="I80" s="237"/>
    </row>
    <row r="81" spans="1:9" s="327" customFormat="1" x14ac:dyDescent="0.25">
      <c r="A81" s="324"/>
      <c r="B81" s="324"/>
      <c r="C81" s="334"/>
      <c r="D81" s="334"/>
      <c r="E81" s="335"/>
      <c r="F81" s="336"/>
      <c r="G81" s="337"/>
      <c r="H81" s="338"/>
      <c r="I81" s="339"/>
    </row>
    <row r="82" spans="1:9" s="327" customFormat="1" x14ac:dyDescent="0.25">
      <c r="A82" s="324"/>
      <c r="B82" s="324"/>
      <c r="C82" s="334"/>
      <c r="D82" s="334"/>
      <c r="E82" s="340"/>
      <c r="F82" s="336"/>
      <c r="G82" s="337"/>
      <c r="H82" s="338"/>
      <c r="I82" s="339"/>
    </row>
    <row r="83" spans="1:9" s="327" customFormat="1" x14ac:dyDescent="0.25">
      <c r="A83" s="324"/>
      <c r="B83" s="324"/>
      <c r="C83" s="334"/>
      <c r="D83" s="334"/>
      <c r="E83" s="340"/>
      <c r="F83" s="336"/>
      <c r="G83" s="337"/>
      <c r="H83" s="338"/>
      <c r="I83" s="339"/>
    </row>
    <row r="84" spans="1:9" x14ac:dyDescent="0.25">
      <c r="A84" s="324"/>
      <c r="B84" s="324"/>
      <c r="C84" s="334"/>
      <c r="D84" s="334"/>
      <c r="E84" s="340"/>
      <c r="F84" s="336"/>
      <c r="G84" s="337"/>
      <c r="H84" s="338"/>
      <c r="I84" s="339"/>
    </row>
    <row r="85" spans="1:9" x14ac:dyDescent="0.25">
      <c r="A85" s="324"/>
      <c r="B85" s="324"/>
      <c r="C85" s="334"/>
      <c r="D85" s="334"/>
      <c r="E85" s="340"/>
      <c r="F85" s="336"/>
      <c r="G85" s="337"/>
      <c r="H85" s="338"/>
      <c r="I85" s="339"/>
    </row>
    <row r="86" spans="1:9" x14ac:dyDescent="0.25">
      <c r="A86" s="324"/>
      <c r="B86" s="324"/>
      <c r="C86" s="334"/>
      <c r="D86" s="334"/>
      <c r="E86" s="340"/>
      <c r="F86" s="336"/>
      <c r="G86" s="337"/>
      <c r="H86" s="338"/>
      <c r="I86" s="339"/>
    </row>
    <row r="87" spans="1:9" x14ac:dyDescent="0.25">
      <c r="A87" s="324"/>
      <c r="B87" s="324"/>
      <c r="C87" s="334"/>
      <c r="D87" s="334"/>
      <c r="E87" s="340"/>
      <c r="F87" s="336"/>
      <c r="G87" s="337"/>
      <c r="H87" s="338"/>
      <c r="I87" s="339"/>
    </row>
    <row r="88" spans="1:9" x14ac:dyDescent="0.25">
      <c r="A88" s="324"/>
      <c r="B88" s="324"/>
      <c r="C88" s="334"/>
      <c r="D88" s="334"/>
      <c r="E88" s="340"/>
      <c r="F88" s="336"/>
      <c r="G88" s="337"/>
      <c r="H88" s="338"/>
      <c r="I88" s="339"/>
    </row>
    <row r="89" spans="1:9" x14ac:dyDescent="0.25">
      <c r="A89" s="101"/>
      <c r="B89" s="102"/>
      <c r="C89" s="316"/>
      <c r="D89" s="316"/>
      <c r="E89" s="340"/>
      <c r="F89" s="315"/>
      <c r="G89" s="341"/>
    </row>
    <row r="90" spans="1:9" x14ac:dyDescent="0.25">
      <c r="A90" s="101"/>
      <c r="B90" s="102"/>
      <c r="C90" s="316"/>
      <c r="D90" s="316"/>
      <c r="E90" s="314"/>
      <c r="F90" s="315"/>
      <c r="G90" s="341"/>
    </row>
    <row r="91" spans="1:9" x14ac:dyDescent="0.25">
      <c r="A91" s="101"/>
      <c r="B91" s="102"/>
      <c r="C91" s="316"/>
      <c r="D91" s="316"/>
      <c r="E91" s="314"/>
      <c r="F91" s="315"/>
      <c r="G91" s="341"/>
    </row>
    <row r="92" spans="1:9" x14ac:dyDescent="0.25">
      <c r="A92" s="101"/>
      <c r="B92" s="102"/>
      <c r="C92" s="316"/>
      <c r="D92" s="316"/>
      <c r="E92" s="314"/>
      <c r="F92" s="315"/>
      <c r="G92" s="341"/>
    </row>
    <row r="93" spans="1:9" x14ac:dyDescent="0.25">
      <c r="A93" s="101"/>
      <c r="B93" s="102"/>
      <c r="C93" s="316"/>
      <c r="D93" s="316"/>
      <c r="E93" s="314"/>
      <c r="F93" s="315"/>
      <c r="G93" s="341"/>
    </row>
    <row r="94" spans="1:9" x14ac:dyDescent="0.25">
      <c r="A94" s="101"/>
      <c r="B94" s="102"/>
      <c r="C94" s="316"/>
      <c r="D94" s="316"/>
      <c r="E94" s="314"/>
      <c r="F94" s="315"/>
      <c r="G94" s="341"/>
    </row>
    <row r="95" spans="1:9" x14ac:dyDescent="0.25">
      <c r="A95" s="101"/>
      <c r="B95" s="102"/>
      <c r="C95" s="316"/>
      <c r="D95" s="316"/>
      <c r="E95" s="314"/>
      <c r="F95" s="315"/>
      <c r="G95" s="341"/>
    </row>
    <row r="96" spans="1:9" x14ac:dyDescent="0.25">
      <c r="A96" s="101"/>
      <c r="B96" s="102"/>
      <c r="C96" s="316"/>
      <c r="D96" s="316"/>
      <c r="E96" s="314"/>
      <c r="F96" s="315"/>
      <c r="G96" s="341"/>
    </row>
    <row r="97" spans="1:7" x14ac:dyDescent="0.25">
      <c r="A97" s="101"/>
      <c r="B97" s="102"/>
      <c r="C97" s="316"/>
      <c r="D97" s="316"/>
      <c r="E97" s="314"/>
      <c r="F97" s="315"/>
      <c r="G97" s="341"/>
    </row>
    <row r="98" spans="1:7" x14ac:dyDescent="0.25">
      <c r="A98" s="101"/>
      <c r="B98" s="308"/>
      <c r="C98" s="342"/>
      <c r="D98" s="342"/>
      <c r="E98" s="314"/>
      <c r="F98" s="343"/>
      <c r="G98" s="253"/>
    </row>
    <row r="99" spans="1:7" x14ac:dyDescent="0.25">
      <c r="A99" s="309"/>
      <c r="E99" s="344"/>
    </row>
  </sheetData>
  <sheetProtection algorithmName="SHA-512" hashValue="VXTNC54s2y3Sg9IrNMsptf/rxAbw4LfJu4LGo5tci2JOtuMFMlLoipOhVO4w4U/tRWYyL+ZkM2adw5SFJGmLIA==" saltValue="COu6vvGUD3CJixdI0wFO/g==" spinCount="100000" sheet="1" objects="1" scenarios="1"/>
  <pageMargins left="0.70866141732283472" right="0.19685039370078741" top="0.74803149606299213" bottom="0.74803149606299213" header="0.31496062992125984" footer="0.31496062992125984"/>
  <pageSetup paperSize="9" scale="65" firstPageNumber="61" orientation="portrait" useFirstPageNumber="1" r:id="rId1"/>
  <headerFooter>
    <oddHeader>&amp;CVRTEC NAJDIHOJCA ENOTA ČENČA</oddHeader>
    <oddFooter>&amp;L&amp;A&amp;R&amp;P</oddFooter>
  </headerFooter>
  <rowBreaks count="1" manualBreakCount="1">
    <brk id="5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Zeros="0" view="pageBreakPreview" zoomScaleNormal="100" zoomScaleSheetLayoutView="100" workbookViewId="0">
      <selection activeCell="B6" sqref="B6:F6"/>
    </sheetView>
  </sheetViews>
  <sheetFormatPr defaultColWidth="8.85546875" defaultRowHeight="15" x14ac:dyDescent="0.25"/>
  <cols>
    <col min="1" max="1" width="9.7109375" style="36" customWidth="1"/>
    <col min="2" max="2" width="45.7109375" style="36" customWidth="1"/>
    <col min="3" max="3" width="5.7109375" style="36" customWidth="1"/>
    <col min="4" max="4" width="6.7109375" style="36" customWidth="1"/>
    <col min="5" max="6" width="9.7109375" style="36" customWidth="1"/>
    <col min="7" max="16384" width="8.85546875" style="36"/>
  </cols>
  <sheetData>
    <row r="1" spans="1:6" ht="14.45" x14ac:dyDescent="0.5">
      <c r="A1" s="41" t="s">
        <v>502</v>
      </c>
      <c r="B1" s="41" t="s">
        <v>266</v>
      </c>
    </row>
    <row r="2" spans="1:6" ht="14.45" x14ac:dyDescent="0.5">
      <c r="A2" s="41"/>
      <c r="B2" s="41"/>
    </row>
    <row r="3" spans="1:6" x14ac:dyDescent="0.25">
      <c r="B3" s="486" t="s">
        <v>267</v>
      </c>
      <c r="C3" s="486"/>
      <c r="D3" s="486"/>
      <c r="E3" s="486"/>
      <c r="F3" s="486"/>
    </row>
    <row r="4" spans="1:6" ht="45" customHeight="1" x14ac:dyDescent="0.25">
      <c r="B4" s="486" t="s">
        <v>65</v>
      </c>
      <c r="C4" s="486"/>
      <c r="D4" s="486"/>
      <c r="E4" s="486"/>
      <c r="F4" s="486"/>
    </row>
    <row r="5" spans="1:6" ht="45" customHeight="1" x14ac:dyDescent="0.25">
      <c r="B5" s="486" t="s">
        <v>64</v>
      </c>
      <c r="C5" s="486"/>
      <c r="D5" s="486"/>
      <c r="E5" s="486"/>
      <c r="F5" s="486"/>
    </row>
    <row r="6" spans="1:6" ht="44.25" customHeight="1" x14ac:dyDescent="0.25">
      <c r="B6" s="486" t="s">
        <v>73</v>
      </c>
      <c r="C6" s="486"/>
      <c r="D6" s="486"/>
      <c r="E6" s="486"/>
      <c r="F6" s="486"/>
    </row>
    <row r="7" spans="1:6" ht="45" customHeight="1" x14ac:dyDescent="0.25">
      <c r="B7" s="486" t="s">
        <v>66</v>
      </c>
      <c r="C7" s="486"/>
      <c r="D7" s="486"/>
      <c r="E7" s="486"/>
      <c r="F7" s="486"/>
    </row>
    <row r="8" spans="1:6" s="394" customFormat="1" ht="30" customHeight="1" x14ac:dyDescent="0.25">
      <c r="A8" s="393"/>
      <c r="B8" s="486" t="s">
        <v>76</v>
      </c>
      <c r="C8" s="486"/>
      <c r="D8" s="486"/>
      <c r="E8" s="486"/>
      <c r="F8" s="486"/>
    </row>
    <row r="9" spans="1:6" s="394" customFormat="1" ht="15" customHeight="1" x14ac:dyDescent="0.5">
      <c r="A9" s="393"/>
      <c r="B9" s="138"/>
      <c r="C9" s="138"/>
      <c r="D9" s="138"/>
      <c r="E9" s="138"/>
      <c r="F9" s="138"/>
    </row>
    <row r="10" spans="1:6" ht="14.45" x14ac:dyDescent="0.5">
      <c r="A10" s="163" t="s">
        <v>61</v>
      </c>
      <c r="B10" s="164" t="s">
        <v>62</v>
      </c>
      <c r="C10" s="166" t="s">
        <v>55</v>
      </c>
      <c r="D10" s="166" t="s">
        <v>56</v>
      </c>
      <c r="E10" s="193" t="s">
        <v>57</v>
      </c>
      <c r="F10" s="168" t="s">
        <v>58</v>
      </c>
    </row>
    <row r="11" spans="1:6" ht="14.45" x14ac:dyDescent="0.5">
      <c r="A11" s="393"/>
      <c r="B11" s="395"/>
      <c r="C11" s="396"/>
      <c r="D11" s="396"/>
      <c r="E11" s="397"/>
      <c r="F11" s="398"/>
    </row>
    <row r="12" spans="1:6" ht="151.5" customHeight="1" x14ac:dyDescent="0.25">
      <c r="A12" s="52" t="s">
        <v>10</v>
      </c>
      <c r="B12" s="399" t="s">
        <v>268</v>
      </c>
      <c r="C12" s="60" t="s">
        <v>101</v>
      </c>
      <c r="D12" s="54">
        <v>1</v>
      </c>
      <c r="E12" s="352"/>
      <c r="F12" s="400">
        <f>SUM(D12*E12)</f>
        <v>0</v>
      </c>
    </row>
    <row r="13" spans="1:6" ht="15" customHeight="1" x14ac:dyDescent="0.25">
      <c r="A13" s="52"/>
      <c r="B13" s="399"/>
      <c r="C13" s="60"/>
      <c r="D13" s="54"/>
      <c r="E13" s="209"/>
      <c r="F13" s="400"/>
    </row>
    <row r="14" spans="1:6" ht="90" customHeight="1" x14ac:dyDescent="0.25">
      <c r="A14" s="52" t="s">
        <v>99</v>
      </c>
      <c r="B14" s="401" t="s">
        <v>269</v>
      </c>
      <c r="C14" s="60" t="s">
        <v>101</v>
      </c>
      <c r="D14" s="54">
        <v>1</v>
      </c>
      <c r="E14" s="352"/>
      <c r="F14" s="400">
        <f>SUM(D14*E14)</f>
        <v>0</v>
      </c>
    </row>
    <row r="15" spans="1:6" x14ac:dyDescent="0.25">
      <c r="A15" s="62"/>
      <c r="B15" s="63"/>
      <c r="C15" s="371"/>
      <c r="D15" s="62"/>
      <c r="E15" s="212"/>
      <c r="F15" s="402"/>
    </row>
    <row r="16" spans="1:6" ht="15.75" thickBot="1" x14ac:dyDescent="0.3">
      <c r="A16" s="360"/>
      <c r="B16" s="361" t="s">
        <v>270</v>
      </c>
      <c r="C16" s="372"/>
      <c r="D16" s="360"/>
      <c r="E16" s="358"/>
      <c r="F16" s="403">
        <f>SUM(F12:F14)</f>
        <v>0</v>
      </c>
    </row>
    <row r="17" spans="1:5" ht="15.75" thickTop="1" x14ac:dyDescent="0.25">
      <c r="A17" s="52"/>
      <c r="B17" s="51"/>
      <c r="C17" s="53"/>
      <c r="D17" s="52"/>
      <c r="E17" s="55"/>
    </row>
    <row r="18" spans="1:5" x14ac:dyDescent="0.25">
      <c r="A18" s="52"/>
      <c r="B18" s="51"/>
      <c r="C18" s="53"/>
      <c r="D18" s="52"/>
      <c r="E18" s="55"/>
    </row>
    <row r="19" spans="1:5" x14ac:dyDescent="0.25">
      <c r="A19" s="52"/>
      <c r="B19" s="51"/>
      <c r="C19" s="53"/>
      <c r="D19" s="52"/>
      <c r="E19" s="55"/>
    </row>
    <row r="20" spans="1:5" x14ac:dyDescent="0.25">
      <c r="A20" s="52"/>
      <c r="B20" s="51"/>
      <c r="C20" s="53"/>
      <c r="D20" s="52"/>
      <c r="E20" s="55"/>
    </row>
    <row r="21" spans="1:5" x14ac:dyDescent="0.25">
      <c r="A21" s="52"/>
      <c r="B21" s="51"/>
      <c r="C21" s="53"/>
      <c r="D21" s="52"/>
      <c r="E21" s="55"/>
    </row>
    <row r="22" spans="1:5" x14ac:dyDescent="0.25">
      <c r="A22" s="52"/>
      <c r="B22" s="51"/>
      <c r="C22" s="53"/>
      <c r="D22" s="52"/>
      <c r="E22" s="55"/>
    </row>
    <row r="23" spans="1:5" x14ac:dyDescent="0.25">
      <c r="A23" s="52"/>
      <c r="B23" s="51"/>
      <c r="C23" s="53"/>
      <c r="D23" s="52"/>
      <c r="E23" s="55"/>
    </row>
    <row r="24" spans="1:5" x14ac:dyDescent="0.25">
      <c r="A24" s="52"/>
      <c r="B24" s="51"/>
      <c r="C24" s="53"/>
      <c r="D24" s="52"/>
      <c r="E24" s="55"/>
    </row>
    <row r="25" spans="1:5" x14ac:dyDescent="0.25">
      <c r="A25" s="52"/>
      <c r="B25" s="51"/>
      <c r="C25" s="53"/>
      <c r="D25" s="52"/>
      <c r="E25" s="55"/>
    </row>
    <row r="26" spans="1:5" x14ac:dyDescent="0.25">
      <c r="A26" s="52"/>
      <c r="B26" s="51"/>
      <c r="C26" s="53"/>
      <c r="D26" s="52"/>
      <c r="E26" s="55"/>
    </row>
    <row r="27" spans="1:5" x14ac:dyDescent="0.25">
      <c r="A27" s="52"/>
      <c r="B27" s="51"/>
      <c r="C27" s="53"/>
      <c r="D27" s="52"/>
      <c r="E27" s="55"/>
    </row>
    <row r="28" spans="1:5" x14ac:dyDescent="0.25">
      <c r="A28" s="52"/>
      <c r="B28" s="51"/>
      <c r="C28" s="53"/>
      <c r="D28" s="52"/>
      <c r="E28" s="55"/>
    </row>
    <row r="29" spans="1:5" x14ac:dyDescent="0.25">
      <c r="A29" s="52"/>
      <c r="B29" s="51"/>
      <c r="C29" s="53"/>
      <c r="D29" s="52"/>
      <c r="E29" s="55"/>
    </row>
    <row r="30" spans="1:5" x14ac:dyDescent="0.25">
      <c r="A30" s="52"/>
      <c r="B30" s="51"/>
      <c r="C30" s="53"/>
      <c r="D30" s="52"/>
      <c r="E30" s="55"/>
    </row>
    <row r="31" spans="1:5" x14ac:dyDescent="0.25">
      <c r="A31" s="52"/>
      <c r="B31" s="51"/>
      <c r="C31" s="53"/>
      <c r="D31" s="52"/>
      <c r="E31" s="55"/>
    </row>
    <row r="32" spans="1:5" x14ac:dyDescent="0.25">
      <c r="A32" s="52"/>
      <c r="B32" s="51"/>
      <c r="C32" s="53"/>
      <c r="D32" s="52"/>
      <c r="E32" s="55"/>
    </row>
    <row r="33" spans="1:5" x14ac:dyDescent="0.25">
      <c r="A33" s="52"/>
      <c r="B33" s="51"/>
      <c r="C33" s="53"/>
      <c r="D33" s="52"/>
      <c r="E33" s="55"/>
    </row>
    <row r="34" spans="1:5" x14ac:dyDescent="0.25">
      <c r="A34" s="52"/>
      <c r="B34" s="51"/>
      <c r="C34" s="53"/>
      <c r="D34" s="52"/>
      <c r="E34" s="55"/>
    </row>
    <row r="35" spans="1:5" x14ac:dyDescent="0.25">
      <c r="A35" s="52"/>
      <c r="B35" s="51"/>
      <c r="C35" s="53"/>
      <c r="D35" s="52"/>
      <c r="E35" s="55"/>
    </row>
    <row r="36" spans="1:5" x14ac:dyDescent="0.25">
      <c r="A36" s="52"/>
      <c r="B36" s="51"/>
      <c r="C36" s="53"/>
      <c r="D36" s="52"/>
      <c r="E36" s="55"/>
    </row>
    <row r="37" spans="1:5" x14ac:dyDescent="0.25">
      <c r="A37" s="52"/>
      <c r="B37" s="51"/>
      <c r="C37" s="53"/>
      <c r="D37" s="52"/>
      <c r="E37" s="55"/>
    </row>
    <row r="38" spans="1:5" x14ac:dyDescent="0.25">
      <c r="A38" s="52"/>
      <c r="B38" s="51"/>
      <c r="C38" s="53"/>
      <c r="D38" s="52"/>
      <c r="E38" s="55"/>
    </row>
    <row r="39" spans="1:5" x14ac:dyDescent="0.25">
      <c r="A39" s="52"/>
      <c r="B39" s="51"/>
      <c r="C39" s="53"/>
      <c r="D39" s="52"/>
      <c r="E39" s="55"/>
    </row>
    <row r="40" spans="1:5" x14ac:dyDescent="0.25">
      <c r="A40" s="52"/>
      <c r="B40" s="51"/>
      <c r="C40" s="53"/>
      <c r="D40" s="52"/>
      <c r="E40" s="55"/>
    </row>
    <row r="41" spans="1:5" x14ac:dyDescent="0.25">
      <c r="A41" s="52"/>
      <c r="B41" s="51"/>
      <c r="C41" s="53"/>
      <c r="D41" s="52"/>
      <c r="E41" s="55"/>
    </row>
    <row r="42" spans="1:5" x14ac:dyDescent="0.25">
      <c r="A42" s="52"/>
      <c r="B42" s="51"/>
      <c r="C42" s="53"/>
      <c r="D42" s="52"/>
      <c r="E42" s="55"/>
    </row>
    <row r="43" spans="1:5" x14ac:dyDescent="0.25">
      <c r="A43" s="52"/>
      <c r="B43" s="51"/>
      <c r="C43" s="53"/>
      <c r="D43" s="52"/>
      <c r="E43" s="55"/>
    </row>
    <row r="44" spans="1:5" x14ac:dyDescent="0.25">
      <c r="A44" s="52"/>
      <c r="B44" s="51"/>
      <c r="C44" s="53"/>
      <c r="D44" s="52"/>
      <c r="E44" s="55"/>
    </row>
    <row r="45" spans="1:5" x14ac:dyDescent="0.25">
      <c r="A45" s="52"/>
      <c r="B45" s="51"/>
      <c r="C45" s="53"/>
      <c r="D45" s="52"/>
      <c r="E45" s="55"/>
    </row>
    <row r="46" spans="1:5" x14ac:dyDescent="0.25">
      <c r="A46" s="52"/>
      <c r="B46" s="51"/>
      <c r="C46" s="53"/>
      <c r="D46" s="52"/>
      <c r="E46" s="55"/>
    </row>
    <row r="47" spans="1:5" x14ac:dyDescent="0.25">
      <c r="A47" s="52"/>
      <c r="B47" s="51"/>
      <c r="C47" s="53"/>
      <c r="D47" s="52"/>
      <c r="E47" s="55"/>
    </row>
    <row r="48" spans="1:5" x14ac:dyDescent="0.25">
      <c r="A48" s="52"/>
      <c r="B48" s="51"/>
      <c r="C48" s="53"/>
      <c r="D48" s="52"/>
      <c r="E48" s="55"/>
    </row>
    <row r="49" spans="1:5" x14ac:dyDescent="0.25">
      <c r="A49" s="52"/>
      <c r="B49" s="51"/>
      <c r="C49" s="53"/>
      <c r="D49" s="52"/>
      <c r="E49" s="55"/>
    </row>
    <row r="50" spans="1:5" x14ac:dyDescent="0.25">
      <c r="A50" s="52"/>
      <c r="B50" s="51"/>
      <c r="C50" s="53"/>
      <c r="D50" s="52"/>
      <c r="E50" s="55"/>
    </row>
    <row r="51" spans="1:5" x14ac:dyDescent="0.25">
      <c r="A51" s="52"/>
      <c r="B51" s="51"/>
      <c r="C51" s="53"/>
      <c r="D51" s="52"/>
      <c r="E51" s="55"/>
    </row>
    <row r="52" spans="1:5" x14ac:dyDescent="0.25">
      <c r="A52" s="52"/>
      <c r="B52" s="51"/>
      <c r="C52" s="53"/>
      <c r="D52" s="52"/>
      <c r="E52" s="55"/>
    </row>
    <row r="53" spans="1:5" x14ac:dyDescent="0.25">
      <c r="A53" s="52"/>
      <c r="B53" s="51"/>
      <c r="C53" s="53"/>
      <c r="D53" s="52"/>
      <c r="E53" s="55"/>
    </row>
    <row r="54" spans="1:5" x14ac:dyDescent="0.25">
      <c r="A54" s="52"/>
      <c r="B54" s="51"/>
      <c r="C54" s="53"/>
      <c r="D54" s="52"/>
      <c r="E54" s="55"/>
    </row>
    <row r="55" spans="1:5" x14ac:dyDescent="0.25">
      <c r="A55" s="52"/>
      <c r="B55" s="51"/>
      <c r="C55" s="53"/>
      <c r="D55" s="52"/>
      <c r="E55" s="55"/>
    </row>
    <row r="56" spans="1:5" x14ac:dyDescent="0.25">
      <c r="A56" s="52"/>
      <c r="B56" s="51"/>
      <c r="C56" s="53"/>
      <c r="D56" s="52"/>
      <c r="E56" s="55"/>
    </row>
    <row r="57" spans="1:5" x14ac:dyDescent="0.25">
      <c r="A57" s="52"/>
      <c r="B57" s="51"/>
      <c r="C57" s="53"/>
      <c r="D57" s="52"/>
      <c r="E57" s="55"/>
    </row>
    <row r="58" spans="1:5" x14ac:dyDescent="0.25">
      <c r="A58" s="52"/>
      <c r="B58" s="51"/>
      <c r="C58" s="53"/>
      <c r="D58" s="52"/>
      <c r="E58" s="55"/>
    </row>
    <row r="59" spans="1:5" x14ac:dyDescent="0.25">
      <c r="A59" s="52"/>
      <c r="B59" s="51"/>
      <c r="C59" s="53"/>
      <c r="D59" s="52"/>
      <c r="E59" s="55"/>
    </row>
    <row r="60" spans="1:5" x14ac:dyDescent="0.25">
      <c r="A60" s="52"/>
      <c r="B60" s="51"/>
      <c r="C60" s="53"/>
      <c r="D60" s="52"/>
      <c r="E60" s="55"/>
    </row>
    <row r="61" spans="1:5" x14ac:dyDescent="0.25">
      <c r="A61" s="52"/>
      <c r="B61" s="51"/>
      <c r="C61" s="53"/>
      <c r="D61" s="52"/>
      <c r="E61" s="55"/>
    </row>
    <row r="62" spans="1:5" x14ac:dyDescent="0.25">
      <c r="A62" s="52"/>
      <c r="B62" s="51"/>
      <c r="C62" s="53"/>
      <c r="D62" s="52"/>
      <c r="E62" s="55"/>
    </row>
    <row r="63" spans="1:5" x14ac:dyDescent="0.25">
      <c r="A63" s="52"/>
      <c r="B63" s="51"/>
      <c r="C63" s="53"/>
      <c r="D63" s="52"/>
      <c r="E63" s="55"/>
    </row>
    <row r="64" spans="1:5" x14ac:dyDescent="0.25">
      <c r="A64" s="52"/>
      <c r="B64" s="51"/>
      <c r="C64" s="53"/>
      <c r="D64" s="52"/>
      <c r="E64" s="55"/>
    </row>
    <row r="65" spans="1:5" x14ac:dyDescent="0.25">
      <c r="A65" s="52"/>
      <c r="B65" s="51"/>
      <c r="C65" s="53"/>
      <c r="D65" s="52"/>
      <c r="E65" s="55"/>
    </row>
    <row r="66" spans="1:5" x14ac:dyDescent="0.25">
      <c r="A66" s="52"/>
      <c r="B66" s="51"/>
      <c r="C66" s="53"/>
      <c r="D66" s="52"/>
      <c r="E66" s="55"/>
    </row>
    <row r="67" spans="1:5" x14ac:dyDescent="0.25">
      <c r="A67" s="52"/>
      <c r="B67" s="51"/>
      <c r="C67" s="53"/>
      <c r="D67" s="52"/>
      <c r="E67" s="55"/>
    </row>
    <row r="68" spans="1:5" x14ac:dyDescent="0.25">
      <c r="A68" s="52"/>
      <c r="B68" s="51"/>
      <c r="C68" s="53"/>
      <c r="D68" s="52"/>
      <c r="E68" s="55"/>
    </row>
    <row r="69" spans="1:5" x14ac:dyDescent="0.25">
      <c r="A69" s="52"/>
      <c r="B69" s="51"/>
      <c r="C69" s="53"/>
      <c r="D69" s="52"/>
      <c r="E69" s="55"/>
    </row>
    <row r="70" spans="1:5" x14ac:dyDescent="0.25">
      <c r="A70" s="52"/>
      <c r="B70" s="51"/>
      <c r="C70" s="53"/>
      <c r="D70" s="52"/>
      <c r="E70" s="55"/>
    </row>
    <row r="71" spans="1:5" x14ac:dyDescent="0.25">
      <c r="A71" s="52"/>
      <c r="B71" s="51"/>
      <c r="C71" s="53"/>
      <c r="D71" s="52"/>
      <c r="E71" s="55"/>
    </row>
    <row r="72" spans="1:5" x14ac:dyDescent="0.25">
      <c r="A72" s="52"/>
      <c r="B72" s="51"/>
      <c r="C72" s="53"/>
      <c r="D72" s="52"/>
      <c r="E72" s="55"/>
    </row>
    <row r="73" spans="1:5" x14ac:dyDescent="0.25">
      <c r="A73" s="52"/>
      <c r="B73" s="51"/>
      <c r="C73" s="53"/>
      <c r="D73" s="52"/>
      <c r="E73" s="55"/>
    </row>
    <row r="74" spans="1:5" x14ac:dyDescent="0.25">
      <c r="A74" s="52"/>
      <c r="B74" s="51"/>
      <c r="C74" s="53"/>
      <c r="D74" s="52"/>
      <c r="E74" s="55"/>
    </row>
    <row r="75" spans="1:5" x14ac:dyDescent="0.25">
      <c r="A75" s="52"/>
      <c r="B75" s="51"/>
      <c r="C75" s="53"/>
      <c r="D75" s="52"/>
      <c r="E75" s="55"/>
    </row>
    <row r="76" spans="1:5" x14ac:dyDescent="0.25">
      <c r="A76" s="52"/>
    </row>
  </sheetData>
  <sheetProtection algorithmName="SHA-512" hashValue="gnturQMW7DtIKy6jGBfBTQTWVVjHo0TVMigkBpOyp62giNLWbntV68NDlzwvVQn09Q082RUJPC3O/oOkohY67A==" saltValue="dr2N/HxeFxnyNjF/nwCDqw==" spinCount="100000" sheet="1" objects="1" scenarios="1"/>
  <protectedRanges>
    <protectedRange sqref="E12:E13" name="Obseg1"/>
  </protectedRanges>
  <mergeCells count="6">
    <mergeCell ref="B8:F8"/>
    <mergeCell ref="B3:F3"/>
    <mergeCell ref="B4:F4"/>
    <mergeCell ref="B5:F5"/>
    <mergeCell ref="B6:F6"/>
    <mergeCell ref="B7:F7"/>
  </mergeCells>
  <pageMargins left="0.70866141732283472" right="0.19685039370078741" top="0.74803149606299213" bottom="0.74803149606299213" header="0.31496062992125984" footer="0.31496062992125984"/>
  <pageSetup paperSize="9" firstPageNumber="62" orientation="portrait" useFirstPageNumber="1" r:id="rId1"/>
  <headerFooter>
    <oddHeader>&amp;CVRTEC NAJDIHOJCA ENOTA ČENČA</oddHeader>
    <oddFooter>&amp;L&amp;A&amp;R&amp;P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8"/>
  <sheetViews>
    <sheetView showZeros="0" view="pageBreakPreview" zoomScaleNormal="90" zoomScaleSheetLayoutView="100" workbookViewId="0">
      <selection activeCell="E7" sqref="E7"/>
    </sheetView>
  </sheetViews>
  <sheetFormatPr defaultRowHeight="15" x14ac:dyDescent="0.25"/>
  <cols>
    <col min="1" max="1" width="4.28515625" style="149" bestFit="1" customWidth="1"/>
    <col min="2" max="2" width="39.28515625" style="151" customWidth="1"/>
    <col min="5" max="5" width="10.28515625" bestFit="1" customWidth="1"/>
    <col min="6" max="6" width="11.5703125" style="143" bestFit="1" customWidth="1"/>
  </cols>
  <sheetData>
    <row r="2" spans="1:6" ht="14.45" x14ac:dyDescent="0.5">
      <c r="B2" s="149" t="s">
        <v>442</v>
      </c>
    </row>
    <row r="3" spans="1:6" x14ac:dyDescent="0.25">
      <c r="A3" s="442" t="s">
        <v>488</v>
      </c>
      <c r="B3" s="150" t="s">
        <v>534</v>
      </c>
    </row>
    <row r="5" spans="1:6" ht="14.45" x14ac:dyDescent="0.5">
      <c r="A5" s="201" t="s">
        <v>61</v>
      </c>
      <c r="B5" s="202" t="s">
        <v>62</v>
      </c>
      <c r="C5" s="203" t="s">
        <v>55</v>
      </c>
      <c r="D5" s="203" t="s">
        <v>56</v>
      </c>
      <c r="E5" s="204" t="s">
        <v>57</v>
      </c>
      <c r="F5" s="205" t="s">
        <v>58</v>
      </c>
    </row>
    <row r="6" spans="1:6" ht="14.45" x14ac:dyDescent="0.5">
      <c r="A6" s="198"/>
      <c r="B6" s="199"/>
      <c r="C6" s="200"/>
      <c r="D6" s="200"/>
      <c r="E6" s="347"/>
      <c r="F6" s="348"/>
    </row>
    <row r="7" spans="1:6" ht="45" x14ac:dyDescent="0.25">
      <c r="A7" s="149" t="s">
        <v>10</v>
      </c>
      <c r="B7" s="151" t="s">
        <v>418</v>
      </c>
      <c r="E7" s="346"/>
      <c r="F7" s="346"/>
    </row>
    <row r="8" spans="1:6" ht="14.45" x14ac:dyDescent="0.5">
      <c r="C8" t="s">
        <v>100</v>
      </c>
      <c r="D8">
        <v>7.2</v>
      </c>
      <c r="E8" s="359"/>
      <c r="F8" s="346">
        <f>D8*E8</f>
        <v>0</v>
      </c>
    </row>
    <row r="9" spans="1:6" ht="14.45" x14ac:dyDescent="0.5">
      <c r="A9" s="149" t="s">
        <v>99</v>
      </c>
      <c r="B9" s="151" t="s">
        <v>419</v>
      </c>
      <c r="E9" s="346"/>
      <c r="F9" s="346"/>
    </row>
    <row r="10" spans="1:6" ht="14.45" x14ac:dyDescent="0.5">
      <c r="C10" t="s">
        <v>60</v>
      </c>
      <c r="D10">
        <v>1.5</v>
      </c>
      <c r="E10" s="359"/>
      <c r="F10" s="346">
        <f t="shared" ref="F10:F38" si="0">D10*E10</f>
        <v>0</v>
      </c>
    </row>
    <row r="11" spans="1:6" ht="45" x14ac:dyDescent="0.25">
      <c r="A11" s="149" t="s">
        <v>103</v>
      </c>
      <c r="B11" s="151" t="s">
        <v>420</v>
      </c>
      <c r="E11" s="346"/>
      <c r="F11" s="346"/>
    </row>
    <row r="12" spans="1:6" ht="14.45" x14ac:dyDescent="0.5">
      <c r="C12" t="s">
        <v>100</v>
      </c>
      <c r="D12">
        <v>7.2</v>
      </c>
      <c r="E12" s="359"/>
      <c r="F12" s="346">
        <f t="shared" si="0"/>
        <v>0</v>
      </c>
    </row>
    <row r="13" spans="1:6" ht="30" x14ac:dyDescent="0.25">
      <c r="A13" s="149" t="s">
        <v>104</v>
      </c>
      <c r="B13" s="151" t="s">
        <v>421</v>
      </c>
      <c r="E13" s="346"/>
      <c r="F13" s="346"/>
    </row>
    <row r="14" spans="1:6" ht="14.45" x14ac:dyDescent="0.5">
      <c r="C14" t="s">
        <v>122</v>
      </c>
      <c r="D14">
        <v>350</v>
      </c>
      <c r="E14" s="359"/>
      <c r="F14" s="346">
        <f t="shared" si="0"/>
        <v>0</v>
      </c>
    </row>
    <row r="15" spans="1:6" ht="90" x14ac:dyDescent="0.25">
      <c r="A15" s="149" t="s">
        <v>120</v>
      </c>
      <c r="B15" s="151" t="s">
        <v>422</v>
      </c>
      <c r="E15" s="346"/>
      <c r="F15" s="346"/>
    </row>
    <row r="16" spans="1:6" ht="14.45" x14ac:dyDescent="0.5">
      <c r="C16" t="s">
        <v>122</v>
      </c>
      <c r="D16">
        <v>1000</v>
      </c>
      <c r="E16" s="359"/>
      <c r="F16" s="346">
        <f t="shared" si="0"/>
        <v>0</v>
      </c>
    </row>
    <row r="17" spans="1:6" ht="45" x14ac:dyDescent="0.25">
      <c r="A17" s="149" t="s">
        <v>121</v>
      </c>
      <c r="B17" s="151" t="s">
        <v>423</v>
      </c>
      <c r="E17" s="346"/>
      <c r="F17" s="346"/>
    </row>
    <row r="18" spans="1:6" x14ac:dyDescent="0.25">
      <c r="C18" t="s">
        <v>60</v>
      </c>
      <c r="D18">
        <v>23.4</v>
      </c>
      <c r="E18" s="359"/>
      <c r="F18" s="346">
        <f t="shared" si="0"/>
        <v>0</v>
      </c>
    </row>
    <row r="19" spans="1:6" ht="45" x14ac:dyDescent="0.25">
      <c r="A19" s="149" t="s">
        <v>126</v>
      </c>
      <c r="B19" s="151" t="s">
        <v>424</v>
      </c>
      <c r="E19" s="346"/>
      <c r="F19" s="346"/>
    </row>
    <row r="20" spans="1:6" x14ac:dyDescent="0.25">
      <c r="C20" t="s">
        <v>60</v>
      </c>
      <c r="D20">
        <v>18</v>
      </c>
      <c r="E20" s="359"/>
      <c r="F20" s="346">
        <f t="shared" si="0"/>
        <v>0</v>
      </c>
    </row>
    <row r="21" spans="1:6" ht="45" x14ac:dyDescent="0.25">
      <c r="A21" s="149" t="s">
        <v>127</v>
      </c>
      <c r="B21" s="151" t="s">
        <v>425</v>
      </c>
      <c r="E21" s="346"/>
      <c r="F21" s="346"/>
    </row>
    <row r="22" spans="1:6" x14ac:dyDescent="0.25">
      <c r="C22" t="s">
        <v>343</v>
      </c>
      <c r="D22">
        <v>1</v>
      </c>
      <c r="E22" s="359"/>
      <c r="F22" s="346">
        <f t="shared" si="0"/>
        <v>0</v>
      </c>
    </row>
    <row r="23" spans="1:6" ht="90" x14ac:dyDescent="0.25">
      <c r="A23" s="149" t="s">
        <v>128</v>
      </c>
      <c r="B23" s="151" t="s">
        <v>426</v>
      </c>
      <c r="E23" s="346"/>
      <c r="F23" s="346"/>
    </row>
    <row r="24" spans="1:6" x14ac:dyDescent="0.25">
      <c r="C24" t="s">
        <v>72</v>
      </c>
      <c r="D24">
        <v>6.3</v>
      </c>
      <c r="E24" s="359"/>
      <c r="F24" s="346">
        <f t="shared" si="0"/>
        <v>0</v>
      </c>
    </row>
    <row r="25" spans="1:6" ht="30" x14ac:dyDescent="0.25">
      <c r="A25" s="149" t="s">
        <v>129</v>
      </c>
      <c r="B25" s="151" t="s">
        <v>427</v>
      </c>
      <c r="E25" s="346"/>
      <c r="F25" s="346"/>
    </row>
    <row r="26" spans="1:6" x14ac:dyDescent="0.25">
      <c r="C26" t="s">
        <v>72</v>
      </c>
      <c r="D26">
        <v>7</v>
      </c>
      <c r="E26" s="359"/>
      <c r="F26" s="346">
        <f t="shared" si="0"/>
        <v>0</v>
      </c>
    </row>
    <row r="27" spans="1:6" ht="30" x14ac:dyDescent="0.25">
      <c r="A27" s="149" t="s">
        <v>133</v>
      </c>
      <c r="B27" s="151" t="s">
        <v>428</v>
      </c>
      <c r="E27" s="346"/>
      <c r="F27" s="346"/>
    </row>
    <row r="28" spans="1:6" x14ac:dyDescent="0.25">
      <c r="C28" t="s">
        <v>72</v>
      </c>
      <c r="D28">
        <v>6.3</v>
      </c>
      <c r="E28" s="359"/>
      <c r="F28" s="346">
        <f t="shared" si="0"/>
        <v>0</v>
      </c>
    </row>
    <row r="29" spans="1:6" ht="30" x14ac:dyDescent="0.25">
      <c r="A29" s="149" t="s">
        <v>429</v>
      </c>
      <c r="B29" s="151" t="s">
        <v>430</v>
      </c>
      <c r="E29" s="346"/>
      <c r="F29" s="346"/>
    </row>
    <row r="30" spans="1:6" x14ac:dyDescent="0.25">
      <c r="C30" t="s">
        <v>72</v>
      </c>
      <c r="D30">
        <v>2.5</v>
      </c>
      <c r="E30" s="359"/>
      <c r="F30" s="346">
        <f t="shared" si="0"/>
        <v>0</v>
      </c>
    </row>
    <row r="31" spans="1:6" x14ac:dyDescent="0.25">
      <c r="E31" s="346"/>
      <c r="F31" s="346"/>
    </row>
    <row r="32" spans="1:6" ht="45" x14ac:dyDescent="0.25">
      <c r="A32" s="149" t="s">
        <v>431</v>
      </c>
      <c r="B32" s="151" t="s">
        <v>432</v>
      </c>
      <c r="E32" s="346"/>
      <c r="F32" s="346"/>
    </row>
    <row r="33" spans="1:6" x14ac:dyDescent="0.25">
      <c r="C33" t="s">
        <v>101</v>
      </c>
      <c r="D33">
        <v>1</v>
      </c>
      <c r="E33" s="359"/>
      <c r="F33" s="346">
        <f t="shared" si="0"/>
        <v>0</v>
      </c>
    </row>
    <row r="34" spans="1:6" x14ac:dyDescent="0.25">
      <c r="E34" s="346"/>
      <c r="F34" s="346"/>
    </row>
    <row r="35" spans="1:6" ht="45" x14ac:dyDescent="0.25">
      <c r="A35" s="149" t="s">
        <v>433</v>
      </c>
      <c r="B35" s="151" t="s">
        <v>434</v>
      </c>
      <c r="E35" s="346"/>
      <c r="F35" s="346"/>
    </row>
    <row r="36" spans="1:6" x14ac:dyDescent="0.25">
      <c r="C36" t="s">
        <v>100</v>
      </c>
      <c r="D36">
        <f>D8*1.3</f>
        <v>9.3600000000000012</v>
      </c>
      <c r="E36" s="359"/>
      <c r="F36" s="346">
        <f t="shared" si="0"/>
        <v>0</v>
      </c>
    </row>
    <row r="37" spans="1:6" ht="60" x14ac:dyDescent="0.25">
      <c r="A37" s="149" t="s">
        <v>435</v>
      </c>
      <c r="B37" s="151" t="s">
        <v>436</v>
      </c>
      <c r="E37" s="346"/>
      <c r="F37" s="346"/>
    </row>
    <row r="38" spans="1:6" x14ac:dyDescent="0.25">
      <c r="C38" t="s">
        <v>101</v>
      </c>
      <c r="D38">
        <v>1</v>
      </c>
      <c r="E38" s="359"/>
      <c r="F38" s="346">
        <f t="shared" si="0"/>
        <v>0</v>
      </c>
    </row>
    <row r="39" spans="1:6" x14ac:dyDescent="0.25">
      <c r="E39" s="346"/>
      <c r="F39" s="346"/>
    </row>
    <row r="40" spans="1:6" x14ac:dyDescent="0.25">
      <c r="B40" s="152" t="s">
        <v>58</v>
      </c>
      <c r="C40" s="2"/>
      <c r="D40" s="2"/>
      <c r="E40" s="345"/>
      <c r="F40" s="345">
        <f>SUM(F8:F39)</f>
        <v>0</v>
      </c>
    </row>
    <row r="41" spans="1:6" x14ac:dyDescent="0.25">
      <c r="E41" s="346"/>
      <c r="F41" s="346"/>
    </row>
    <row r="42" spans="1:6" x14ac:dyDescent="0.25">
      <c r="B42" s="151" t="s">
        <v>437</v>
      </c>
      <c r="E42" s="346"/>
      <c r="F42" s="346">
        <f>F40*10%</f>
        <v>0</v>
      </c>
    </row>
    <row r="43" spans="1:6" x14ac:dyDescent="0.25">
      <c r="E43" s="346"/>
      <c r="F43" s="346"/>
    </row>
    <row r="44" spans="1:6" x14ac:dyDescent="0.25">
      <c r="B44" s="153" t="s">
        <v>58</v>
      </c>
      <c r="C44" s="154"/>
      <c r="D44" s="154"/>
      <c r="E44" s="349"/>
      <c r="F44" s="349">
        <f>SUM(F40:F43)</f>
        <v>0</v>
      </c>
    </row>
    <row r="45" spans="1:6" x14ac:dyDescent="0.25">
      <c r="B45" s="150"/>
      <c r="C45" s="1"/>
      <c r="D45" s="1"/>
      <c r="E45" s="350"/>
      <c r="F45" s="350"/>
    </row>
    <row r="46" spans="1:6" x14ac:dyDescent="0.25">
      <c r="B46" s="150" t="s">
        <v>438</v>
      </c>
      <c r="C46" s="1"/>
      <c r="D46" s="1"/>
      <c r="E46" s="350"/>
      <c r="F46" s="350">
        <f>F44*22%</f>
        <v>0</v>
      </c>
    </row>
    <row r="47" spans="1:6" x14ac:dyDescent="0.25">
      <c r="B47" s="150"/>
      <c r="C47" s="1"/>
      <c r="D47" s="1"/>
      <c r="E47" s="350"/>
      <c r="F47" s="350"/>
    </row>
    <row r="48" spans="1:6" ht="15.75" thickBot="1" x14ac:dyDescent="0.3">
      <c r="B48" s="155" t="s">
        <v>439</v>
      </c>
      <c r="C48" s="156"/>
      <c r="D48" s="156"/>
      <c r="E48" s="351"/>
      <c r="F48" s="351">
        <f>SUM(F44:F46)</f>
        <v>0</v>
      </c>
    </row>
  </sheetData>
  <sheetProtection algorithmName="SHA-512" hashValue="vlorQD9TctCtbqTTuupsz66xVckDLDqv4PkSoyFOHxw3E8uRXz7/BS5v9JuFkyVQubL6DIKCTaq0FyFNqHhUsA==" saltValue="CnD/fGsMuFV6TuL4QTYndw==" spinCount="100000" sheet="1" objects="1" scenarios="1"/>
  <pageMargins left="0.70866141732283472" right="0.19685039370078741" top="0.74803149606299213" bottom="0.74803149606299213" header="0.31496062992125984" footer="0.31496062992125984"/>
  <pageSetup paperSize="9" firstPageNumber="63" orientation="portrait" useFirstPageNumber="1" horizontalDpi="1200" verticalDpi="1200" r:id="rId1"/>
  <headerFooter>
    <oddHeader>&amp;CVRTEC NAJDIHOJCA ENOTA ČENČA</oddHeader>
    <oddFooter>&amp;L&amp;A&amp;R&amp;P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Zeros="0" view="pageBreakPreview" topLeftCell="A13" zoomScaleNormal="100" zoomScaleSheetLayoutView="100" workbookViewId="0">
      <selection activeCell="B26" sqref="B26"/>
    </sheetView>
  </sheetViews>
  <sheetFormatPr defaultColWidth="11.85546875" defaultRowHeight="15" x14ac:dyDescent="0.25"/>
  <cols>
    <col min="1" max="1" width="9.7109375" style="36" customWidth="1"/>
    <col min="2" max="2" width="45.7109375" style="36" customWidth="1"/>
    <col min="3" max="3" width="5.7109375" style="36" customWidth="1"/>
    <col min="4" max="4" width="6.5703125" style="36" customWidth="1"/>
    <col min="5" max="5" width="11.85546875" style="37" customWidth="1"/>
    <col min="6" max="6" width="7.7109375" style="36" customWidth="1"/>
    <col min="7" max="7" width="11.85546875" style="38"/>
    <col min="8" max="16384" width="11.85546875" style="36"/>
  </cols>
  <sheetData>
    <row r="1" spans="1:6" ht="14.65" thickBot="1" x14ac:dyDescent="0.55000000000000004">
      <c r="A1" s="48" t="s">
        <v>93</v>
      </c>
      <c r="B1" s="49"/>
      <c r="C1" s="49"/>
      <c r="D1" s="50"/>
      <c r="E1" s="46"/>
      <c r="F1" s="47"/>
    </row>
    <row r="3" spans="1:6" x14ac:dyDescent="0.25">
      <c r="A3" s="35" t="s">
        <v>0</v>
      </c>
      <c r="B3" s="36" t="s">
        <v>1</v>
      </c>
    </row>
    <row r="4" spans="1:6" ht="14.45" x14ac:dyDescent="0.5">
      <c r="A4" s="35"/>
      <c r="B4" s="36" t="s">
        <v>3</v>
      </c>
    </row>
    <row r="5" spans="1:6" x14ac:dyDescent="0.25">
      <c r="A5" s="35" t="s">
        <v>2</v>
      </c>
      <c r="B5" s="36" t="s">
        <v>205</v>
      </c>
    </row>
    <row r="6" spans="1:6" x14ac:dyDescent="0.25">
      <c r="A6" s="35" t="s">
        <v>53</v>
      </c>
      <c r="B6" s="36" t="s">
        <v>4</v>
      </c>
    </row>
    <row r="7" spans="1:6" x14ac:dyDescent="0.25">
      <c r="A7" s="35" t="s">
        <v>5</v>
      </c>
      <c r="B7" s="36" t="s">
        <v>209</v>
      </c>
    </row>
    <row r="8" spans="1:6" ht="14.45" x14ac:dyDescent="0.5">
      <c r="A8" s="35"/>
      <c r="B8" s="36" t="s">
        <v>265</v>
      </c>
    </row>
    <row r="9" spans="1:6" x14ac:dyDescent="0.25">
      <c r="A9" s="35" t="s">
        <v>6</v>
      </c>
      <c r="B9" s="36" t="s">
        <v>37</v>
      </c>
    </row>
    <row r="10" spans="1:6" x14ac:dyDescent="0.25">
      <c r="A10" s="35"/>
      <c r="B10" s="36" t="s">
        <v>7</v>
      </c>
    </row>
    <row r="11" spans="1:6" x14ac:dyDescent="0.25">
      <c r="A11" s="35" t="s">
        <v>54</v>
      </c>
      <c r="B11" s="39" t="s">
        <v>207</v>
      </c>
    </row>
    <row r="12" spans="1:6" ht="14.45" x14ac:dyDescent="0.5">
      <c r="A12" s="35" t="s">
        <v>20</v>
      </c>
      <c r="B12" s="40" t="s">
        <v>208</v>
      </c>
    </row>
    <row r="14" spans="1:6" x14ac:dyDescent="0.25">
      <c r="A14" s="174" t="s">
        <v>440</v>
      </c>
      <c r="B14" s="175"/>
      <c r="C14" s="175"/>
      <c r="D14" s="175"/>
      <c r="E14" s="176"/>
      <c r="F14" s="175"/>
    </row>
    <row r="16" spans="1:6" ht="14.45" x14ac:dyDescent="0.5">
      <c r="A16" s="41" t="s">
        <v>9</v>
      </c>
    </row>
    <row r="18" spans="1:6" x14ac:dyDescent="0.25">
      <c r="A18" s="42" t="s">
        <v>11</v>
      </c>
      <c r="B18" s="41" t="s">
        <v>12</v>
      </c>
      <c r="C18" s="41"/>
      <c r="E18" s="37">
        <f>'5.Rekapitulacija ES'!$E$19</f>
        <v>0</v>
      </c>
      <c r="F18" s="36" t="s">
        <v>90</v>
      </c>
    </row>
    <row r="19" spans="1:6" x14ac:dyDescent="0.25">
      <c r="A19" s="42" t="s">
        <v>13</v>
      </c>
      <c r="B19" s="41" t="s">
        <v>14</v>
      </c>
      <c r="C19" s="41"/>
      <c r="E19" s="37">
        <f>'5.Rekapitulacija ES'!$E$29</f>
        <v>0</v>
      </c>
      <c r="F19" s="36" t="s">
        <v>90</v>
      </c>
    </row>
    <row r="20" spans="1:6" x14ac:dyDescent="0.25">
      <c r="A20" s="42" t="s">
        <v>223</v>
      </c>
      <c r="B20" s="41" t="s">
        <v>234</v>
      </c>
      <c r="C20" s="41"/>
      <c r="E20" s="37">
        <f>'26.Električne napeljave ES'!$I$76</f>
        <v>0</v>
      </c>
      <c r="F20" s="36" t="s">
        <v>90</v>
      </c>
    </row>
    <row r="21" spans="1:6" x14ac:dyDescent="0.25">
      <c r="A21" s="44"/>
      <c r="B21" s="43" t="s">
        <v>15</v>
      </c>
      <c r="C21" s="44"/>
      <c r="D21" s="44"/>
      <c r="E21" s="45">
        <f>SUM(E18:E19)</f>
        <v>0</v>
      </c>
      <c r="F21" s="44" t="s">
        <v>90</v>
      </c>
    </row>
    <row r="22" spans="1:6" x14ac:dyDescent="0.25">
      <c r="A22" s="85"/>
      <c r="B22" s="86" t="s">
        <v>206</v>
      </c>
      <c r="C22" s="85"/>
      <c r="D22" s="85"/>
      <c r="E22" s="87">
        <f>SUM(E21*0.1)</f>
        <v>0</v>
      </c>
      <c r="F22" s="88" t="s">
        <v>90</v>
      </c>
    </row>
    <row r="23" spans="1:6" x14ac:dyDescent="0.25">
      <c r="B23" s="41" t="s">
        <v>92</v>
      </c>
      <c r="E23" s="37">
        <f>SUM(E21:E22)</f>
        <v>0</v>
      </c>
      <c r="F23" s="36" t="s">
        <v>90</v>
      </c>
    </row>
    <row r="24" spans="1:6" ht="14.45" x14ac:dyDescent="0.5">
      <c r="B24" s="41"/>
    </row>
    <row r="25" spans="1:6" x14ac:dyDescent="0.25">
      <c r="A25" s="44"/>
      <c r="B25" s="43" t="s">
        <v>91</v>
      </c>
      <c r="C25" s="44"/>
      <c r="D25" s="44"/>
      <c r="E25" s="45">
        <f>SUM(E23*0.22)</f>
        <v>0</v>
      </c>
      <c r="F25" s="44" t="s">
        <v>90</v>
      </c>
    </row>
    <row r="26" spans="1:6" ht="15.75" thickBot="1" x14ac:dyDescent="0.3">
      <c r="A26" s="177"/>
      <c r="B26" s="178" t="s">
        <v>18</v>
      </c>
      <c r="C26" s="177"/>
      <c r="D26" s="177"/>
      <c r="E26" s="179">
        <f>SUM(E25+E23)</f>
        <v>0</v>
      </c>
      <c r="F26" s="177" t="s">
        <v>90</v>
      </c>
    </row>
    <row r="27" spans="1:6" ht="14.65" thickTop="1" x14ac:dyDescent="0.5"/>
    <row r="29" spans="1:6" ht="14.45" x14ac:dyDescent="0.5">
      <c r="A29" s="36" t="s">
        <v>16</v>
      </c>
    </row>
    <row r="30" spans="1:6" ht="15" customHeight="1" x14ac:dyDescent="0.25">
      <c r="A30" s="486" t="s">
        <v>17</v>
      </c>
      <c r="B30" s="486"/>
      <c r="C30" s="486"/>
      <c r="D30" s="486"/>
      <c r="E30" s="46"/>
      <c r="F30" s="47"/>
    </row>
    <row r="31" spans="1:6" x14ac:dyDescent="0.25">
      <c r="A31" s="486"/>
      <c r="B31" s="486"/>
      <c r="C31" s="486"/>
      <c r="D31" s="486"/>
      <c r="E31" s="46"/>
      <c r="F31" s="47"/>
    </row>
    <row r="32" spans="1:6" ht="14.45" x14ac:dyDescent="0.5">
      <c r="A32" s="47"/>
      <c r="B32" s="47"/>
      <c r="C32" s="47"/>
      <c r="D32" s="47"/>
      <c r="E32" s="46"/>
      <c r="F32" s="47"/>
    </row>
    <row r="34" spans="1:2" ht="14.45" x14ac:dyDescent="0.5">
      <c r="A34" s="36" t="s">
        <v>95</v>
      </c>
      <c r="B34" s="39" t="s">
        <v>208</v>
      </c>
    </row>
  </sheetData>
  <sheetProtection algorithmName="SHA-512" hashValue="zbxMaQKIxMmOXXSOFU5oiY6CGxHCOYgw/+6joKD1g7RSGgPuXvo3GxVtz0YyRg5iSSVDUodALMB8VPli8VesLQ==" saltValue="RRVgx/MKUH9Fa7Y12vGY1Q==" spinCount="100000" sheet="1" objects="1" scenarios="1"/>
  <mergeCells count="1">
    <mergeCell ref="A30:D31"/>
  </mergeCells>
  <pageMargins left="0.70866141732283472" right="0.19685039370078741" top="0.74803149606299213" bottom="0.74803149606299213" header="0.31496062992125984" footer="0.31496062992125984"/>
  <pageSetup paperSize="9" firstPageNumber="2" orientation="portrait" useFirstPageNumber="1" r:id="rId1"/>
  <headerFooter>
    <oddHeader>&amp;CVRTEC NAJDIHOJCA ENOTA ČENČA</oddHeader>
    <oddFooter>&amp;L&amp;A&amp;R&amp;P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view="pageBreakPreview" topLeftCell="A10" zoomScaleNormal="80" zoomScaleSheetLayoutView="100" workbookViewId="0">
      <selection activeCell="C152" sqref="C152"/>
    </sheetView>
  </sheetViews>
  <sheetFormatPr defaultRowHeight="15" x14ac:dyDescent="0.25"/>
  <cols>
    <col min="1" max="1" width="5.140625" bestFit="1" customWidth="1"/>
    <col min="2" max="2" width="44.7109375" customWidth="1"/>
    <col min="3" max="4" width="28.7109375" customWidth="1"/>
  </cols>
  <sheetData>
    <row r="1" spans="1:7" s="419" customFormat="1" ht="40.15" customHeight="1" x14ac:dyDescent="0.25">
      <c r="A1" s="455" t="s">
        <v>529</v>
      </c>
      <c r="B1" s="492" t="s">
        <v>530</v>
      </c>
      <c r="C1" s="492"/>
      <c r="D1" s="492"/>
    </row>
    <row r="2" spans="1:7" s="445" customFormat="1" ht="7.9" customHeight="1" x14ac:dyDescent="0.45">
      <c r="A2" s="443"/>
      <c r="B2" s="444"/>
    </row>
    <row r="3" spans="1:7" s="445" customFormat="1" ht="12.95" x14ac:dyDescent="0.45">
      <c r="A3" s="446"/>
      <c r="B3" s="447"/>
      <c r="C3" s="448"/>
      <c r="D3" s="448"/>
      <c r="E3" s="493" t="s">
        <v>522</v>
      </c>
      <c r="F3" s="493"/>
      <c r="G3" s="493"/>
    </row>
    <row r="4" spans="1:7" s="453" customFormat="1" ht="12.75" x14ac:dyDescent="0.2">
      <c r="A4" s="449" t="s">
        <v>523</v>
      </c>
      <c r="B4" s="450" t="s">
        <v>62</v>
      </c>
      <c r="C4" s="451" t="s">
        <v>524</v>
      </c>
      <c r="D4" s="451" t="s">
        <v>525</v>
      </c>
      <c r="E4" s="451" t="s">
        <v>526</v>
      </c>
      <c r="F4" s="452" t="s">
        <v>527</v>
      </c>
      <c r="G4" s="452" t="s">
        <v>528</v>
      </c>
    </row>
    <row r="5" spans="1:7" s="454" customFormat="1" ht="11.65" x14ac:dyDescent="0.4">
      <c r="A5" s="456"/>
      <c r="B5" s="457"/>
      <c r="C5" s="458"/>
      <c r="D5" s="458"/>
      <c r="E5" s="458"/>
      <c r="F5" s="459"/>
      <c r="G5" s="459"/>
    </row>
    <row r="6" spans="1:7" s="476" customFormat="1" ht="15.75" x14ac:dyDescent="0.55000000000000004">
      <c r="A6" s="474" t="s">
        <v>477</v>
      </c>
      <c r="B6" s="474" t="s">
        <v>511</v>
      </c>
      <c r="C6" s="475"/>
      <c r="D6" s="475"/>
      <c r="E6" s="475"/>
      <c r="F6" s="475"/>
      <c r="G6" s="475"/>
    </row>
    <row r="7" spans="1:7" ht="210" x14ac:dyDescent="0.25">
      <c r="A7" s="461" t="s">
        <v>10</v>
      </c>
      <c r="B7" s="462" t="s">
        <v>213</v>
      </c>
      <c r="C7" s="473"/>
      <c r="D7" s="473"/>
      <c r="E7" s="473"/>
      <c r="F7" s="473"/>
      <c r="G7" s="473"/>
    </row>
    <row r="8" spans="1:7" ht="165" x14ac:dyDescent="0.25">
      <c r="A8" s="461" t="s">
        <v>99</v>
      </c>
      <c r="B8" s="462" t="s">
        <v>203</v>
      </c>
      <c r="C8" s="473"/>
      <c r="D8" s="473"/>
      <c r="E8" s="473"/>
      <c r="F8" s="473"/>
      <c r="G8" s="473"/>
    </row>
    <row r="9" spans="1:7" ht="150" x14ac:dyDescent="0.25">
      <c r="A9" s="463" t="s">
        <v>103</v>
      </c>
      <c r="B9" s="464" t="s">
        <v>149</v>
      </c>
      <c r="C9" s="473"/>
      <c r="D9" s="473"/>
      <c r="E9" s="473"/>
      <c r="F9" s="473"/>
      <c r="G9" s="473"/>
    </row>
    <row r="10" spans="1:7" ht="105" x14ac:dyDescent="0.25">
      <c r="A10" s="463" t="s">
        <v>120</v>
      </c>
      <c r="B10" s="464" t="s">
        <v>151</v>
      </c>
      <c r="C10" s="473"/>
      <c r="D10" s="473"/>
      <c r="E10" s="473"/>
      <c r="F10" s="473"/>
      <c r="G10" s="473"/>
    </row>
    <row r="11" spans="1:7" ht="105" x14ac:dyDescent="0.25">
      <c r="A11" s="463" t="s">
        <v>121</v>
      </c>
      <c r="B11" s="464" t="s">
        <v>152</v>
      </c>
      <c r="C11" s="473"/>
      <c r="D11" s="473"/>
      <c r="E11" s="473"/>
      <c r="F11" s="473"/>
      <c r="G11" s="473"/>
    </row>
    <row r="12" spans="1:7" ht="75" x14ac:dyDescent="0.25">
      <c r="A12" s="465" t="s">
        <v>133</v>
      </c>
      <c r="B12" s="466" t="s">
        <v>153</v>
      </c>
      <c r="C12" s="473"/>
      <c r="D12" s="473"/>
      <c r="E12" s="473"/>
      <c r="F12" s="473"/>
      <c r="G12" s="473"/>
    </row>
    <row r="13" spans="1:7" s="476" customFormat="1" ht="15.75" x14ac:dyDescent="0.55000000000000004">
      <c r="A13" s="474" t="s">
        <v>479</v>
      </c>
      <c r="B13" s="474" t="s">
        <v>514</v>
      </c>
      <c r="C13" s="477"/>
      <c r="D13" s="477"/>
      <c r="E13" s="477"/>
      <c r="F13" s="477"/>
      <c r="G13" s="477"/>
    </row>
    <row r="14" spans="1:7" ht="165" x14ac:dyDescent="0.25">
      <c r="A14" s="463" t="s">
        <v>10</v>
      </c>
      <c r="B14" s="467" t="s">
        <v>190</v>
      </c>
      <c r="C14" s="473"/>
      <c r="D14" s="473"/>
      <c r="E14" s="473"/>
      <c r="F14" s="473"/>
      <c r="G14" s="473"/>
    </row>
    <row r="15" spans="1:7" ht="180" x14ac:dyDescent="0.25">
      <c r="A15" s="463" t="s">
        <v>99</v>
      </c>
      <c r="B15" s="467" t="s">
        <v>200</v>
      </c>
      <c r="C15" s="473"/>
      <c r="D15" s="473"/>
      <c r="E15" s="473"/>
      <c r="F15" s="473"/>
      <c r="G15" s="473"/>
    </row>
    <row r="16" spans="1:7" ht="120" x14ac:dyDescent="0.25">
      <c r="A16" s="463"/>
      <c r="B16" s="467" t="s">
        <v>449</v>
      </c>
      <c r="C16" s="473"/>
      <c r="D16" s="473"/>
      <c r="E16" s="473"/>
      <c r="F16" s="473"/>
      <c r="G16" s="473"/>
    </row>
    <row r="17" spans="1:7" ht="135" x14ac:dyDescent="0.25">
      <c r="A17" s="463"/>
      <c r="B17" s="467" t="s">
        <v>450</v>
      </c>
      <c r="C17" s="473"/>
      <c r="D17" s="473"/>
      <c r="E17" s="473"/>
      <c r="F17" s="473"/>
      <c r="G17" s="473"/>
    </row>
    <row r="18" spans="1:7" ht="240" x14ac:dyDescent="0.25">
      <c r="A18" s="463"/>
      <c r="B18" s="467" t="s">
        <v>451</v>
      </c>
      <c r="C18" s="473"/>
      <c r="D18" s="473"/>
      <c r="E18" s="473"/>
      <c r="F18" s="473"/>
      <c r="G18" s="473"/>
    </row>
    <row r="19" spans="1:7" x14ac:dyDescent="0.25">
      <c r="A19" s="463"/>
      <c r="B19" s="467"/>
      <c r="C19" s="473"/>
      <c r="D19" s="473"/>
      <c r="E19" s="473"/>
      <c r="F19" s="473"/>
      <c r="G19" s="473"/>
    </row>
    <row r="20" spans="1:7" ht="135" x14ac:dyDescent="0.25">
      <c r="A20" s="463"/>
      <c r="B20" s="467" t="s">
        <v>452</v>
      </c>
      <c r="C20" s="473"/>
      <c r="D20" s="473"/>
      <c r="E20" s="473"/>
      <c r="F20" s="473"/>
      <c r="G20" s="473"/>
    </row>
    <row r="21" spans="1:7" x14ac:dyDescent="0.25">
      <c r="A21" s="463"/>
      <c r="B21" s="467"/>
      <c r="C21" s="473"/>
      <c r="D21" s="473"/>
      <c r="E21" s="473"/>
      <c r="F21" s="473"/>
      <c r="G21" s="473"/>
    </row>
    <row r="22" spans="1:7" ht="135" x14ac:dyDescent="0.25">
      <c r="A22" s="463"/>
      <c r="B22" s="467" t="s">
        <v>453</v>
      </c>
      <c r="C22" s="473"/>
      <c r="D22" s="473"/>
      <c r="E22" s="473"/>
      <c r="F22" s="473"/>
      <c r="G22" s="473"/>
    </row>
    <row r="23" spans="1:7" x14ac:dyDescent="0.25">
      <c r="A23" s="463" t="s">
        <v>103</v>
      </c>
      <c r="B23" s="467" t="s">
        <v>191</v>
      </c>
      <c r="C23" s="473"/>
      <c r="D23" s="473"/>
      <c r="E23" s="473"/>
      <c r="F23" s="473"/>
      <c r="G23" s="473"/>
    </row>
    <row r="24" spans="1:7" ht="195" x14ac:dyDescent="0.25">
      <c r="A24" s="463"/>
      <c r="B24" s="467" t="s">
        <v>204</v>
      </c>
      <c r="C24" s="473"/>
      <c r="D24" s="473"/>
      <c r="E24" s="473"/>
      <c r="F24" s="473"/>
      <c r="G24" s="473"/>
    </row>
    <row r="25" spans="1:7" ht="150" x14ac:dyDescent="0.25">
      <c r="A25" s="463"/>
      <c r="B25" s="467" t="s">
        <v>454</v>
      </c>
      <c r="C25" s="473"/>
      <c r="D25" s="473"/>
      <c r="E25" s="473"/>
      <c r="F25" s="473"/>
      <c r="G25" s="473"/>
    </row>
    <row r="26" spans="1:7" ht="150" x14ac:dyDescent="0.25">
      <c r="A26" s="463"/>
      <c r="B26" s="467" t="s">
        <v>455</v>
      </c>
      <c r="C26" s="473"/>
      <c r="D26" s="473"/>
      <c r="E26" s="473"/>
      <c r="F26" s="473"/>
      <c r="G26" s="473"/>
    </row>
    <row r="27" spans="1:7" ht="360" x14ac:dyDescent="0.25">
      <c r="A27" s="463"/>
      <c r="B27" s="467" t="s">
        <v>456</v>
      </c>
      <c r="C27" s="473"/>
      <c r="D27" s="473"/>
      <c r="E27" s="473"/>
      <c r="F27" s="473"/>
      <c r="G27" s="473"/>
    </row>
    <row r="28" spans="1:7" ht="105" x14ac:dyDescent="0.25">
      <c r="A28" s="463"/>
      <c r="B28" s="467" t="s">
        <v>201</v>
      </c>
      <c r="C28" s="473"/>
      <c r="D28" s="473"/>
      <c r="E28" s="473"/>
      <c r="F28" s="473"/>
      <c r="G28" s="473"/>
    </row>
    <row r="29" spans="1:7" ht="105" x14ac:dyDescent="0.25">
      <c r="A29" s="463"/>
      <c r="B29" s="467" t="s">
        <v>202</v>
      </c>
      <c r="C29" s="473"/>
      <c r="D29" s="473"/>
      <c r="E29" s="473"/>
      <c r="F29" s="473"/>
      <c r="G29" s="473"/>
    </row>
    <row r="30" spans="1:7" ht="45" x14ac:dyDescent="0.25">
      <c r="A30" s="463" t="s">
        <v>104</v>
      </c>
      <c r="B30" s="467" t="s">
        <v>160</v>
      </c>
      <c r="C30" s="473"/>
      <c r="D30" s="473"/>
      <c r="E30" s="473"/>
      <c r="F30" s="473"/>
      <c r="G30" s="473"/>
    </row>
    <row r="31" spans="1:7" ht="19.899999999999999" customHeight="1" x14ac:dyDescent="0.25">
      <c r="A31" s="463"/>
      <c r="B31" s="467" t="s">
        <v>161</v>
      </c>
      <c r="C31" s="473"/>
      <c r="D31" s="473"/>
      <c r="E31" s="473"/>
      <c r="F31" s="473"/>
      <c r="G31" s="473"/>
    </row>
    <row r="32" spans="1:7" ht="19.899999999999999" customHeight="1" x14ac:dyDescent="0.25">
      <c r="A32" s="463"/>
      <c r="B32" s="467" t="s">
        <v>162</v>
      </c>
      <c r="C32" s="473"/>
      <c r="D32" s="473"/>
      <c r="E32" s="473"/>
      <c r="F32" s="473"/>
      <c r="G32" s="473"/>
    </row>
    <row r="33" spans="1:7" ht="165" x14ac:dyDescent="0.25">
      <c r="A33" s="461" t="s">
        <v>120</v>
      </c>
      <c r="B33" s="462" t="s">
        <v>168</v>
      </c>
      <c r="C33" s="473"/>
      <c r="D33" s="473"/>
      <c r="E33" s="473"/>
      <c r="F33" s="473"/>
      <c r="G33" s="473"/>
    </row>
    <row r="34" spans="1:7" s="476" customFormat="1" ht="15.75" x14ac:dyDescent="0.25">
      <c r="A34" s="474" t="s">
        <v>485</v>
      </c>
      <c r="B34" s="474" t="s">
        <v>515</v>
      </c>
      <c r="C34" s="477"/>
      <c r="D34" s="477"/>
      <c r="E34" s="477"/>
      <c r="F34" s="477"/>
      <c r="G34" s="477"/>
    </row>
    <row r="35" spans="1:7" ht="409.5" x14ac:dyDescent="0.25">
      <c r="A35" s="463" t="s">
        <v>10</v>
      </c>
      <c r="B35" s="467" t="s">
        <v>345</v>
      </c>
      <c r="C35" s="473"/>
      <c r="D35" s="473"/>
      <c r="E35" s="473"/>
      <c r="F35" s="473"/>
      <c r="G35" s="473"/>
    </row>
    <row r="36" spans="1:7" ht="19.899999999999999" customHeight="1" x14ac:dyDescent="0.25">
      <c r="A36" s="463"/>
      <c r="B36" s="467" t="s">
        <v>346</v>
      </c>
      <c r="C36" s="473"/>
      <c r="D36" s="473"/>
      <c r="E36" s="473"/>
      <c r="F36" s="473"/>
      <c r="G36" s="473"/>
    </row>
    <row r="37" spans="1:7" ht="405" x14ac:dyDescent="0.25">
      <c r="A37" s="463" t="s">
        <v>99</v>
      </c>
      <c r="B37" s="467" t="s">
        <v>347</v>
      </c>
      <c r="C37" s="473"/>
      <c r="D37" s="473"/>
      <c r="E37" s="473"/>
      <c r="F37" s="473"/>
      <c r="G37" s="473"/>
    </row>
    <row r="38" spans="1:7" ht="19.899999999999999" customHeight="1" x14ac:dyDescent="0.25">
      <c r="A38" s="463"/>
      <c r="B38" s="467" t="s">
        <v>348</v>
      </c>
      <c r="C38" s="473"/>
      <c r="D38" s="473"/>
      <c r="E38" s="473"/>
      <c r="F38" s="473"/>
      <c r="G38" s="473"/>
    </row>
    <row r="39" spans="1:7" ht="360" x14ac:dyDescent="0.25">
      <c r="A39" s="463" t="s">
        <v>103</v>
      </c>
      <c r="B39" s="467" t="s">
        <v>349</v>
      </c>
      <c r="C39" s="473"/>
      <c r="D39" s="473"/>
      <c r="E39" s="473"/>
      <c r="F39" s="473"/>
      <c r="G39" s="473"/>
    </row>
    <row r="40" spans="1:7" ht="19.899999999999999" customHeight="1" x14ac:dyDescent="0.25">
      <c r="A40" s="463"/>
      <c r="B40" s="467" t="s">
        <v>350</v>
      </c>
      <c r="C40" s="473"/>
      <c r="D40" s="473"/>
      <c r="E40" s="473"/>
      <c r="F40" s="473"/>
      <c r="G40" s="473"/>
    </row>
    <row r="41" spans="1:7" ht="390" x14ac:dyDescent="0.25">
      <c r="A41" s="463" t="s">
        <v>104</v>
      </c>
      <c r="B41" s="467" t="s">
        <v>351</v>
      </c>
      <c r="C41" s="473"/>
      <c r="D41" s="473"/>
      <c r="E41" s="473"/>
      <c r="F41" s="473"/>
      <c r="G41" s="473"/>
    </row>
    <row r="42" spans="1:7" ht="19.899999999999999" customHeight="1" x14ac:dyDescent="0.25">
      <c r="A42" s="463"/>
      <c r="B42" s="467" t="s">
        <v>352</v>
      </c>
      <c r="C42" s="473"/>
      <c r="D42" s="473"/>
      <c r="E42" s="473"/>
      <c r="F42" s="473"/>
      <c r="G42" s="473"/>
    </row>
    <row r="43" spans="1:7" ht="360" x14ac:dyDescent="0.25">
      <c r="A43" s="463" t="s">
        <v>120</v>
      </c>
      <c r="B43" s="467" t="s">
        <v>349</v>
      </c>
      <c r="C43" s="473"/>
      <c r="D43" s="473"/>
      <c r="E43" s="473"/>
      <c r="F43" s="473"/>
      <c r="G43" s="473"/>
    </row>
    <row r="44" spans="1:7" ht="19.899999999999999" customHeight="1" x14ac:dyDescent="0.25">
      <c r="A44" s="463"/>
      <c r="B44" s="467" t="s">
        <v>350</v>
      </c>
      <c r="C44" s="473"/>
      <c r="D44" s="473"/>
      <c r="E44" s="473"/>
      <c r="F44" s="473"/>
      <c r="G44" s="473"/>
    </row>
    <row r="45" spans="1:7" ht="375" x14ac:dyDescent="0.25">
      <c r="A45" s="463" t="s">
        <v>121</v>
      </c>
      <c r="B45" s="467" t="s">
        <v>353</v>
      </c>
      <c r="C45" s="473"/>
      <c r="D45" s="473"/>
      <c r="E45" s="473"/>
      <c r="F45" s="473"/>
      <c r="G45" s="473"/>
    </row>
    <row r="46" spans="1:7" ht="19.899999999999999" customHeight="1" x14ac:dyDescent="0.25">
      <c r="A46" s="463"/>
      <c r="B46" s="467" t="s">
        <v>354</v>
      </c>
      <c r="C46" s="473"/>
      <c r="D46" s="473"/>
      <c r="E46" s="473"/>
      <c r="F46" s="473"/>
      <c r="G46" s="473"/>
    </row>
    <row r="47" spans="1:7" ht="165" x14ac:dyDescent="0.25">
      <c r="A47" s="463" t="s">
        <v>126</v>
      </c>
      <c r="B47" s="467" t="s">
        <v>355</v>
      </c>
      <c r="C47" s="473"/>
      <c r="D47" s="473"/>
      <c r="E47" s="473"/>
      <c r="F47" s="473"/>
      <c r="G47" s="473"/>
    </row>
    <row r="48" spans="1:7" ht="150" x14ac:dyDescent="0.25">
      <c r="A48" s="463" t="s">
        <v>127</v>
      </c>
      <c r="B48" s="467" t="s">
        <v>356</v>
      </c>
      <c r="C48" s="473"/>
      <c r="D48" s="473"/>
      <c r="E48" s="473"/>
      <c r="F48" s="473"/>
      <c r="G48" s="473"/>
    </row>
    <row r="49" spans="1:7" ht="19.899999999999999" customHeight="1" x14ac:dyDescent="0.25">
      <c r="A49" s="463"/>
      <c r="B49" s="467" t="s">
        <v>357</v>
      </c>
      <c r="C49" s="473"/>
      <c r="D49" s="473"/>
      <c r="E49" s="473"/>
      <c r="F49" s="473"/>
      <c r="G49" s="473"/>
    </row>
    <row r="50" spans="1:7" ht="19.899999999999999" customHeight="1" x14ac:dyDescent="0.25">
      <c r="A50" s="463"/>
      <c r="B50" s="467" t="s">
        <v>358</v>
      </c>
      <c r="C50" s="473"/>
      <c r="D50" s="473"/>
      <c r="E50" s="473"/>
      <c r="F50" s="473"/>
      <c r="G50" s="473"/>
    </row>
    <row r="51" spans="1:7" ht="19.899999999999999" customHeight="1" x14ac:dyDescent="0.25">
      <c r="A51" s="463"/>
      <c r="B51" s="467" t="s">
        <v>359</v>
      </c>
      <c r="C51" s="473"/>
      <c r="D51" s="473"/>
      <c r="E51" s="473"/>
      <c r="F51" s="473"/>
      <c r="G51" s="473"/>
    </row>
    <row r="52" spans="1:7" ht="19.899999999999999" customHeight="1" x14ac:dyDescent="0.25">
      <c r="A52" s="463"/>
      <c r="B52" s="467" t="s">
        <v>360</v>
      </c>
      <c r="C52" s="473"/>
      <c r="D52" s="473"/>
      <c r="E52" s="473"/>
      <c r="F52" s="473"/>
      <c r="G52" s="473"/>
    </row>
    <row r="53" spans="1:7" ht="19.899999999999999" customHeight="1" x14ac:dyDescent="0.25">
      <c r="A53" s="463"/>
      <c r="B53" s="467" t="s">
        <v>361</v>
      </c>
      <c r="C53" s="473"/>
      <c r="D53" s="473"/>
      <c r="E53" s="473"/>
      <c r="F53" s="473"/>
      <c r="G53" s="473"/>
    </row>
    <row r="54" spans="1:7" ht="150" x14ac:dyDescent="0.25">
      <c r="A54" s="463" t="s">
        <v>128</v>
      </c>
      <c r="B54" s="467" t="s">
        <v>362</v>
      </c>
      <c r="C54" s="473"/>
      <c r="D54" s="473"/>
      <c r="E54" s="473"/>
      <c r="F54" s="473"/>
      <c r="G54" s="473"/>
    </row>
    <row r="55" spans="1:7" ht="19.899999999999999" customHeight="1" x14ac:dyDescent="0.25">
      <c r="A55" s="463"/>
      <c r="B55" s="467" t="s">
        <v>363</v>
      </c>
      <c r="C55" s="473"/>
      <c r="D55" s="473"/>
      <c r="E55" s="473"/>
      <c r="F55" s="473"/>
      <c r="G55" s="473"/>
    </row>
    <row r="56" spans="1:7" ht="19.899999999999999" customHeight="1" x14ac:dyDescent="0.25">
      <c r="A56" s="463"/>
      <c r="B56" s="467" t="s">
        <v>359</v>
      </c>
      <c r="C56" s="473"/>
      <c r="D56" s="473"/>
      <c r="E56" s="473"/>
      <c r="F56" s="473"/>
      <c r="G56" s="473"/>
    </row>
    <row r="57" spans="1:7" s="476" customFormat="1" ht="15.75" x14ac:dyDescent="0.25">
      <c r="A57" s="478" t="s">
        <v>486</v>
      </c>
      <c r="B57" s="478" t="s">
        <v>516</v>
      </c>
      <c r="C57" s="477"/>
      <c r="D57" s="477"/>
      <c r="E57" s="477"/>
      <c r="F57" s="477"/>
      <c r="G57" s="477"/>
    </row>
    <row r="58" spans="1:7" ht="345" x14ac:dyDescent="0.25">
      <c r="A58" s="461" t="s">
        <v>10</v>
      </c>
      <c r="B58" s="462" t="s">
        <v>277</v>
      </c>
      <c r="C58" s="473"/>
      <c r="D58" s="473"/>
      <c r="E58" s="473"/>
      <c r="F58" s="473"/>
      <c r="G58" s="473"/>
    </row>
    <row r="59" spans="1:7" ht="105" x14ac:dyDescent="0.25">
      <c r="A59" s="461"/>
      <c r="B59" s="462" t="s">
        <v>278</v>
      </c>
      <c r="C59" s="473"/>
      <c r="D59" s="473"/>
      <c r="E59" s="473"/>
      <c r="F59" s="473"/>
      <c r="G59" s="473"/>
    </row>
    <row r="60" spans="1:7" x14ac:dyDescent="0.25">
      <c r="A60" s="461"/>
      <c r="B60" s="462" t="s">
        <v>279</v>
      </c>
      <c r="C60" s="473"/>
      <c r="D60" s="473"/>
      <c r="E60" s="473"/>
      <c r="F60" s="473"/>
      <c r="G60" s="473"/>
    </row>
    <row r="61" spans="1:7" x14ac:dyDescent="0.25">
      <c r="A61" s="461"/>
      <c r="B61" s="462" t="s">
        <v>280</v>
      </c>
      <c r="C61" s="473"/>
      <c r="D61" s="473"/>
      <c r="E61" s="473"/>
      <c r="F61" s="473"/>
      <c r="G61" s="473"/>
    </row>
    <row r="62" spans="1:7" x14ac:dyDescent="0.25">
      <c r="A62" s="461"/>
      <c r="B62" s="462" t="s">
        <v>281</v>
      </c>
      <c r="C62" s="473"/>
      <c r="D62" s="473"/>
      <c r="E62" s="473"/>
      <c r="F62" s="473"/>
      <c r="G62" s="473"/>
    </row>
    <row r="63" spans="1:7" x14ac:dyDescent="0.25">
      <c r="A63" s="461"/>
      <c r="B63" s="462" t="s">
        <v>282</v>
      </c>
      <c r="C63" s="473"/>
      <c r="D63" s="473"/>
      <c r="E63" s="473"/>
      <c r="F63" s="473"/>
      <c r="G63" s="473"/>
    </row>
    <row r="64" spans="1:7" x14ac:dyDescent="0.25">
      <c r="A64" s="461"/>
      <c r="B64" s="462" t="s">
        <v>283</v>
      </c>
      <c r="C64" s="473"/>
      <c r="D64" s="473"/>
      <c r="E64" s="473"/>
      <c r="F64" s="473"/>
      <c r="G64" s="473"/>
    </row>
    <row r="65" spans="1:7" x14ac:dyDescent="0.25">
      <c r="A65" s="461"/>
      <c r="B65" s="462" t="s">
        <v>284</v>
      </c>
      <c r="C65" s="473"/>
      <c r="D65" s="473"/>
      <c r="E65" s="473"/>
      <c r="F65" s="473"/>
      <c r="G65" s="473"/>
    </row>
    <row r="66" spans="1:7" x14ac:dyDescent="0.25">
      <c r="A66" s="461"/>
      <c r="B66" s="462" t="s">
        <v>285</v>
      </c>
      <c r="C66" s="473"/>
      <c r="D66" s="473"/>
      <c r="E66" s="473"/>
      <c r="F66" s="473"/>
      <c r="G66" s="473"/>
    </row>
    <row r="67" spans="1:7" ht="19.899999999999999" customHeight="1" x14ac:dyDescent="0.25">
      <c r="A67" s="461"/>
      <c r="B67" s="462" t="s">
        <v>286</v>
      </c>
      <c r="C67" s="473"/>
      <c r="D67" s="473"/>
      <c r="E67" s="473"/>
      <c r="F67" s="473"/>
      <c r="G67" s="473"/>
    </row>
    <row r="68" spans="1:7" ht="19.899999999999999" customHeight="1" x14ac:dyDescent="0.25">
      <c r="A68" s="461"/>
      <c r="B68" s="462" t="s">
        <v>287</v>
      </c>
      <c r="C68" s="473"/>
      <c r="D68" s="473"/>
      <c r="E68" s="473"/>
      <c r="F68" s="473"/>
      <c r="G68" s="473"/>
    </row>
    <row r="69" spans="1:7" ht="19.899999999999999" customHeight="1" x14ac:dyDescent="0.25">
      <c r="A69" s="461"/>
      <c r="B69" s="462" t="s">
        <v>288</v>
      </c>
      <c r="C69" s="473"/>
      <c r="D69" s="473"/>
      <c r="E69" s="473"/>
      <c r="F69" s="473"/>
      <c r="G69" s="473"/>
    </row>
    <row r="70" spans="1:7" ht="19.899999999999999" customHeight="1" x14ac:dyDescent="0.25">
      <c r="A70" s="461"/>
      <c r="B70" s="462" t="s">
        <v>289</v>
      </c>
      <c r="C70" s="473"/>
      <c r="D70" s="473"/>
      <c r="E70" s="473"/>
      <c r="F70" s="473"/>
      <c r="G70" s="473"/>
    </row>
    <row r="71" spans="1:7" ht="19.899999999999999" customHeight="1" x14ac:dyDescent="0.25">
      <c r="A71" s="461"/>
      <c r="B71" s="462" t="s">
        <v>290</v>
      </c>
      <c r="C71" s="473"/>
      <c r="D71" s="473"/>
      <c r="E71" s="473"/>
      <c r="F71" s="473"/>
      <c r="G71" s="473"/>
    </row>
    <row r="72" spans="1:7" ht="19.899999999999999" customHeight="1" x14ac:dyDescent="0.25">
      <c r="A72" s="461"/>
      <c r="B72" s="462" t="s">
        <v>291</v>
      </c>
      <c r="C72" s="473"/>
      <c r="D72" s="473"/>
      <c r="E72" s="473"/>
      <c r="F72" s="473"/>
      <c r="G72" s="473"/>
    </row>
    <row r="73" spans="1:7" ht="19.899999999999999" customHeight="1" x14ac:dyDescent="0.25">
      <c r="A73" s="461"/>
      <c r="B73" s="462" t="s">
        <v>292</v>
      </c>
      <c r="C73" s="473"/>
      <c r="D73" s="473"/>
      <c r="E73" s="473"/>
      <c r="F73" s="473"/>
      <c r="G73" s="473"/>
    </row>
    <row r="74" spans="1:7" ht="19.899999999999999" customHeight="1" x14ac:dyDescent="0.25">
      <c r="A74" s="461"/>
      <c r="B74" s="462" t="s">
        <v>293</v>
      </c>
      <c r="C74" s="473"/>
      <c r="D74" s="473"/>
      <c r="E74" s="473"/>
      <c r="F74" s="473"/>
      <c r="G74" s="473"/>
    </row>
    <row r="75" spans="1:7" ht="19.899999999999999" customHeight="1" x14ac:dyDescent="0.25">
      <c r="A75" s="461"/>
      <c r="B75" s="462" t="s">
        <v>294</v>
      </c>
      <c r="C75" s="473"/>
      <c r="D75" s="473"/>
      <c r="E75" s="473"/>
      <c r="F75" s="473"/>
      <c r="G75" s="473"/>
    </row>
    <row r="76" spans="1:7" ht="19.899999999999999" customHeight="1" x14ac:dyDescent="0.25">
      <c r="A76" s="461"/>
      <c r="B76" s="462" t="s">
        <v>295</v>
      </c>
      <c r="C76" s="473"/>
      <c r="D76" s="473"/>
      <c r="E76" s="473"/>
      <c r="F76" s="473"/>
      <c r="G76" s="473"/>
    </row>
    <row r="77" spans="1:7" ht="19.899999999999999" customHeight="1" x14ac:dyDescent="0.25">
      <c r="A77" s="461"/>
      <c r="B77" s="462" t="s">
        <v>296</v>
      </c>
      <c r="C77" s="473"/>
      <c r="D77" s="473"/>
      <c r="E77" s="473"/>
      <c r="F77" s="473"/>
      <c r="G77" s="473"/>
    </row>
    <row r="78" spans="1:7" ht="19.899999999999999" customHeight="1" x14ac:dyDescent="0.25">
      <c r="A78" s="461"/>
      <c r="B78" s="462" t="s">
        <v>297</v>
      </c>
      <c r="C78" s="473"/>
      <c r="D78" s="473"/>
      <c r="E78" s="473"/>
      <c r="F78" s="473"/>
      <c r="G78" s="473"/>
    </row>
    <row r="79" spans="1:7" ht="19.899999999999999" customHeight="1" x14ac:dyDescent="0.25">
      <c r="A79" s="461"/>
      <c r="B79" s="462" t="s">
        <v>298</v>
      </c>
      <c r="C79" s="473"/>
      <c r="D79" s="473"/>
      <c r="E79" s="473"/>
      <c r="F79" s="473"/>
      <c r="G79" s="473"/>
    </row>
    <row r="80" spans="1:7" ht="19.899999999999999" customHeight="1" x14ac:dyDescent="0.25">
      <c r="A80" s="461"/>
      <c r="B80" s="462" t="s">
        <v>299</v>
      </c>
      <c r="C80" s="473"/>
      <c r="D80" s="473"/>
      <c r="E80" s="473"/>
      <c r="F80" s="473"/>
      <c r="G80" s="473"/>
    </row>
    <row r="81" spans="1:7" ht="19.899999999999999" customHeight="1" x14ac:dyDescent="0.25">
      <c r="A81" s="461"/>
      <c r="B81" s="462" t="s">
        <v>300</v>
      </c>
      <c r="C81" s="473"/>
      <c r="D81" s="473"/>
      <c r="E81" s="473"/>
      <c r="F81" s="473"/>
      <c r="G81" s="473"/>
    </row>
    <row r="82" spans="1:7" ht="19.899999999999999" customHeight="1" x14ac:dyDescent="0.25">
      <c r="A82" s="461"/>
      <c r="B82" s="462" t="s">
        <v>301</v>
      </c>
      <c r="C82" s="473"/>
      <c r="D82" s="473"/>
      <c r="E82" s="473"/>
      <c r="F82" s="473"/>
      <c r="G82" s="473"/>
    </row>
    <row r="83" spans="1:7" ht="19.899999999999999" customHeight="1" x14ac:dyDescent="0.25">
      <c r="A83" s="461"/>
      <c r="B83" s="462" t="s">
        <v>302</v>
      </c>
      <c r="C83" s="473"/>
      <c r="D83" s="473"/>
      <c r="E83" s="473"/>
      <c r="F83" s="473"/>
      <c r="G83" s="473"/>
    </row>
    <row r="84" spans="1:7" ht="19.899999999999999" customHeight="1" x14ac:dyDescent="0.25">
      <c r="A84" s="461"/>
      <c r="B84" s="462" t="s">
        <v>303</v>
      </c>
      <c r="C84" s="473"/>
      <c r="D84" s="473"/>
      <c r="E84" s="473"/>
      <c r="F84" s="473"/>
      <c r="G84" s="473"/>
    </row>
    <row r="85" spans="1:7" ht="19.899999999999999" customHeight="1" x14ac:dyDescent="0.25">
      <c r="A85" s="461"/>
      <c r="B85" s="462" t="s">
        <v>304</v>
      </c>
      <c r="C85" s="473"/>
      <c r="D85" s="473"/>
      <c r="E85" s="473"/>
      <c r="F85" s="473"/>
      <c r="G85" s="473"/>
    </row>
    <row r="86" spans="1:7" ht="19.899999999999999" customHeight="1" x14ac:dyDescent="0.25">
      <c r="A86" s="461"/>
      <c r="B86" s="462" t="s">
        <v>305</v>
      </c>
      <c r="C86" s="473"/>
      <c r="D86" s="473"/>
      <c r="E86" s="473"/>
      <c r="F86" s="473"/>
      <c r="G86" s="473"/>
    </row>
    <row r="87" spans="1:7" ht="19.899999999999999" customHeight="1" x14ac:dyDescent="0.25">
      <c r="A87" s="461"/>
      <c r="B87" s="462" t="s">
        <v>306</v>
      </c>
      <c r="C87" s="473"/>
      <c r="D87" s="473"/>
      <c r="E87" s="473"/>
      <c r="F87" s="473"/>
      <c r="G87" s="473"/>
    </row>
    <row r="88" spans="1:7" ht="19.899999999999999" customHeight="1" x14ac:dyDescent="0.25">
      <c r="A88" s="461"/>
      <c r="B88" s="462" t="s">
        <v>307</v>
      </c>
      <c r="C88" s="473"/>
      <c r="D88" s="473"/>
      <c r="E88" s="473"/>
      <c r="F88" s="473"/>
      <c r="G88" s="473"/>
    </row>
    <row r="89" spans="1:7" ht="19.899999999999999" customHeight="1" x14ac:dyDescent="0.25">
      <c r="A89" s="461"/>
      <c r="B89" s="462" t="s">
        <v>308</v>
      </c>
      <c r="C89" s="473"/>
      <c r="D89" s="473"/>
      <c r="E89" s="473"/>
      <c r="F89" s="473"/>
      <c r="G89" s="473"/>
    </row>
    <row r="90" spans="1:7" ht="19.899999999999999" customHeight="1" x14ac:dyDescent="0.25">
      <c r="A90" s="461"/>
      <c r="B90" s="462" t="s">
        <v>309</v>
      </c>
      <c r="C90" s="473"/>
      <c r="D90" s="473"/>
      <c r="E90" s="473"/>
      <c r="F90" s="473"/>
      <c r="G90" s="473"/>
    </row>
    <row r="91" spans="1:7" ht="19.899999999999999" customHeight="1" x14ac:dyDescent="0.25">
      <c r="A91" s="461"/>
      <c r="B91" s="462" t="s">
        <v>310</v>
      </c>
      <c r="C91" s="473"/>
      <c r="D91" s="473"/>
      <c r="E91" s="473"/>
      <c r="F91" s="473"/>
      <c r="G91" s="473"/>
    </row>
    <row r="92" spans="1:7" ht="19.899999999999999" customHeight="1" x14ac:dyDescent="0.25">
      <c r="A92" s="461"/>
      <c r="B92" s="462" t="s">
        <v>311</v>
      </c>
      <c r="C92" s="473"/>
      <c r="D92" s="473"/>
      <c r="E92" s="473"/>
      <c r="F92" s="473"/>
      <c r="G92" s="473"/>
    </row>
    <row r="93" spans="1:7" ht="19.899999999999999" customHeight="1" x14ac:dyDescent="0.25">
      <c r="A93" s="461"/>
      <c r="B93" s="462" t="s">
        <v>312</v>
      </c>
      <c r="C93" s="473"/>
      <c r="D93" s="473"/>
      <c r="E93" s="473"/>
      <c r="F93" s="473"/>
      <c r="G93" s="473"/>
    </row>
    <row r="94" spans="1:7" ht="19.899999999999999" customHeight="1" x14ac:dyDescent="0.25">
      <c r="A94" s="461"/>
      <c r="B94" s="462" t="s">
        <v>313</v>
      </c>
      <c r="C94" s="473"/>
      <c r="D94" s="473"/>
      <c r="E94" s="473"/>
      <c r="F94" s="473"/>
      <c r="G94" s="473"/>
    </row>
    <row r="95" spans="1:7" ht="19.899999999999999" customHeight="1" x14ac:dyDescent="0.25">
      <c r="A95" s="461"/>
      <c r="B95" s="462" t="s">
        <v>314</v>
      </c>
      <c r="C95" s="473"/>
      <c r="D95" s="473"/>
      <c r="E95" s="473"/>
      <c r="F95" s="473"/>
      <c r="G95" s="473"/>
    </row>
    <row r="96" spans="1:7" ht="19.899999999999999" customHeight="1" x14ac:dyDescent="0.25">
      <c r="A96" s="461"/>
      <c r="B96" s="462" t="s">
        <v>315</v>
      </c>
      <c r="C96" s="473"/>
      <c r="D96" s="473"/>
      <c r="E96" s="473"/>
      <c r="F96" s="473"/>
      <c r="G96" s="473"/>
    </row>
    <row r="97" spans="1:7" ht="19.899999999999999" customHeight="1" x14ac:dyDescent="0.25">
      <c r="A97" s="461"/>
      <c r="B97" s="462" t="s">
        <v>316</v>
      </c>
      <c r="C97" s="473"/>
      <c r="D97" s="473"/>
      <c r="E97" s="473"/>
      <c r="F97" s="473"/>
      <c r="G97" s="473"/>
    </row>
    <row r="98" spans="1:7" ht="19.899999999999999" customHeight="1" x14ac:dyDescent="0.25">
      <c r="A98" s="461"/>
      <c r="B98" s="462" t="s">
        <v>317</v>
      </c>
      <c r="C98" s="473"/>
      <c r="D98" s="473"/>
      <c r="E98" s="473"/>
      <c r="F98" s="473"/>
      <c r="G98" s="473"/>
    </row>
    <row r="99" spans="1:7" ht="19.899999999999999" customHeight="1" x14ac:dyDescent="0.25">
      <c r="A99" s="461"/>
      <c r="B99" s="462" t="s">
        <v>318</v>
      </c>
      <c r="C99" s="473"/>
      <c r="D99" s="473"/>
      <c r="E99" s="473"/>
      <c r="F99" s="473"/>
      <c r="G99" s="473"/>
    </row>
    <row r="100" spans="1:7" ht="19.899999999999999" customHeight="1" x14ac:dyDescent="0.25">
      <c r="A100" s="461"/>
      <c r="B100" s="462" t="s">
        <v>319</v>
      </c>
      <c r="C100" s="473"/>
      <c r="D100" s="473"/>
      <c r="E100" s="473"/>
      <c r="F100" s="473"/>
      <c r="G100" s="473"/>
    </row>
    <row r="101" spans="1:7" ht="19.899999999999999" customHeight="1" x14ac:dyDescent="0.25">
      <c r="A101" s="461"/>
      <c r="B101" s="462" t="s">
        <v>320</v>
      </c>
      <c r="C101" s="473"/>
      <c r="D101" s="473"/>
      <c r="E101" s="473"/>
      <c r="F101" s="473"/>
      <c r="G101" s="473"/>
    </row>
    <row r="102" spans="1:7" ht="19.899999999999999" customHeight="1" x14ac:dyDescent="0.25">
      <c r="A102" s="461"/>
      <c r="B102" s="462" t="s">
        <v>321</v>
      </c>
      <c r="C102" s="473"/>
      <c r="D102" s="473"/>
      <c r="E102" s="473"/>
      <c r="F102" s="473"/>
      <c r="G102" s="473"/>
    </row>
    <row r="103" spans="1:7" ht="19.899999999999999" customHeight="1" x14ac:dyDescent="0.25">
      <c r="A103" s="461"/>
      <c r="B103" s="462" t="s">
        <v>322</v>
      </c>
      <c r="C103" s="473"/>
      <c r="D103" s="473"/>
      <c r="E103" s="473"/>
      <c r="F103" s="473"/>
      <c r="G103" s="473"/>
    </row>
    <row r="104" spans="1:7" ht="120" x14ac:dyDescent="0.25">
      <c r="A104" s="461" t="s">
        <v>103</v>
      </c>
      <c r="B104" s="462" t="s">
        <v>324</v>
      </c>
      <c r="C104" s="473"/>
      <c r="D104" s="473"/>
      <c r="E104" s="473"/>
      <c r="F104" s="473"/>
      <c r="G104" s="473"/>
    </row>
    <row r="105" spans="1:7" ht="19.899999999999999" customHeight="1" x14ac:dyDescent="0.25">
      <c r="A105" s="461"/>
      <c r="B105" s="462" t="s">
        <v>325</v>
      </c>
      <c r="C105" s="473"/>
      <c r="D105" s="473"/>
      <c r="E105" s="473"/>
      <c r="F105" s="473"/>
      <c r="G105" s="473"/>
    </row>
    <row r="106" spans="1:7" ht="19.899999999999999" customHeight="1" x14ac:dyDescent="0.25">
      <c r="A106" s="461"/>
      <c r="B106" s="462" t="s">
        <v>326</v>
      </c>
      <c r="C106" s="473"/>
      <c r="D106" s="473"/>
      <c r="E106" s="473"/>
      <c r="F106" s="473"/>
      <c r="G106" s="473"/>
    </row>
    <row r="107" spans="1:7" ht="19.899999999999999" customHeight="1" x14ac:dyDescent="0.25">
      <c r="A107" s="461"/>
      <c r="B107" s="462" t="s">
        <v>327</v>
      </c>
      <c r="C107" s="473"/>
      <c r="D107" s="473"/>
      <c r="E107" s="473"/>
      <c r="F107" s="473"/>
      <c r="G107" s="473"/>
    </row>
    <row r="108" spans="1:7" ht="19.899999999999999" customHeight="1" x14ac:dyDescent="0.25">
      <c r="A108" s="461"/>
      <c r="B108" s="462" t="s">
        <v>328</v>
      </c>
      <c r="C108" s="473"/>
      <c r="D108" s="473"/>
      <c r="E108" s="473"/>
      <c r="F108" s="473"/>
      <c r="G108" s="473"/>
    </row>
    <row r="109" spans="1:7" ht="19.899999999999999" customHeight="1" x14ac:dyDescent="0.25">
      <c r="A109" s="461"/>
      <c r="B109" s="462" t="s">
        <v>329</v>
      </c>
      <c r="C109" s="473"/>
      <c r="D109" s="473"/>
      <c r="E109" s="473"/>
      <c r="F109" s="473"/>
      <c r="G109" s="473"/>
    </row>
    <row r="110" spans="1:7" ht="19.899999999999999" customHeight="1" x14ac:dyDescent="0.25">
      <c r="A110" s="461"/>
      <c r="B110" s="462" t="s">
        <v>330</v>
      </c>
      <c r="C110" s="473"/>
      <c r="D110" s="473"/>
      <c r="E110" s="473"/>
      <c r="F110" s="473"/>
      <c r="G110" s="473"/>
    </row>
    <row r="111" spans="1:7" ht="19.899999999999999" customHeight="1" x14ac:dyDescent="0.25">
      <c r="A111" s="461"/>
      <c r="B111" s="462" t="s">
        <v>331</v>
      </c>
      <c r="C111" s="473"/>
      <c r="D111" s="473"/>
      <c r="E111" s="473"/>
      <c r="F111" s="473"/>
      <c r="G111" s="473"/>
    </row>
    <row r="112" spans="1:7" ht="19.899999999999999" customHeight="1" x14ac:dyDescent="0.25">
      <c r="A112" s="461"/>
      <c r="B112" s="462" t="s">
        <v>332</v>
      </c>
      <c r="C112" s="473"/>
      <c r="D112" s="473"/>
      <c r="E112" s="473"/>
      <c r="F112" s="473"/>
      <c r="G112" s="473"/>
    </row>
    <row r="113" spans="1:7" ht="19.899999999999999" customHeight="1" x14ac:dyDescent="0.25">
      <c r="A113" s="461"/>
      <c r="B113" s="462" t="s">
        <v>333</v>
      </c>
      <c r="C113" s="473"/>
      <c r="D113" s="473"/>
      <c r="E113" s="473"/>
      <c r="F113" s="473"/>
      <c r="G113" s="473"/>
    </row>
    <row r="114" spans="1:7" ht="19.899999999999999" customHeight="1" x14ac:dyDescent="0.25">
      <c r="A114" s="461"/>
      <c r="B114" s="462" t="s">
        <v>334</v>
      </c>
      <c r="C114" s="473"/>
      <c r="D114" s="473"/>
      <c r="E114" s="473"/>
      <c r="F114" s="473"/>
      <c r="G114" s="473"/>
    </row>
    <row r="115" spans="1:7" ht="19.899999999999999" customHeight="1" x14ac:dyDescent="0.25">
      <c r="A115" s="461"/>
      <c r="B115" s="462" t="s">
        <v>335</v>
      </c>
      <c r="C115" s="473"/>
      <c r="D115" s="473"/>
      <c r="E115" s="473"/>
      <c r="F115" s="473"/>
      <c r="G115" s="473"/>
    </row>
    <row r="116" spans="1:7" ht="19.899999999999999" customHeight="1" x14ac:dyDescent="0.25">
      <c r="A116" s="461"/>
      <c r="B116" s="462" t="s">
        <v>336</v>
      </c>
      <c r="C116" s="473"/>
      <c r="D116" s="473"/>
      <c r="E116" s="473"/>
      <c r="F116" s="473"/>
      <c r="G116" s="473"/>
    </row>
    <row r="117" spans="1:7" ht="19.899999999999999" customHeight="1" x14ac:dyDescent="0.25">
      <c r="A117" s="461"/>
      <c r="B117" s="462" t="s">
        <v>337</v>
      </c>
      <c r="C117" s="473"/>
      <c r="D117" s="473"/>
      <c r="E117" s="473"/>
      <c r="F117" s="473"/>
      <c r="G117" s="473"/>
    </row>
    <row r="118" spans="1:7" ht="19.899999999999999" customHeight="1" x14ac:dyDescent="0.25">
      <c r="A118" s="461"/>
      <c r="B118" s="462" t="s">
        <v>338</v>
      </c>
      <c r="C118" s="473"/>
      <c r="D118" s="473"/>
      <c r="E118" s="473"/>
      <c r="F118" s="473"/>
      <c r="G118" s="473"/>
    </row>
    <row r="119" spans="1:7" ht="19.899999999999999" customHeight="1" x14ac:dyDescent="0.25">
      <c r="A119" s="461"/>
      <c r="B119" s="462" t="s">
        <v>339</v>
      </c>
      <c r="C119" s="473"/>
      <c r="D119" s="473"/>
      <c r="E119" s="473"/>
      <c r="F119" s="473"/>
      <c r="G119" s="473"/>
    </row>
    <row r="120" spans="1:7" ht="19.899999999999999" customHeight="1" x14ac:dyDescent="0.25">
      <c r="A120" s="461"/>
      <c r="B120" s="462" t="s">
        <v>340</v>
      </c>
      <c r="C120" s="473"/>
      <c r="D120" s="473"/>
      <c r="E120" s="473"/>
      <c r="F120" s="473"/>
      <c r="G120" s="473"/>
    </row>
    <row r="121" spans="1:7" ht="105" x14ac:dyDescent="0.25">
      <c r="A121" s="461" t="s">
        <v>104</v>
      </c>
      <c r="B121" s="462" t="s">
        <v>341</v>
      </c>
      <c r="C121" s="473"/>
      <c r="D121" s="473"/>
      <c r="E121" s="473"/>
      <c r="F121" s="473"/>
      <c r="G121" s="473"/>
    </row>
    <row r="122" spans="1:7" x14ac:dyDescent="0.25">
      <c r="A122" s="461"/>
      <c r="B122" s="462" t="s">
        <v>342</v>
      </c>
      <c r="C122" s="473"/>
      <c r="D122" s="473"/>
      <c r="E122" s="473"/>
      <c r="F122" s="473"/>
      <c r="G122" s="473"/>
    </row>
    <row r="123" spans="1:7" s="476" customFormat="1" ht="15.75" x14ac:dyDescent="0.25">
      <c r="A123" s="478" t="s">
        <v>480</v>
      </c>
      <c r="B123" s="478" t="s">
        <v>517</v>
      </c>
      <c r="C123" s="477"/>
      <c r="D123" s="477"/>
      <c r="E123" s="477"/>
      <c r="F123" s="477"/>
      <c r="G123" s="477"/>
    </row>
    <row r="124" spans="1:7" ht="135" x14ac:dyDescent="0.25">
      <c r="A124" s="461" t="s">
        <v>10</v>
      </c>
      <c r="B124" s="462" t="s">
        <v>119</v>
      </c>
      <c r="C124" s="473"/>
      <c r="D124" s="473"/>
      <c r="E124" s="473"/>
      <c r="F124" s="473"/>
      <c r="G124" s="473"/>
    </row>
    <row r="125" spans="1:7" ht="150" x14ac:dyDescent="0.25">
      <c r="A125" s="461" t="s">
        <v>99</v>
      </c>
      <c r="B125" s="462" t="s">
        <v>139</v>
      </c>
      <c r="C125" s="473"/>
      <c r="D125" s="473"/>
      <c r="E125" s="473"/>
      <c r="F125" s="473"/>
      <c r="G125" s="473"/>
    </row>
    <row r="126" spans="1:7" ht="135" x14ac:dyDescent="0.25">
      <c r="A126" s="461" t="s">
        <v>103</v>
      </c>
      <c r="B126" s="462" t="s">
        <v>140</v>
      </c>
      <c r="C126" s="473"/>
      <c r="D126" s="473"/>
      <c r="E126" s="473"/>
      <c r="F126" s="473"/>
      <c r="G126" s="473"/>
    </row>
    <row r="127" spans="1:7" ht="105" x14ac:dyDescent="0.25">
      <c r="A127" s="461" t="s">
        <v>120</v>
      </c>
      <c r="B127" s="462" t="s">
        <v>154</v>
      </c>
      <c r="C127" s="473"/>
      <c r="D127" s="473"/>
      <c r="E127" s="473"/>
      <c r="F127" s="473"/>
      <c r="G127" s="473"/>
    </row>
    <row r="128" spans="1:7" ht="105" x14ac:dyDescent="0.25">
      <c r="A128" s="461" t="s">
        <v>121</v>
      </c>
      <c r="B128" s="462" t="s">
        <v>166</v>
      </c>
      <c r="C128" s="473"/>
      <c r="D128" s="473"/>
      <c r="E128" s="473"/>
      <c r="F128" s="473"/>
      <c r="G128" s="473"/>
    </row>
    <row r="129" spans="1:7" s="476" customFormat="1" ht="15.75" x14ac:dyDescent="0.25">
      <c r="A129" s="478" t="s">
        <v>487</v>
      </c>
      <c r="B129" s="478" t="s">
        <v>518</v>
      </c>
      <c r="C129" s="477"/>
      <c r="D129" s="477"/>
      <c r="E129" s="477"/>
      <c r="F129" s="477"/>
      <c r="G129" s="477"/>
    </row>
    <row r="130" spans="1:7" ht="120" x14ac:dyDescent="0.25">
      <c r="A130" s="461" t="s">
        <v>103</v>
      </c>
      <c r="B130" s="462" t="s">
        <v>273</v>
      </c>
      <c r="C130" s="473"/>
      <c r="D130" s="473"/>
      <c r="E130" s="473"/>
      <c r="F130" s="473"/>
      <c r="G130" s="473"/>
    </row>
    <row r="131" spans="1:7" ht="165" x14ac:dyDescent="0.25">
      <c r="A131" s="461" t="s">
        <v>104</v>
      </c>
      <c r="B131" s="462" t="s">
        <v>274</v>
      </c>
      <c r="C131" s="473"/>
      <c r="D131" s="473"/>
      <c r="E131" s="473"/>
      <c r="F131" s="473"/>
      <c r="G131" s="473"/>
    </row>
    <row r="132" spans="1:7" ht="15.75" x14ac:dyDescent="0.25">
      <c r="A132" s="474" t="s">
        <v>481</v>
      </c>
      <c r="B132" s="474" t="s">
        <v>519</v>
      </c>
      <c r="C132" s="477"/>
      <c r="D132" s="477"/>
      <c r="E132" s="477"/>
      <c r="F132" s="477"/>
      <c r="G132" s="477"/>
    </row>
    <row r="133" spans="1:7" ht="165" x14ac:dyDescent="0.25">
      <c r="A133" s="463" t="s">
        <v>10</v>
      </c>
      <c r="B133" s="468" t="s">
        <v>165</v>
      </c>
      <c r="C133" s="473"/>
      <c r="D133" s="473"/>
      <c r="E133" s="473"/>
      <c r="F133" s="473"/>
      <c r="G133" s="473"/>
    </row>
    <row r="134" spans="1:7" ht="19.899999999999999" customHeight="1" x14ac:dyDescent="0.25">
      <c r="A134" s="463"/>
      <c r="B134" s="468" t="s">
        <v>164</v>
      </c>
      <c r="C134" s="473"/>
      <c r="D134" s="473"/>
      <c r="E134" s="473"/>
      <c r="F134" s="473"/>
      <c r="G134" s="473"/>
    </row>
    <row r="135" spans="1:7" ht="15.75" x14ac:dyDescent="0.25">
      <c r="A135" s="479" t="s">
        <v>482</v>
      </c>
      <c r="B135" s="480" t="s">
        <v>520</v>
      </c>
      <c r="C135" s="477"/>
      <c r="D135" s="477"/>
      <c r="E135" s="477"/>
      <c r="F135" s="477"/>
      <c r="G135" s="477"/>
    </row>
    <row r="136" spans="1:7" ht="135" x14ac:dyDescent="0.25">
      <c r="A136" s="469" t="s">
        <v>10</v>
      </c>
      <c r="B136" s="464" t="s">
        <v>220</v>
      </c>
      <c r="C136" s="473"/>
      <c r="D136" s="473"/>
      <c r="E136" s="473"/>
      <c r="F136" s="473"/>
      <c r="G136" s="473"/>
    </row>
    <row r="137" spans="1:7" ht="150" x14ac:dyDescent="0.25">
      <c r="A137" s="469" t="s">
        <v>99</v>
      </c>
      <c r="B137" s="464" t="s">
        <v>193</v>
      </c>
      <c r="C137" s="473"/>
      <c r="D137" s="473"/>
      <c r="E137" s="473"/>
      <c r="F137" s="473"/>
      <c r="G137" s="473"/>
    </row>
    <row r="138" spans="1:7" ht="180" x14ac:dyDescent="0.25">
      <c r="A138" s="469" t="s">
        <v>103</v>
      </c>
      <c r="B138" s="464" t="s">
        <v>264</v>
      </c>
      <c r="C138" s="473"/>
      <c r="D138" s="473"/>
      <c r="E138" s="473"/>
      <c r="F138" s="473"/>
      <c r="G138" s="473"/>
    </row>
    <row r="139" spans="1:7" ht="15.75" x14ac:dyDescent="0.25">
      <c r="A139" s="479" t="s">
        <v>483</v>
      </c>
      <c r="B139" s="474" t="s">
        <v>521</v>
      </c>
      <c r="C139" s="477"/>
      <c r="D139" s="477"/>
      <c r="E139" s="477"/>
      <c r="F139" s="477"/>
      <c r="G139" s="477"/>
    </row>
    <row r="140" spans="1:7" ht="30" x14ac:dyDescent="0.25">
      <c r="A140" s="460"/>
      <c r="B140" s="470" t="s">
        <v>470</v>
      </c>
      <c r="C140" s="473"/>
      <c r="D140" s="473"/>
      <c r="E140" s="473"/>
      <c r="F140" s="473"/>
      <c r="G140" s="473"/>
    </row>
    <row r="141" spans="1:7" ht="45" x14ac:dyDescent="0.25">
      <c r="A141" s="460"/>
      <c r="B141" s="470" t="s">
        <v>471</v>
      </c>
      <c r="C141" s="473"/>
      <c r="D141" s="473"/>
      <c r="E141" s="473"/>
      <c r="F141" s="473"/>
      <c r="G141" s="473"/>
    </row>
    <row r="142" spans="1:7" ht="60" x14ac:dyDescent="0.25">
      <c r="A142" s="460"/>
      <c r="B142" s="470" t="s">
        <v>472</v>
      </c>
      <c r="C142" s="473"/>
      <c r="D142" s="473"/>
      <c r="E142" s="473"/>
      <c r="F142" s="473"/>
      <c r="G142" s="473"/>
    </row>
    <row r="143" spans="1:7" ht="90" x14ac:dyDescent="0.25">
      <c r="A143" s="460"/>
      <c r="B143" s="470" t="s">
        <v>237</v>
      </c>
      <c r="C143" s="473"/>
      <c r="D143" s="473"/>
      <c r="E143" s="473"/>
      <c r="F143" s="473"/>
      <c r="G143" s="473"/>
    </row>
    <row r="144" spans="1:7" ht="45" x14ac:dyDescent="0.25">
      <c r="A144" s="460"/>
      <c r="B144" s="470" t="s">
        <v>238</v>
      </c>
      <c r="C144" s="473"/>
      <c r="D144" s="473"/>
      <c r="E144" s="473"/>
      <c r="F144" s="473"/>
      <c r="G144" s="473"/>
    </row>
    <row r="145" spans="1:7" ht="30" x14ac:dyDescent="0.25">
      <c r="A145" s="460"/>
      <c r="B145" s="470" t="s">
        <v>473</v>
      </c>
      <c r="C145" s="473"/>
      <c r="D145" s="473"/>
      <c r="E145" s="473"/>
      <c r="F145" s="473"/>
      <c r="G145" s="473"/>
    </row>
    <row r="146" spans="1:7" ht="30" x14ac:dyDescent="0.25">
      <c r="A146" s="460"/>
      <c r="B146" s="470" t="s">
        <v>474</v>
      </c>
      <c r="C146" s="473"/>
      <c r="D146" s="473"/>
      <c r="E146" s="473"/>
      <c r="F146" s="473"/>
      <c r="G146" s="473"/>
    </row>
    <row r="147" spans="1:7" ht="30" x14ac:dyDescent="0.25">
      <c r="A147" s="460"/>
      <c r="B147" s="470" t="s">
        <v>475</v>
      </c>
      <c r="C147" s="473"/>
      <c r="D147" s="473"/>
      <c r="E147" s="473"/>
      <c r="F147" s="473"/>
      <c r="G147" s="473"/>
    </row>
    <row r="148" spans="1:7" ht="45" x14ac:dyDescent="0.25">
      <c r="A148" s="460"/>
      <c r="B148" s="470" t="s">
        <v>241</v>
      </c>
      <c r="C148" s="473"/>
      <c r="D148" s="473"/>
      <c r="E148" s="473"/>
      <c r="F148" s="473"/>
      <c r="G148" s="473"/>
    </row>
    <row r="149" spans="1:7" ht="45" x14ac:dyDescent="0.25">
      <c r="A149" s="460"/>
      <c r="B149" s="470" t="s">
        <v>249</v>
      </c>
      <c r="C149" s="473"/>
      <c r="D149" s="473"/>
      <c r="E149" s="473"/>
      <c r="F149" s="473"/>
      <c r="G149" s="473"/>
    </row>
    <row r="150" spans="1:7" ht="30" x14ac:dyDescent="0.25">
      <c r="A150" s="460"/>
      <c r="B150" s="470" t="s">
        <v>250</v>
      </c>
      <c r="C150" s="473"/>
      <c r="D150" s="473"/>
      <c r="E150" s="473"/>
      <c r="F150" s="473"/>
      <c r="G150" s="473"/>
    </row>
    <row r="151" spans="1:7" ht="30" x14ac:dyDescent="0.25">
      <c r="A151" s="460"/>
      <c r="B151" s="470" t="s">
        <v>251</v>
      </c>
      <c r="C151" s="473"/>
      <c r="D151" s="473"/>
      <c r="E151" s="473"/>
      <c r="F151" s="473"/>
      <c r="G151" s="473"/>
    </row>
    <row r="152" spans="1:7" ht="30" x14ac:dyDescent="0.25">
      <c r="A152" s="460"/>
      <c r="B152" s="470" t="s">
        <v>253</v>
      </c>
      <c r="C152" s="473"/>
      <c r="D152" s="473"/>
      <c r="E152" s="473"/>
      <c r="F152" s="473"/>
      <c r="G152" s="473"/>
    </row>
    <row r="153" spans="1:7" x14ac:dyDescent="0.25">
      <c r="A153" s="460"/>
      <c r="B153" s="470" t="s">
        <v>254</v>
      </c>
      <c r="C153" s="473"/>
      <c r="D153" s="473"/>
      <c r="E153" s="473"/>
      <c r="F153" s="473"/>
      <c r="G153" s="473"/>
    </row>
    <row r="154" spans="1:7" x14ac:dyDescent="0.25">
      <c r="A154" s="460"/>
      <c r="B154" s="470" t="s">
        <v>255</v>
      </c>
      <c r="C154" s="473"/>
      <c r="D154" s="473"/>
      <c r="E154" s="473"/>
      <c r="F154" s="473"/>
      <c r="G154" s="473"/>
    </row>
    <row r="155" spans="1:7" ht="15.75" x14ac:dyDescent="0.25">
      <c r="A155" s="481" t="s">
        <v>488</v>
      </c>
      <c r="B155" s="482" t="s">
        <v>534</v>
      </c>
      <c r="C155" s="477"/>
      <c r="D155" s="477"/>
      <c r="E155" s="477"/>
      <c r="F155" s="477"/>
      <c r="G155" s="477"/>
    </row>
    <row r="156" spans="1:7" ht="45" x14ac:dyDescent="0.25">
      <c r="A156" s="471" t="s">
        <v>121</v>
      </c>
      <c r="B156" s="472" t="s">
        <v>423</v>
      </c>
      <c r="C156" s="473"/>
      <c r="D156" s="473"/>
      <c r="E156" s="473"/>
      <c r="F156" s="473"/>
      <c r="G156" s="473"/>
    </row>
    <row r="157" spans="1:7" ht="45" x14ac:dyDescent="0.25">
      <c r="A157" s="471" t="s">
        <v>126</v>
      </c>
      <c r="B157" s="472" t="s">
        <v>424</v>
      </c>
      <c r="C157" s="473"/>
      <c r="D157" s="473"/>
      <c r="E157" s="473"/>
      <c r="F157" s="473"/>
      <c r="G157" s="473"/>
    </row>
    <row r="158" spans="1:7" ht="45" x14ac:dyDescent="0.25">
      <c r="A158" s="471" t="s">
        <v>127</v>
      </c>
      <c r="B158" s="472" t="s">
        <v>425</v>
      </c>
      <c r="C158" s="473"/>
      <c r="D158" s="473"/>
      <c r="E158" s="473"/>
      <c r="F158" s="473"/>
      <c r="G158" s="473"/>
    </row>
    <row r="159" spans="1:7" ht="75" x14ac:dyDescent="0.25">
      <c r="A159" s="471" t="s">
        <v>128</v>
      </c>
      <c r="B159" s="472" t="s">
        <v>426</v>
      </c>
      <c r="C159" s="473"/>
      <c r="D159" s="473"/>
      <c r="E159" s="473"/>
      <c r="F159" s="473"/>
      <c r="G159" s="473"/>
    </row>
    <row r="160" spans="1:7" ht="30" x14ac:dyDescent="0.25">
      <c r="A160" s="471" t="s">
        <v>133</v>
      </c>
      <c r="B160" s="472" t="s">
        <v>428</v>
      </c>
      <c r="C160" s="473"/>
      <c r="D160" s="473"/>
      <c r="E160" s="473"/>
      <c r="F160" s="473"/>
      <c r="G160" s="473"/>
    </row>
    <row r="161" spans="1:7" ht="30" x14ac:dyDescent="0.25">
      <c r="A161" s="471" t="s">
        <v>429</v>
      </c>
      <c r="B161" s="472" t="s">
        <v>430</v>
      </c>
      <c r="C161" s="473"/>
      <c r="D161" s="473"/>
      <c r="E161" s="473"/>
      <c r="F161" s="473"/>
      <c r="G161" s="473"/>
    </row>
    <row r="162" spans="1:7" x14ac:dyDescent="0.25">
      <c r="A162" s="149"/>
      <c r="B162" s="151"/>
    </row>
    <row r="163" spans="1:7" x14ac:dyDescent="0.25">
      <c r="A163" s="149"/>
      <c r="B163" s="151"/>
    </row>
    <row r="164" spans="1:7" x14ac:dyDescent="0.25">
      <c r="A164" s="149"/>
      <c r="B164" s="151"/>
    </row>
  </sheetData>
  <sheetProtection algorithmName="SHA-512" hashValue="T9aD9igzAu5ZfS3uQn7ro4Hkz+7kKHDGB2/8gXjmgIlryRHSHcPpZfC0pzkvaONygC/cxgdrkockSD6h4+oDHQ==" saltValue="FOsOcMzCPUd6CFw92oVq4Q==" spinCount="100000" sheet="1" objects="1" scenarios="1"/>
  <mergeCells count="2">
    <mergeCell ref="B1:D1"/>
    <mergeCell ref="E3:G3"/>
  </mergeCells>
  <pageMargins left="0.70866141732283472" right="0.19685039370078741" top="0.74803149606299213" bottom="0.74803149606299213" header="0.31496062992125984" footer="0.31496062992125984"/>
  <pageSetup paperSize="9" firstPageNumber="65" orientation="landscape" useFirstPageNumber="1" horizontalDpi="4294967293" verticalDpi="1200" r:id="rId1"/>
  <headerFooter>
    <oddHeader>&amp;CSEZNAM PONUJENE OPREME IN MATERIALOV - VRTEC NAJDIHOJCA ENOTA ČENČA</oddHeader>
    <oddFooter>&amp;L&amp;A&amp;R&amp;P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Zeros="0" view="pageBreakPreview" topLeftCell="A13" zoomScaleNormal="100" zoomScaleSheetLayoutView="100" workbookViewId="0">
      <selection activeCell="B19" sqref="B19"/>
    </sheetView>
  </sheetViews>
  <sheetFormatPr defaultColWidth="11.85546875" defaultRowHeight="15" x14ac:dyDescent="0.25"/>
  <cols>
    <col min="1" max="1" width="9.7109375" style="36" customWidth="1"/>
    <col min="2" max="2" width="45.7109375" style="36" customWidth="1"/>
    <col min="3" max="3" width="5.7109375" style="36" customWidth="1"/>
    <col min="4" max="4" width="6.5703125" style="36" customWidth="1"/>
    <col min="5" max="5" width="11.85546875" style="37"/>
    <col min="6" max="6" width="7.7109375" style="36" customWidth="1"/>
    <col min="7" max="7" width="11.85546875" style="38"/>
    <col min="8" max="16384" width="11.85546875" style="36"/>
  </cols>
  <sheetData>
    <row r="1" spans="1:6" ht="14.65" thickBot="1" x14ac:dyDescent="0.55000000000000004">
      <c r="A1" s="48" t="s">
        <v>93</v>
      </c>
      <c r="B1" s="49"/>
      <c r="C1" s="49"/>
      <c r="D1" s="50"/>
      <c r="E1" s="46"/>
      <c r="F1" s="136"/>
    </row>
    <row r="3" spans="1:6" x14ac:dyDescent="0.25">
      <c r="A3" s="35" t="s">
        <v>0</v>
      </c>
      <c r="B3" s="36" t="s">
        <v>1</v>
      </c>
    </row>
    <row r="4" spans="1:6" ht="14.45" x14ac:dyDescent="0.5">
      <c r="A4" s="35"/>
      <c r="B4" s="36" t="s">
        <v>3</v>
      </c>
    </row>
    <row r="5" spans="1:6" x14ac:dyDescent="0.25">
      <c r="A5" s="35" t="s">
        <v>2</v>
      </c>
      <c r="B5" s="36" t="s">
        <v>205</v>
      </c>
    </row>
    <row r="6" spans="1:6" x14ac:dyDescent="0.25">
      <c r="A6" s="35" t="s">
        <v>53</v>
      </c>
      <c r="B6" s="36" t="s">
        <v>4</v>
      </c>
    </row>
    <row r="7" spans="1:6" x14ac:dyDescent="0.25">
      <c r="A7" s="35" t="s">
        <v>5</v>
      </c>
      <c r="B7" s="36" t="s">
        <v>209</v>
      </c>
    </row>
    <row r="8" spans="1:6" x14ac:dyDescent="0.25">
      <c r="A8" s="35"/>
      <c r="B8" s="36" t="s">
        <v>416</v>
      </c>
    </row>
    <row r="9" spans="1:6" x14ac:dyDescent="0.25">
      <c r="A9" s="35" t="s">
        <v>6</v>
      </c>
      <c r="B9" s="36" t="s">
        <v>37</v>
      </c>
    </row>
    <row r="10" spans="1:6" x14ac:dyDescent="0.25">
      <c r="A10" s="35"/>
      <c r="B10" s="36" t="s">
        <v>7</v>
      </c>
    </row>
    <row r="11" spans="1:6" x14ac:dyDescent="0.25">
      <c r="A11" s="35" t="s">
        <v>54</v>
      </c>
      <c r="B11" s="39" t="s">
        <v>207</v>
      </c>
    </row>
    <row r="12" spans="1:6" ht="14.45" x14ac:dyDescent="0.5">
      <c r="A12" s="35" t="s">
        <v>20</v>
      </c>
      <c r="B12" s="40" t="s">
        <v>208</v>
      </c>
    </row>
    <row r="14" spans="1:6" x14ac:dyDescent="0.25">
      <c r="A14" s="174" t="s">
        <v>441</v>
      </c>
      <c r="B14" s="175"/>
      <c r="C14" s="175"/>
      <c r="D14" s="175"/>
      <c r="E14" s="176"/>
      <c r="F14" s="175"/>
    </row>
    <row r="16" spans="1:6" ht="14.45" x14ac:dyDescent="0.5">
      <c r="A16" s="41" t="s">
        <v>9</v>
      </c>
    </row>
    <row r="18" spans="1:6" x14ac:dyDescent="0.25">
      <c r="A18" s="42" t="s">
        <v>11</v>
      </c>
      <c r="B18" s="41" t="s">
        <v>12</v>
      </c>
      <c r="C18" s="41"/>
      <c r="E18" s="37">
        <f>'6.Rekapitulacija OKNA'!$E$19</f>
        <v>0</v>
      </c>
      <c r="F18" s="36" t="s">
        <v>90</v>
      </c>
    </row>
    <row r="19" spans="1:6" x14ac:dyDescent="0.25">
      <c r="A19" s="42" t="s">
        <v>13</v>
      </c>
      <c r="B19" s="41" t="s">
        <v>14</v>
      </c>
      <c r="C19" s="41"/>
      <c r="E19" s="37">
        <f>'6.Rekapitulacija OKNA'!$E$26</f>
        <v>0</v>
      </c>
      <c r="F19" s="36" t="s">
        <v>90</v>
      </c>
    </row>
    <row r="20" spans="1:6" x14ac:dyDescent="0.25">
      <c r="A20" s="148" t="s">
        <v>417</v>
      </c>
      <c r="B20" s="43" t="s">
        <v>414</v>
      </c>
      <c r="C20" s="43"/>
      <c r="D20" s="44"/>
      <c r="E20" s="45">
        <f>'6.Rekapitulacija OKNA'!$E$29</f>
        <v>0</v>
      </c>
      <c r="F20" s="44" t="s">
        <v>90</v>
      </c>
    </row>
    <row r="21" spans="1:6" x14ac:dyDescent="0.25">
      <c r="A21" s="44"/>
      <c r="B21" s="43" t="s">
        <v>15</v>
      </c>
      <c r="C21" s="44"/>
      <c r="D21" s="44"/>
      <c r="E21" s="45">
        <f>SUM(E18:E20)</f>
        <v>0</v>
      </c>
      <c r="F21" s="44" t="s">
        <v>90</v>
      </c>
    </row>
    <row r="22" spans="1:6" x14ac:dyDescent="0.25">
      <c r="A22" s="85"/>
      <c r="B22" s="86" t="s">
        <v>206</v>
      </c>
      <c r="C22" s="85"/>
      <c r="D22" s="85"/>
      <c r="E22" s="87">
        <f>+E21*0.1</f>
        <v>0</v>
      </c>
      <c r="F22" s="88" t="s">
        <v>90</v>
      </c>
    </row>
    <row r="23" spans="1:6" x14ac:dyDescent="0.25">
      <c r="B23" s="41" t="s">
        <v>92</v>
      </c>
      <c r="E23" s="37">
        <f>SUM(E21:E22)</f>
        <v>0</v>
      </c>
      <c r="F23" s="36" t="s">
        <v>90</v>
      </c>
    </row>
    <row r="24" spans="1:6" ht="14.45" x14ac:dyDescent="0.5">
      <c r="B24" s="41"/>
    </row>
    <row r="25" spans="1:6" x14ac:dyDescent="0.25">
      <c r="A25" s="44"/>
      <c r="B25" s="43" t="s">
        <v>91</v>
      </c>
      <c r="C25" s="44"/>
      <c r="D25" s="44"/>
      <c r="E25" s="45">
        <f>+E23*0.22</f>
        <v>0</v>
      </c>
      <c r="F25" s="44" t="s">
        <v>90</v>
      </c>
    </row>
    <row r="26" spans="1:6" ht="15.75" thickBot="1" x14ac:dyDescent="0.3">
      <c r="A26" s="177"/>
      <c r="B26" s="178" t="s">
        <v>18</v>
      </c>
      <c r="C26" s="177"/>
      <c r="D26" s="177"/>
      <c r="E26" s="179">
        <f>SUM(E23:E25)</f>
        <v>0</v>
      </c>
      <c r="F26" s="177" t="s">
        <v>90</v>
      </c>
    </row>
    <row r="27" spans="1:6" ht="14.65" thickTop="1" x14ac:dyDescent="0.5"/>
    <row r="29" spans="1:6" ht="14.45" x14ac:dyDescent="0.5">
      <c r="A29" s="36" t="s">
        <v>16</v>
      </c>
    </row>
    <row r="30" spans="1:6" ht="15" customHeight="1" x14ac:dyDescent="0.25">
      <c r="A30" s="486" t="s">
        <v>17</v>
      </c>
      <c r="B30" s="486"/>
      <c r="C30" s="486"/>
      <c r="D30" s="486"/>
      <c r="E30" s="46"/>
      <c r="F30" s="136"/>
    </row>
    <row r="31" spans="1:6" x14ac:dyDescent="0.25">
      <c r="A31" s="486"/>
      <c r="B31" s="486"/>
      <c r="C31" s="486"/>
      <c r="D31" s="486"/>
      <c r="E31" s="46"/>
      <c r="F31" s="136"/>
    </row>
    <row r="32" spans="1:6" ht="14.45" x14ac:dyDescent="0.5">
      <c r="A32" s="136"/>
      <c r="B32" s="136"/>
      <c r="C32" s="136"/>
      <c r="D32" s="136"/>
      <c r="E32" s="46"/>
      <c r="F32" s="136"/>
    </row>
    <row r="34" spans="1:2" ht="14.45" x14ac:dyDescent="0.5">
      <c r="A34" s="36" t="s">
        <v>95</v>
      </c>
      <c r="B34" s="39" t="s">
        <v>208</v>
      </c>
    </row>
  </sheetData>
  <sheetProtection algorithmName="SHA-512" hashValue="M05ZxnJ/74416B+c9DtvOfr3nCunTYmcw5FxpmBZAPGLix9P6WGmSJMW6T5vRN3RuroOmiJtnV3XtYHGxKkARg==" saltValue="7gKqj/WzK2/4j6ZnMrPZ5g==" spinCount="100000" sheet="1" objects="1" scenarios="1"/>
  <mergeCells count="1">
    <mergeCell ref="A30:D31"/>
  </mergeCells>
  <pageMargins left="0.70866141732283472" right="0.19685039370078741" top="0.74803149606299213" bottom="0.74803149606299213" header="0.31496062992125984" footer="0.31496062992125984"/>
  <pageSetup paperSize="9" firstPageNumber="3" orientation="portrait" useFirstPageNumber="1" r:id="rId1"/>
  <headerFooter>
    <oddHeader>&amp;CVRTEC NAJDIHOJCA ENOTA ČENČA</oddHeader>
    <oddFooter>&amp;L&amp;A&amp;R&amp;P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Zeros="0" view="pageBreakPreview" zoomScaleNormal="100" zoomScaleSheetLayoutView="100" workbookViewId="0">
      <selection activeCell="B4" sqref="B4"/>
    </sheetView>
  </sheetViews>
  <sheetFormatPr defaultRowHeight="15" x14ac:dyDescent="0.25"/>
  <cols>
    <col min="1" max="1" width="9.7109375" customWidth="1"/>
    <col min="2" max="2" width="67.5703125" style="5" customWidth="1"/>
    <col min="3" max="3" width="5.7109375" customWidth="1"/>
    <col min="4" max="4" width="6.7109375" customWidth="1"/>
    <col min="5" max="5" width="9.7109375" style="440" customWidth="1"/>
  </cols>
  <sheetData>
    <row r="1" spans="1:5" x14ac:dyDescent="0.25">
      <c r="A1" s="169" t="s">
        <v>499</v>
      </c>
      <c r="B1" s="180"/>
      <c r="C1" s="170"/>
      <c r="D1" s="170"/>
    </row>
    <row r="3" spans="1:5" ht="45" x14ac:dyDescent="0.25">
      <c r="B3" s="5" t="s">
        <v>19</v>
      </c>
    </row>
    <row r="4" spans="1:5" ht="15" customHeight="1" x14ac:dyDescent="0.5">
      <c r="A4" s="7"/>
      <c r="B4" s="7"/>
      <c r="C4" s="7"/>
      <c r="D4" s="7"/>
      <c r="E4" s="441"/>
    </row>
    <row r="5" spans="1:5" ht="30" x14ac:dyDescent="0.25">
      <c r="A5" s="439" t="s">
        <v>496</v>
      </c>
      <c r="B5" s="5" t="s">
        <v>21</v>
      </c>
    </row>
    <row r="6" spans="1:5" ht="15.75" x14ac:dyDescent="0.25">
      <c r="A6" s="439" t="s">
        <v>496</v>
      </c>
      <c r="B6" s="5" t="s">
        <v>22</v>
      </c>
    </row>
    <row r="7" spans="1:5" ht="30" x14ac:dyDescent="0.25">
      <c r="A7" s="439" t="s">
        <v>496</v>
      </c>
      <c r="B7" s="5" t="s">
        <v>23</v>
      </c>
    </row>
    <row r="8" spans="1:5" ht="30" x14ac:dyDescent="0.25">
      <c r="A8" s="439" t="s">
        <v>496</v>
      </c>
      <c r="B8" s="5" t="s">
        <v>24</v>
      </c>
    </row>
    <row r="9" spans="1:5" ht="30" x14ac:dyDescent="0.25">
      <c r="A9" s="439" t="s">
        <v>496</v>
      </c>
      <c r="B9" s="5" t="s">
        <v>25</v>
      </c>
    </row>
    <row r="10" spans="1:5" ht="30" x14ac:dyDescent="0.25">
      <c r="A10" s="439" t="s">
        <v>496</v>
      </c>
      <c r="B10" s="5" t="s">
        <v>26</v>
      </c>
    </row>
    <row r="11" spans="1:5" ht="15.75" x14ac:dyDescent="0.25">
      <c r="A11" s="439" t="s">
        <v>496</v>
      </c>
      <c r="B11" s="5" t="s">
        <v>27</v>
      </c>
    </row>
    <row r="12" spans="1:5" ht="15.75" x14ac:dyDescent="0.25">
      <c r="A12" s="439" t="s">
        <v>496</v>
      </c>
      <c r="B12" s="5" t="s">
        <v>28</v>
      </c>
    </row>
    <row r="13" spans="1:5" ht="15.75" x14ac:dyDescent="0.25">
      <c r="A13" s="439" t="s">
        <v>496</v>
      </c>
      <c r="B13" s="5" t="s">
        <v>29</v>
      </c>
    </row>
    <row r="14" spans="1:5" ht="15.75" x14ac:dyDescent="0.25">
      <c r="A14" s="439" t="s">
        <v>496</v>
      </c>
      <c r="B14" s="5" t="s">
        <v>30</v>
      </c>
    </row>
    <row r="15" spans="1:5" ht="30" x14ac:dyDescent="0.25">
      <c r="A15" s="439" t="s">
        <v>496</v>
      </c>
      <c r="B15" s="5" t="s">
        <v>31</v>
      </c>
    </row>
    <row r="16" spans="1:5" ht="30" x14ac:dyDescent="0.25">
      <c r="A16" s="439" t="s">
        <v>496</v>
      </c>
      <c r="B16" s="5" t="s">
        <v>96</v>
      </c>
    </row>
    <row r="17" spans="1:2" ht="30" x14ac:dyDescent="0.25">
      <c r="A17" s="439" t="s">
        <v>496</v>
      </c>
      <c r="B17" s="5" t="s">
        <v>32</v>
      </c>
    </row>
    <row r="18" spans="1:2" ht="45" x14ac:dyDescent="0.25">
      <c r="A18" s="439" t="s">
        <v>496</v>
      </c>
      <c r="B18" s="5" t="s">
        <v>97</v>
      </c>
    </row>
    <row r="19" spans="1:2" ht="30" x14ac:dyDescent="0.25">
      <c r="A19" s="439" t="s">
        <v>496</v>
      </c>
      <c r="B19" s="5" t="s">
        <v>33</v>
      </c>
    </row>
    <row r="20" spans="1:2" ht="30" x14ac:dyDescent="0.25">
      <c r="A20" s="439" t="s">
        <v>496</v>
      </c>
      <c r="B20" s="5" t="s">
        <v>34</v>
      </c>
    </row>
    <row r="21" spans="1:2" ht="30" x14ac:dyDescent="0.25">
      <c r="A21" s="439" t="s">
        <v>496</v>
      </c>
      <c r="B21" s="5" t="s">
        <v>36</v>
      </c>
    </row>
    <row r="22" spans="1:2" ht="15.75" x14ac:dyDescent="0.25">
      <c r="A22" s="439" t="s">
        <v>496</v>
      </c>
      <c r="B22" s="5" t="s">
        <v>35</v>
      </c>
    </row>
    <row r="23" spans="1:2" ht="60" x14ac:dyDescent="0.25">
      <c r="A23" s="439" t="s">
        <v>496</v>
      </c>
      <c r="B23" s="5" t="s">
        <v>98</v>
      </c>
    </row>
    <row r="24" spans="1:2" ht="120" x14ac:dyDescent="0.25">
      <c r="A24" s="439" t="s">
        <v>496</v>
      </c>
      <c r="B24" s="5" t="s">
        <v>489</v>
      </c>
    </row>
    <row r="25" spans="1:2" ht="150" x14ac:dyDescent="0.25">
      <c r="A25" s="439" t="s">
        <v>496</v>
      </c>
      <c r="B25" s="5" t="s">
        <v>490</v>
      </c>
    </row>
    <row r="26" spans="1:2" ht="60" x14ac:dyDescent="0.25">
      <c r="A26" s="439" t="s">
        <v>496</v>
      </c>
      <c r="B26" s="5" t="s">
        <v>491</v>
      </c>
    </row>
    <row r="27" spans="1:2" ht="90" x14ac:dyDescent="0.25">
      <c r="A27" s="439" t="s">
        <v>496</v>
      </c>
      <c r="B27" s="5" t="s">
        <v>492</v>
      </c>
    </row>
    <row r="28" spans="1:2" ht="30" x14ac:dyDescent="0.25">
      <c r="A28" s="439" t="s">
        <v>496</v>
      </c>
      <c r="B28" s="5" t="s">
        <v>493</v>
      </c>
    </row>
    <row r="29" spans="1:2" ht="210" x14ac:dyDescent="0.25">
      <c r="A29" s="439" t="s">
        <v>496</v>
      </c>
      <c r="B29" s="5" t="s">
        <v>494</v>
      </c>
    </row>
    <row r="30" spans="1:2" ht="60" x14ac:dyDescent="0.25">
      <c r="A30" s="439" t="s">
        <v>496</v>
      </c>
      <c r="B30" s="5" t="s">
        <v>495</v>
      </c>
    </row>
    <row r="31" spans="1:2" ht="150" x14ac:dyDescent="0.25">
      <c r="A31" s="439" t="s">
        <v>496</v>
      </c>
      <c r="B31" s="5" t="s">
        <v>497</v>
      </c>
    </row>
    <row r="32" spans="1:2" ht="30" x14ac:dyDescent="0.25">
      <c r="A32" s="439" t="s">
        <v>496</v>
      </c>
      <c r="B32" s="5" t="s">
        <v>498</v>
      </c>
    </row>
  </sheetData>
  <sheetProtection algorithmName="SHA-512" hashValue="GLKZH2hCz2ZKPuXOXH96+lHGdhivR0XJ44QORo3zD3ARsHD4Xr2wxEClfG3qD1Q8vsQAbFn2MVBdDGy+zBFtIw==" saltValue="MWlydjQju86GhQaPBbJ9YQ==" spinCount="100000" sheet="1" objects="1" scenarios="1"/>
  <pageMargins left="0.70866141732283472" right="0.19685039370078741" top="0.74803149606299213" bottom="0.74803149606299213" header="0.31496062992125984" footer="0.31496062992125984"/>
  <pageSetup paperSize="9" firstPageNumber="4" orientation="portrait" useFirstPageNumber="1" r:id="rId1"/>
  <headerFooter>
    <oddHeader>&amp;CVRTEC NAJDIHOJCA ENOTA ČENČA</oddHeader>
    <oddFooter>&amp;L&amp;A&amp;R&amp;P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4"/>
  <sheetViews>
    <sheetView showZeros="0" view="pageBreakPreview" zoomScaleNormal="100" zoomScaleSheetLayoutView="100" workbookViewId="0">
      <selection activeCell="E28" sqref="E28"/>
    </sheetView>
  </sheetViews>
  <sheetFormatPr defaultRowHeight="15" x14ac:dyDescent="0.25"/>
  <cols>
    <col min="1" max="1" width="9.7109375" customWidth="1"/>
    <col min="2" max="2" width="45.7109375" customWidth="1"/>
    <col min="3" max="3" width="5.7109375" customWidth="1"/>
    <col min="4" max="4" width="6.42578125" customWidth="1"/>
    <col min="5" max="5" width="11.7109375" style="30" customWidth="1"/>
  </cols>
  <sheetData>
    <row r="2" spans="1:5" x14ac:dyDescent="0.25">
      <c r="A2" s="4" t="s">
        <v>0</v>
      </c>
      <c r="B2" s="36" t="s">
        <v>1</v>
      </c>
      <c r="C2" s="36"/>
    </row>
    <row r="3" spans="1:5" ht="14.45" x14ac:dyDescent="0.5">
      <c r="A3" s="4"/>
      <c r="B3" s="36" t="s">
        <v>3</v>
      </c>
      <c r="C3" s="36"/>
    </row>
    <row r="4" spans="1:5" x14ac:dyDescent="0.25">
      <c r="A4" s="4" t="s">
        <v>2</v>
      </c>
      <c r="B4" s="36" t="s">
        <v>205</v>
      </c>
      <c r="C4" s="36"/>
    </row>
    <row r="5" spans="1:5" x14ac:dyDescent="0.25">
      <c r="A5" s="4" t="s">
        <v>53</v>
      </c>
      <c r="B5" t="s">
        <v>4</v>
      </c>
    </row>
    <row r="6" spans="1:5" x14ac:dyDescent="0.25">
      <c r="A6" s="4" t="s">
        <v>5</v>
      </c>
      <c r="B6" t="s">
        <v>209</v>
      </c>
    </row>
    <row r="7" spans="1:5" x14ac:dyDescent="0.25">
      <c r="A7" s="4" t="s">
        <v>6</v>
      </c>
      <c r="B7" t="s">
        <v>37</v>
      </c>
    </row>
    <row r="8" spans="1:5" x14ac:dyDescent="0.25">
      <c r="A8" s="4"/>
      <c r="B8" t="s">
        <v>7</v>
      </c>
    </row>
    <row r="9" spans="1:5" x14ac:dyDescent="0.25">
      <c r="A9" s="4" t="s">
        <v>8</v>
      </c>
      <c r="B9" s="39" t="s">
        <v>207</v>
      </c>
    </row>
    <row r="10" spans="1:5" ht="14.45" x14ac:dyDescent="0.5">
      <c r="A10" s="4" t="s">
        <v>20</v>
      </c>
      <c r="B10" s="40" t="s">
        <v>208</v>
      </c>
    </row>
    <row r="12" spans="1:5" ht="14.45" x14ac:dyDescent="0.5">
      <c r="A12" s="169" t="s">
        <v>501</v>
      </c>
      <c r="B12" s="170"/>
      <c r="C12" s="170"/>
      <c r="D12" s="170"/>
      <c r="E12" s="171"/>
    </row>
    <row r="14" spans="1:5" ht="14.45" x14ac:dyDescent="0.5">
      <c r="A14" s="9" t="s">
        <v>11</v>
      </c>
      <c r="B14" s="3" t="s">
        <v>12</v>
      </c>
      <c r="C14" s="2"/>
      <c r="D14" s="2"/>
      <c r="E14" s="31"/>
    </row>
    <row r="15" spans="1:5" x14ac:dyDescent="0.25">
      <c r="A15" s="68" t="s">
        <v>127</v>
      </c>
      <c r="B15" s="1" t="s">
        <v>39</v>
      </c>
      <c r="C15" s="1"/>
      <c r="E15" s="30">
        <f>'8.Pripravljalna in ruš. dela ES'!$F$37</f>
        <v>0</v>
      </c>
    </row>
    <row r="16" spans="1:5" ht="14.45" x14ac:dyDescent="0.5">
      <c r="A16" s="68" t="s">
        <v>129</v>
      </c>
      <c r="B16" s="1" t="s">
        <v>40</v>
      </c>
      <c r="C16" s="1"/>
      <c r="E16" s="30">
        <f>'10.Betonska dela ES'!$F$16</f>
        <v>0</v>
      </c>
    </row>
    <row r="17" spans="1:5" ht="14.45" x14ac:dyDescent="0.5">
      <c r="A17" s="68" t="s">
        <v>429</v>
      </c>
      <c r="B17" s="1" t="s">
        <v>41</v>
      </c>
      <c r="C17" s="1"/>
      <c r="E17" s="30">
        <f>'12.Tesarska dela ES'!$F$19</f>
        <v>0</v>
      </c>
    </row>
    <row r="18" spans="1:5" ht="14.45" x14ac:dyDescent="0.5">
      <c r="A18" s="9" t="s">
        <v>433</v>
      </c>
      <c r="B18" s="3" t="s">
        <v>42</v>
      </c>
      <c r="C18" s="3"/>
      <c r="D18" s="2"/>
      <c r="E18" s="31">
        <f>'14.Zidarska dela ES'!$F$22</f>
        <v>0</v>
      </c>
    </row>
    <row r="19" spans="1:5" ht="14.45" x14ac:dyDescent="0.5">
      <c r="A19" s="68"/>
      <c r="B19" s="13" t="s">
        <v>43</v>
      </c>
      <c r="E19" s="32">
        <f>SUM(E15:E18)</f>
        <v>0</v>
      </c>
    </row>
    <row r="20" spans="1:5" ht="14.45" x14ac:dyDescent="0.5">
      <c r="A20" s="12"/>
      <c r="B20" s="1"/>
    </row>
    <row r="21" spans="1:5" x14ac:dyDescent="0.25">
      <c r="A21" s="9" t="s">
        <v>13</v>
      </c>
      <c r="B21" s="3" t="s">
        <v>14</v>
      </c>
      <c r="C21" s="2"/>
      <c r="D21" s="2"/>
      <c r="E21" s="31"/>
    </row>
    <row r="22" spans="1:5" ht="14.45" x14ac:dyDescent="0.5">
      <c r="A22" s="10" t="s">
        <v>477</v>
      </c>
      <c r="B22" s="1" t="s">
        <v>44</v>
      </c>
      <c r="E22" s="30">
        <f>'16.Krovsko kleparska dela ES'!$F$35</f>
        <v>0</v>
      </c>
    </row>
    <row r="23" spans="1:5" x14ac:dyDescent="0.25">
      <c r="A23" s="10" t="s">
        <v>478</v>
      </c>
      <c r="B23" s="1" t="s">
        <v>45</v>
      </c>
      <c r="E23" s="30">
        <f>'17.Ključavničarska dela ES'!$F$41</f>
        <v>0</v>
      </c>
    </row>
    <row r="24" spans="1:5" ht="14.45" x14ac:dyDescent="0.5">
      <c r="A24" s="10" t="s">
        <v>479</v>
      </c>
      <c r="B24" s="1" t="s">
        <v>46</v>
      </c>
      <c r="E24" s="30">
        <f>'19.Mizarska dela ES'!$F$46</f>
        <v>0</v>
      </c>
    </row>
    <row r="25" spans="1:5" ht="14.45" x14ac:dyDescent="0.5">
      <c r="A25" s="11" t="s">
        <v>480</v>
      </c>
      <c r="B25" s="6" t="s">
        <v>47</v>
      </c>
      <c r="C25" s="34"/>
      <c r="D25" s="34"/>
      <c r="E25" s="29">
        <f>'22.Slikopleskarska dela ES'!$F$23</f>
        <v>0</v>
      </c>
    </row>
    <row r="26" spans="1:5" ht="14.45" x14ac:dyDescent="0.5">
      <c r="A26" s="11" t="s">
        <v>481</v>
      </c>
      <c r="B26" s="6" t="s">
        <v>79</v>
      </c>
      <c r="C26" s="34"/>
      <c r="D26" s="34"/>
      <c r="E26" s="29">
        <f>'24.Podopolagalska dela ES'!$F$14</f>
        <v>0</v>
      </c>
    </row>
    <row r="27" spans="1:5" s="8" customFormat="1" ht="14.45" x14ac:dyDescent="0.5">
      <c r="A27" s="11" t="s">
        <v>482</v>
      </c>
      <c r="B27" s="157" t="s">
        <v>89</v>
      </c>
      <c r="E27" s="438">
        <f>'25.Fasada ES'!$F$30</f>
        <v>0</v>
      </c>
    </row>
    <row r="28" spans="1:5" s="8" customFormat="1" x14ac:dyDescent="0.25">
      <c r="A28" s="9" t="s">
        <v>483</v>
      </c>
      <c r="B28" s="3" t="s">
        <v>476</v>
      </c>
      <c r="C28" s="2"/>
      <c r="D28" s="2"/>
      <c r="E28" s="33">
        <f>'26.Električne napeljave ES'!$I$76</f>
        <v>0</v>
      </c>
    </row>
    <row r="29" spans="1:5" x14ac:dyDescent="0.25">
      <c r="A29" s="14"/>
      <c r="B29" s="1" t="s">
        <v>48</v>
      </c>
      <c r="E29" s="32">
        <f>SUM(E22:E28)</f>
        <v>0</v>
      </c>
    </row>
    <row r="30" spans="1:5" x14ac:dyDescent="0.25">
      <c r="A30" s="14"/>
      <c r="B30" s="1"/>
      <c r="E30" s="32"/>
    </row>
    <row r="31" spans="1:5" ht="15.75" thickBot="1" x14ac:dyDescent="0.3">
      <c r="A31" s="159" t="s">
        <v>221</v>
      </c>
      <c r="B31" s="160" t="s">
        <v>222</v>
      </c>
      <c r="C31" s="161"/>
      <c r="D31" s="161"/>
      <c r="E31" s="162">
        <f>+E19+E29</f>
        <v>0</v>
      </c>
    </row>
    <row r="32" spans="1:5" ht="15.75" thickTop="1" x14ac:dyDescent="0.25"/>
    <row r="34" spans="2:2" x14ac:dyDescent="0.25">
      <c r="B34" t="s">
        <v>476</v>
      </c>
    </row>
  </sheetData>
  <sheetProtection algorithmName="SHA-512" hashValue="o8rb57xq4NMo+lmsdsV1hZ/0IWSlv70K/atzPsFZhHgdKjrJUo5yC1HVQYmsugb3qzldR5RdeF2ruqlj+p7VzA==" saltValue="dkYx3S0S/u4jhIRQ4jRa2Q==" spinCount="100000" sheet="1" objects="1" scenarios="1"/>
  <pageMargins left="0.70866141732283472" right="0.19685039370078741" top="0.74803149606299213" bottom="0.74803149606299213" header="0.31496062992125984" footer="0.31496062992125984"/>
  <pageSetup paperSize="9" firstPageNumber="7" orientation="portrait" useFirstPageNumber="1" r:id="rId1"/>
  <headerFooter>
    <oddHeader>&amp;CVRTEC NAJDIHOJCA ENOTA ČENČA</oddHeader>
    <oddFooter>&amp;L&amp;A&amp;R&amp;P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2"/>
  <sheetViews>
    <sheetView showZeros="0" view="pageLayout" topLeftCell="A4" zoomScaleNormal="100" zoomScaleSheetLayoutView="100" workbookViewId="0">
      <selection activeCell="B16" sqref="B16"/>
    </sheetView>
  </sheetViews>
  <sheetFormatPr defaultRowHeight="15" x14ac:dyDescent="0.25"/>
  <cols>
    <col min="1" max="1" width="9.7109375" customWidth="1"/>
    <col min="2" max="2" width="45.7109375" customWidth="1"/>
    <col min="3" max="3" width="5.7109375" customWidth="1"/>
    <col min="4" max="4" width="6.42578125" customWidth="1"/>
    <col min="5" max="5" width="11.7109375" style="30" customWidth="1"/>
  </cols>
  <sheetData>
    <row r="2" spans="1:5" x14ac:dyDescent="0.25">
      <c r="A2" s="4" t="s">
        <v>0</v>
      </c>
      <c r="B2" s="36" t="s">
        <v>1</v>
      </c>
      <c r="C2" s="36"/>
    </row>
    <row r="3" spans="1:5" ht="14.45" x14ac:dyDescent="0.5">
      <c r="A3" s="4"/>
      <c r="B3" s="36" t="s">
        <v>3</v>
      </c>
      <c r="C3" s="36"/>
    </row>
    <row r="4" spans="1:5" x14ac:dyDescent="0.25">
      <c r="A4" s="4" t="s">
        <v>2</v>
      </c>
      <c r="B4" s="36" t="s">
        <v>205</v>
      </c>
      <c r="C4" s="36"/>
    </row>
    <row r="5" spans="1:5" x14ac:dyDescent="0.25">
      <c r="A5" s="4" t="s">
        <v>53</v>
      </c>
      <c r="B5" t="s">
        <v>4</v>
      </c>
    </row>
    <row r="6" spans="1:5" x14ac:dyDescent="0.25">
      <c r="A6" s="4" t="s">
        <v>5</v>
      </c>
      <c r="B6" t="s">
        <v>209</v>
      </c>
    </row>
    <row r="7" spans="1:5" x14ac:dyDescent="0.25">
      <c r="A7" s="4" t="s">
        <v>6</v>
      </c>
      <c r="B7" t="s">
        <v>37</v>
      </c>
    </row>
    <row r="8" spans="1:5" x14ac:dyDescent="0.25">
      <c r="A8" s="4"/>
      <c r="B8" t="s">
        <v>7</v>
      </c>
    </row>
    <row r="9" spans="1:5" x14ac:dyDescent="0.25">
      <c r="A9" s="4" t="s">
        <v>8</v>
      </c>
      <c r="B9" s="39" t="s">
        <v>207</v>
      </c>
    </row>
    <row r="10" spans="1:5" ht="14.45" x14ac:dyDescent="0.5">
      <c r="A10" s="4" t="s">
        <v>20</v>
      </c>
      <c r="B10" s="40" t="s">
        <v>208</v>
      </c>
    </row>
    <row r="12" spans="1:5" ht="14.45" x14ac:dyDescent="0.5">
      <c r="A12" s="169" t="s">
        <v>500</v>
      </c>
      <c r="B12" s="170"/>
      <c r="C12" s="170"/>
      <c r="D12" s="170"/>
      <c r="E12" s="171"/>
    </row>
    <row r="14" spans="1:5" ht="14.45" x14ac:dyDescent="0.5">
      <c r="A14" s="9" t="s">
        <v>11</v>
      </c>
      <c r="B14" s="3" t="s">
        <v>12</v>
      </c>
      <c r="C14" s="2"/>
      <c r="D14" s="2"/>
      <c r="E14" s="31"/>
    </row>
    <row r="15" spans="1:5" x14ac:dyDescent="0.25">
      <c r="A15" s="68" t="s">
        <v>128</v>
      </c>
      <c r="B15" s="1" t="s">
        <v>39</v>
      </c>
      <c r="C15" s="1"/>
      <c r="E15" s="30">
        <f>'9.Pripra. in ruš. dela OKNA'!$F$58</f>
        <v>0</v>
      </c>
    </row>
    <row r="16" spans="1:5" ht="14.45" x14ac:dyDescent="0.5">
      <c r="A16" s="68" t="s">
        <v>133</v>
      </c>
      <c r="B16" s="1" t="s">
        <v>40</v>
      </c>
      <c r="C16" s="1"/>
      <c r="E16" s="30">
        <f>'11.Betonska dela OKNA'!$F$16</f>
        <v>0</v>
      </c>
    </row>
    <row r="17" spans="1:5" ht="14.45" x14ac:dyDescent="0.5">
      <c r="A17" s="68" t="s">
        <v>431</v>
      </c>
      <c r="B17" s="1" t="s">
        <v>41</v>
      </c>
      <c r="C17" s="1"/>
      <c r="E17" s="30">
        <f>'13.Tesarska dela OKNA'!$F$17</f>
        <v>0</v>
      </c>
    </row>
    <row r="18" spans="1:5" ht="14.45" x14ac:dyDescent="0.5">
      <c r="A18" s="9" t="s">
        <v>435</v>
      </c>
      <c r="B18" s="3" t="s">
        <v>42</v>
      </c>
      <c r="C18" s="3"/>
      <c r="D18" s="2"/>
      <c r="E18" s="31">
        <f>'15.Zidarska dela OKNA'!$F$30</f>
        <v>0</v>
      </c>
    </row>
    <row r="19" spans="1:5" ht="14.45" x14ac:dyDescent="0.5">
      <c r="A19" s="12"/>
      <c r="B19" s="13" t="s">
        <v>43</v>
      </c>
      <c r="E19" s="32">
        <f>SUM(E15:E18)</f>
        <v>0</v>
      </c>
    </row>
    <row r="20" spans="1:5" ht="14.45" x14ac:dyDescent="0.5">
      <c r="A20" s="12"/>
      <c r="B20" s="1"/>
    </row>
    <row r="21" spans="1:5" x14ac:dyDescent="0.25">
      <c r="A21" s="9" t="s">
        <v>13</v>
      </c>
      <c r="B21" s="3" t="s">
        <v>14</v>
      </c>
      <c r="C21" s="2"/>
      <c r="D21" s="2"/>
      <c r="E21" s="31"/>
    </row>
    <row r="22" spans="1:5" x14ac:dyDescent="0.25">
      <c r="A22" s="68" t="s">
        <v>484</v>
      </c>
      <c r="B22" s="1" t="s">
        <v>45</v>
      </c>
      <c r="E22" s="30">
        <f>'18.Ključavničarska dela OKNA'!$F$31</f>
        <v>0</v>
      </c>
    </row>
    <row r="23" spans="1:5" ht="14.45" x14ac:dyDescent="0.5">
      <c r="A23" s="68" t="s">
        <v>485</v>
      </c>
      <c r="B23" s="1" t="s">
        <v>46</v>
      </c>
      <c r="E23" s="30">
        <f>'20.Mizarska dela OKNA'!$F$43</f>
        <v>0</v>
      </c>
    </row>
    <row r="24" spans="1:5" ht="14.45" x14ac:dyDescent="0.5">
      <c r="A24" s="68" t="s">
        <v>486</v>
      </c>
      <c r="B24" s="6" t="s">
        <v>275</v>
      </c>
      <c r="C24" s="137"/>
      <c r="D24" s="137"/>
      <c r="E24" s="29">
        <f>'21.Okna in steklarska dela OKNA'!$F$82</f>
        <v>0</v>
      </c>
    </row>
    <row r="25" spans="1:5" ht="14.45" x14ac:dyDescent="0.5">
      <c r="A25" s="9" t="s">
        <v>487</v>
      </c>
      <c r="B25" s="145" t="s">
        <v>47</v>
      </c>
      <c r="C25" s="146"/>
      <c r="D25" s="146"/>
      <c r="E25" s="147">
        <f>'23.Slikopleskarska dela OKNA'!$F$19</f>
        <v>0</v>
      </c>
    </row>
    <row r="26" spans="1:5" x14ac:dyDescent="0.25">
      <c r="A26" s="14"/>
      <c r="B26" s="1" t="s">
        <v>48</v>
      </c>
      <c r="E26" s="32">
        <f>SUM(E22:E25)</f>
        <v>0</v>
      </c>
    </row>
    <row r="27" spans="1:5" ht="14.45" x14ac:dyDescent="0.5">
      <c r="A27" s="14"/>
      <c r="B27" s="1"/>
      <c r="E27" s="32"/>
    </row>
    <row r="28" spans="1:5" ht="14.45" x14ac:dyDescent="0.5">
      <c r="A28" s="9" t="s">
        <v>223</v>
      </c>
      <c r="B28" s="3" t="s">
        <v>414</v>
      </c>
      <c r="C28" s="2"/>
      <c r="D28" s="2"/>
      <c r="E28" s="31"/>
    </row>
    <row r="29" spans="1:5" s="8" customFormat="1" x14ac:dyDescent="0.25">
      <c r="A29" s="172">
        <v>27</v>
      </c>
      <c r="B29" s="157" t="s">
        <v>266</v>
      </c>
      <c r="E29" s="173">
        <f>'27.Ostalo OKNA'!$F$16</f>
        <v>0</v>
      </c>
    </row>
    <row r="30" spans="1:5" x14ac:dyDescent="0.25">
      <c r="A30" s="172"/>
      <c r="B30" s="157"/>
      <c r="C30" s="8"/>
      <c r="D30" s="8"/>
      <c r="E30" s="173"/>
    </row>
    <row r="31" spans="1:5" ht="15.75" thickBot="1" x14ac:dyDescent="0.3">
      <c r="A31" s="159" t="s">
        <v>415</v>
      </c>
      <c r="B31" s="160" t="s">
        <v>222</v>
      </c>
      <c r="C31" s="161"/>
      <c r="D31" s="161"/>
      <c r="E31" s="162">
        <f>+E19+E26+E29</f>
        <v>0</v>
      </c>
    </row>
    <row r="32" spans="1:5" ht="15.75" thickTop="1" x14ac:dyDescent="0.25"/>
  </sheetData>
  <sheetProtection algorithmName="SHA-512" hashValue="0DvkiJEUrsVyXPfKRmojBGocrJN+a9Q/U3kBms7uM/OkUhgQGlpkYwh7abM+G6jFSIkVX4Fc15aO6xMAYBw/3g==" saltValue="DfF2myfzp0Y4MSDyBowM1A==" spinCount="100000" sheet="1" objects="1" scenarios="1"/>
  <pageMargins left="0.70866141732283472" right="0.19685039370078741" top="0.74803149606299213" bottom="0.74803149606299213" header="0.31496062992125984" footer="0.31496062992125984"/>
  <pageSetup paperSize="9" firstPageNumber="8" orientation="portrait" useFirstPageNumber="1" r:id="rId1"/>
  <headerFooter>
    <oddHeader>&amp;CVRTEC NAJDIHOJCA ENOTA ČENČA</oddHeader>
    <oddFooter>&amp;L&amp;A&amp;R&amp;P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7"/>
  <sheetViews>
    <sheetView showZeros="0" view="pageBreakPreview" zoomScaleNormal="100" zoomScaleSheetLayoutView="100" workbookViewId="0">
      <selection activeCell="D14" sqref="D14"/>
    </sheetView>
  </sheetViews>
  <sheetFormatPr defaultRowHeight="15" x14ac:dyDescent="0.25"/>
  <cols>
    <col min="1" max="1" width="9.7109375" customWidth="1"/>
    <col min="2" max="2" width="45.7109375" customWidth="1"/>
    <col min="3" max="3" width="5.7109375" customWidth="1"/>
    <col min="4" max="4" width="6.42578125" customWidth="1"/>
    <col min="5" max="5" width="11.7109375" style="30" customWidth="1"/>
  </cols>
  <sheetData>
    <row r="2" spans="1:5" x14ac:dyDescent="0.25">
      <c r="A2" s="4" t="s">
        <v>0</v>
      </c>
      <c r="B2" s="36" t="s">
        <v>1</v>
      </c>
      <c r="C2" s="36"/>
    </row>
    <row r="3" spans="1:5" ht="14.45" x14ac:dyDescent="0.5">
      <c r="A3" s="4"/>
      <c r="B3" s="36" t="s">
        <v>3</v>
      </c>
      <c r="C3" s="36"/>
    </row>
    <row r="4" spans="1:5" x14ac:dyDescent="0.25">
      <c r="A4" s="4" t="s">
        <v>2</v>
      </c>
      <c r="B4" s="36" t="s">
        <v>205</v>
      </c>
      <c r="C4" s="36"/>
    </row>
    <row r="5" spans="1:5" x14ac:dyDescent="0.25">
      <c r="A5" s="4" t="s">
        <v>53</v>
      </c>
      <c r="B5" t="s">
        <v>4</v>
      </c>
    </row>
    <row r="6" spans="1:5" x14ac:dyDescent="0.25">
      <c r="A6" s="4" t="s">
        <v>5</v>
      </c>
      <c r="B6" t="s">
        <v>209</v>
      </c>
    </row>
    <row r="7" spans="1:5" x14ac:dyDescent="0.25">
      <c r="A7" s="4" t="s">
        <v>6</v>
      </c>
      <c r="B7" t="s">
        <v>37</v>
      </c>
    </row>
    <row r="8" spans="1:5" x14ac:dyDescent="0.25">
      <c r="A8" s="4"/>
      <c r="B8" t="s">
        <v>7</v>
      </c>
    </row>
    <row r="9" spans="1:5" x14ac:dyDescent="0.25">
      <c r="A9" s="4" t="s">
        <v>8</v>
      </c>
      <c r="B9" s="39" t="s">
        <v>207</v>
      </c>
    </row>
    <row r="10" spans="1:5" ht="14.45" x14ac:dyDescent="0.5">
      <c r="A10" s="4" t="s">
        <v>20</v>
      </c>
      <c r="B10" s="40" t="s">
        <v>208</v>
      </c>
    </row>
    <row r="12" spans="1:5" ht="14.45" x14ac:dyDescent="0.5">
      <c r="A12" s="169" t="s">
        <v>535</v>
      </c>
      <c r="B12" s="170"/>
      <c r="C12" s="170"/>
      <c r="D12" s="170"/>
      <c r="E12" s="171"/>
    </row>
    <row r="14" spans="1:5" ht="14.45" x14ac:dyDescent="0.5">
      <c r="A14" s="9" t="s">
        <v>488</v>
      </c>
      <c r="B14" s="3" t="s">
        <v>536</v>
      </c>
      <c r="C14" s="3"/>
      <c r="D14" s="2"/>
      <c r="E14" s="31">
        <f>'28.VRTNA UTA'!$F$40</f>
        <v>0</v>
      </c>
    </row>
    <row r="15" spans="1:5" ht="14.45" x14ac:dyDescent="0.5">
      <c r="A15" s="11"/>
      <c r="B15" s="157"/>
      <c r="C15" s="157"/>
      <c r="D15" s="8"/>
      <c r="E15" s="158"/>
    </row>
    <row r="16" spans="1:5" ht="14.65" thickBot="1" x14ac:dyDescent="0.55000000000000004">
      <c r="A16" s="159"/>
      <c r="B16" s="160" t="s">
        <v>537</v>
      </c>
      <c r="C16" s="161"/>
      <c r="D16" s="161"/>
      <c r="E16" s="162">
        <f>SUM(E14)</f>
        <v>0</v>
      </c>
    </row>
    <row r="17" ht="14.65" thickTop="1" x14ac:dyDescent="0.5"/>
  </sheetData>
  <sheetProtection algorithmName="SHA-512" hashValue="9ChHl3Zq5IaisJtH/3Q6TUA8vLoWolV4ZsvYEy+3vc3tVLOzqdUVfvfrm2sh1fOMBCEjSn2dde0YNY89/L4MjA==" saltValue="lHX2C7Y5hMpfDr5V89XtfQ==" spinCount="100000" sheet="1" objects="1" scenarios="1"/>
  <pageMargins left="0.70866141732283472" right="0.19685039370078741" top="0.74803149606299213" bottom="0.74803149606299213" header="0.31496062992125984" footer="0.31496062992125984"/>
  <pageSetup paperSize="9" firstPageNumber="9" orientation="portrait" useFirstPageNumber="1" r:id="rId1"/>
  <headerFooter>
    <oddHeader>&amp;CVRTEC NAJDIHOJCA ENOTA ČENČA</oddHeader>
    <oddFooter>&amp;L&amp;A&amp;R&amp;P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Zeros="0" view="pageBreakPreview" zoomScaleNormal="100" zoomScaleSheetLayoutView="100" workbookViewId="0">
      <selection activeCell="E16" sqref="E16"/>
    </sheetView>
  </sheetViews>
  <sheetFormatPr defaultColWidth="9.140625" defaultRowHeight="15" x14ac:dyDescent="0.25"/>
  <cols>
    <col min="1" max="1" width="9.7109375" style="55" customWidth="1"/>
    <col min="2" max="2" width="46.7109375" style="55" customWidth="1"/>
    <col min="3" max="3" width="5.7109375" style="55" customWidth="1"/>
    <col min="4" max="4" width="5.7109375" style="54" customWidth="1"/>
    <col min="5" max="5" width="9.7109375" style="55" customWidth="1"/>
    <col min="6" max="6" width="9.7109375" style="112" customWidth="1"/>
    <col min="7" max="16384" width="9.140625" style="55"/>
  </cols>
  <sheetData>
    <row r="1" spans="1:6" ht="14.45" x14ac:dyDescent="0.5">
      <c r="A1" s="107" t="s">
        <v>11</v>
      </c>
      <c r="B1" s="107" t="s">
        <v>12</v>
      </c>
    </row>
    <row r="3" spans="1:6" x14ac:dyDescent="0.25">
      <c r="A3" s="107" t="s">
        <v>127</v>
      </c>
      <c r="B3" s="107" t="s">
        <v>503</v>
      </c>
    </row>
    <row r="4" spans="1:6" ht="14.45" x14ac:dyDescent="0.5">
      <c r="A4" s="107"/>
      <c r="B4" s="107"/>
    </row>
    <row r="5" spans="1:6" ht="135" customHeight="1" x14ac:dyDescent="0.25">
      <c r="B5" s="487" t="s">
        <v>49</v>
      </c>
      <c r="C5" s="487"/>
      <c r="D5" s="487"/>
      <c r="E5" s="487"/>
      <c r="F5" s="487"/>
    </row>
    <row r="6" spans="1:6" ht="45" customHeight="1" x14ac:dyDescent="0.25">
      <c r="B6" s="488" t="s">
        <v>50</v>
      </c>
      <c r="C6" s="488"/>
      <c r="D6" s="488"/>
      <c r="E6" s="488"/>
      <c r="F6" s="488"/>
    </row>
    <row r="7" spans="1:6" ht="90" customHeight="1" x14ac:dyDescent="0.25">
      <c r="B7" s="488" t="s">
        <v>63</v>
      </c>
      <c r="C7" s="488"/>
      <c r="D7" s="488"/>
      <c r="E7" s="488"/>
      <c r="F7" s="488"/>
    </row>
    <row r="8" spans="1:6" ht="45.75" customHeight="1" x14ac:dyDescent="0.25">
      <c r="B8" s="488" t="s">
        <v>51</v>
      </c>
      <c r="C8" s="488"/>
      <c r="D8" s="488"/>
      <c r="E8" s="488"/>
      <c r="F8" s="488"/>
    </row>
    <row r="9" spans="1:6" ht="30" customHeight="1" x14ac:dyDescent="0.25">
      <c r="B9" s="488" t="s">
        <v>52</v>
      </c>
      <c r="C9" s="488"/>
      <c r="D9" s="488"/>
      <c r="E9" s="488"/>
      <c r="F9" s="488"/>
    </row>
    <row r="10" spans="1:6" ht="15" customHeight="1" x14ac:dyDescent="0.25">
      <c r="B10" s="140"/>
      <c r="C10" s="140"/>
      <c r="D10" s="139"/>
      <c r="E10" s="140"/>
      <c r="F10" s="113"/>
    </row>
    <row r="11" spans="1:6" s="111" customFormat="1" x14ac:dyDescent="0.2">
      <c r="A11" s="163" t="s">
        <v>61</v>
      </c>
      <c r="B11" s="164" t="s">
        <v>62</v>
      </c>
      <c r="C11" s="165" t="s">
        <v>55</v>
      </c>
      <c r="D11" s="166" t="s">
        <v>56</v>
      </c>
      <c r="E11" s="167" t="s">
        <v>57</v>
      </c>
      <c r="F11" s="168" t="s">
        <v>58</v>
      </c>
    </row>
    <row r="12" spans="1:6" ht="15" customHeight="1" x14ac:dyDescent="0.25">
      <c r="A12" s="52"/>
      <c r="B12" s="51"/>
      <c r="C12" s="53"/>
      <c r="D12" s="52"/>
      <c r="E12" s="206"/>
      <c r="F12" s="207"/>
    </row>
    <row r="13" spans="1:6" s="21" customFormat="1" ht="150" customHeight="1" x14ac:dyDescent="0.25">
      <c r="A13" s="18" t="s">
        <v>216</v>
      </c>
      <c r="B13" s="19" t="s">
        <v>118</v>
      </c>
      <c r="C13" s="22"/>
      <c r="D13" s="23"/>
      <c r="E13" s="209"/>
      <c r="F13" s="208"/>
    </row>
    <row r="14" spans="1:6" s="21" customFormat="1" ht="15" customHeight="1" x14ac:dyDescent="0.25">
      <c r="A14" s="18"/>
      <c r="B14" s="19" t="s">
        <v>107</v>
      </c>
      <c r="C14" s="22"/>
      <c r="D14" s="23"/>
      <c r="E14" s="209"/>
      <c r="F14" s="208"/>
    </row>
    <row r="15" spans="1:6" s="21" customFormat="1" ht="15" customHeight="1" x14ac:dyDescent="0.25">
      <c r="A15" s="18"/>
      <c r="B15" s="19" t="s">
        <v>105</v>
      </c>
      <c r="C15" s="22" t="s">
        <v>101</v>
      </c>
      <c r="D15" s="23">
        <v>1</v>
      </c>
      <c r="E15" s="352">
        <v>0</v>
      </c>
      <c r="F15" s="208">
        <f>SUM(D15*E15)</f>
        <v>0</v>
      </c>
    </row>
    <row r="16" spans="1:6" s="21" customFormat="1" ht="15" customHeight="1" x14ac:dyDescent="0.25">
      <c r="A16" s="18"/>
      <c r="B16" s="19" t="s">
        <v>157</v>
      </c>
      <c r="C16" s="22" t="s">
        <v>101</v>
      </c>
      <c r="D16" s="23">
        <v>1</v>
      </c>
      <c r="E16" s="352"/>
      <c r="F16" s="208">
        <f>SUM(D16*E16)</f>
        <v>0</v>
      </c>
    </row>
    <row r="17" spans="1:6" s="21" customFormat="1" ht="15" customHeight="1" x14ac:dyDescent="0.25">
      <c r="A17" s="18"/>
      <c r="B17" s="19" t="s">
        <v>106</v>
      </c>
      <c r="C17" s="22" t="s">
        <v>101</v>
      </c>
      <c r="D17" s="23">
        <v>1</v>
      </c>
      <c r="E17" s="352"/>
      <c r="F17" s="208">
        <f>SUM(D17*E17)</f>
        <v>0</v>
      </c>
    </row>
    <row r="18" spans="1:6" s="21" customFormat="1" ht="15" customHeight="1" x14ac:dyDescent="0.25">
      <c r="A18" s="18"/>
      <c r="B18" s="19" t="s">
        <v>108</v>
      </c>
      <c r="C18" s="22"/>
      <c r="D18" s="23"/>
      <c r="E18" s="209"/>
      <c r="F18" s="208"/>
    </row>
    <row r="19" spans="1:6" s="21" customFormat="1" ht="15" customHeight="1" x14ac:dyDescent="0.25">
      <c r="A19" s="18"/>
      <c r="B19" s="19" t="s">
        <v>109</v>
      </c>
      <c r="C19" s="22" t="s">
        <v>101</v>
      </c>
      <c r="D19" s="23">
        <v>1</v>
      </c>
      <c r="E19" s="352"/>
      <c r="F19" s="208">
        <f>SUM(D19*E19)</f>
        <v>0</v>
      </c>
    </row>
    <row r="20" spans="1:6" s="21" customFormat="1" ht="15" customHeight="1" x14ac:dyDescent="0.25">
      <c r="A20" s="18"/>
      <c r="B20" s="19" t="s">
        <v>110</v>
      </c>
      <c r="C20" s="22" t="s">
        <v>101</v>
      </c>
      <c r="D20" s="23">
        <v>1</v>
      </c>
      <c r="E20" s="352"/>
      <c r="F20" s="208">
        <f>SUM(D20*E20)</f>
        <v>0</v>
      </c>
    </row>
    <row r="21" spans="1:6" s="21" customFormat="1" ht="15" customHeight="1" x14ac:dyDescent="0.25">
      <c r="A21" s="18"/>
      <c r="B21" s="19" t="s">
        <v>111</v>
      </c>
      <c r="C21" s="22"/>
      <c r="D21" s="23"/>
      <c r="E21" s="209"/>
      <c r="F21" s="208"/>
    </row>
    <row r="22" spans="1:6" s="21" customFormat="1" ht="15" customHeight="1" x14ac:dyDescent="0.25">
      <c r="A22" s="18"/>
      <c r="B22" s="19" t="s">
        <v>112</v>
      </c>
      <c r="C22" s="22" t="s">
        <v>101</v>
      </c>
      <c r="D22" s="23">
        <v>1</v>
      </c>
      <c r="E22" s="352"/>
      <c r="F22" s="208">
        <f>SUM(D22*E22)</f>
        <v>0</v>
      </c>
    </row>
    <row r="23" spans="1:6" s="21" customFormat="1" ht="15" customHeight="1" x14ac:dyDescent="0.25">
      <c r="A23" s="18"/>
      <c r="B23" s="19" t="s">
        <v>113</v>
      </c>
      <c r="C23" s="22" t="s">
        <v>101</v>
      </c>
      <c r="D23" s="23">
        <v>2</v>
      </c>
      <c r="E23" s="352"/>
      <c r="F23" s="208">
        <f>SUM(D23*E23)</f>
        <v>0</v>
      </c>
    </row>
    <row r="24" spans="1:6" s="21" customFormat="1" ht="15" customHeight="1" x14ac:dyDescent="0.25">
      <c r="A24" s="18"/>
      <c r="B24" s="19" t="s">
        <v>114</v>
      </c>
      <c r="C24" s="22"/>
      <c r="D24" s="23"/>
      <c r="E24" s="209"/>
      <c r="F24" s="208"/>
    </row>
    <row r="25" spans="1:6" s="21" customFormat="1" ht="15" customHeight="1" x14ac:dyDescent="0.25">
      <c r="A25" s="18"/>
      <c r="B25" s="19" t="s">
        <v>115</v>
      </c>
      <c r="C25" s="22" t="s">
        <v>101</v>
      </c>
      <c r="D25" s="23">
        <v>2</v>
      </c>
      <c r="E25" s="352"/>
      <c r="F25" s="208">
        <f>SUM(D25*E25)</f>
        <v>0</v>
      </c>
    </row>
    <row r="26" spans="1:6" s="21" customFormat="1" ht="15" customHeight="1" x14ac:dyDescent="0.25">
      <c r="A26" s="18"/>
      <c r="B26" s="19" t="s">
        <v>117</v>
      </c>
      <c r="C26" s="22" t="s">
        <v>101</v>
      </c>
      <c r="D26" s="23">
        <v>1</v>
      </c>
      <c r="E26" s="352"/>
      <c r="F26" s="208">
        <f>SUM(D26*E26)</f>
        <v>0</v>
      </c>
    </row>
    <row r="27" spans="1:6" s="21" customFormat="1" ht="15" customHeight="1" x14ac:dyDescent="0.25">
      <c r="A27" s="18"/>
      <c r="B27" s="19" t="s">
        <v>116</v>
      </c>
      <c r="C27" s="22" t="s">
        <v>101</v>
      </c>
      <c r="D27" s="23">
        <v>1</v>
      </c>
      <c r="E27" s="352"/>
      <c r="F27" s="208">
        <f>SUM(D27*E27)</f>
        <v>0</v>
      </c>
    </row>
    <row r="28" spans="1:6" s="21" customFormat="1" ht="15" customHeight="1" x14ac:dyDescent="0.25">
      <c r="A28" s="18"/>
      <c r="B28" s="19"/>
      <c r="C28" s="22"/>
      <c r="D28" s="23"/>
      <c r="E28" s="209"/>
      <c r="F28" s="208"/>
    </row>
    <row r="29" spans="1:6" s="21" customFormat="1" ht="135" customHeight="1" x14ac:dyDescent="0.25">
      <c r="A29" s="18" t="s">
        <v>217</v>
      </c>
      <c r="B29" s="19" t="s">
        <v>158</v>
      </c>
      <c r="C29" s="22" t="s">
        <v>60</v>
      </c>
      <c r="D29" s="23">
        <v>80</v>
      </c>
      <c r="E29" s="352"/>
      <c r="F29" s="208">
        <f>SUM(D29*E29)</f>
        <v>0</v>
      </c>
    </row>
    <row r="30" spans="1:6" s="21" customFormat="1" ht="15" customHeight="1" x14ac:dyDescent="0.25">
      <c r="A30" s="18"/>
      <c r="B30" s="19"/>
      <c r="C30" s="22"/>
      <c r="D30" s="23"/>
      <c r="E30" s="209"/>
      <c r="F30" s="208"/>
    </row>
    <row r="31" spans="1:6" s="21" customFormat="1" ht="150" customHeight="1" x14ac:dyDescent="0.25">
      <c r="A31" s="18" t="s">
        <v>218</v>
      </c>
      <c r="B31" s="19" t="s">
        <v>159</v>
      </c>
      <c r="C31" s="22" t="s">
        <v>60</v>
      </c>
      <c r="D31" s="23">
        <v>36</v>
      </c>
      <c r="E31" s="352"/>
      <c r="F31" s="208">
        <f>SUM(D31*E31)</f>
        <v>0</v>
      </c>
    </row>
    <row r="32" spans="1:6" s="21" customFormat="1" ht="15" customHeight="1" x14ac:dyDescent="0.25">
      <c r="A32" s="18"/>
      <c r="B32" s="19"/>
      <c r="C32" s="22"/>
      <c r="D32" s="23"/>
      <c r="E32" s="209"/>
      <c r="F32" s="208"/>
    </row>
    <row r="33" spans="1:6" s="21" customFormat="1" ht="120" customHeight="1" x14ac:dyDescent="0.25">
      <c r="A33" s="18" t="s">
        <v>219</v>
      </c>
      <c r="B33" s="19" t="s">
        <v>210</v>
      </c>
      <c r="C33" s="22" t="s">
        <v>100</v>
      </c>
      <c r="D33" s="23">
        <v>0.5</v>
      </c>
      <c r="E33" s="352"/>
      <c r="F33" s="208">
        <f>SUM(D33*E33)</f>
        <v>0</v>
      </c>
    </row>
    <row r="34" spans="1:6" s="21" customFormat="1" ht="15" customHeight="1" x14ac:dyDescent="0.25">
      <c r="A34" s="18"/>
      <c r="B34" s="19"/>
      <c r="C34" s="22"/>
      <c r="D34" s="23"/>
      <c r="E34" s="209"/>
      <c r="F34" s="208"/>
    </row>
    <row r="35" spans="1:6" s="21" customFormat="1" ht="75" x14ac:dyDescent="0.25">
      <c r="A35" s="18" t="s">
        <v>102</v>
      </c>
      <c r="B35" s="19" t="s">
        <v>192</v>
      </c>
      <c r="C35" s="60" t="s">
        <v>60</v>
      </c>
      <c r="D35" s="54">
        <v>48</v>
      </c>
      <c r="E35" s="352"/>
      <c r="F35" s="208">
        <f t="shared" ref="F35" si="0">SUM(D35*E35)</f>
        <v>0</v>
      </c>
    </row>
    <row r="36" spans="1:6" x14ac:dyDescent="0.25">
      <c r="A36" s="66"/>
      <c r="B36" s="63"/>
      <c r="C36" s="66"/>
      <c r="D36" s="65"/>
      <c r="E36" s="210"/>
      <c r="F36" s="210"/>
    </row>
    <row r="37" spans="1:6" ht="15.75" thickBot="1" x14ac:dyDescent="0.3">
      <c r="A37" s="353"/>
      <c r="B37" s="353" t="s">
        <v>263</v>
      </c>
      <c r="C37" s="353"/>
      <c r="D37" s="354"/>
      <c r="E37" s="355"/>
      <c r="F37" s="355">
        <f>SUM(F12:F36)</f>
        <v>0</v>
      </c>
    </row>
    <row r="38" spans="1:6" ht="15.75" thickTop="1" x14ac:dyDescent="0.25"/>
  </sheetData>
  <sheetProtection algorithmName="SHA-512" hashValue="NW0LXGnnEq5gEbCaN5HfJCXtjCSyYY/qIgWhSeUnVqn9rT3nrF9B0FPM4I2kcT/BamTHr+soo11VTG/9Fo7kTA==" saltValue="RhodA0o07KLz4tHV2cpECw==" spinCount="100000" sheet="1" objects="1" scenarios="1"/>
  <mergeCells count="5">
    <mergeCell ref="B5:F5"/>
    <mergeCell ref="B6:F6"/>
    <mergeCell ref="B7:F7"/>
    <mergeCell ref="B8:F8"/>
    <mergeCell ref="B9:F9"/>
  </mergeCells>
  <pageMargins left="0.70866141732283472" right="0.19685039370078741" top="0.74803149606299213" bottom="0.74803149606299213" header="0.31496062992125984" footer="0.31496062992125984"/>
  <pageSetup paperSize="9" firstPageNumber="10" orientation="portrait" useFirstPageNumber="1" r:id="rId1"/>
  <headerFooter>
    <oddHeader>&amp;C&amp;"+,Regular"VRTEC NAJDIHOJCA ENOTA ČENČA</oddHeader>
    <oddFooter>&amp;L&amp;A&amp;R&amp;P</oddFooter>
  </headerFooter>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30</vt:i4>
      </vt:variant>
      <vt:variant>
        <vt:lpstr>Imenovani obsegi</vt:lpstr>
      </vt:variant>
      <vt:variant>
        <vt:i4>35</vt:i4>
      </vt:variant>
    </vt:vector>
  </HeadingPairs>
  <TitlesOfParts>
    <vt:vector size="65" baseType="lpstr">
      <vt:lpstr>NASLOVNA STRAN</vt:lpstr>
      <vt:lpstr>1.PONUDBENI PREDRAČUN</vt:lpstr>
      <vt:lpstr>2.POPIS skupna RK ES</vt:lpstr>
      <vt:lpstr>3.POPIS skupna RK OKNA</vt:lpstr>
      <vt:lpstr>4.Splošna navodila</vt:lpstr>
      <vt:lpstr>5.Rekapitulacija ES</vt:lpstr>
      <vt:lpstr>6.Rekapitulacija OKNA</vt:lpstr>
      <vt:lpstr>7.Rekapitulacija VRTNA UTA</vt:lpstr>
      <vt:lpstr>8.Pripravljalna in ruš. dela ES</vt:lpstr>
      <vt:lpstr>9.Pripra. in ruš. dela OKNA</vt:lpstr>
      <vt:lpstr>10.Betonska dela ES</vt:lpstr>
      <vt:lpstr>11.Betonska dela OKNA</vt:lpstr>
      <vt:lpstr>12.Tesarska dela ES</vt:lpstr>
      <vt:lpstr>13.Tesarska dela OKNA</vt:lpstr>
      <vt:lpstr>14.Zidarska dela ES</vt:lpstr>
      <vt:lpstr>15.Zidarska dela OKNA</vt:lpstr>
      <vt:lpstr>16.Krovsko kleparska dela ES</vt:lpstr>
      <vt:lpstr>17.Ključavničarska dela ES</vt:lpstr>
      <vt:lpstr>18.Ključavničarska dela OKNA</vt:lpstr>
      <vt:lpstr>19.Mizarska dela ES</vt:lpstr>
      <vt:lpstr>20.Mizarska dela OKNA</vt:lpstr>
      <vt:lpstr>21.Okna in steklarska dela OKNA</vt:lpstr>
      <vt:lpstr>22.Slikopleskarska dela ES</vt:lpstr>
      <vt:lpstr>23.Slikopleskarska dela OKNA</vt:lpstr>
      <vt:lpstr>24.Podopolagalska dela ES</vt:lpstr>
      <vt:lpstr>25.Fasada ES</vt:lpstr>
      <vt:lpstr>26.Električne napeljave ES</vt:lpstr>
      <vt:lpstr>27.Ostalo OKNA</vt:lpstr>
      <vt:lpstr>28.VRTNA UTA</vt:lpstr>
      <vt:lpstr>29.SEZNAM PONUJENE OPREME</vt:lpstr>
      <vt:lpstr>'10.Betonska dela ES'!Področje_tiskanja</vt:lpstr>
      <vt:lpstr>'12.Tesarska dela ES'!Področje_tiskanja</vt:lpstr>
      <vt:lpstr>'14.Zidarska dela ES'!Področje_tiskanja</vt:lpstr>
      <vt:lpstr>'16.Krovsko kleparska dela ES'!Področje_tiskanja</vt:lpstr>
      <vt:lpstr>'17.Ključavničarska dela ES'!Področje_tiskanja</vt:lpstr>
      <vt:lpstr>'19.Mizarska dela ES'!Področje_tiskanja</vt:lpstr>
      <vt:lpstr>'2.POPIS skupna RK ES'!Področje_tiskanja</vt:lpstr>
      <vt:lpstr>'22.Slikopleskarska dela ES'!Področje_tiskanja</vt:lpstr>
      <vt:lpstr>'24.Podopolagalska dela ES'!Področje_tiskanja</vt:lpstr>
      <vt:lpstr>'25.Fasada ES'!Področje_tiskanja</vt:lpstr>
      <vt:lpstr>'5.Rekapitulacija ES'!Področje_tiskanja</vt:lpstr>
      <vt:lpstr>'8.Pripravljalna in ruš. dela ES'!Področje_tiskanja</vt:lpstr>
      <vt:lpstr>'10.Betonska dela ES'!Tiskanje_naslovov</vt:lpstr>
      <vt:lpstr>'11.Betonska dela OKNA'!Tiskanje_naslovov</vt:lpstr>
      <vt:lpstr>'12.Tesarska dela ES'!Tiskanje_naslovov</vt:lpstr>
      <vt:lpstr>'13.Tesarska dela OKNA'!Tiskanje_naslovov</vt:lpstr>
      <vt:lpstr>'14.Zidarska dela ES'!Tiskanje_naslovov</vt:lpstr>
      <vt:lpstr>'15.Zidarska dela OKNA'!Tiskanje_naslovov</vt:lpstr>
      <vt:lpstr>'16.Krovsko kleparska dela ES'!Tiskanje_naslovov</vt:lpstr>
      <vt:lpstr>'17.Ključavničarska dela ES'!Tiskanje_naslovov</vt:lpstr>
      <vt:lpstr>'18.Ključavničarska dela OKNA'!Tiskanje_naslovov</vt:lpstr>
      <vt:lpstr>'19.Mizarska dela ES'!Tiskanje_naslovov</vt:lpstr>
      <vt:lpstr>'20.Mizarska dela OKNA'!Tiskanje_naslovov</vt:lpstr>
      <vt:lpstr>'21.Okna in steklarska dela OKNA'!Tiskanje_naslovov</vt:lpstr>
      <vt:lpstr>'22.Slikopleskarska dela ES'!Tiskanje_naslovov</vt:lpstr>
      <vt:lpstr>'23.Slikopleskarska dela OKNA'!Tiskanje_naslovov</vt:lpstr>
      <vt:lpstr>'24.Podopolagalska dela ES'!Tiskanje_naslovov</vt:lpstr>
      <vt:lpstr>'25.Fasada ES'!Tiskanje_naslovov</vt:lpstr>
      <vt:lpstr>'26.Električne napeljave ES'!Tiskanje_naslovov</vt:lpstr>
      <vt:lpstr>'27.Ostalo OKNA'!Tiskanje_naslovov</vt:lpstr>
      <vt:lpstr>'28.VRTNA UTA'!Tiskanje_naslovov</vt:lpstr>
      <vt:lpstr>'29.SEZNAM PONUJENE OPREME'!Tiskanje_naslovov</vt:lpstr>
      <vt:lpstr>'4.Splošna navodila'!Tiskanje_naslovov</vt:lpstr>
      <vt:lpstr>'8.Pripravljalna in ruš. dela ES'!Tiskanje_naslovov</vt:lpstr>
      <vt:lpstr>'9.Pripra. in ruš. dela OKNA'!Tiskanje_naslovov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2014-01-25T09:39:05Z</dcterms:created>
  <dcterms:modified xsi:type="dcterms:W3CDTF">2017-07-04T09:47:35Z</dcterms:modified>
</cp:coreProperties>
</file>