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defaultThemeVersion="124226"/>
  <mc:AlternateContent xmlns:mc="http://schemas.openxmlformats.org/markup-compatibility/2006">
    <mc:Choice Requires="x15">
      <x15ac:absPath xmlns:x15ac="http://schemas.microsoft.com/office/spreadsheetml/2010/11/ac" url="I:\My Drive\Projekti\82 Vrtički MOL 2016\Grba\PZI končni\"/>
    </mc:Choice>
  </mc:AlternateContent>
  <xr:revisionPtr revIDLastSave="0" documentId="8_{CFA75AC4-E886-46A0-984D-642C6B56042D}" xr6:coauthVersionLast="33" xr6:coauthVersionMax="33" xr10:uidLastSave="{00000000-0000-0000-0000-000000000000}"/>
  <bookViews>
    <workbookView xWindow="0" yWindow="0" windowWidth="28770" windowHeight="12030" tabRatio="790" xr2:uid="{00000000-000D-0000-FFFF-FFFF00000000}"/>
  </bookViews>
  <sheets>
    <sheet name="Skupna rek. Grba" sheetId="35" r:id="rId1"/>
    <sheet name="Vrtički Grba" sheetId="28" r:id="rId2"/>
    <sheet name="HP Grba" sheetId="34" r:id="rId3"/>
  </sheets>
  <definedNames>
    <definedName name="agregat">#REF!</definedName>
    <definedName name="izves" localSheetId="1">#REF!</definedName>
    <definedName name="izves">#REF!</definedName>
    <definedName name="izvesek">#REF!</definedName>
    <definedName name="oddusek">#REF!</definedName>
    <definedName name="oprema">#REF!</definedName>
    <definedName name="_xlnm.Print_Area" localSheetId="1">'Vrtički Grba'!$A$1:$F$158</definedName>
    <definedName name="_xlnm.Print_Titles" localSheetId="1">'Vrtički Grba'!$25:$25</definedName>
    <definedName name="svetilka">#REF!</definedName>
    <definedName name="totem" localSheetId="1">#REF!</definedName>
    <definedName name="totem">#REF!</definedName>
    <definedName name="totm" localSheetId="1">#REF!</definedName>
    <definedName name="totm">#REF!</definedName>
    <definedName name="zastavka">#REF!</definedName>
  </definedNames>
  <calcPr calcId="179017"/>
</workbook>
</file>

<file path=xl/calcChain.xml><?xml version="1.0" encoding="utf-8"?>
<calcChain xmlns="http://schemas.openxmlformats.org/spreadsheetml/2006/main">
  <c r="F28" i="28" l="1"/>
  <c r="F29" i="28"/>
  <c r="F121" i="28"/>
  <c r="F119" i="28"/>
  <c r="F118" i="28"/>
  <c r="F63" i="28"/>
  <c r="F117" i="28"/>
  <c r="F155" i="28"/>
  <c r="D150" i="28" l="1"/>
  <c r="F136" i="28" l="1"/>
  <c r="F135" i="28"/>
  <c r="F134" i="28"/>
  <c r="F133" i="28"/>
  <c r="F132" i="28"/>
  <c r="F131" i="28"/>
  <c r="F111" i="28" l="1"/>
  <c r="F110" i="28"/>
  <c r="F32" i="34" l="1"/>
  <c r="B58" i="34"/>
  <c r="A58" i="34"/>
  <c r="B57" i="34"/>
  <c r="A57" i="34"/>
  <c r="B56" i="34"/>
  <c r="A56" i="34"/>
  <c r="F47" i="34"/>
  <c r="F46" i="34"/>
  <c r="F45" i="34"/>
  <c r="F44" i="34"/>
  <c r="F43" i="34"/>
  <c r="F42" i="34"/>
  <c r="F41" i="34"/>
  <c r="F39" i="34"/>
  <c r="F38" i="34"/>
  <c r="F37" i="34"/>
  <c r="F36" i="34"/>
  <c r="F35" i="34"/>
  <c r="F34" i="34"/>
  <c r="F33" i="34"/>
  <c r="F26" i="34"/>
  <c r="F25" i="34"/>
  <c r="F24" i="34"/>
  <c r="F23" i="34"/>
  <c r="F22" i="34"/>
  <c r="F21" i="34"/>
  <c r="F20" i="34"/>
  <c r="F19" i="34"/>
  <c r="F18" i="34"/>
  <c r="F17" i="34"/>
  <c r="F11" i="34"/>
  <c r="F10" i="34"/>
  <c r="F9" i="34"/>
  <c r="F8" i="34"/>
  <c r="F7" i="34"/>
  <c r="F6" i="34"/>
  <c r="F5" i="34"/>
  <c r="E27" i="34" l="1"/>
  <c r="F27" i="34" s="1"/>
  <c r="F28" i="34" s="1"/>
  <c r="F57" i="34" s="1"/>
  <c r="E48" i="34"/>
  <c r="F48" i="34" s="1"/>
  <c r="E12" i="34"/>
  <c r="F12" i="34" s="1"/>
  <c r="F13" i="34" s="1"/>
  <c r="F56" i="34" s="1"/>
  <c r="E49" i="34"/>
  <c r="F49" i="34" s="1"/>
  <c r="F50" i="34" l="1"/>
  <c r="F58" i="34" s="1"/>
  <c r="F59" i="34" s="1"/>
  <c r="F8" i="35" s="1"/>
  <c r="F61" i="34" l="1"/>
  <c r="F62" i="34" s="1"/>
  <c r="F109" i="28" l="1"/>
  <c r="F32" i="28"/>
  <c r="F75" i="28"/>
  <c r="F74" i="28"/>
  <c r="F73" i="28"/>
  <c r="F76" i="28" s="1"/>
  <c r="F12" i="28" s="1"/>
  <c r="D47" i="28"/>
  <c r="F47" i="28"/>
  <c r="D44" i="28"/>
  <c r="F44" i="28" s="1"/>
  <c r="F46" i="28"/>
  <c r="F149" i="28"/>
  <c r="F148" i="28"/>
  <c r="F147" i="28"/>
  <c r="F146" i="28"/>
  <c r="F145" i="28"/>
  <c r="F144" i="28"/>
  <c r="F143" i="28"/>
  <c r="F142" i="28"/>
  <c r="F141" i="28"/>
  <c r="F140" i="28"/>
  <c r="F139" i="28"/>
  <c r="F107" i="28"/>
  <c r="F91" i="28"/>
  <c r="F90" i="28"/>
  <c r="F95" i="28"/>
  <c r="F41" i="28"/>
  <c r="F62" i="28"/>
  <c r="F94" i="28"/>
  <c r="D53" i="28"/>
  <c r="F53" i="28" s="1"/>
  <c r="F30" i="28"/>
  <c r="F34" i="28" s="1"/>
  <c r="F31" i="28"/>
  <c r="F105" i="28"/>
  <c r="F103" i="28"/>
  <c r="F101" i="28"/>
  <c r="F56" i="28"/>
  <c r="F156" i="28"/>
  <c r="F154" i="28"/>
  <c r="F99" i="28"/>
  <c r="F97" i="28"/>
  <c r="F93" i="28"/>
  <c r="F92" i="28"/>
  <c r="F69" i="28"/>
  <c r="F70" i="28" s="1"/>
  <c r="F11" i="28" s="1"/>
  <c r="F65" i="28"/>
  <c r="F64" i="28"/>
  <c r="F61" i="28"/>
  <c r="F55" i="28"/>
  <c r="F54" i="28"/>
  <c r="F52" i="28"/>
  <c r="F49" i="28"/>
  <c r="F42" i="28"/>
  <c r="F40" i="28"/>
  <c r="F39" i="28"/>
  <c r="F38" i="28"/>
  <c r="F33" i="28"/>
  <c r="F57" i="28" l="1"/>
  <c r="F157" i="28"/>
  <c r="F15" i="28" s="1"/>
  <c r="F122" i="28"/>
  <c r="F13" i="28" s="1"/>
  <c r="F150" i="28"/>
  <c r="F14" i="28" s="1"/>
  <c r="D43" i="28"/>
  <c r="F43" i="28" s="1"/>
  <c r="F66" i="28"/>
  <c r="F10" i="28" s="1"/>
  <c r="F8" i="28"/>
  <c r="F9" i="28" l="1"/>
  <c r="F16" i="28"/>
  <c r="F18" i="28" l="1"/>
  <c r="F20" i="28" s="1"/>
  <c r="F7" i="35"/>
  <c r="F9" i="35" s="1"/>
  <c r="F11" i="35" s="1"/>
  <c r="F13" i="35" s="1"/>
</calcChain>
</file>

<file path=xl/sharedStrings.xml><?xml version="1.0" encoding="utf-8"?>
<sst xmlns="http://schemas.openxmlformats.org/spreadsheetml/2006/main" count="425" uniqueCount="303">
  <si>
    <t>UTRJENE POVRSINE</t>
  </si>
  <si>
    <t>m2</t>
  </si>
  <si>
    <t>m3</t>
  </si>
  <si>
    <t>m1</t>
  </si>
  <si>
    <t>Zemeljska dela</t>
  </si>
  <si>
    <t>Izkopi</t>
  </si>
  <si>
    <t>kos</t>
  </si>
  <si>
    <t>Planum temeljnih tal</t>
  </si>
  <si>
    <t>Nosilne nevezane plasti</t>
  </si>
  <si>
    <t>Preddela</t>
  </si>
  <si>
    <t>Zgornji ustroj- voziscna konstrukcija - skupaj</t>
  </si>
  <si>
    <t>Preddela - skupaj</t>
  </si>
  <si>
    <t>SKUPAJ</t>
  </si>
  <si>
    <t>REKAPITULACIJA - UTRJENE POVRŠINE</t>
  </si>
  <si>
    <t xml:space="preserve">Preddela </t>
  </si>
  <si>
    <t>Zgornji ustroj</t>
  </si>
  <si>
    <t xml:space="preserve">Zgornji ustroj </t>
  </si>
  <si>
    <t>šifra</t>
  </si>
  <si>
    <t>Opis del</t>
  </si>
  <si>
    <t>enota</t>
  </si>
  <si>
    <t>količina</t>
  </si>
  <si>
    <t>cena/enoto</t>
  </si>
  <si>
    <t>cena</t>
  </si>
  <si>
    <t>Zemeljska dela-skupaj</t>
  </si>
  <si>
    <t>kom</t>
  </si>
  <si>
    <t>Odvoz viška odrinjenega humusa na trajno deponijo.</t>
  </si>
  <si>
    <t>Nabava, dobava materiala in izdelava nevezane plasti finega peska frakcije 0/8 mm, v debelini 10 cm, kot zaključne zaporne obrabne plasit, vključno z nevibracijskim uvaljenajem na 80 Mpa.</t>
  </si>
  <si>
    <t>Tuje stortitve</t>
  </si>
  <si>
    <t>Preskusi nadzor in tehnična dokumnetacija</t>
  </si>
  <si>
    <t>Geotehnični nadzor</t>
  </si>
  <si>
    <t>Tuje storitve - skupaj</t>
  </si>
  <si>
    <t>Robni elementi- robniki, obrobe</t>
  </si>
  <si>
    <t>Robni elementi- robniki, obrobe -skupaj</t>
  </si>
  <si>
    <t>Tuje storitve</t>
  </si>
  <si>
    <t>z.2</t>
  </si>
  <si>
    <t>z.2.1</t>
  </si>
  <si>
    <t>z.2.2</t>
  </si>
  <si>
    <t>z.2.3.</t>
  </si>
  <si>
    <t>z.2.5</t>
  </si>
  <si>
    <t>z.2.7</t>
  </si>
  <si>
    <t>Z.2.10.</t>
  </si>
  <si>
    <t>z.2.2.1.</t>
  </si>
  <si>
    <t>z.2.2.1.1</t>
  </si>
  <si>
    <t>z.2.2.1.2</t>
  </si>
  <si>
    <t>z.2.2.1.3</t>
  </si>
  <si>
    <t>z.2.2.2.</t>
  </si>
  <si>
    <t>z.2.2.2.1</t>
  </si>
  <si>
    <t>z.2.2.4.</t>
  </si>
  <si>
    <t>z.2.2.4.1</t>
  </si>
  <si>
    <t>z.2.2.4.2</t>
  </si>
  <si>
    <t>z.2.3.1</t>
  </si>
  <si>
    <t>z.2.3.1.1</t>
  </si>
  <si>
    <t>z.2.3.1.2</t>
  </si>
  <si>
    <t>z.2.7.</t>
  </si>
  <si>
    <t>z.2.10.</t>
  </si>
  <si>
    <t>z.2.10.1</t>
  </si>
  <si>
    <t>z.2.10.1.1</t>
  </si>
  <si>
    <t>z.2.10.1.2</t>
  </si>
  <si>
    <t>OPREMA</t>
  </si>
  <si>
    <t>OPREMA - skupaj</t>
  </si>
  <si>
    <t>z.2.4</t>
  </si>
  <si>
    <t>z.2.4.1</t>
  </si>
  <si>
    <t>Robni elementi, robniki</t>
  </si>
  <si>
    <t>z.2.2.4.3</t>
  </si>
  <si>
    <t>m</t>
  </si>
  <si>
    <t>Klop</t>
  </si>
  <si>
    <t>Čiščenje, košnja in podiranje grmičevja ter odvoz odpadnega materiala na trajno deponijo.</t>
  </si>
  <si>
    <t>Nabava, dobava in razstiranje peščene zemljine za zelenico v debelini 20 cm.</t>
  </si>
  <si>
    <t>Nabava, dobava in razstiranje  zemljine za zelenico (kvalitetni humus) v debelini 10 cm, vključno s humuziranjem brežin.</t>
  </si>
  <si>
    <t>Fino planiranje in sejanje zemljine, natančnost +-3cm.</t>
  </si>
  <si>
    <t>Nabava, dobava in setev trave. Uporabi se mešanica semen za senčno in sončno lego po navodilih vzdrževalca parka. Setev se izvede kot vodno setev.</t>
  </si>
  <si>
    <t>Zasaditev</t>
  </si>
  <si>
    <t>Izdelava projektne dokumentacije za projekt izvedenih del in navodil za uporabo in vzdrževanje</t>
  </si>
  <si>
    <t>Planiranje reliefa z natančnostjo +-3cm, 50% strojno, 50% ročno.</t>
  </si>
  <si>
    <t>Oprema</t>
  </si>
  <si>
    <t>z.2.7.7</t>
  </si>
  <si>
    <t>Zasaditev - skupaj</t>
  </si>
  <si>
    <t>Miza</t>
  </si>
  <si>
    <t>DDV</t>
  </si>
  <si>
    <t>SKUPAJ Z DDV</t>
  </si>
  <si>
    <t>Nabava, dobava in vgraditev lesenih robnikov dimenzij 5/20 cm, vključno s pritrdilnimi u-zankami.Linijske obrobe se polaga kot ločnico med zelnico in ostalimi utrjenimi površinami na predpisano višinsko koto zunanje ureditve in po navodilih dobavitelja, npr. pritrjevanje z u zankami z utiskavanjem v terensko podlago.</t>
  </si>
  <si>
    <t>točka</t>
  </si>
  <si>
    <t>Nabava, dobava materiala in polaganje geofilca na mestih utrjenih površin. Uporabi se geofilc gramature 300g/m2</t>
  </si>
  <si>
    <t>z.2.3.1.3</t>
  </si>
  <si>
    <t>z.2.3.1.4</t>
  </si>
  <si>
    <t>Obnova in zavarovanje zunanje ureditve  - točka</t>
  </si>
  <si>
    <t>Zelenice, vrtički</t>
  </si>
  <si>
    <t>Stojalo za kolo</t>
  </si>
  <si>
    <t>Kompostnik</t>
  </si>
  <si>
    <t>Mejnik</t>
  </si>
  <si>
    <t>Rušenje vseh vrst vozišč do debeline 20 cm vključno z robnimi elementi in odvoz odpadnega materiala na trajno deponijo izvajalca. Vštete so vse utrjene površine znotraj meje obdelave.</t>
  </si>
  <si>
    <t>Nasipi</t>
  </si>
  <si>
    <t>Odvoz viška odrinjenega izkopa na trajno deponijo.</t>
  </si>
  <si>
    <t>Nabava, dobava in vgraditev nasipa iz zrnate kamnine – 3. kategorije</t>
  </si>
  <si>
    <t>Nabava, dobava materiala in izdelava nevezane nosilne plasti drobljenca TD32 v deb. 15 cm za potrebe pešpoti med vrtički in pohodnih poti.</t>
  </si>
  <si>
    <t xml:space="preserve">Nabava, dobava in montaža dvokrilnih simetričnih vrat širne 1900mm in 2000mm v izgledu  kovinske ograje, sestavljene iz mrežnih plošč, višine 2000 mm (zanka 127 x 68mm) in iz toplotno cinkanih cevastih nosilcev višine 2600 cm. Vrata morajo vsebovati ves materila in potrbne tečaje za zapiranje vključno s cilindričnim vložkom za zaklepanje. Krajše krilo se bo dnevno odpiralo in mora imeti sistem za zaklep v poziciji odprtih vrat, dlaše krilo se odpira samo po potrebi. Oblika in barva ograje po predhodni potrditivi investitorja! </t>
  </si>
  <si>
    <t>Naprave za odvodnjavanje</t>
  </si>
  <si>
    <t>Naprave za odvodnjavanje -skupaj</t>
  </si>
  <si>
    <t>Siroki izkop lahke zemljine III. z odrivom na gradbiscno deponijo do 200 m - izkop za potrebe izvedbe poti</t>
  </si>
  <si>
    <t>Vodnjak "Komfort"- pitnik, izvedba v štokanem betonu bele barve</t>
  </si>
  <si>
    <t>z.2.7.8</t>
  </si>
  <si>
    <t>z.2.7.9</t>
  </si>
  <si>
    <t>z.2.7.11</t>
  </si>
  <si>
    <t>z.2.7.12</t>
  </si>
  <si>
    <t xml:space="preserve">Lesena lopa z omaricami za vrtičkarje. Nabava, dobava in montaža lesene nadstrešnice kot napr. Tip Vrtički 1, Igraš igrla d.o.o. </t>
  </si>
  <si>
    <t>Lesena lopa je dimenzije min. 6,60x2,85m in višine 3,10m. Svetla višina v loti je 2,5m. Vhod v lopo je narejen iz kovinskih vrat s kljuko in ključavnico obloženih enako kot fasada. Vski kovinski elementi so pocinkani in prašno barvani. Lopa ima 16 kovinskih omaric za shranjevanje orodja in opreme, vsaka omarica ima možnost zaklepa z žabico. V lopi je tudi skupni prostor dostopen vsem uporabnikom.</t>
  </si>
  <si>
    <t>Fasada lope je deloma iz termično obdelanega lesa jelke in mora zagotavljati dolgo življensko dobo brez vzdrževanja lesa in deloma iz fasadnih vlaknocementnih plošč debeline 8 mm.</t>
  </si>
  <si>
    <t>Zbiralnik za vodo. Nabava dobava in postavitev zbiralnkia za vodo dim. 1000l, kot napr. IBC Container plastic 225/50. Zbiralnik stoji na podstavku in ima tipsko pipo na ročko. V ceni je potrebno upoštevati nabavo 3 dodatnih pip in pokrovov za potrebe zamenjave. V ceni se upošteva tudi priklop na vertikalo lope, povezavo med zbiralniki in podloga po 8 zidakov na posamezen rezervoar, da je možna podstavitev posode za zalivanje pod pipo.</t>
  </si>
  <si>
    <t>Lesena zaslon</t>
  </si>
  <si>
    <t>z.2.7.13</t>
  </si>
  <si>
    <t>Nabava, dobava in saditev različnih vrst grmovnic in dreves.</t>
  </si>
  <si>
    <t>V ceni je potrebno upoštevati tudi vzdrževanje posajenih raslin za obdobje treh let. Vzdrževanje zajema redno obrezovanje, okopavanje, gnojenje in v začetni fazi tudi zalivanje. Rasline, ki odmrejo je potrebno zamenjati z novimi.</t>
  </si>
  <si>
    <t>jabolko beličnik</t>
  </si>
  <si>
    <t>hruška junijska lepotica</t>
  </si>
  <si>
    <t>hruška viljamovka</t>
  </si>
  <si>
    <t>jablana elstar</t>
  </si>
  <si>
    <t>jablana topaz</t>
  </si>
  <si>
    <t>češnja: van</t>
  </si>
  <si>
    <t>jablana carjevič</t>
  </si>
  <si>
    <t>jablana mantet</t>
  </si>
  <si>
    <t>domača sliva</t>
  </si>
  <si>
    <t>češnja burlat</t>
  </si>
  <si>
    <t>višnja gorsemska</t>
  </si>
  <si>
    <t>z.2.8.</t>
  </si>
  <si>
    <t>z.2.8.1</t>
  </si>
  <si>
    <t>z.2.8</t>
  </si>
  <si>
    <t xml:space="preserve">Palaniranje obstoječega terena v smislu izravnava zemeljskih mas poravanavanje obstoječega terena po odrivu humusa. </t>
  </si>
  <si>
    <t>Povrsinski izkop plodne zemlje (humusa) z odrivom materiala na gradbiscno deponijo do 200m, v debelini 30 cm v širini predvideih vkopov - posegov.</t>
  </si>
  <si>
    <t xml:space="preserve">Nabava, dobava in vgraditev nasipa za potrebe planiranja terena, v nasipaza planiranje se lahko vgradi izkopni materila. </t>
  </si>
  <si>
    <t>Siroki izkop lahke zemljine III. z odrivom na gradbiscno deponijo do 200 m  vključuje material, ki se uporabi pri planiranju terena</t>
  </si>
  <si>
    <t>z.2.2.2.2</t>
  </si>
  <si>
    <t>Planiranje in valjanje planuma spodnjega ustroja do 60 MPa, tocnosti +- 3,0 cm. Nagib planuma min 1%. Površine pod dovozno cesto in v obmčju barak ter pešpoti.</t>
  </si>
  <si>
    <t>Nabava, dobava in razstiranje  zemljine za vrtičke v debelini 50 cm, vključno z oblikovanjem gredic in rahlanjem obstoječega terena nasipa do globine 20 cm.</t>
  </si>
  <si>
    <t>Nabava, dobava materiala in izdelava revizijskega jaška vtočnega jaška  fi 80 cm z betonskim pokrovom vključno z izkopom in izdelavo vseh potrebnih navezav in tesnenje (betonskih kanalet in  betonskega propusta fi 40 cm) ter oblikovanjem dna jaška. jašek se izvede na podložni beton C 16/20 debeline 10 cm na predhodno utrjeno podlago.</t>
  </si>
  <si>
    <t>Nabava, dobava materiala in vgrajevanje betonske kanalete z ravnim dnom (svetla širina dna kanalete 30 cm) vključno z izkopom in utrdivijo planuma. kanaleta se polaga na podložni beton c 16/20. Stiki posametnih elemtov se zalijejo s cementnim mlekom, da se zagotovi tesnenje. Kanaleta se izvede v padcu enakem kot je obstoječe dno jarka</t>
  </si>
  <si>
    <t>Nabava, dobava materiala in vgrajevanje betonske cevi fi 40 cm kot prepusta pod voziščem. Propust se poaga na betonsko postejico in pono obbetonira nad temenom cevi v višini 10 cm. Uporabi se podložni beton C 16/20. Postavka upošteva tudi oblikovanje in izvedbo tlakovanega zpusta na okoliški teren.</t>
  </si>
  <si>
    <t>Rušenje obstoječe ograje za potrebe izvedbe dostopa.</t>
  </si>
  <si>
    <t xml:space="preserve">Nabava, dobava in montaža dvokrilnih asimetričnih vrat širne 4750 mm in 1000 mm v izgledu kovinske ograje, sestavljene iz mrežnih plošč, višine 2000 mm (zanka 127 x 68mm) in iz toplotno cinkanih cevastih nosilcev višine 2600 cm. Vrata morajo vsebovati ves materila in potrbne tečaje za zapiranje vključno s cilindričnim vložkom za zaklepanje. Krajše krilo se bo dnevno odpiralo in mora imeti sistem za zaklep v poziciji odprtih vrat, dlaše krilo se odpira samo po potrebi. Oblika in barva ograje po predhodni potrditivi investitorja! </t>
  </si>
  <si>
    <t>Lesena pergola</t>
  </si>
  <si>
    <t>POPIS ZA UREDITEV VRTIČKOV NA GRBI</t>
  </si>
  <si>
    <t>Nabava, dobava in montaža kovinske ograje, sestavljene iz mrežnih plošč, višine 2000 mm ter dolžine 2000 mm (zanka 127 x 68mm) in iz toplotno cinkanih cevastih nosilcev višine 2600 cm, ki se jih vgradi v točkovni temelj na razdalji 2m. Ograjo se vgradi s pomočjo točkovih betonskih temeljev. Oblika in barva ograje po predhodni potrditivi investitorja!</t>
  </si>
  <si>
    <t>B.</t>
  </si>
  <si>
    <t>1.</t>
  </si>
  <si>
    <t>Grabena dela</t>
  </si>
  <si>
    <t>1.1</t>
  </si>
  <si>
    <t>Zapora ceste. V ceni so vključeni vsi stroški povezani s pripravo in izvedbo cesten zapore (elaborat, stroški upravljalca, obveščanja…).</t>
  </si>
  <si>
    <t>kpl</t>
  </si>
  <si>
    <t>1.2</t>
  </si>
  <si>
    <t>Gradbena dela pri izvedbi hišnega priključka od navezave na javni vodovod do vodomernega mesta: rušenje ovir na trasi, rezanje asfalta, strojno-ročni izkop globine do 1,5 m in širine 0,50 m, izvedba peščene posteljice in obsipa priključka, zasip Vodovodnega jarka delno z izkopanim materialom , utrjevanje zasipa z odvozom viška materiala, postavitev cestnih kap hišnih priključkov na niveleto terena in vzpostavitev v prvotno stanje po izvedbi hišnega priključka. Razen asflatnih površin, ki se obračunajo posebej. Obračun za 1 m1.</t>
  </si>
  <si>
    <t>1.3</t>
  </si>
  <si>
    <t>Gradbena dela za vgradnjo montažnega vodomernega jaška ali internega termo jaška: izkop gradbene jame, poravnanje dna gradbene jame, izvedba betonskega temelja iz betona C16/20, dim 140x140 cm, deb. 20 cm, zasip gradbene jame z izkopanim materialom, odvoz odvečnega materiala na deponijo. Površina terena se uredi skladno z predvideno ureditvijo. Obračun za 1 kos.</t>
  </si>
  <si>
    <t>1.4</t>
  </si>
  <si>
    <t>1.5</t>
  </si>
  <si>
    <t>Dobava in polaganje PVC kanalizacijskih cevi DN160 in fazonskih komadov togostnega razreda SN 8, obbetoniranih z betonom C20, cevi se stikujejo z gumi tesnili</t>
  </si>
  <si>
    <t>1.6</t>
  </si>
  <si>
    <t>Izdelava ponikovalnice fi 800 mm iz betonskih cevi, prekrite z LTŽ pokrovom fi 600 mm; 150kN, obsute s kroglami fi 30-60 mm globina do 1,10 m</t>
  </si>
  <si>
    <t>1.7</t>
  </si>
  <si>
    <r>
      <t xml:space="preserve">Geodetski posnetek izvedenega stanja in </t>
    </r>
    <r>
      <rPr>
        <sz val="10"/>
        <color rgb="FF000000"/>
        <rFont val="Arial"/>
        <family val="2"/>
        <charset val="238"/>
      </rPr>
      <t xml:space="preserve">vris v kataster. </t>
    </r>
  </si>
  <si>
    <t>1.8</t>
  </si>
  <si>
    <t>Ostala dodatna in nepredvidena dela. Obračun stroškov po dejanskih stroških porabe časa in materiala po vpisu v gradbeni dnevnik. Ocena stroškov 10% vrednosti gradbenih del.</t>
  </si>
  <si>
    <t>SKUPAJ gradbena dela</t>
  </si>
  <si>
    <t>2.</t>
  </si>
  <si>
    <t>Montažna dela</t>
  </si>
  <si>
    <t>2.1</t>
  </si>
  <si>
    <r>
      <t xml:space="preserve">Montaža cevi PE 100, PN 16, d 32 za </t>
    </r>
    <r>
      <rPr>
        <sz val="10"/>
        <color rgb="FF000000"/>
        <rFont val="Arial"/>
        <family val="2"/>
        <charset val="238"/>
      </rPr>
      <t>hišne priključke v zaščitno cev vključno s povezavo na ločno spojko pri zasunu in armaturo v merilnem mestu.</t>
    </r>
  </si>
  <si>
    <t>2.2</t>
  </si>
  <si>
    <t>Montaža zaščitne cevi PE 80, PN 8, d. 63.</t>
  </si>
  <si>
    <t>2.3</t>
  </si>
  <si>
    <t>Priključitev na inštalacijo uporabnika</t>
  </si>
  <si>
    <t>2.4</t>
  </si>
  <si>
    <t>Montaža navrtnega oklepa za cev LŽ DN 150 in zasuna za cev PE d 32 z montažo vgradne garniture in cestne kape, vključno s prehodno ločno spojko za PE cev d 32. Obračun za 1 kos.</t>
  </si>
  <si>
    <t>2.5</t>
  </si>
  <si>
    <t>Montaža elementov v vodomerni jašek s predhodno demontažo obstoječih. Obračun za 1 vodomerni jašek.</t>
  </si>
  <si>
    <t>2.6</t>
  </si>
  <si>
    <t>Montaža vodnjaka.</t>
  </si>
  <si>
    <t>2.7</t>
  </si>
  <si>
    <t xml:space="preserve">Montaža elementov v termo jašek </t>
  </si>
  <si>
    <t>2.8</t>
  </si>
  <si>
    <t>Priprava in izvedba tlačnega preizkusa.</t>
  </si>
  <si>
    <t>2.9</t>
  </si>
  <si>
    <t>Izpiranje cevi hišnega priključka.</t>
  </si>
  <si>
    <t>2.10</t>
  </si>
  <si>
    <t xml:space="preserve">Nabava in polaganje signalnega traku nad cevjo hišnega priključka. </t>
  </si>
  <si>
    <t>2.11</t>
  </si>
  <si>
    <t xml:space="preserve">Ostala dodatna in nepredvidena dela. Obračun stroškov po dejanskih stroških porabe časa in materiala po vpisu v gradbeni dnevnik. Ocena stroškov 10% vrednosti montažnih del. </t>
  </si>
  <si>
    <t>SKUPAJ montažna dela</t>
  </si>
  <si>
    <t>3.</t>
  </si>
  <si>
    <t>Nabava materiala</t>
  </si>
  <si>
    <t>3.1</t>
  </si>
  <si>
    <t xml:space="preserve">Cev PE 100, PN 16, d 32. </t>
  </si>
  <si>
    <t>3.2</t>
  </si>
  <si>
    <t xml:space="preserve">CeV PE 80, PN 8, d 63. </t>
  </si>
  <si>
    <t>3.3</t>
  </si>
  <si>
    <t>Univerzalni navrtni oklep za LŽ DN 150 z zaporno armaturo DN 25, ločno spojko za PEcev d 32, z vgradno garnituro in cestno kapo s podložnim obročem DN 150 / d 32</t>
  </si>
  <si>
    <t>3.4</t>
  </si>
  <si>
    <t>Gumi tesnilo za PE cev d 63/25</t>
  </si>
  <si>
    <t>3.5</t>
  </si>
  <si>
    <t>Gumi tesnilo za PE cev d 63/32</t>
  </si>
  <si>
    <t>3.6</t>
  </si>
  <si>
    <t>VODOMERNI TERMO-JAŠEK LTŽ, h=1200mm. Obračun za 1 kos.</t>
  </si>
  <si>
    <t>3.7</t>
  </si>
  <si>
    <t>3.8</t>
  </si>
  <si>
    <t>Vodomerni jašek iz poliestra premera 1000 mm, globine 1400 mm, kompletno z vstopno lestvijo iz nerjavečega jekla in povoznim pokrovom dim. 600x600 mm, standard EN 124, D250, vstopna lestev iz nerjevečega jekla standard SIST EN 14396:2004. oz. 13101:2003. Obračun za 1 kos.</t>
  </si>
  <si>
    <t>oprema vodomernega jaška</t>
  </si>
  <si>
    <t>3.9</t>
  </si>
  <si>
    <t xml:space="preserve">prehodna spojka, d 25/3/4" </t>
  </si>
  <si>
    <t>3.10</t>
  </si>
  <si>
    <t xml:space="preserve">prehodna spojka, d 32/1" </t>
  </si>
  <si>
    <t>3.11</t>
  </si>
  <si>
    <t xml:space="preserve">zmanjševalni kos 1"/3/4" </t>
  </si>
  <si>
    <t>3.12</t>
  </si>
  <si>
    <t xml:space="preserve">krogelni ventil, 1" </t>
  </si>
  <si>
    <t>3.13</t>
  </si>
  <si>
    <t xml:space="preserve">krogelni ventil, 1", z izpustom </t>
  </si>
  <si>
    <t>3.14</t>
  </si>
  <si>
    <t xml:space="preserve">volumetrični vodomer, DN 20 (3/4"), skupaj s holandcema in nepovratnim ventilom (vložek), z možnostjo namestitve impulznega senzorja </t>
  </si>
  <si>
    <t>3.15</t>
  </si>
  <si>
    <t xml:space="preserve">konzola za namestitev vodomera </t>
  </si>
  <si>
    <t>3.16</t>
  </si>
  <si>
    <t xml:space="preserve">Dodatni in nepredvideni material </t>
  </si>
  <si>
    <t>3.17</t>
  </si>
  <si>
    <t>Transportni stroški nabave materiala.</t>
  </si>
  <si>
    <t>SKUPAJ z DDV</t>
  </si>
  <si>
    <t>Rekapitulacija stroškov - vodovod</t>
  </si>
  <si>
    <t>Zunanje površine</t>
  </si>
  <si>
    <t>Vododvod</t>
  </si>
  <si>
    <t>Izvedba asflatiranja po navodilih vzdrževalca ceste. V ceni je poterebno upoštevati asflat v sestavi 4cm AC11 surf 50/70 A2, 6cm AC22 bin PmB45/80-65 A1 in 7cm AC22 case B50/70 A2) ter preklope v širini 1,00m.</t>
  </si>
  <si>
    <t>REKAPITULACIJA - VRTIČKI GRBA</t>
  </si>
  <si>
    <t>nabava, dobava in izvedba klopi iz AB nog dim. 40/25 cm (poraba betona na nogo skupaj s temeljem cca. 0,18m3 in cca. 20 kg armature) in prečnih lesenih leg 8/10 cm za sedalo iz sibirskega macesna. Pritrjevanje lesa na beton z RF kotniki min. deb. 5mm. V ceni na komad je potrebno upoštevati tudi vsa zemeljska dela, pomožna in druga dela ter ves material, ki je potreben za izvedbo. Klop se dobavi skaldno z katalogom urbane opreme MOL - Ljubljanska klop z leseno ploskvijo</t>
  </si>
  <si>
    <t>Nabava, dobava in montaža lesenega stojala za kolo iz macesnovega lesa, tramovi 14/14cm dolžine 1,8m. Les je na zunanji strani ožgan. Les je med seboj povezan s sidrnimi palicami (kot npr. Betomax uni 15) in maticami (kot napr. Waler wing nut fi110). Kot pritrdilni material se uporabijo krovski žeblji dolžine 120mm in matice deb. 3mm fi 17mm. tramovi so zabiti v tla. Poraba lesa je 0,08 m3/kos.</t>
  </si>
  <si>
    <t>Nabava, dobava in sestavljenje rezanih desk iz borovega lesa. Les je ožgan. Deske dimenzije 2,6cm/14,6cm dolžine 3,5m in 0,95m. Poraba lesa je 0,14m3/kos. Za sidranje se uporabi armaturna palica fi12 dolžine 2,6m, ukrivljena. Poraba armature 8,5kg/kos.</t>
  </si>
  <si>
    <t xml:space="preserve">Nabava, dobava in vgradnja lesenga mejnika iz sibirskega macesna. Les je mizarsko obdelan, dim. 14x14cm. Višina mejnika je 100cm. Mejnik se vgradi na mejnen točje med vrtički tako, da ga je vidnega 50 cm. Les je ožgan. </t>
  </si>
  <si>
    <t xml:space="preserve">Nabava, dobava in montaža enokrilnih vrat širne 1.000mm v izgledu kovinske ograje, sestavljene iz mrežnih plošč, višine 1500 mm (zanka 127 x 68mm) in iz toplotno cinkanih cevastih nosilcev višine 1600 cm. Vrata morajo vsebovati ves materila in potrbne tečaje za zapiranje vključno s cilindričnim vložkom za zaklepanje. Krajše krilo se bo dnevno odpiralo in mora imeti sistem za zaklep v poziciji odprtih vrat, dlaše krilo se odpira samo po potrebi. Oblika in barva ograje po predhodni potrditivi investitorja! </t>
  </si>
  <si>
    <t>Grmovnice</t>
  </si>
  <si>
    <t>ribez, 2 sadiki na m1</t>
  </si>
  <si>
    <t>malina, 5 sadik na m1</t>
  </si>
  <si>
    <t>aronija, 2 sadiki na m1</t>
  </si>
  <si>
    <t>robida, 2 sadiki na m1, v ceni upoštevati tudi oporo iz lesene konstrukcije, uporabi se obstojen les</t>
  </si>
  <si>
    <t>kosmulja, 2 sadiki na m1</t>
  </si>
  <si>
    <t>z.2.8.2</t>
  </si>
  <si>
    <t>CENA SAJENJA SADNIH DREVES zajema 1X opora fi 6cm, 1x trak za varnostni privez,  0,5m3 substrat za sajenje, dodajanje mineralnega gnojila, mreža. Sadilna jama 80x80x80cm. Zalivanje in vso potrebno delo.</t>
  </si>
  <si>
    <t>CENA SAJENJA GRMOVNIC zajema sadilna jama 30x30x30cm, substrat za sajenje.Vso potrebno delo.</t>
  </si>
  <si>
    <t xml:space="preserve">borovnica (ameriška), 2 sadiki na m1, zamenjavo zemlje - šota upoštevati v ceni </t>
  </si>
  <si>
    <t>Izvedba geodetskega posnetka izvedenega stanja</t>
  </si>
  <si>
    <t>z.2.10.1.3</t>
  </si>
  <si>
    <t>Sadna drevesa na srednje visokih osnovah</t>
  </si>
  <si>
    <t>dobava, nabava in izvedba mize iz AB (teraco, uporaba granulata 5-12 - enaka izvedba kot "Ljubljanska klop") nog dim. 95/12 cm  in prečnih lesenih leg 5/4 cm za nastavno ploskev iz sibirskega macesna. Pritrjevanje lesa na beton z RF ploščatim železon min. deb. 10mm in RF sidri za beton (kot npr. sistem Hilti HIT-HY 170). V ceni na komad je potrebno upoštevati tudi vsa zemeljska dela, temeljenje, pomožna in druga dela ter ves material, ki je potreben za izvedbo. Miza se dobavi skaldno z katalogom urbane opreme MOL - miza z leseno ploskvijo - izpeljanka "Ljubljanske klopi".</t>
  </si>
  <si>
    <t>Nabava, dobava in vgradnja kakovostnih igral (kot. npr. igrala proizvajalca LAPPSET), ki imajo dolgo življensko dobo (pričakovana življenska doba 15 letali več) in zagotavljajo protivandalno odpornost. V ceni na komad je potrebno upoštevati tudi vsa zemeljska dela, pomožna in druga dela ter ves material, ki je potreben za vgradnjo. Varovalni pesek in robniki okrog igral so zajeti v zemeljskih delih.</t>
  </si>
  <si>
    <t xml:space="preserve">Igrala morajo biti pretežno iz naravnega lesa, obstojnega, kot je npr. severni bor. Izjema so kovinski drogovi in prečke, ki morajo biti vročinsko ali elektronsko galvanizirano ter dodatno s pudrom obdano jeklo ter drsna površina tobogana, ki mora biti vsaj 2 mm debela plošča iz nerjavečega jekla. Ograje in ostali deli igral ne smejo imeti ostrih robov. Igrala morajo biti primerna za  postavitev na površini brez varovanja, saj morajo biti varna in odporna na vandalizem. Zaradi preglednosti nad uporabniki morajo biti igrala na večjem delu transparentna. </t>
  </si>
  <si>
    <t>Les mora biti impregniran in obdelan z obstojno in neškodljivo zaščito. Dodatki lesne zaščite ne smejo vsebovati arzena, kroma ali ostalih zdravju škodljivih primesi. Drevesni belini mora biti trajnost dvignjena z modernimi tehnikami tlačne impregnacije in varnimi dodatki lesne zaščite. Za izboljšanje lastnosti drevesne beline in dodatno zaščito pred ultravijoličnim sevanjem in plesnijo se sme uporabljati barve in lake, ki so topljivi v vodi. Plastične komponente je moč reciklirati po uporabi.</t>
  </si>
  <si>
    <t>Leseni elementi ne smejo biti neposredno v stiku s podlago zaradi vpliva vlage. Postavljeni morajo biti na nerjavečih kovinskih stojalih (vročinsko galvanizirano jeklo), ki segajo iz tal vsaj 10 cm in 60 cm v globino. Vertikalna prelomna sila povezanosti kovinskega stojala in lesenega stebra ustreza minimalnemu pogoju  60000 N (6000 kg), upogibna sila stebra pa 2200 Nm (220 kg). Stebri igral morajo biti zaščiteni s plastičnimi kapicami, odpornimi na vodo in na udarce. Posamezne komponente igrala morajo biti testirane (po definiciji EN 1176 -1 standarda) pod visokimi obremenitvami (betonskimi bloki). Vrvi morajo biti izdelane iz obstojnega materiala, ki je odporen na mehanske poškodbe, kot npr. predhodno raztegnjenega perlona (poliamidnega vlakna), ojačanega z jeklom, z minimalno lomno silo 2200 kg. Konci vezi morajo biti zaviti z aluminijastimi spoji. Pritrdilni vijaki morajo biti zaščiteni z odpornimi plastičnimi zaščitnimi čepki.</t>
  </si>
  <si>
    <t>Dobavitelj igral mora dati minimalne garancije na posamezne del oz. posamezne materiale:</t>
  </si>
  <si>
    <t>20 let:
• jekleni deli
• elementi iz visokotlačnega laminata
15 let:
• aluminijasti deli
• plastični elementi, ojačeni z dolgimi steklenimi vlakni 
10 let:
• leseni deli, konzervirani glede na razred AB, ki imajo stik s tlemi
• površinska zaščita jeklenih delov, vročinska galvanizacija
• površinska zaščita aluminijastih delov, anodna oksidacija, barvanje</t>
  </si>
  <si>
    <t>5 let:
• pobarvani ali lakirani leseni deli, ki so brez dodatne zaščite
• plastični deli
• mreže in vrvi, ojačene z jeklenimi žicami
• ploščate spiralne vzmeti
• kompresijske vzmeti
3 leta:
• pobarvane ali prekrite vezane plošče
• površinska obdelava lesa
• gume in z gumo obloženi deli ter deli iz poliuretana
• slabo delovanje gibljivih delov
• leseno telo nihajnih igral
• jeklene vrvi
1 leto:
• mreže športnega orodja 
• tekstil, kot so jadra in zastave</t>
  </si>
  <si>
    <t>Gugalnica gnezdo</t>
  </si>
  <si>
    <t>Gugalnica gnezdo, dimenzije min. višina 2,60m, dolžina 3,90m in širnina 1,70m; kot. npr. LAPPSET FINNO Bird's nest swing Nr. 137417M)</t>
  </si>
  <si>
    <t>Gugalnica mora biti primerna za otroke starejše od enega leta starosti in je namenjena individualni ali skupinski uporabi. Sedež je namenjen uporabi vsaj 4 oseb hkrati.</t>
  </si>
  <si>
    <t>Gugalnica otrokom pripomore k urjenju motoričnih spretnosti kot so ritem in ravnotežje, moč in prostorska percepcija. Gugalnica naj bo primerna tudi za otoke s posebnimi potrebami, brez pomoči jo lahko uporabljajo slepi otroci, s pomočjo spremstva pa tudi otroci, ki so sicer na invalidskih vozičkih.</t>
  </si>
  <si>
    <t>Gugalnico tvorijo štirje stebri, ki merijo min. 90x90mm in morajo biti narejeni iz impregniranega lepljenega laminata iz stavbnega lesu, obarvanega z apreturo.  Jeklena noga dolžine min. 700 mm je izdelana iz vročinsko galvaniziranega jekla. Galvanizacija se izvaja z obzirom na zahteve EN ISO 1461. Premer cevi je min. 60 mm. Plastične kapice morajo biti odporna na udarce, izdelane iz ABS -plastike in nameščena na vrh vsakega stebra.
Ogrodje gugalnice mora vsebovati gugalnične zanke (obešalnike) za pritrjevanje sedeža. Vidni deli gugalničnega obešalnika morajo biti izdelani iz nerjavečega jekla. Ostali deli so lahko narejeni iz vročinsko galvaniziranega jekla. Jarem gugalnične zanke mora biti izdelan iz plastike, ojačane s steklenimi vlakni. Življensk doba samo-podmazovalnega drsnega ležaja mora biti vsja 10,000 delovnih ur. Drsni ležaji so standardnega tipa in jih je enostavno zamenjati. Oblika obešalnika gugalnice mora dopušča gugalni verigi vrtenje tudi okoli vertikalnih osi.</t>
  </si>
  <si>
    <t>Sedež gugalnice je premera 1200 mm in sestoji iz jeklenega obroča, oblazinjenega z membrano, iz materiala z dolgo življenjsko dobo -  USACORD Long-Life (16 mm) in štirih vrvi za pritrjevanje obroča z verigami. Verige so izdelane iz nerjavačega jekla.</t>
  </si>
  <si>
    <t>Nabava, dobava materiala in izdelava nevezane plasti  25 cm za potrebe povoznih površin in površin okrog in za postavitev objektov.</t>
  </si>
  <si>
    <t>Nabava, dobava materiala in izdelava nevezane plasti prodca v deb. 30 cm. Prodniki frakcije 5/16 mm. Kot zaključna plast na na igriščih.</t>
  </si>
  <si>
    <t>z.2.3.1.5</t>
  </si>
  <si>
    <t>z.2.5.1</t>
  </si>
  <si>
    <t>z.2.5.2</t>
  </si>
  <si>
    <t>z.2.5.3</t>
  </si>
  <si>
    <t>z.2.7.1</t>
  </si>
  <si>
    <t>z.2.7.2</t>
  </si>
  <si>
    <t>z.2.7.3</t>
  </si>
  <si>
    <t>z.2.7.4</t>
  </si>
  <si>
    <t>z.2.7.5</t>
  </si>
  <si>
    <t>z.2.7.6</t>
  </si>
  <si>
    <t>z.2.7.10</t>
  </si>
  <si>
    <t>z.1.7.12</t>
  </si>
  <si>
    <t>z.1.7.13</t>
  </si>
  <si>
    <t>Dobava, nabava in namestitev toaletne kabine, kot npr. KAKIS; postavitev po navodilih proizvajalca.</t>
  </si>
  <si>
    <t>Nabava, dobava in montaža lesene pergole v enakem izgldu kot lope, višine 3,45m. Pergola je sestavljen iz nosilnega lesenga okvirja (macesen) in fasadnih letvic iz termično obdelanega lesa jelke. Ves les je mizarsko obdelan. V ceni je potrebno upoštevati ves pritrdilni material in sidranje pergole v tla.</t>
  </si>
  <si>
    <t>Nabava, dobava in montaža lesenaga zaslona v enakem izgldu kot fasada lope, višine 3,10m. Zaslon je sestavljen iz nosilnega lesenga okvirja (macesen) in fasadnih letvic iz termično obdelanega lesa jelke ali fasadnik vlaknocementnih ploščdebeline 8 mm. . Ves les je mizarsko obdelan. V ceni je potrebno upoštevati ves pritrdilni material in sidranje zaslona v tla. (v območju pergoe in WC kabine)</t>
  </si>
  <si>
    <t>Plošča za šah iz HPL materiala z visoko življenkso dobo. (kot. npr. LAPPSET Nr. P04052). Ploščo se pritrdi na mizo po navodilih dobavitelja. Dimenzije 60x60cm, debeline 10mm.</t>
  </si>
  <si>
    <t>Informativna tabla dimenizje min. širina 85cm, višina 160cm in širine 10cm, (kot. npr. LAPPSET FINNO Sign Nr. 137556M)</t>
  </si>
  <si>
    <t>Urbani športi</t>
  </si>
  <si>
    <t>Igralo za parkour (kot. npr. LAPPSET Cloxx Precision Ball yellow Nr. 220501). Dimenzije: višina 54cm, premer 45cm. Orodje za ravnotežje. Podstavek je izdelan iz vroče pocinkanega jekla, krogla je iz polikarbonata in površina krogle je termično gumirana.</t>
  </si>
  <si>
    <t>Geodetski posnetek obstoječega stanja.</t>
  </si>
  <si>
    <t>Zakoličba objekta in mej parcel.</t>
  </si>
  <si>
    <t>z.2.1.1</t>
  </si>
  <si>
    <t>z.2.1.2</t>
  </si>
  <si>
    <t>z.2.1.3</t>
  </si>
  <si>
    <t>z.2.1.4</t>
  </si>
  <si>
    <t>z.2.1.5</t>
  </si>
  <si>
    <t>z.2.1.6</t>
  </si>
  <si>
    <t>z.2.2.1.4</t>
  </si>
  <si>
    <t>z.2.2.1.5</t>
  </si>
  <si>
    <t>z.2.2.1.6</t>
  </si>
  <si>
    <t>z.2.2.1.7</t>
  </si>
  <si>
    <t>z.2.2.3.</t>
  </si>
  <si>
    <t>z.2.2.3.1</t>
  </si>
  <si>
    <t>z.2.2.4.4</t>
  </si>
  <si>
    <t>z.2.2.4.5</t>
  </si>
  <si>
    <t>z.2.7.14</t>
  </si>
  <si>
    <t>z.2.7.15</t>
  </si>
  <si>
    <t>z.2.7.16</t>
  </si>
  <si>
    <t>z.2.7.17</t>
  </si>
  <si>
    <t>Vodovodni hišni priključek - Vrtički Grba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</si>
</sst>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quot;SIT&quot;#,##0_);\(&quot;SIT&quot;#,##0\)"/>
    <numFmt numFmtId="165" formatCode="mmmm\ d\,\ yyyy"/>
    <numFmt numFmtId="166" formatCode="_-* #,##0.00\ [$€-424]_-;\-* #,##0.00\ [$€-424]_-;_-* &quot;-&quot;??\ [$€-424]_-;_-@_-"/>
  </numFmts>
  <fonts count="17" x14ac:knownFonts="1">
    <font>
      <sz val="10"/>
      <name val="Arial"/>
      <charset val="238"/>
    </font>
    <font>
      <sz val="11"/>
      <color theme="1"/>
      <name val="Calibri"/>
      <family val="2"/>
      <charset val="238"/>
      <scheme val="minor"/>
    </font>
    <font>
      <sz val="10"/>
      <name val="Arial"/>
      <family val="2"/>
      <charset val="238"/>
    </font>
    <font>
      <sz val="10"/>
      <name val="Arial"/>
      <family val="2"/>
    </font>
    <font>
      <b/>
      <sz val="10"/>
      <name val="Arial"/>
      <family val="2"/>
    </font>
    <font>
      <b/>
      <sz val="10"/>
      <name val="Arial"/>
      <family val="2"/>
      <charset val="238"/>
    </font>
    <font>
      <sz val="10"/>
      <name val="Arial"/>
      <family val="2"/>
      <charset val="238"/>
    </font>
    <font>
      <sz val="11"/>
      <color theme="1"/>
      <name val="Calibri"/>
      <family val="2"/>
      <charset val="238"/>
      <scheme val="minor"/>
    </font>
    <font>
      <b/>
      <sz val="10"/>
      <color theme="1"/>
      <name val="Arial"/>
      <family val="2"/>
      <charset val="238"/>
    </font>
    <font>
      <sz val="10"/>
      <color theme="1"/>
      <name val="Arial"/>
      <family val="2"/>
      <charset val="238"/>
    </font>
    <font>
      <sz val="10"/>
      <color rgb="FF000000"/>
      <name val="Arial"/>
      <family val="2"/>
      <charset val="238"/>
    </font>
    <font>
      <sz val="10"/>
      <name val="Arial"/>
      <charset val="238"/>
    </font>
    <font>
      <b/>
      <sz val="10"/>
      <color rgb="FF000000"/>
      <name val="Arial"/>
      <family val="2"/>
      <charset val="238"/>
    </font>
    <font>
      <b/>
      <i/>
      <sz val="10"/>
      <color theme="1"/>
      <name val="Arial"/>
      <family val="2"/>
    </font>
    <font>
      <sz val="10"/>
      <color rgb="FF000000"/>
      <name val="Arial"/>
      <family val="2"/>
    </font>
    <font>
      <sz val="10"/>
      <color theme="1"/>
      <name val="Arial"/>
      <family val="2"/>
    </font>
    <font>
      <b/>
      <sz val="10"/>
      <color theme="1"/>
      <name val="Arial"/>
      <family val="2"/>
    </font>
  </fonts>
  <fills count="2">
    <fill>
      <patternFill patternType="none"/>
    </fill>
    <fill>
      <patternFill patternType="gray125"/>
    </fill>
  </fills>
  <borders count="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double">
        <color indexed="64"/>
      </bottom>
      <diagonal/>
    </border>
  </borders>
  <cellStyleXfs count="15">
    <xf numFmtId="0" fontId="0" fillId="0" borderId="0"/>
    <xf numFmtId="37" fontId="2" fillId="0" borderId="0" applyFill="0" applyBorder="0" applyAlignment="0" applyProtection="0"/>
    <xf numFmtId="164" fontId="2" fillId="0" borderId="0" applyFill="0" applyBorder="0" applyAlignment="0" applyProtection="0"/>
    <xf numFmtId="165" fontId="2" fillId="0" borderId="0" applyFill="0" applyBorder="0" applyAlignment="0" applyProtection="0"/>
    <xf numFmtId="2" fontId="2" fillId="0" borderId="0" applyFill="0" applyBorder="0" applyAlignment="0" applyProtection="0"/>
    <xf numFmtId="0" fontId="7" fillId="0" borderId="0"/>
    <xf numFmtId="0" fontId="2" fillId="0" borderId="0"/>
    <xf numFmtId="44" fontId="6" fillId="0" borderId="0" applyFont="0" applyFill="0" applyBorder="0" applyAlignment="0" applyProtection="0"/>
    <xf numFmtId="44" fontId="7"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190">
    <xf numFmtId="0" fontId="0" fillId="0" borderId="0" xfId="0"/>
    <xf numFmtId="0" fontId="3" fillId="0" borderId="0" xfId="0" applyFont="1" applyBorder="1" applyAlignment="1">
      <alignment horizontal="left" vertical="top" wrapText="1"/>
    </xf>
    <xf numFmtId="0" fontId="3" fillId="0" borderId="0" xfId="0" applyFont="1" applyFill="1" applyBorder="1" applyAlignment="1">
      <alignment horizontal="left" vertical="top" wrapText="1"/>
    </xf>
    <xf numFmtId="0" fontId="3" fillId="0" borderId="0" xfId="6" applyFont="1" applyBorder="1" applyAlignment="1">
      <alignment horizontal="left" vertical="top" wrapText="1"/>
    </xf>
    <xf numFmtId="4" fontId="3" fillId="0" borderId="0" xfId="0" applyNumberFormat="1" applyFont="1" applyAlignment="1">
      <alignment horizontal="left" vertical="top" wrapText="1"/>
    </xf>
    <xf numFmtId="4" fontId="3" fillId="0" borderId="0" xfId="0" applyNumberFormat="1" applyFont="1" applyAlignment="1">
      <alignment horizontal="right" vertical="top" wrapText="1"/>
    </xf>
    <xf numFmtId="4" fontId="3" fillId="0" borderId="0" xfId="0" applyNumberFormat="1" applyFont="1" applyAlignment="1">
      <alignment vertical="top" wrapText="1"/>
    </xf>
    <xf numFmtId="4" fontId="4" fillId="0" borderId="0" xfId="0" applyNumberFormat="1" applyFont="1" applyAlignment="1">
      <alignment horizontal="left" vertical="top" wrapText="1"/>
    </xf>
    <xf numFmtId="4" fontId="4" fillId="0" borderId="0" xfId="0" applyNumberFormat="1" applyFont="1" applyAlignment="1">
      <alignment horizontal="left" vertical="top"/>
    </xf>
    <xf numFmtId="4" fontId="4" fillId="0" borderId="0" xfId="0" applyNumberFormat="1" applyFont="1" applyAlignment="1">
      <alignment horizontal="right" vertical="top"/>
    </xf>
    <xf numFmtId="4" fontId="3" fillId="0" borderId="0" xfId="0" applyNumberFormat="1" applyFont="1" applyBorder="1" applyAlignment="1">
      <alignment horizontal="left" vertical="top"/>
    </xf>
    <xf numFmtId="4" fontId="3" fillId="0" borderId="0" xfId="0" applyNumberFormat="1" applyFont="1" applyAlignment="1">
      <alignment horizontal="right" vertical="top"/>
    </xf>
    <xf numFmtId="4" fontId="3" fillId="0" borderId="0" xfId="0" applyNumberFormat="1" applyFont="1" applyAlignment="1">
      <alignment horizontal="left" vertical="top"/>
    </xf>
    <xf numFmtId="4" fontId="4" fillId="0" borderId="0" xfId="0" applyNumberFormat="1" applyFont="1" applyBorder="1" applyAlignment="1">
      <alignment horizontal="left" vertical="top"/>
    </xf>
    <xf numFmtId="4" fontId="4" fillId="0" borderId="0" xfId="0" applyNumberFormat="1" applyFont="1" applyBorder="1" applyAlignment="1">
      <alignment horizontal="right" vertical="top"/>
    </xf>
    <xf numFmtId="0" fontId="4" fillId="0" borderId="0" xfId="0" applyFont="1" applyBorder="1" applyAlignment="1">
      <alignment horizontal="left" vertical="top" wrapText="1"/>
    </xf>
    <xf numFmtId="4" fontId="3" fillId="0" borderId="0" xfId="0" applyNumberFormat="1" applyFont="1" applyAlignment="1">
      <alignment vertical="top"/>
    </xf>
    <xf numFmtId="0" fontId="3" fillId="0" borderId="0" xfId="0" applyFont="1" applyBorder="1"/>
    <xf numFmtId="4" fontId="4" fillId="0" borderId="3" xfId="0" applyNumberFormat="1" applyFont="1" applyBorder="1" applyAlignment="1">
      <alignment horizontal="left" vertical="top"/>
    </xf>
    <xf numFmtId="4" fontId="4" fillId="0" borderId="3" xfId="0" applyNumberFormat="1" applyFont="1" applyBorder="1" applyAlignment="1">
      <alignment horizontal="right" vertical="top"/>
    </xf>
    <xf numFmtId="0" fontId="3" fillId="0" borderId="3" xfId="0" applyFont="1" applyBorder="1"/>
    <xf numFmtId="4" fontId="5" fillId="0" borderId="0" xfId="0" applyNumberFormat="1" applyFont="1" applyBorder="1" applyAlignment="1">
      <alignment horizontal="left" vertical="top"/>
    </xf>
    <xf numFmtId="4" fontId="5" fillId="0" borderId="0" xfId="0" applyNumberFormat="1" applyFont="1" applyBorder="1" applyAlignment="1">
      <alignment horizontal="right" vertical="top"/>
    </xf>
    <xf numFmtId="4" fontId="3" fillId="0" borderId="0" xfId="0" applyNumberFormat="1" applyFont="1" applyBorder="1" applyAlignment="1">
      <alignment horizontal="right" vertical="top"/>
    </xf>
    <xf numFmtId="49" fontId="5" fillId="0" borderId="0" xfId="0" applyNumberFormat="1" applyFont="1" applyFill="1" applyBorder="1" applyAlignment="1">
      <alignment horizontal="left" vertical="top" wrapText="1"/>
    </xf>
    <xf numFmtId="4" fontId="3" fillId="0" borderId="3" xfId="0" applyNumberFormat="1" applyFont="1" applyBorder="1" applyAlignment="1">
      <alignment horizontal="right" vertical="top"/>
    </xf>
    <xf numFmtId="0" fontId="4" fillId="0" borderId="3" xfId="0" applyFont="1" applyBorder="1" applyAlignment="1">
      <alignment horizontal="left" vertical="top" wrapText="1"/>
    </xf>
    <xf numFmtId="49" fontId="4" fillId="0" borderId="0" xfId="0" applyNumberFormat="1" applyFont="1" applyAlignment="1">
      <alignment horizontal="left" vertical="top"/>
    </xf>
    <xf numFmtId="49" fontId="4" fillId="0" borderId="0" xfId="0" applyNumberFormat="1" applyFont="1" applyBorder="1" applyAlignment="1">
      <alignment horizontal="left" vertical="top"/>
    </xf>
    <xf numFmtId="49" fontId="4" fillId="0" borderId="3" xfId="0" applyNumberFormat="1" applyFont="1" applyBorder="1" applyAlignment="1">
      <alignment horizontal="left" vertical="top"/>
    </xf>
    <xf numFmtId="0" fontId="9" fillId="0" borderId="0" xfId="5" applyFont="1"/>
    <xf numFmtId="0" fontId="9" fillId="0" borderId="0" xfId="5" applyFont="1" applyAlignment="1">
      <alignment vertical="top" wrapText="1"/>
    </xf>
    <xf numFmtId="44" fontId="9" fillId="0" borderId="0" xfId="8" applyFont="1"/>
    <xf numFmtId="0" fontId="2" fillId="0" borderId="0" xfId="0" applyFont="1" applyBorder="1" applyAlignment="1">
      <alignment horizontal="left" vertical="top" wrapText="1"/>
    </xf>
    <xf numFmtId="4" fontId="3" fillId="0" borderId="0" xfId="0" applyNumberFormat="1" applyFont="1" applyAlignment="1">
      <alignment horizontal="right"/>
    </xf>
    <xf numFmtId="4" fontId="3" fillId="0" borderId="0" xfId="0" applyNumberFormat="1" applyFont="1" applyBorder="1" applyAlignment="1">
      <alignment horizontal="right"/>
    </xf>
    <xf numFmtId="44" fontId="3" fillId="0" borderId="0" xfId="7" applyFont="1" applyAlignment="1">
      <alignment horizontal="right" vertical="top" wrapText="1"/>
    </xf>
    <xf numFmtId="44" fontId="4" fillId="0" borderId="3" xfId="7" applyFont="1" applyBorder="1" applyAlignment="1">
      <alignment horizontal="right" vertical="top"/>
    </xf>
    <xf numFmtId="44" fontId="4" fillId="0" borderId="0" xfId="7" applyFont="1" applyAlignment="1">
      <alignment horizontal="right" vertical="top"/>
    </xf>
    <xf numFmtId="44" fontId="3" fillId="0" borderId="0" xfId="7" applyFont="1" applyAlignment="1">
      <alignment horizontal="right" vertical="top"/>
    </xf>
    <xf numFmtId="44" fontId="3" fillId="0" borderId="0" xfId="7" applyFont="1" applyBorder="1" applyAlignment="1">
      <alignment horizontal="right" vertical="top"/>
    </xf>
    <xf numFmtId="44" fontId="5" fillId="0" borderId="0" xfId="7" applyFont="1" applyBorder="1" applyAlignment="1">
      <alignment horizontal="right" vertical="top"/>
    </xf>
    <xf numFmtId="44" fontId="3" fillId="0" borderId="0" xfId="7" applyFont="1" applyBorder="1" applyAlignment="1">
      <alignment horizontal="right"/>
    </xf>
    <xf numFmtId="44" fontId="4" fillId="0" borderId="0" xfId="7" applyFont="1" applyBorder="1" applyAlignment="1">
      <alignment horizontal="right" vertical="top"/>
    </xf>
    <xf numFmtId="44" fontId="3" fillId="0" borderId="3" xfId="7" applyFont="1" applyBorder="1" applyAlignment="1">
      <alignment horizontal="right" vertical="top"/>
    </xf>
    <xf numFmtId="0" fontId="9" fillId="0" borderId="0" xfId="5" applyFont="1" applyBorder="1" applyAlignment="1">
      <alignment vertical="top"/>
    </xf>
    <xf numFmtId="0" fontId="9" fillId="0" borderId="0" xfId="5" applyFont="1" applyBorder="1" applyAlignment="1">
      <alignment vertical="top" wrapText="1"/>
    </xf>
    <xf numFmtId="44" fontId="9" fillId="0" borderId="0" xfId="7" applyFont="1" applyBorder="1"/>
    <xf numFmtId="0" fontId="3" fillId="0" borderId="5" xfId="0" applyFont="1" applyBorder="1"/>
    <xf numFmtId="44" fontId="3" fillId="0" borderId="5" xfId="7" applyFont="1" applyBorder="1"/>
    <xf numFmtId="4" fontId="3" fillId="0" borderId="5" xfId="0" applyNumberFormat="1" applyFont="1" applyBorder="1" applyAlignment="1">
      <alignment horizontal="left" vertical="top"/>
    </xf>
    <xf numFmtId="44" fontId="3" fillId="0" borderId="5" xfId="7" applyFont="1" applyBorder="1" applyAlignment="1">
      <alignment horizontal="right" vertical="top"/>
    </xf>
    <xf numFmtId="43" fontId="3" fillId="0" borderId="0" xfId="9" applyFont="1" applyBorder="1" applyAlignment="1">
      <alignment horizontal="right"/>
    </xf>
    <xf numFmtId="43" fontId="9" fillId="0" borderId="0" xfId="9" applyFont="1" applyBorder="1"/>
    <xf numFmtId="4" fontId="4" fillId="0" borderId="5" xfId="0" applyNumberFormat="1" applyFont="1" applyBorder="1" applyAlignment="1">
      <alignment horizontal="left" vertical="top"/>
    </xf>
    <xf numFmtId="4" fontId="4" fillId="0" borderId="5" xfId="0" applyNumberFormat="1" applyFont="1" applyBorder="1" applyAlignment="1">
      <alignment horizontal="right" vertical="top"/>
    </xf>
    <xf numFmtId="44" fontId="4" fillId="0" borderId="5" xfId="7" applyFont="1" applyBorder="1" applyAlignment="1">
      <alignment horizontal="right" vertical="top"/>
    </xf>
    <xf numFmtId="9" fontId="2" fillId="0" borderId="0" xfId="7" applyNumberFormat="1" applyFont="1" applyBorder="1" applyAlignment="1">
      <alignment horizontal="right" vertical="top"/>
    </xf>
    <xf numFmtId="4" fontId="3" fillId="0" borderId="3" xfId="0" applyNumberFormat="1" applyFont="1" applyBorder="1" applyAlignment="1">
      <alignment horizontal="left" vertical="top"/>
    </xf>
    <xf numFmtId="4" fontId="3" fillId="0" borderId="0" xfId="9" applyNumberFormat="1" applyFont="1" applyAlignment="1">
      <alignment horizontal="right" vertical="top" wrapText="1"/>
    </xf>
    <xf numFmtId="4" fontId="3" fillId="0" borderId="5" xfId="9" applyNumberFormat="1" applyFont="1" applyBorder="1"/>
    <xf numFmtId="4" fontId="4" fillId="0" borderId="0" xfId="9" applyNumberFormat="1" applyFont="1" applyBorder="1" applyAlignment="1">
      <alignment horizontal="right" vertical="top"/>
    </xf>
    <xf numFmtId="4" fontId="4" fillId="0" borderId="0" xfId="9" applyNumberFormat="1" applyFont="1" applyAlignment="1">
      <alignment horizontal="right" vertical="top"/>
    </xf>
    <xf numFmtId="4" fontId="3" fillId="0" borderId="0" xfId="9" applyNumberFormat="1" applyFont="1" applyAlignment="1">
      <alignment horizontal="right" vertical="top"/>
    </xf>
    <xf numFmtId="4" fontId="4" fillId="0" borderId="5" xfId="9" applyNumberFormat="1" applyFont="1" applyBorder="1" applyAlignment="1">
      <alignment horizontal="right" vertical="top"/>
    </xf>
    <xf numFmtId="4" fontId="5" fillId="0" borderId="0" xfId="9" applyNumberFormat="1" applyFont="1" applyBorder="1" applyAlignment="1">
      <alignment horizontal="right" vertical="top"/>
    </xf>
    <xf numFmtId="4" fontId="4" fillId="0" borderId="3" xfId="9" applyNumberFormat="1" applyFont="1" applyBorder="1" applyAlignment="1">
      <alignment horizontal="right" vertical="top"/>
    </xf>
    <xf numFmtId="0" fontId="9" fillId="0" borderId="0" xfId="5" applyFont="1" applyBorder="1" applyAlignment="1">
      <alignment horizontal="right"/>
    </xf>
    <xf numFmtId="0" fontId="3" fillId="0" borderId="0" xfId="0" applyFont="1" applyAlignment="1">
      <alignment vertical="top" wrapText="1"/>
    </xf>
    <xf numFmtId="43" fontId="3" fillId="0" borderId="0" xfId="10" applyFont="1" applyAlignment="1">
      <alignment horizontal="right"/>
    </xf>
    <xf numFmtId="44" fontId="3" fillId="0" borderId="0" xfId="8" applyFont="1" applyAlignment="1">
      <alignment horizontal="right"/>
    </xf>
    <xf numFmtId="0" fontId="3" fillId="0" borderId="0" xfId="0" applyFont="1" applyFill="1" applyBorder="1"/>
    <xf numFmtId="0" fontId="8" fillId="0" borderId="0" xfId="12" applyFont="1" applyAlignment="1">
      <alignment vertical="top"/>
    </xf>
    <xf numFmtId="0" fontId="8" fillId="0" borderId="0" xfId="12" applyFont="1"/>
    <xf numFmtId="0" fontId="9" fillId="0" borderId="0" xfId="12" applyFont="1"/>
    <xf numFmtId="43" fontId="9" fillId="0" borderId="0" xfId="13" applyFont="1"/>
    <xf numFmtId="166" fontId="9" fillId="0" borderId="0" xfId="12" applyNumberFormat="1" applyFont="1"/>
    <xf numFmtId="0" fontId="9" fillId="0" borderId="0" xfId="12" applyFont="1" applyAlignment="1">
      <alignment horizontal="center" vertical="center"/>
    </xf>
    <xf numFmtId="43" fontId="9" fillId="0" borderId="0" xfId="13" applyFont="1" applyAlignment="1">
      <alignment horizontal="center" vertical="center"/>
    </xf>
    <xf numFmtId="166" fontId="9" fillId="0" borderId="0" xfId="12" applyNumberFormat="1" applyFont="1" applyAlignment="1">
      <alignment horizontal="center" vertical="center"/>
    </xf>
    <xf numFmtId="43" fontId="8" fillId="0" borderId="0" xfId="13" applyFont="1"/>
    <xf numFmtId="166" fontId="8" fillId="0" borderId="0" xfId="12" applyNumberFormat="1" applyFont="1"/>
    <xf numFmtId="16" fontId="9" fillId="0" borderId="0" xfId="12" quotePrefix="1" applyNumberFormat="1" applyFont="1" applyAlignment="1">
      <alignment vertical="top"/>
    </xf>
    <xf numFmtId="0" fontId="9" fillId="0" borderId="0" xfId="12" applyFont="1" applyAlignment="1">
      <alignment vertical="top" wrapText="1"/>
    </xf>
    <xf numFmtId="0" fontId="9" fillId="0" borderId="0" xfId="12" applyFont="1" applyAlignment="1">
      <alignment wrapText="1"/>
    </xf>
    <xf numFmtId="9" fontId="9" fillId="0" borderId="0" xfId="13" applyNumberFormat="1" applyFont="1" applyAlignment="1">
      <alignment horizontal="center"/>
    </xf>
    <xf numFmtId="0" fontId="8" fillId="0" borderId="6" xfId="12" applyFont="1" applyBorder="1" applyAlignment="1">
      <alignment vertical="top"/>
    </xf>
    <xf numFmtId="0" fontId="8" fillId="0" borderId="6" xfId="12" applyFont="1" applyBorder="1"/>
    <xf numFmtId="43" fontId="8" fillId="0" borderId="6" xfId="13" applyFont="1" applyBorder="1"/>
    <xf numFmtId="166" fontId="8" fillId="0" borderId="6" xfId="12" applyNumberFormat="1" applyFont="1" applyBorder="1"/>
    <xf numFmtId="0" fontId="9" fillId="0" borderId="0" xfId="12" applyFont="1" applyAlignment="1">
      <alignment vertical="top"/>
    </xf>
    <xf numFmtId="0" fontId="10" fillId="0" borderId="0" xfId="12" applyFont="1" applyAlignment="1">
      <alignment vertical="center" wrapText="1"/>
    </xf>
    <xf numFmtId="0" fontId="10" fillId="0" borderId="0" xfId="12" applyFont="1" applyAlignment="1">
      <alignment vertical="top" wrapText="1"/>
    </xf>
    <xf numFmtId="0" fontId="12" fillId="0" borderId="0" xfId="12" applyFont="1" applyAlignment="1">
      <alignment vertical="center" wrapText="1"/>
    </xf>
    <xf numFmtId="10" fontId="9" fillId="0" borderId="0" xfId="14" applyNumberFormat="1" applyFont="1"/>
    <xf numFmtId="43" fontId="3" fillId="0" borderId="0" xfId="9" applyFont="1" applyAlignment="1">
      <alignment horizontal="right" vertical="top" wrapText="1"/>
    </xf>
    <xf numFmtId="43" fontId="3" fillId="0" borderId="5" xfId="9" applyFont="1" applyBorder="1"/>
    <xf numFmtId="43" fontId="4" fillId="0" borderId="0" xfId="9" applyFont="1" applyBorder="1" applyAlignment="1">
      <alignment horizontal="right" vertical="top"/>
    </xf>
    <xf numFmtId="43" fontId="4" fillId="0" borderId="0" xfId="9" applyFont="1" applyAlignment="1">
      <alignment horizontal="right" vertical="top"/>
    </xf>
    <xf numFmtId="43" fontId="3" fillId="0" borderId="0" xfId="9" applyFont="1" applyAlignment="1">
      <alignment horizontal="right" vertical="top"/>
    </xf>
    <xf numFmtId="43" fontId="3" fillId="0" borderId="0" xfId="9" applyFont="1" applyBorder="1" applyAlignment="1">
      <alignment horizontal="right" vertical="top"/>
    </xf>
    <xf numFmtId="43" fontId="4" fillId="0" borderId="3" xfId="9" applyFont="1" applyBorder="1" applyAlignment="1">
      <alignment horizontal="right" vertical="top"/>
    </xf>
    <xf numFmtId="43" fontId="4" fillId="0" borderId="5" xfId="9" applyFont="1" applyBorder="1" applyAlignment="1">
      <alignment horizontal="right" vertical="top"/>
    </xf>
    <xf numFmtId="43" fontId="3" fillId="0" borderId="0" xfId="9" applyFont="1" applyAlignment="1">
      <alignment horizontal="right"/>
    </xf>
    <xf numFmtId="43" fontId="3" fillId="0" borderId="3" xfId="9" applyFont="1" applyBorder="1" applyAlignment="1">
      <alignment horizontal="right" vertical="top"/>
    </xf>
    <xf numFmtId="43" fontId="3" fillId="0" borderId="3" xfId="9" applyFont="1" applyBorder="1" applyAlignment="1">
      <alignment horizontal="right"/>
    </xf>
    <xf numFmtId="43" fontId="3" fillId="0" borderId="0" xfId="9" applyFont="1" applyBorder="1"/>
    <xf numFmtId="166" fontId="3" fillId="0" borderId="0" xfId="7" applyNumberFormat="1" applyFont="1" applyAlignment="1">
      <alignment horizontal="right" vertical="top" wrapText="1"/>
    </xf>
    <xf numFmtId="166" fontId="3" fillId="0" borderId="5" xfId="7" applyNumberFormat="1" applyFont="1" applyBorder="1"/>
    <xf numFmtId="166" fontId="4" fillId="0" borderId="0" xfId="7" applyNumberFormat="1" applyFont="1" applyBorder="1" applyAlignment="1">
      <alignment horizontal="right" vertical="top"/>
    </xf>
    <xf numFmtId="166" fontId="4" fillId="0" borderId="0" xfId="7" applyNumberFormat="1" applyFont="1" applyAlignment="1">
      <alignment horizontal="right" vertical="top"/>
    </xf>
    <xf numFmtId="166" fontId="3" fillId="0" borderId="0" xfId="7" applyNumberFormat="1" applyFont="1" applyAlignment="1">
      <alignment horizontal="right" vertical="top"/>
    </xf>
    <xf numFmtId="166" fontId="3" fillId="0" borderId="0" xfId="7" applyNumberFormat="1" applyFont="1" applyBorder="1" applyAlignment="1">
      <alignment horizontal="right" vertical="top"/>
    </xf>
    <xf numFmtId="166" fontId="4" fillId="0" borderId="3" xfId="7" applyNumberFormat="1" applyFont="1" applyBorder="1" applyAlignment="1">
      <alignment horizontal="right" vertical="top"/>
    </xf>
    <xf numFmtId="166" fontId="3" fillId="0" borderId="3" xfId="7" applyNumberFormat="1" applyFont="1" applyBorder="1" applyAlignment="1">
      <alignment horizontal="right" vertical="top"/>
    </xf>
    <xf numFmtId="166" fontId="4" fillId="0" borderId="5" xfId="7" applyNumberFormat="1" applyFont="1" applyBorder="1" applyAlignment="1">
      <alignment horizontal="right" vertical="top"/>
    </xf>
    <xf numFmtId="166" fontId="3" fillId="0" borderId="5" xfId="7" applyNumberFormat="1" applyFont="1" applyBorder="1" applyAlignment="1">
      <alignment horizontal="right" vertical="top"/>
    </xf>
    <xf numFmtId="166" fontId="3" fillId="0" borderId="0" xfId="7" applyNumberFormat="1" applyFont="1" applyAlignment="1">
      <alignment horizontal="right"/>
    </xf>
    <xf numFmtId="166" fontId="3" fillId="0" borderId="0" xfId="0" applyNumberFormat="1" applyFont="1" applyAlignment="1">
      <alignment horizontal="right" vertical="top"/>
    </xf>
    <xf numFmtId="166" fontId="3" fillId="0" borderId="0" xfId="7" applyNumberFormat="1" applyFont="1" applyBorder="1" applyAlignment="1">
      <alignment horizontal="right"/>
    </xf>
    <xf numFmtId="166" fontId="3" fillId="0" borderId="0" xfId="0" applyNumberFormat="1" applyFont="1" applyBorder="1" applyAlignment="1">
      <alignment horizontal="right" vertical="top"/>
    </xf>
    <xf numFmtId="166" fontId="3" fillId="0" borderId="0" xfId="8" applyNumberFormat="1" applyFont="1" applyAlignment="1">
      <alignment horizontal="right"/>
    </xf>
    <xf numFmtId="166" fontId="3" fillId="0" borderId="3" xfId="7" applyNumberFormat="1" applyFont="1" applyBorder="1" applyAlignment="1">
      <alignment horizontal="right"/>
    </xf>
    <xf numFmtId="166" fontId="4" fillId="0" borderId="3" xfId="7" applyNumberFormat="1" applyFont="1" applyBorder="1" applyAlignment="1">
      <alignment horizontal="right"/>
    </xf>
    <xf numFmtId="166" fontId="4" fillId="0" borderId="0" xfId="7" applyNumberFormat="1" applyFont="1" applyBorder="1" applyAlignment="1">
      <alignment horizontal="right"/>
    </xf>
    <xf numFmtId="166" fontId="3" fillId="0" borderId="0" xfId="7" applyNumberFormat="1" applyFont="1" applyBorder="1"/>
    <xf numFmtId="49" fontId="4" fillId="0" borderId="0" xfId="0" applyNumberFormat="1" applyFont="1" applyFill="1" applyAlignment="1">
      <alignment horizontal="left" vertical="top"/>
    </xf>
    <xf numFmtId="0" fontId="4" fillId="0" borderId="0" xfId="0" applyFont="1" applyFill="1" applyBorder="1" applyAlignment="1">
      <alignment horizontal="left" vertical="top" wrapText="1"/>
    </xf>
    <xf numFmtId="4" fontId="3" fillId="0" borderId="0" xfId="0" applyNumberFormat="1" applyFont="1" applyFill="1" applyAlignment="1">
      <alignment horizontal="right" vertical="top"/>
    </xf>
    <xf numFmtId="43" fontId="3" fillId="0" borderId="0" xfId="9" applyFont="1" applyFill="1" applyAlignment="1">
      <alignment horizontal="right"/>
    </xf>
    <xf numFmtId="166" fontId="3" fillId="0" borderId="0" xfId="7" applyNumberFormat="1" applyFont="1" applyFill="1" applyAlignment="1">
      <alignment horizontal="right"/>
    </xf>
    <xf numFmtId="43" fontId="3" fillId="0" borderId="0" xfId="9" applyFont="1" applyFill="1" applyBorder="1" applyAlignment="1">
      <alignment horizontal="right"/>
    </xf>
    <xf numFmtId="44" fontId="3" fillId="0" borderId="0" xfId="7" applyFont="1" applyFill="1" applyAlignment="1">
      <alignment horizontal="right"/>
    </xf>
    <xf numFmtId="4" fontId="3" fillId="0" borderId="0" xfId="0" applyNumberFormat="1" applyFont="1" applyFill="1" applyAlignment="1">
      <alignment horizontal="right"/>
    </xf>
    <xf numFmtId="4" fontId="3" fillId="0" borderId="0" xfId="0" applyNumberFormat="1" applyFont="1" applyFill="1" applyBorder="1" applyAlignment="1">
      <alignment horizontal="left" vertical="top"/>
    </xf>
    <xf numFmtId="49" fontId="4" fillId="0" borderId="3" xfId="0" applyNumberFormat="1" applyFont="1" applyFill="1" applyBorder="1" applyAlignment="1">
      <alignment horizontal="left" vertical="top"/>
    </xf>
    <xf numFmtId="0" fontId="4" fillId="0" borderId="3" xfId="0" applyFont="1" applyFill="1" applyBorder="1" applyAlignment="1">
      <alignment horizontal="left" vertical="top" wrapText="1"/>
    </xf>
    <xf numFmtId="4" fontId="3" fillId="0" borderId="3" xfId="0" applyNumberFormat="1" applyFont="1" applyFill="1" applyBorder="1" applyAlignment="1">
      <alignment horizontal="right" vertical="top"/>
    </xf>
    <xf numFmtId="43" fontId="3" fillId="0" borderId="3" xfId="9" applyFont="1" applyFill="1" applyBorder="1" applyAlignment="1">
      <alignment horizontal="right" vertical="top"/>
    </xf>
    <xf numFmtId="166" fontId="3" fillId="0" borderId="3" xfId="7" applyNumberFormat="1" applyFont="1" applyFill="1" applyBorder="1" applyAlignment="1">
      <alignment horizontal="right" vertical="top"/>
    </xf>
    <xf numFmtId="166" fontId="4" fillId="0" borderId="3" xfId="7" applyNumberFormat="1" applyFont="1" applyFill="1" applyBorder="1" applyAlignment="1">
      <alignment horizontal="right" vertical="top"/>
    </xf>
    <xf numFmtId="0" fontId="4" fillId="0" borderId="0" xfId="0" applyFont="1" applyBorder="1"/>
    <xf numFmtId="4" fontId="4" fillId="0" borderId="1" xfId="0" applyNumberFormat="1" applyFont="1" applyBorder="1" applyAlignment="1">
      <alignment horizontal="left" vertical="top"/>
    </xf>
    <xf numFmtId="4" fontId="4" fillId="0" borderId="2" xfId="0" applyNumberFormat="1" applyFont="1" applyBorder="1" applyAlignment="1">
      <alignment horizontal="left" vertical="top"/>
    </xf>
    <xf numFmtId="4" fontId="4" fillId="0" borderId="2" xfId="0" applyNumberFormat="1" applyFont="1" applyBorder="1" applyAlignment="1">
      <alignment horizontal="right" vertical="top"/>
    </xf>
    <xf numFmtId="43" fontId="4" fillId="0" borderId="2" xfId="9" applyFont="1" applyBorder="1" applyAlignment="1">
      <alignment horizontal="right" vertical="top"/>
    </xf>
    <xf numFmtId="166" fontId="4" fillId="0" borderId="2" xfId="7" applyNumberFormat="1" applyFont="1" applyBorder="1" applyAlignment="1">
      <alignment horizontal="right" vertical="top"/>
    </xf>
    <xf numFmtId="166" fontId="4" fillId="0" borderId="4" xfId="7" applyNumberFormat="1" applyFont="1" applyBorder="1" applyAlignment="1">
      <alignment horizontal="right" vertical="top"/>
    </xf>
    <xf numFmtId="49" fontId="4" fillId="0" borderId="0" xfId="0" applyNumberFormat="1"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0" xfId="0" applyNumberFormat="1" applyFont="1" applyFill="1" applyBorder="1" applyAlignment="1">
      <alignment horizontal="right" vertical="top"/>
    </xf>
    <xf numFmtId="43" fontId="13" fillId="0" borderId="0" xfId="9" applyFont="1" applyFill="1" applyBorder="1" applyAlignment="1">
      <alignment horizontal="right" vertical="top"/>
    </xf>
    <xf numFmtId="166" fontId="13" fillId="0" borderId="0" xfId="7" applyNumberFormat="1" applyFont="1" applyFill="1" applyBorder="1" applyAlignment="1">
      <alignment horizontal="right" vertical="top"/>
    </xf>
    <xf numFmtId="0" fontId="14" fillId="0" borderId="0" xfId="0" applyFont="1" applyAlignment="1">
      <alignment vertical="center" wrapText="1"/>
    </xf>
    <xf numFmtId="166" fontId="15" fillId="0" borderId="0" xfId="0" applyNumberFormat="1" applyFont="1"/>
    <xf numFmtId="0" fontId="15" fillId="0" borderId="0" xfId="0" applyFont="1"/>
    <xf numFmtId="0" fontId="15" fillId="0" borderId="0" xfId="5" applyFont="1" applyBorder="1" applyAlignment="1">
      <alignment vertical="top"/>
    </xf>
    <xf numFmtId="43" fontId="15" fillId="0" borderId="0" xfId="9" applyFont="1" applyBorder="1" applyAlignment="1"/>
    <xf numFmtId="166" fontId="15" fillId="0" borderId="0" xfId="7" applyNumberFormat="1" applyFont="1" applyBorder="1" applyAlignment="1"/>
    <xf numFmtId="0" fontId="15" fillId="0" borderId="0" xfId="5" applyFont="1" applyBorder="1" applyAlignment="1">
      <alignment vertical="top" wrapText="1"/>
    </xf>
    <xf numFmtId="0" fontId="15" fillId="0" borderId="0" xfId="5" applyFont="1" applyAlignment="1">
      <alignment vertical="top"/>
    </xf>
    <xf numFmtId="43" fontId="15" fillId="0" borderId="0" xfId="9" applyFont="1"/>
    <xf numFmtId="166" fontId="15" fillId="0" borderId="0" xfId="5" applyNumberFormat="1" applyFont="1"/>
    <xf numFmtId="166" fontId="15" fillId="0" borderId="0" xfId="8" applyNumberFormat="1" applyFont="1"/>
    <xf numFmtId="43" fontId="15" fillId="0" borderId="0" xfId="9" applyFont="1" applyBorder="1"/>
    <xf numFmtId="166" fontId="15" fillId="0" borderId="0" xfId="7" applyNumberFormat="1" applyFont="1" applyBorder="1"/>
    <xf numFmtId="0" fontId="15" fillId="0" borderId="0" xfId="5" applyFont="1" applyBorder="1" applyAlignment="1">
      <alignment horizontal="right"/>
    </xf>
    <xf numFmtId="49" fontId="4" fillId="0" borderId="3" xfId="0" applyNumberFormat="1" applyFont="1" applyFill="1" applyBorder="1" applyAlignment="1">
      <alignment horizontal="left" vertical="top" wrapText="1"/>
    </xf>
    <xf numFmtId="0" fontId="16" fillId="0" borderId="3" xfId="0" applyFont="1" applyFill="1" applyBorder="1" applyAlignment="1">
      <alignment horizontal="left" vertical="top" wrapText="1"/>
    </xf>
    <xf numFmtId="0" fontId="16" fillId="0" borderId="3" xfId="0" applyNumberFormat="1" applyFont="1" applyFill="1" applyBorder="1" applyAlignment="1">
      <alignment horizontal="right" vertical="top"/>
    </xf>
    <xf numFmtId="43" fontId="16" fillId="0" borderId="3" xfId="9" applyFont="1" applyFill="1" applyBorder="1" applyAlignment="1">
      <alignment horizontal="right" vertical="top"/>
    </xf>
    <xf numFmtId="166" fontId="16" fillId="0" borderId="3" xfId="7" applyNumberFormat="1" applyFont="1" applyFill="1" applyBorder="1" applyAlignment="1">
      <alignment horizontal="right" vertical="top"/>
    </xf>
    <xf numFmtId="0" fontId="16" fillId="0" borderId="0" xfId="0" applyFont="1" applyFill="1" applyBorder="1" applyAlignment="1">
      <alignment horizontal="left" vertical="top" wrapText="1"/>
    </xf>
    <xf numFmtId="0" fontId="16" fillId="0" borderId="0" xfId="0" applyNumberFormat="1" applyFont="1" applyFill="1" applyBorder="1" applyAlignment="1">
      <alignment horizontal="right" vertical="top"/>
    </xf>
    <xf numFmtId="43" fontId="16" fillId="0" borderId="0" xfId="9" applyFont="1" applyFill="1" applyBorder="1" applyAlignment="1">
      <alignment horizontal="right" vertical="top"/>
    </xf>
    <xf numFmtId="166" fontId="16" fillId="0" borderId="0" xfId="7" applyNumberFormat="1" applyFont="1" applyFill="1" applyBorder="1" applyAlignment="1">
      <alignment horizontal="right" vertical="top"/>
    </xf>
    <xf numFmtId="166" fontId="15" fillId="0" borderId="0" xfId="7" applyNumberFormat="1" applyFont="1" applyFill="1" applyBorder="1" applyProtection="1"/>
    <xf numFmtId="0" fontId="15" fillId="0" borderId="0" xfId="0" applyNumberFormat="1" applyFont="1" applyFill="1" applyBorder="1" applyAlignment="1">
      <alignment horizontal="right" vertical="top"/>
    </xf>
    <xf numFmtId="43" fontId="15" fillId="0" borderId="0" xfId="9" applyFont="1" applyFill="1" applyBorder="1" applyAlignment="1">
      <alignment horizontal="right" vertical="top"/>
    </xf>
    <xf numFmtId="166" fontId="15" fillId="0" borderId="0" xfId="7" applyNumberFormat="1" applyFont="1" applyFill="1" applyBorder="1" applyAlignment="1">
      <alignment horizontal="right" vertical="top"/>
    </xf>
    <xf numFmtId="49" fontId="3" fillId="0" borderId="0" xfId="0" applyNumberFormat="1" applyFont="1" applyFill="1" applyBorder="1" applyAlignment="1">
      <alignment horizontal="left" vertical="top" wrapText="1"/>
    </xf>
    <xf numFmtId="49" fontId="3" fillId="0" borderId="0" xfId="0" applyNumberFormat="1" applyFont="1" applyAlignment="1">
      <alignment horizontal="left" vertical="top"/>
    </xf>
    <xf numFmtId="0" fontId="3" fillId="0" borderId="0" xfId="0" applyFont="1" applyAlignment="1">
      <alignment wrapText="1"/>
    </xf>
    <xf numFmtId="0" fontId="3" fillId="0" borderId="0" xfId="0" applyFont="1" applyBorder="1" applyAlignment="1">
      <alignment horizontal="right"/>
    </xf>
    <xf numFmtId="44" fontId="9" fillId="0" borderId="0" xfId="8" applyFont="1" applyBorder="1"/>
    <xf numFmtId="44" fontId="9" fillId="0" borderId="0" xfId="8" applyFont="1" applyBorder="1" applyProtection="1"/>
    <xf numFmtId="43" fontId="9" fillId="0" borderId="0" xfId="10" applyNumberFormat="1" applyFont="1"/>
    <xf numFmtId="9" fontId="3" fillId="0" borderId="0" xfId="11" applyFont="1" applyBorder="1" applyAlignment="1">
      <alignment horizontal="right" vertical="top"/>
    </xf>
    <xf numFmtId="4" fontId="2" fillId="0" borderId="0" xfId="0" applyNumberFormat="1" applyFont="1" applyAlignment="1">
      <alignment horizontal="left" vertical="top"/>
    </xf>
    <xf numFmtId="0" fontId="9" fillId="0" borderId="0" xfId="5" applyFont="1" applyBorder="1" applyAlignment="1">
      <alignment horizontal="left" vertical="top" wrapText="1"/>
    </xf>
  </cellXfs>
  <cellStyles count="15">
    <cellStyle name="Comma" xfId="9" builtinId="3"/>
    <cellStyle name="Comma 2" xfId="13" xr:uid="{DC205CD3-ACE5-43FE-BB37-AB36F361D82F}"/>
    <cellStyle name="Comma0" xfId="1" xr:uid="{00000000-0005-0000-0000-000001000000}"/>
    <cellStyle name="Currency" xfId="7" builtinId="4"/>
    <cellStyle name="Currency0" xfId="2" xr:uid="{00000000-0005-0000-0000-000003000000}"/>
    <cellStyle name="Date" xfId="3" xr:uid="{00000000-0005-0000-0000-000004000000}"/>
    <cellStyle name="Fixed" xfId="4" xr:uid="{00000000-0005-0000-0000-000005000000}"/>
    <cellStyle name="Navadno 2" xfId="5" xr:uid="{00000000-0005-0000-0000-000006000000}"/>
    <cellStyle name="Normal" xfId="0" builtinId="0"/>
    <cellStyle name="Normal 2" xfId="12" xr:uid="{C4810710-7053-40CC-9BD6-E5574166A90F}"/>
    <cellStyle name="Normal_List1" xfId="6" xr:uid="{00000000-0005-0000-0000-000008000000}"/>
    <cellStyle name="Percent" xfId="11" builtinId="5"/>
    <cellStyle name="Percent 2" xfId="14" xr:uid="{E5BF417B-3E10-47FB-B343-835031E84529}"/>
    <cellStyle name="Valuta 2" xfId="8" xr:uid="{00000000-0005-0000-0000-000009000000}"/>
    <cellStyle name="Vejica 2" xfId="10" xr:uid="{00000000-0005-0000-0000-00000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DA1BA-1AF0-4392-98F1-92C4AE090441}">
  <dimension ref="A1:F13"/>
  <sheetViews>
    <sheetView tabSelected="1" view="pageBreakPreview" zoomScaleNormal="100" zoomScaleSheetLayoutView="100" workbookViewId="0">
      <selection activeCell="C10" sqref="C10:D10"/>
    </sheetView>
  </sheetViews>
  <sheetFormatPr defaultRowHeight="12.75" x14ac:dyDescent="0.2"/>
  <cols>
    <col min="1" max="1" width="6.7109375" bestFit="1" customWidth="1"/>
    <col min="2" max="2" width="38" bestFit="1" customWidth="1"/>
    <col min="3" max="4" width="2.85546875" customWidth="1"/>
    <col min="5" max="5" width="4.7109375" bestFit="1" customWidth="1"/>
    <col min="6" max="6" width="17.7109375" customWidth="1"/>
  </cols>
  <sheetData>
    <row r="1" spans="1:6" ht="25.5" x14ac:dyDescent="0.2">
      <c r="A1" s="4"/>
      <c r="B1" s="7" t="s">
        <v>139</v>
      </c>
      <c r="C1" s="5"/>
      <c r="D1" s="59"/>
      <c r="E1" s="36"/>
      <c r="F1" s="36"/>
    </row>
    <row r="2" spans="1:6" x14ac:dyDescent="0.2">
      <c r="A2" s="48"/>
      <c r="B2" s="48"/>
      <c r="C2" s="48"/>
      <c r="D2" s="60"/>
      <c r="E2" s="49"/>
      <c r="F2" s="49"/>
    </row>
    <row r="3" spans="1:6" x14ac:dyDescent="0.2">
      <c r="A3" s="13"/>
      <c r="B3" s="13"/>
      <c r="C3" s="14"/>
      <c r="D3" s="61"/>
      <c r="E3" s="43"/>
      <c r="F3" s="43"/>
    </row>
    <row r="4" spans="1:6" x14ac:dyDescent="0.2">
      <c r="A4" s="8"/>
      <c r="B4" s="8"/>
      <c r="C4" s="9"/>
      <c r="D4" s="62"/>
      <c r="E4" s="38"/>
      <c r="F4" s="38"/>
    </row>
    <row r="5" spans="1:6" x14ac:dyDescent="0.2">
      <c r="A5" s="8"/>
      <c r="B5" s="8" t="s">
        <v>227</v>
      </c>
      <c r="C5" s="9"/>
      <c r="D5" s="62"/>
      <c r="E5" s="38"/>
      <c r="F5" s="38"/>
    </row>
    <row r="6" spans="1:6" x14ac:dyDescent="0.2">
      <c r="A6" s="8"/>
      <c r="B6" s="8"/>
      <c r="C6" s="9"/>
      <c r="D6" s="62"/>
      <c r="E6" s="38"/>
      <c r="F6" s="38"/>
    </row>
    <row r="7" spans="1:6" x14ac:dyDescent="0.2">
      <c r="A7" s="10"/>
      <c r="B7" s="10" t="s">
        <v>224</v>
      </c>
      <c r="C7" s="11"/>
      <c r="D7" s="63"/>
      <c r="E7" s="39"/>
      <c r="F7" s="39">
        <f>+'Vrtički Grba'!F16</f>
        <v>0</v>
      </c>
    </row>
    <row r="8" spans="1:6" x14ac:dyDescent="0.2">
      <c r="A8" s="10"/>
      <c r="B8" s="10" t="s">
        <v>225</v>
      </c>
      <c r="C8" s="11"/>
      <c r="D8" s="63"/>
      <c r="E8" s="39"/>
      <c r="F8" s="39">
        <f>+'HP Grba'!F59</f>
        <v>0</v>
      </c>
    </row>
    <row r="9" spans="1:6" x14ac:dyDescent="0.2">
      <c r="A9" s="18"/>
      <c r="B9" s="58" t="s">
        <v>12</v>
      </c>
      <c r="C9" s="19"/>
      <c r="D9" s="66"/>
      <c r="E9" s="37"/>
      <c r="F9" s="44">
        <f>SUM(F7:F8)</f>
        <v>0</v>
      </c>
    </row>
    <row r="10" spans="1:6" x14ac:dyDescent="0.2">
      <c r="A10" s="13"/>
      <c r="B10" s="10"/>
      <c r="C10" s="14"/>
      <c r="D10" s="61"/>
      <c r="E10" s="43"/>
      <c r="F10" s="40"/>
    </row>
    <row r="11" spans="1:6" x14ac:dyDescent="0.2">
      <c r="A11" s="13"/>
      <c r="B11" s="10" t="s">
        <v>78</v>
      </c>
      <c r="C11" s="14"/>
      <c r="D11" s="61"/>
      <c r="E11" s="57">
        <v>0.22</v>
      </c>
      <c r="F11" s="40">
        <f>+F9*0.22</f>
        <v>0</v>
      </c>
    </row>
    <row r="12" spans="1:6" x14ac:dyDescent="0.2">
      <c r="A12" s="54"/>
      <c r="B12" s="50"/>
      <c r="C12" s="55"/>
      <c r="D12" s="64"/>
      <c r="E12" s="56"/>
      <c r="F12" s="51"/>
    </row>
    <row r="13" spans="1:6" x14ac:dyDescent="0.2">
      <c r="A13" s="21"/>
      <c r="B13" s="21" t="s">
        <v>79</v>
      </c>
      <c r="C13" s="22"/>
      <c r="D13" s="65"/>
      <c r="E13" s="41"/>
      <c r="F13" s="41">
        <f>+F9+F11</f>
        <v>0</v>
      </c>
    </row>
  </sheetData>
  <sheetProtection algorithmName="SHA-512" hashValue="hRv/IZ2ay4lscfpBUWDwkuIAVcBcFGLUiLpIXCwtr8jghbKNgJHIPCjUG+3cYUofnugXa5EFbJYOdcNsM6mbTA==" saltValue="/OzqgetZWmD9y89XKrLvsA==" spinCount="100000" sheet="1" objects="1" scenarios="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58"/>
  <sheetViews>
    <sheetView view="pageBreakPreview" zoomScaleNormal="100" zoomScaleSheetLayoutView="100" workbookViewId="0">
      <selection activeCell="E9" sqref="E9"/>
    </sheetView>
  </sheetViews>
  <sheetFormatPr defaultRowHeight="12.75" x14ac:dyDescent="0.2"/>
  <cols>
    <col min="1" max="1" width="9.28515625" style="17" bestFit="1" customWidth="1"/>
    <col min="2" max="2" width="34.5703125" style="17" customWidth="1"/>
    <col min="3" max="3" width="7.140625" style="17" customWidth="1"/>
    <col min="4" max="4" width="11.85546875" style="106" bestFit="1" customWidth="1"/>
    <col min="5" max="5" width="12.28515625" style="125" bestFit="1" customWidth="1"/>
    <col min="6" max="6" width="13" style="125" customWidth="1"/>
    <col min="7" max="16384" width="9.140625" style="17"/>
  </cols>
  <sheetData>
    <row r="2" spans="1:6" s="6" customFormat="1" ht="36.75" customHeight="1" x14ac:dyDescent="0.2">
      <c r="A2" s="4"/>
      <c r="B2" s="7" t="s">
        <v>139</v>
      </c>
      <c r="C2" s="5"/>
      <c r="D2" s="95"/>
      <c r="E2" s="107"/>
      <c r="F2" s="107"/>
    </row>
    <row r="3" spans="1:6" x14ac:dyDescent="0.2">
      <c r="A3" s="48"/>
      <c r="B3" s="48"/>
      <c r="C3" s="48"/>
      <c r="D3" s="96"/>
      <c r="E3" s="108"/>
      <c r="F3" s="108"/>
    </row>
    <row r="4" spans="1:6" x14ac:dyDescent="0.2">
      <c r="A4" s="13" t="s">
        <v>34</v>
      </c>
      <c r="B4" s="13" t="s">
        <v>0</v>
      </c>
      <c r="C4" s="14"/>
      <c r="D4" s="97"/>
      <c r="E4" s="109"/>
      <c r="F4" s="109"/>
    </row>
    <row r="5" spans="1:6" x14ac:dyDescent="0.2">
      <c r="A5" s="8"/>
      <c r="B5" s="8"/>
      <c r="C5" s="9"/>
      <c r="D5" s="98"/>
      <c r="E5" s="110"/>
      <c r="F5" s="110"/>
    </row>
    <row r="6" spans="1:6" x14ac:dyDescent="0.2">
      <c r="A6" s="8"/>
      <c r="B6" s="8" t="s">
        <v>13</v>
      </c>
      <c r="C6" s="9"/>
      <c r="D6" s="98"/>
      <c r="E6" s="110"/>
      <c r="F6" s="110"/>
    </row>
    <row r="7" spans="1:6" x14ac:dyDescent="0.2">
      <c r="A7" s="8"/>
      <c r="B7" s="8"/>
      <c r="C7" s="9"/>
      <c r="D7" s="98"/>
      <c r="E7" s="110"/>
      <c r="F7" s="110"/>
    </row>
    <row r="8" spans="1:6" x14ac:dyDescent="0.2">
      <c r="A8" s="10" t="s">
        <v>35</v>
      </c>
      <c r="B8" s="10" t="s">
        <v>14</v>
      </c>
      <c r="C8" s="11"/>
      <c r="D8" s="99"/>
      <c r="E8" s="111"/>
      <c r="F8" s="111">
        <f>F34</f>
        <v>0</v>
      </c>
    </row>
    <row r="9" spans="1:6" x14ac:dyDescent="0.2">
      <c r="A9" s="10" t="s">
        <v>36</v>
      </c>
      <c r="B9" s="10" t="s">
        <v>4</v>
      </c>
      <c r="C9" s="11"/>
      <c r="D9" s="99"/>
      <c r="E9" s="111"/>
      <c r="F9" s="111">
        <f>F57</f>
        <v>0</v>
      </c>
    </row>
    <row r="10" spans="1:6" x14ac:dyDescent="0.2">
      <c r="A10" s="12" t="s">
        <v>37</v>
      </c>
      <c r="B10" s="12" t="s">
        <v>15</v>
      </c>
      <c r="C10" s="11"/>
      <c r="D10" s="99"/>
      <c r="E10" s="111"/>
      <c r="F10" s="111">
        <f>F66</f>
        <v>0</v>
      </c>
    </row>
    <row r="11" spans="1:6" x14ac:dyDescent="0.2">
      <c r="A11" s="10" t="s">
        <v>60</v>
      </c>
      <c r="B11" s="1" t="s">
        <v>62</v>
      </c>
      <c r="C11" s="23"/>
      <c r="D11" s="100"/>
      <c r="E11" s="112"/>
      <c r="F11" s="112">
        <f>F70</f>
        <v>0</v>
      </c>
    </row>
    <row r="12" spans="1:6" x14ac:dyDescent="0.2">
      <c r="A12" s="10" t="s">
        <v>38</v>
      </c>
      <c r="B12" s="1" t="s">
        <v>96</v>
      </c>
      <c r="C12" s="23"/>
      <c r="D12" s="100"/>
      <c r="E12" s="112"/>
      <c r="F12" s="112">
        <f>F76</f>
        <v>0</v>
      </c>
    </row>
    <row r="13" spans="1:6" x14ac:dyDescent="0.2">
      <c r="A13" s="10" t="s">
        <v>39</v>
      </c>
      <c r="B13" s="1" t="s">
        <v>74</v>
      </c>
      <c r="C13" s="23"/>
      <c r="D13" s="100"/>
      <c r="E13" s="112"/>
      <c r="F13" s="112">
        <f>F122</f>
        <v>0</v>
      </c>
    </row>
    <row r="14" spans="1:6" x14ac:dyDescent="0.2">
      <c r="A14" s="10" t="s">
        <v>125</v>
      </c>
      <c r="B14" s="1" t="s">
        <v>71</v>
      </c>
      <c r="C14" s="23"/>
      <c r="D14" s="100"/>
      <c r="E14" s="112"/>
      <c r="F14" s="112">
        <f>F150</f>
        <v>0</v>
      </c>
    </row>
    <row r="15" spans="1:6" x14ac:dyDescent="0.2">
      <c r="A15" s="10" t="s">
        <v>40</v>
      </c>
      <c r="B15" s="1" t="s">
        <v>33</v>
      </c>
      <c r="C15" s="23"/>
      <c r="D15" s="100"/>
      <c r="E15" s="112"/>
      <c r="F15" s="112">
        <f>F157</f>
        <v>0</v>
      </c>
    </row>
    <row r="16" spans="1:6" s="20" customFormat="1" x14ac:dyDescent="0.2">
      <c r="A16" s="18"/>
      <c r="B16" s="58" t="s">
        <v>12</v>
      </c>
      <c r="C16" s="19"/>
      <c r="D16" s="101"/>
      <c r="E16" s="113"/>
      <c r="F16" s="114">
        <f>SUM(F8:F15)</f>
        <v>0</v>
      </c>
    </row>
    <row r="17" spans="1:6" x14ac:dyDescent="0.2">
      <c r="A17" s="13"/>
      <c r="B17" s="10"/>
      <c r="C17" s="14"/>
      <c r="D17" s="97"/>
      <c r="E17" s="109"/>
      <c r="F17" s="112"/>
    </row>
    <row r="18" spans="1:6" x14ac:dyDescent="0.2">
      <c r="A18" s="13"/>
      <c r="B18" s="10" t="s">
        <v>78</v>
      </c>
      <c r="C18" s="14"/>
      <c r="D18" s="97"/>
      <c r="E18" s="187">
        <v>0.22</v>
      </c>
      <c r="F18" s="112">
        <f>+F16*0.22</f>
        <v>0</v>
      </c>
    </row>
    <row r="19" spans="1:6" x14ac:dyDescent="0.2">
      <c r="A19" s="54"/>
      <c r="B19" s="50"/>
      <c r="C19" s="55"/>
      <c r="D19" s="102"/>
      <c r="E19" s="115"/>
      <c r="F19" s="116"/>
    </row>
    <row r="20" spans="1:6" s="141" customFormat="1" x14ac:dyDescent="0.2">
      <c r="A20" s="13"/>
      <c r="B20" s="13" t="s">
        <v>79</v>
      </c>
      <c r="C20" s="14"/>
      <c r="D20" s="97"/>
      <c r="E20" s="109"/>
      <c r="F20" s="109">
        <f>+F16+F18</f>
        <v>0</v>
      </c>
    </row>
    <row r="21" spans="1:6" x14ac:dyDescent="0.2">
      <c r="A21" s="13"/>
      <c r="B21" s="10"/>
      <c r="C21" s="14"/>
      <c r="D21" s="97"/>
      <c r="E21" s="109"/>
      <c r="F21" s="112"/>
    </row>
    <row r="22" spans="1:6" x14ac:dyDescent="0.2">
      <c r="A22" s="13"/>
      <c r="B22" s="10"/>
      <c r="C22" s="14"/>
      <c r="D22" s="97"/>
      <c r="E22" s="109"/>
      <c r="F22" s="112"/>
    </row>
    <row r="23" spans="1:6" x14ac:dyDescent="0.2">
      <c r="A23" s="13"/>
      <c r="B23" s="10"/>
      <c r="C23" s="14"/>
      <c r="D23" s="97"/>
      <c r="E23" s="109"/>
      <c r="F23" s="112"/>
    </row>
    <row r="24" spans="1:6" ht="13.5" thickBot="1" x14ac:dyDescent="0.25">
      <c r="A24" s="8"/>
      <c r="B24" s="12"/>
      <c r="C24" s="9"/>
      <c r="D24" s="98"/>
      <c r="E24" s="110"/>
      <c r="F24" s="111"/>
    </row>
    <row r="25" spans="1:6" ht="13.5" thickBot="1" x14ac:dyDescent="0.25">
      <c r="A25" s="142" t="s">
        <v>17</v>
      </c>
      <c r="B25" s="143" t="s">
        <v>18</v>
      </c>
      <c r="C25" s="144" t="s">
        <v>19</v>
      </c>
      <c r="D25" s="145" t="s">
        <v>20</v>
      </c>
      <c r="E25" s="146" t="s">
        <v>21</v>
      </c>
      <c r="F25" s="147" t="s">
        <v>22</v>
      </c>
    </row>
    <row r="26" spans="1:6" x14ac:dyDescent="0.2">
      <c r="A26" s="13"/>
      <c r="B26" s="13"/>
      <c r="C26" s="14"/>
      <c r="D26" s="97"/>
      <c r="E26" s="109"/>
      <c r="F26" s="109"/>
    </row>
    <row r="27" spans="1:6" x14ac:dyDescent="0.2">
      <c r="A27" s="8" t="s">
        <v>35</v>
      </c>
      <c r="B27" s="8" t="s">
        <v>9</v>
      </c>
      <c r="C27" s="11"/>
      <c r="D27" s="99"/>
      <c r="E27" s="111"/>
      <c r="F27" s="111"/>
    </row>
    <row r="28" spans="1:6" x14ac:dyDescent="0.2">
      <c r="A28" s="188" t="s">
        <v>284</v>
      </c>
      <c r="B28" s="188" t="s">
        <v>282</v>
      </c>
      <c r="C28" s="11" t="s">
        <v>146</v>
      </c>
      <c r="D28" s="99">
        <v>1</v>
      </c>
      <c r="E28" s="111"/>
      <c r="F28" s="117">
        <f>D28*E28</f>
        <v>0</v>
      </c>
    </row>
    <row r="29" spans="1:6" x14ac:dyDescent="0.2">
      <c r="A29" s="188" t="s">
        <v>285</v>
      </c>
      <c r="B29" s="188" t="s">
        <v>283</v>
      </c>
      <c r="C29" s="11" t="s">
        <v>146</v>
      </c>
      <c r="D29" s="99">
        <v>1</v>
      </c>
      <c r="E29" s="111"/>
      <c r="F29" s="117">
        <f>D29*E29</f>
        <v>0</v>
      </c>
    </row>
    <row r="30" spans="1:6" ht="25.5" x14ac:dyDescent="0.2">
      <c r="A30" s="188" t="s">
        <v>286</v>
      </c>
      <c r="B30" s="2" t="s">
        <v>85</v>
      </c>
      <c r="C30" s="34" t="s">
        <v>81</v>
      </c>
      <c r="D30" s="103">
        <v>250</v>
      </c>
      <c r="E30" s="117"/>
      <c r="F30" s="117">
        <f>D30*E30</f>
        <v>0</v>
      </c>
    </row>
    <row r="31" spans="1:6" ht="69" customHeight="1" x14ac:dyDescent="0.2">
      <c r="A31" s="188" t="s">
        <v>287</v>
      </c>
      <c r="B31" s="2" t="s">
        <v>90</v>
      </c>
      <c r="C31" s="11" t="s">
        <v>1</v>
      </c>
      <c r="D31" s="99">
        <v>9.5</v>
      </c>
      <c r="E31" s="118"/>
      <c r="F31" s="118">
        <f>E31*D31</f>
        <v>0</v>
      </c>
    </row>
    <row r="32" spans="1:6" ht="26.25" customHeight="1" x14ac:dyDescent="0.2">
      <c r="A32" s="188" t="s">
        <v>288</v>
      </c>
      <c r="B32" s="2" t="s">
        <v>136</v>
      </c>
      <c r="C32" s="11" t="s">
        <v>3</v>
      </c>
      <c r="D32" s="99">
        <v>20</v>
      </c>
      <c r="E32" s="118"/>
      <c r="F32" s="118">
        <f>E32*D32</f>
        <v>0</v>
      </c>
    </row>
    <row r="33" spans="1:8" s="16" customFormat="1" ht="41.25" customHeight="1" x14ac:dyDescent="0.2">
      <c r="A33" s="188" t="s">
        <v>289</v>
      </c>
      <c r="B33" s="2" t="s">
        <v>66</v>
      </c>
      <c r="C33" s="34" t="s">
        <v>1</v>
      </c>
      <c r="D33" s="103">
        <v>8050</v>
      </c>
      <c r="E33" s="117"/>
      <c r="F33" s="117">
        <f>E33*D33</f>
        <v>0</v>
      </c>
    </row>
    <row r="34" spans="1:8" s="20" customFormat="1" x14ac:dyDescent="0.2">
      <c r="A34" s="18" t="s">
        <v>35</v>
      </c>
      <c r="B34" s="18" t="s">
        <v>11</v>
      </c>
      <c r="C34" s="19"/>
      <c r="D34" s="101"/>
      <c r="E34" s="113"/>
      <c r="F34" s="113">
        <f>SUM(F28:F33)</f>
        <v>0</v>
      </c>
      <c r="H34" s="25"/>
    </row>
    <row r="35" spans="1:8" x14ac:dyDescent="0.2">
      <c r="A35" s="8"/>
      <c r="B35" s="8"/>
      <c r="C35" s="11"/>
      <c r="D35" s="99"/>
      <c r="E35" s="111"/>
      <c r="F35" s="111"/>
      <c r="H35" s="11"/>
    </row>
    <row r="36" spans="1:8" x14ac:dyDescent="0.2">
      <c r="A36" s="8" t="s">
        <v>36</v>
      </c>
      <c r="B36" s="8" t="s">
        <v>4</v>
      </c>
      <c r="C36" s="11"/>
      <c r="D36" s="99"/>
      <c r="E36" s="111"/>
      <c r="F36" s="111"/>
      <c r="H36" s="11"/>
    </row>
    <row r="37" spans="1:8" x14ac:dyDescent="0.2">
      <c r="A37" s="8" t="s">
        <v>41</v>
      </c>
      <c r="B37" s="8" t="s">
        <v>5</v>
      </c>
      <c r="C37" s="11"/>
      <c r="D37" s="99"/>
      <c r="E37" s="111"/>
      <c r="F37" s="111"/>
      <c r="H37" s="11"/>
    </row>
    <row r="38" spans="1:8" ht="43.5" customHeight="1" x14ac:dyDescent="0.2">
      <c r="A38" s="12" t="s">
        <v>42</v>
      </c>
      <c r="B38" s="2" t="s">
        <v>126</v>
      </c>
      <c r="C38" s="34" t="s">
        <v>1</v>
      </c>
      <c r="D38" s="103">
        <v>4371</v>
      </c>
      <c r="E38" s="117"/>
      <c r="F38" s="117">
        <f t="shared" ref="F38:F44" si="0">D38*E38</f>
        <v>0</v>
      </c>
      <c r="H38" s="11"/>
    </row>
    <row r="39" spans="1:8" ht="57" customHeight="1" x14ac:dyDescent="0.2">
      <c r="A39" s="12" t="s">
        <v>43</v>
      </c>
      <c r="B39" s="2" t="s">
        <v>127</v>
      </c>
      <c r="C39" s="34" t="s">
        <v>2</v>
      </c>
      <c r="D39" s="103">
        <v>1397</v>
      </c>
      <c r="E39" s="117"/>
      <c r="F39" s="117">
        <f t="shared" si="0"/>
        <v>0</v>
      </c>
      <c r="H39" s="11"/>
    </row>
    <row r="40" spans="1:8" ht="61.5" customHeight="1" x14ac:dyDescent="0.2">
      <c r="A40" s="12" t="s">
        <v>44</v>
      </c>
      <c r="B40" s="2" t="s">
        <v>129</v>
      </c>
      <c r="C40" s="34" t="s">
        <v>2</v>
      </c>
      <c r="D40" s="103">
        <v>140</v>
      </c>
      <c r="E40" s="117"/>
      <c r="F40" s="117">
        <f t="shared" si="0"/>
        <v>0</v>
      </c>
      <c r="H40" s="11"/>
    </row>
    <row r="41" spans="1:8" ht="46.5" customHeight="1" x14ac:dyDescent="0.2">
      <c r="A41" s="12" t="s">
        <v>290</v>
      </c>
      <c r="B41" s="2" t="s">
        <v>98</v>
      </c>
      <c r="C41" s="34" t="s">
        <v>2</v>
      </c>
      <c r="D41" s="103">
        <v>27</v>
      </c>
      <c r="E41" s="117"/>
      <c r="F41" s="117">
        <f t="shared" si="0"/>
        <v>0</v>
      </c>
      <c r="H41" s="11"/>
    </row>
    <row r="42" spans="1:8" ht="25.5" x14ac:dyDescent="0.2">
      <c r="A42" s="12" t="s">
        <v>291</v>
      </c>
      <c r="B42" s="2" t="s">
        <v>73</v>
      </c>
      <c r="C42" s="34" t="s">
        <v>1</v>
      </c>
      <c r="D42" s="103">
        <v>4371</v>
      </c>
      <c r="E42" s="117"/>
      <c r="F42" s="117">
        <f t="shared" si="0"/>
        <v>0</v>
      </c>
      <c r="H42" s="11"/>
    </row>
    <row r="43" spans="1:8" ht="28.5" customHeight="1" x14ac:dyDescent="0.2">
      <c r="A43" s="12" t="s">
        <v>292</v>
      </c>
      <c r="B43" s="2" t="s">
        <v>25</v>
      </c>
      <c r="C43" s="34" t="s">
        <v>2</v>
      </c>
      <c r="D43" s="103">
        <f>D39-D53</f>
        <v>1336.4</v>
      </c>
      <c r="E43" s="117"/>
      <c r="F43" s="117">
        <f t="shared" si="0"/>
        <v>0</v>
      </c>
      <c r="H43" s="11"/>
    </row>
    <row r="44" spans="1:8" ht="28.5" customHeight="1" x14ac:dyDescent="0.2">
      <c r="A44" s="12" t="s">
        <v>293</v>
      </c>
      <c r="B44" s="2" t="s">
        <v>92</v>
      </c>
      <c r="C44" s="34" t="s">
        <v>2</v>
      </c>
      <c r="D44" s="103">
        <f>D41+D40</f>
        <v>167</v>
      </c>
      <c r="E44" s="117"/>
      <c r="F44" s="117">
        <f t="shared" si="0"/>
        <v>0</v>
      </c>
      <c r="H44" s="11"/>
    </row>
    <row r="45" spans="1:8" x14ac:dyDescent="0.2">
      <c r="A45" s="8" t="s">
        <v>45</v>
      </c>
      <c r="B45" s="8" t="s">
        <v>91</v>
      </c>
      <c r="C45" s="11"/>
      <c r="D45" s="99"/>
      <c r="E45" s="111"/>
      <c r="F45" s="111"/>
      <c r="H45" s="11"/>
    </row>
    <row r="46" spans="1:8" ht="28.5" customHeight="1" x14ac:dyDescent="0.2">
      <c r="A46" s="12" t="s">
        <v>46</v>
      </c>
      <c r="B46" s="68" t="s">
        <v>93</v>
      </c>
      <c r="C46" s="11" t="s">
        <v>2</v>
      </c>
      <c r="D46" s="99">
        <v>231</v>
      </c>
      <c r="E46" s="118"/>
      <c r="F46" s="118">
        <f>D46*E46</f>
        <v>0</v>
      </c>
    </row>
    <row r="47" spans="1:8" ht="52.5" customHeight="1" x14ac:dyDescent="0.2">
      <c r="A47" s="12" t="s">
        <v>130</v>
      </c>
      <c r="B47" s="68" t="s">
        <v>128</v>
      </c>
      <c r="C47" s="11" t="s">
        <v>2</v>
      </c>
      <c r="D47" s="99">
        <f>290-D40-D41</f>
        <v>123</v>
      </c>
      <c r="E47" s="118"/>
      <c r="F47" s="118">
        <f>D47*E47</f>
        <v>0</v>
      </c>
    </row>
    <row r="48" spans="1:8" x14ac:dyDescent="0.2">
      <c r="A48" s="8" t="s">
        <v>294</v>
      </c>
      <c r="B48" s="8" t="s">
        <v>7</v>
      </c>
      <c r="C48" s="34"/>
      <c r="D48" s="103"/>
      <c r="E48" s="117"/>
      <c r="F48" s="117"/>
      <c r="H48" s="11"/>
    </row>
    <row r="49" spans="1:8" ht="63.75" x14ac:dyDescent="0.2">
      <c r="A49" s="12" t="s">
        <v>295</v>
      </c>
      <c r="B49" s="1" t="s">
        <v>131</v>
      </c>
      <c r="C49" s="34" t="s">
        <v>1</v>
      </c>
      <c r="D49" s="103">
        <v>2490</v>
      </c>
      <c r="E49" s="117"/>
      <c r="F49" s="117">
        <f>D49*E49</f>
        <v>0</v>
      </c>
      <c r="H49" s="11"/>
    </row>
    <row r="50" spans="1:8" x14ac:dyDescent="0.2">
      <c r="A50" s="8"/>
      <c r="B50" s="8"/>
      <c r="C50" s="34"/>
      <c r="D50" s="103"/>
      <c r="E50" s="117"/>
      <c r="F50" s="117"/>
      <c r="H50" s="11"/>
    </row>
    <row r="51" spans="1:8" x14ac:dyDescent="0.2">
      <c r="A51" s="8" t="s">
        <v>47</v>
      </c>
      <c r="B51" s="8" t="s">
        <v>86</v>
      </c>
      <c r="C51" s="34"/>
      <c r="D51" s="103"/>
      <c r="E51" s="117"/>
      <c r="F51" s="117"/>
      <c r="H51" s="11"/>
    </row>
    <row r="52" spans="1:8" ht="38.25" x14ac:dyDescent="0.2">
      <c r="A52" s="12" t="s">
        <v>48</v>
      </c>
      <c r="B52" s="1" t="s">
        <v>68</v>
      </c>
      <c r="C52" s="34" t="s">
        <v>2</v>
      </c>
      <c r="D52" s="103">
        <v>30.3</v>
      </c>
      <c r="E52" s="117"/>
      <c r="F52" s="117">
        <f>D52*E52</f>
        <v>0</v>
      </c>
      <c r="H52" s="11"/>
    </row>
    <row r="53" spans="1:8" ht="25.5" x14ac:dyDescent="0.2">
      <c r="A53" s="12" t="s">
        <v>49</v>
      </c>
      <c r="B53" s="1" t="s">
        <v>67</v>
      </c>
      <c r="C53" s="35" t="s">
        <v>2</v>
      </c>
      <c r="D53" s="52">
        <f>D52*2</f>
        <v>60.6</v>
      </c>
      <c r="E53" s="119"/>
      <c r="F53" s="119">
        <f>D53*E53</f>
        <v>0</v>
      </c>
      <c r="H53" s="23"/>
    </row>
    <row r="54" spans="1:8" ht="25.5" x14ac:dyDescent="0.2">
      <c r="A54" s="12" t="s">
        <v>63</v>
      </c>
      <c r="B54" s="1" t="s">
        <v>69</v>
      </c>
      <c r="C54" s="35" t="s">
        <v>1</v>
      </c>
      <c r="D54" s="52">
        <v>303</v>
      </c>
      <c r="E54" s="119"/>
      <c r="F54" s="119">
        <f>D54*E54</f>
        <v>0</v>
      </c>
      <c r="H54" s="23"/>
    </row>
    <row r="55" spans="1:8" ht="51" x14ac:dyDescent="0.2">
      <c r="A55" s="12" t="s">
        <v>296</v>
      </c>
      <c r="B55" s="1" t="s">
        <v>70</v>
      </c>
      <c r="C55" s="34" t="s">
        <v>1</v>
      </c>
      <c r="D55" s="103">
        <v>303</v>
      </c>
      <c r="E55" s="117"/>
      <c r="F55" s="117">
        <f>D55*E55</f>
        <v>0</v>
      </c>
      <c r="H55" s="23"/>
    </row>
    <row r="56" spans="1:8" ht="63.75" x14ac:dyDescent="0.2">
      <c r="A56" s="12" t="s">
        <v>297</v>
      </c>
      <c r="B56" s="1" t="s">
        <v>132</v>
      </c>
      <c r="C56" s="34" t="s">
        <v>2</v>
      </c>
      <c r="D56" s="103">
        <v>1780</v>
      </c>
      <c r="E56" s="117"/>
      <c r="F56" s="117">
        <f>D56*E56</f>
        <v>0</v>
      </c>
      <c r="H56" s="23"/>
    </row>
    <row r="57" spans="1:8" x14ac:dyDescent="0.2">
      <c r="A57" s="18" t="s">
        <v>36</v>
      </c>
      <c r="B57" s="18" t="s">
        <v>23</v>
      </c>
      <c r="C57" s="19"/>
      <c r="D57" s="101"/>
      <c r="E57" s="113"/>
      <c r="F57" s="113">
        <f>SUM(F38:F56)</f>
        <v>0</v>
      </c>
      <c r="H57" s="11"/>
    </row>
    <row r="58" spans="1:8" x14ac:dyDescent="0.2">
      <c r="A58" s="8"/>
      <c r="B58" s="8"/>
      <c r="C58" s="11"/>
      <c r="D58" s="99"/>
      <c r="E58" s="111"/>
      <c r="F58" s="111"/>
      <c r="H58" s="11"/>
    </row>
    <row r="59" spans="1:8" x14ac:dyDescent="0.2">
      <c r="A59" s="8" t="s">
        <v>37</v>
      </c>
      <c r="B59" s="8" t="s">
        <v>16</v>
      </c>
      <c r="C59" s="11"/>
      <c r="D59" s="99"/>
      <c r="E59" s="111"/>
      <c r="F59" s="111"/>
      <c r="H59" s="11"/>
    </row>
    <row r="60" spans="1:8" x14ac:dyDescent="0.2">
      <c r="A60" s="8" t="s">
        <v>50</v>
      </c>
      <c r="B60" s="15" t="s">
        <v>8</v>
      </c>
      <c r="C60" s="11"/>
      <c r="D60" s="99"/>
      <c r="E60" s="111"/>
      <c r="F60" s="111"/>
      <c r="H60" s="11"/>
    </row>
    <row r="61" spans="1:8" s="16" customFormat="1" ht="54" customHeight="1" x14ac:dyDescent="0.2">
      <c r="A61" s="12" t="s">
        <v>51</v>
      </c>
      <c r="B61" s="1" t="s">
        <v>94</v>
      </c>
      <c r="C61" s="34" t="s">
        <v>2</v>
      </c>
      <c r="D61" s="103">
        <v>74</v>
      </c>
      <c r="E61" s="117"/>
      <c r="F61" s="117">
        <f>D61*E61</f>
        <v>0</v>
      </c>
    </row>
    <row r="62" spans="1:8" ht="56.25" customHeight="1" x14ac:dyDescent="0.2">
      <c r="A62" s="12" t="s">
        <v>52</v>
      </c>
      <c r="B62" s="1" t="s">
        <v>261</v>
      </c>
      <c r="C62" s="34" t="s">
        <v>2</v>
      </c>
      <c r="D62" s="103">
        <v>14.5</v>
      </c>
      <c r="E62" s="117"/>
      <c r="F62" s="117">
        <f>D62*E62</f>
        <v>0</v>
      </c>
      <c r="H62" s="11"/>
    </row>
    <row r="63" spans="1:8" ht="56.25" customHeight="1" x14ac:dyDescent="0.2">
      <c r="A63" s="12" t="s">
        <v>83</v>
      </c>
      <c r="B63" s="1" t="s">
        <v>260</v>
      </c>
      <c r="C63" s="34" t="s">
        <v>2</v>
      </c>
      <c r="D63" s="103">
        <v>202</v>
      </c>
      <c r="E63" s="117"/>
      <c r="F63" s="117">
        <f>D63*E63</f>
        <v>0</v>
      </c>
      <c r="H63" s="11"/>
    </row>
    <row r="64" spans="1:8" s="16" customFormat="1" ht="68.25" customHeight="1" x14ac:dyDescent="0.2">
      <c r="A64" s="12" t="s">
        <v>84</v>
      </c>
      <c r="B64" s="1" t="s">
        <v>26</v>
      </c>
      <c r="C64" s="34" t="s">
        <v>2</v>
      </c>
      <c r="D64" s="103">
        <v>119</v>
      </c>
      <c r="E64" s="117"/>
      <c r="F64" s="117">
        <f>E64*D64</f>
        <v>0</v>
      </c>
    </row>
    <row r="65" spans="1:8" s="20" customFormat="1" ht="38.25" x14ac:dyDescent="0.2">
      <c r="A65" s="12" t="s">
        <v>262</v>
      </c>
      <c r="B65" s="1" t="s">
        <v>82</v>
      </c>
      <c r="C65" s="34" t="s">
        <v>2</v>
      </c>
      <c r="D65" s="103">
        <v>2490</v>
      </c>
      <c r="E65" s="117"/>
      <c r="F65" s="117">
        <f>E65*D65</f>
        <v>0</v>
      </c>
      <c r="H65" s="25"/>
    </row>
    <row r="66" spans="1:8" x14ac:dyDescent="0.2">
      <c r="A66" s="18" t="s">
        <v>37</v>
      </c>
      <c r="B66" s="18" t="s">
        <v>10</v>
      </c>
      <c r="C66" s="19"/>
      <c r="D66" s="101"/>
      <c r="E66" s="113"/>
      <c r="F66" s="113">
        <f>SUM(F61:F65)</f>
        <v>0</v>
      </c>
      <c r="H66" s="23"/>
    </row>
    <row r="67" spans="1:8" x14ac:dyDescent="0.2">
      <c r="A67" s="13"/>
      <c r="B67" s="13"/>
      <c r="C67" s="14"/>
      <c r="D67" s="97"/>
      <c r="E67" s="109"/>
      <c r="F67" s="109"/>
      <c r="H67" s="11"/>
    </row>
    <row r="68" spans="1:8" x14ac:dyDescent="0.2">
      <c r="A68" s="8" t="s">
        <v>60</v>
      </c>
      <c r="B68" s="15" t="s">
        <v>31</v>
      </c>
      <c r="C68" s="11"/>
      <c r="D68" s="99"/>
      <c r="E68" s="111"/>
      <c r="F68" s="111"/>
      <c r="H68" s="11"/>
    </row>
    <row r="69" spans="1:8" ht="114.75" x14ac:dyDescent="0.2">
      <c r="A69" s="10" t="s">
        <v>61</v>
      </c>
      <c r="B69" s="1" t="s">
        <v>80</v>
      </c>
      <c r="C69" s="35" t="s">
        <v>3</v>
      </c>
      <c r="D69" s="52">
        <v>608</v>
      </c>
      <c r="E69" s="119"/>
      <c r="F69" s="119">
        <f>D69*E69</f>
        <v>0</v>
      </c>
      <c r="H69" s="23"/>
    </row>
    <row r="70" spans="1:8" ht="25.5" x14ac:dyDescent="0.2">
      <c r="A70" s="18" t="s">
        <v>60</v>
      </c>
      <c r="B70" s="26" t="s">
        <v>32</v>
      </c>
      <c r="C70" s="25"/>
      <c r="D70" s="104"/>
      <c r="E70" s="114"/>
      <c r="F70" s="113">
        <f>SUM(F69:F69)</f>
        <v>0</v>
      </c>
      <c r="H70" s="23"/>
    </row>
    <row r="71" spans="1:8" x14ac:dyDescent="0.2">
      <c r="A71" s="13"/>
      <c r="B71" s="15"/>
      <c r="C71" s="23"/>
      <c r="D71" s="100"/>
      <c r="E71" s="112"/>
      <c r="F71" s="109"/>
      <c r="H71" s="23"/>
    </row>
    <row r="72" spans="1:8" x14ac:dyDescent="0.2">
      <c r="A72" s="8" t="s">
        <v>38</v>
      </c>
      <c r="B72" s="15" t="s">
        <v>96</v>
      </c>
      <c r="C72" s="11"/>
      <c r="D72" s="99"/>
      <c r="E72" s="118"/>
      <c r="F72" s="118"/>
      <c r="H72" s="11"/>
    </row>
    <row r="73" spans="1:8" s="16" customFormat="1" ht="127.5" x14ac:dyDescent="0.2">
      <c r="A73" s="10" t="s">
        <v>263</v>
      </c>
      <c r="B73" s="1" t="s">
        <v>133</v>
      </c>
      <c r="C73" s="23" t="s">
        <v>6</v>
      </c>
      <c r="D73" s="100">
        <v>1</v>
      </c>
      <c r="E73" s="120"/>
      <c r="F73" s="118">
        <f>E73*D73</f>
        <v>0</v>
      </c>
    </row>
    <row r="74" spans="1:8" s="16" customFormat="1" ht="120.75" customHeight="1" x14ac:dyDescent="0.2">
      <c r="A74" s="10" t="s">
        <v>264</v>
      </c>
      <c r="B74" s="1" t="s">
        <v>134</v>
      </c>
      <c r="C74" s="23" t="s">
        <v>3</v>
      </c>
      <c r="D74" s="100">
        <v>2</v>
      </c>
      <c r="E74" s="120"/>
      <c r="F74" s="118">
        <f>E74*D74</f>
        <v>0</v>
      </c>
    </row>
    <row r="75" spans="1:8" s="16" customFormat="1" ht="114.75" x14ac:dyDescent="0.2">
      <c r="A75" s="10" t="s">
        <v>265</v>
      </c>
      <c r="B75" s="1" t="s">
        <v>135</v>
      </c>
      <c r="C75" s="23" t="s">
        <v>3</v>
      </c>
      <c r="D75" s="100">
        <v>8.5</v>
      </c>
      <c r="E75" s="120"/>
      <c r="F75" s="118">
        <f>E75*D75</f>
        <v>0</v>
      </c>
    </row>
    <row r="76" spans="1:8" x14ac:dyDescent="0.2">
      <c r="A76" s="18" t="s">
        <v>38</v>
      </c>
      <c r="B76" s="26" t="s">
        <v>97</v>
      </c>
      <c r="C76" s="25"/>
      <c r="D76" s="104"/>
      <c r="E76" s="114"/>
      <c r="F76" s="113">
        <f>SUM(F73:F75)</f>
        <v>0</v>
      </c>
      <c r="H76" s="23"/>
    </row>
    <row r="77" spans="1:8" x14ac:dyDescent="0.2">
      <c r="A77" s="13"/>
      <c r="B77" s="15"/>
      <c r="C77" s="23"/>
      <c r="D77" s="100"/>
      <c r="E77" s="112"/>
      <c r="F77" s="109"/>
      <c r="H77" s="23"/>
    </row>
    <row r="78" spans="1:8" x14ac:dyDescent="0.2">
      <c r="A78" s="13"/>
      <c r="B78" s="15"/>
      <c r="C78" s="23"/>
      <c r="D78" s="100"/>
      <c r="E78" s="112"/>
      <c r="F78" s="109"/>
      <c r="H78" s="23"/>
    </row>
    <row r="79" spans="1:8" x14ac:dyDescent="0.2">
      <c r="A79" s="148" t="s">
        <v>53</v>
      </c>
      <c r="B79" s="149" t="s">
        <v>58</v>
      </c>
      <c r="C79" s="150"/>
      <c r="D79" s="151"/>
      <c r="E79" s="152"/>
      <c r="F79" s="152"/>
    </row>
    <row r="80" spans="1:8" ht="77.25" customHeight="1" x14ac:dyDescent="0.2">
      <c r="A80" s="24"/>
      <c r="B80" s="189" t="s">
        <v>247</v>
      </c>
      <c r="C80" s="189"/>
      <c r="D80" s="189"/>
      <c r="E80" s="189"/>
      <c r="F80" s="189"/>
    </row>
    <row r="81" spans="1:6" ht="90" customHeight="1" x14ac:dyDescent="0.2">
      <c r="A81" s="24"/>
      <c r="B81" s="189" t="s">
        <v>248</v>
      </c>
      <c r="C81" s="189"/>
      <c r="D81" s="189"/>
      <c r="E81" s="189"/>
      <c r="F81" s="189"/>
    </row>
    <row r="82" spans="1:6" ht="94.5" customHeight="1" x14ac:dyDescent="0.2">
      <c r="A82" s="24"/>
      <c r="B82" s="189" t="s">
        <v>249</v>
      </c>
      <c r="C82" s="189"/>
      <c r="D82" s="189"/>
      <c r="E82" s="189"/>
      <c r="F82" s="189"/>
    </row>
    <row r="83" spans="1:6" ht="153" customHeight="1" x14ac:dyDescent="0.2">
      <c r="A83" s="24"/>
      <c r="B83" s="189" t="s">
        <v>250</v>
      </c>
      <c r="C83" s="189"/>
      <c r="D83" s="189"/>
      <c r="E83" s="189"/>
      <c r="F83" s="189"/>
    </row>
    <row r="84" spans="1:6" ht="24.75" customHeight="1" x14ac:dyDescent="0.2">
      <c r="A84" s="24"/>
      <c r="B84" s="189" t="s">
        <v>251</v>
      </c>
      <c r="C84" s="189"/>
      <c r="D84" s="189"/>
      <c r="E84" s="189"/>
      <c r="F84" s="189"/>
    </row>
    <row r="85" spans="1:6" ht="162" customHeight="1" x14ac:dyDescent="0.2">
      <c r="A85" s="24"/>
      <c r="B85" s="189" t="s">
        <v>252</v>
      </c>
      <c r="C85" s="189"/>
      <c r="D85" s="189"/>
      <c r="E85" s="189"/>
      <c r="F85" s="189"/>
    </row>
    <row r="86" spans="1:6" ht="237" customHeight="1" x14ac:dyDescent="0.2">
      <c r="A86" s="24"/>
      <c r="B86" s="189" t="s">
        <v>253</v>
      </c>
      <c r="C86" s="189"/>
      <c r="D86" s="189"/>
      <c r="E86" s="189"/>
      <c r="F86" s="189"/>
    </row>
    <row r="87" spans="1:6" x14ac:dyDescent="0.2">
      <c r="A87" s="148"/>
      <c r="B87" s="149"/>
      <c r="C87" s="150"/>
      <c r="D87" s="151"/>
      <c r="E87" s="152"/>
      <c r="F87" s="152"/>
    </row>
    <row r="88" spans="1:6" ht="51" x14ac:dyDescent="0.2">
      <c r="A88" s="10" t="s">
        <v>266</v>
      </c>
      <c r="B88" s="68" t="s">
        <v>104</v>
      </c>
      <c r="C88" s="34"/>
      <c r="D88" s="103"/>
      <c r="E88" s="121"/>
      <c r="F88" s="121"/>
    </row>
    <row r="89" spans="1:6" ht="144.75" customHeight="1" x14ac:dyDescent="0.2">
      <c r="A89" s="10"/>
      <c r="B89" s="3" t="s">
        <v>105</v>
      </c>
      <c r="C89" s="35"/>
      <c r="D89" s="52"/>
      <c r="E89" s="119"/>
      <c r="F89" s="119"/>
    </row>
    <row r="90" spans="1:6" ht="66.75" customHeight="1" x14ac:dyDescent="0.2">
      <c r="A90" s="10"/>
      <c r="B90" s="3" t="s">
        <v>106</v>
      </c>
      <c r="C90" s="34" t="s">
        <v>24</v>
      </c>
      <c r="D90" s="103">
        <v>4</v>
      </c>
      <c r="E90" s="121"/>
      <c r="F90" s="121">
        <f>D90*E90</f>
        <v>0</v>
      </c>
    </row>
    <row r="91" spans="1:6" ht="153" x14ac:dyDescent="0.2">
      <c r="A91" s="10" t="s">
        <v>267</v>
      </c>
      <c r="B91" s="3" t="s">
        <v>107</v>
      </c>
      <c r="C91" s="34" t="s">
        <v>24</v>
      </c>
      <c r="D91" s="103">
        <v>8</v>
      </c>
      <c r="E91" s="121"/>
      <c r="F91" s="121">
        <f>D91*E91</f>
        <v>0</v>
      </c>
    </row>
    <row r="92" spans="1:6" ht="127.5" x14ac:dyDescent="0.2">
      <c r="A92" s="10" t="s">
        <v>268</v>
      </c>
      <c r="B92" s="3" t="s">
        <v>140</v>
      </c>
      <c r="C92" s="35" t="s">
        <v>64</v>
      </c>
      <c r="D92" s="52">
        <v>310</v>
      </c>
      <c r="E92" s="119"/>
      <c r="F92" s="119">
        <f>E92*D92</f>
        <v>0</v>
      </c>
    </row>
    <row r="93" spans="1:6" ht="191.25" x14ac:dyDescent="0.2">
      <c r="A93" s="10" t="s">
        <v>269</v>
      </c>
      <c r="B93" s="3" t="s">
        <v>137</v>
      </c>
      <c r="C93" s="35" t="s">
        <v>64</v>
      </c>
      <c r="D93" s="52">
        <v>5.75</v>
      </c>
      <c r="E93" s="119"/>
      <c r="F93" s="119">
        <f>E93*D93</f>
        <v>0</v>
      </c>
    </row>
    <row r="94" spans="1:6" ht="194.25" customHeight="1" x14ac:dyDescent="0.2">
      <c r="A94" s="10" t="s">
        <v>270</v>
      </c>
      <c r="B94" s="3" t="s">
        <v>95</v>
      </c>
      <c r="C94" s="35" t="s">
        <v>64</v>
      </c>
      <c r="D94" s="52">
        <v>3.9</v>
      </c>
      <c r="E94" s="119"/>
      <c r="F94" s="119">
        <f>E94*D94</f>
        <v>0</v>
      </c>
    </row>
    <row r="95" spans="1:6" s="155" customFormat="1" ht="25.5" x14ac:dyDescent="0.2">
      <c r="A95" s="10" t="s">
        <v>271</v>
      </c>
      <c r="B95" s="153" t="s">
        <v>99</v>
      </c>
      <c r="C95" s="35" t="s">
        <v>6</v>
      </c>
      <c r="D95" s="52">
        <v>4</v>
      </c>
      <c r="E95" s="154"/>
      <c r="F95" s="154">
        <f>D95*E95</f>
        <v>0</v>
      </c>
    </row>
    <row r="96" spans="1:6" x14ac:dyDescent="0.2">
      <c r="A96" s="10" t="s">
        <v>75</v>
      </c>
      <c r="B96" s="156" t="s">
        <v>65</v>
      </c>
      <c r="C96" s="35"/>
      <c r="D96" s="157"/>
      <c r="E96" s="158"/>
      <c r="F96" s="158"/>
    </row>
    <row r="97" spans="1:6" ht="165.75" x14ac:dyDescent="0.2">
      <c r="A97" s="10"/>
      <c r="B97" s="159" t="s">
        <v>228</v>
      </c>
      <c r="C97" s="35" t="s">
        <v>24</v>
      </c>
      <c r="D97" s="157">
        <v>14</v>
      </c>
      <c r="E97" s="158"/>
      <c r="F97" s="158">
        <f>E97*D97</f>
        <v>0</v>
      </c>
    </row>
    <row r="98" spans="1:6" x14ac:dyDescent="0.2">
      <c r="A98" s="10" t="s">
        <v>100</v>
      </c>
      <c r="B98" s="160" t="s">
        <v>77</v>
      </c>
      <c r="C98" s="35"/>
      <c r="D98" s="161"/>
      <c r="E98" s="162"/>
      <c r="F98" s="162"/>
    </row>
    <row r="99" spans="1:6" ht="204" x14ac:dyDescent="0.2">
      <c r="A99" s="10"/>
      <c r="B99" s="31" t="s">
        <v>246</v>
      </c>
      <c r="C99" s="35" t="s">
        <v>24</v>
      </c>
      <c r="D99" s="161">
        <v>7</v>
      </c>
      <c r="E99" s="163"/>
      <c r="F99" s="163">
        <f>E99*D99</f>
        <v>0</v>
      </c>
    </row>
    <row r="100" spans="1:6" x14ac:dyDescent="0.2">
      <c r="A100" s="10" t="s">
        <v>101</v>
      </c>
      <c r="B100" s="156" t="s">
        <v>87</v>
      </c>
      <c r="C100" s="35"/>
      <c r="D100" s="164"/>
      <c r="E100" s="165"/>
      <c r="F100" s="165"/>
    </row>
    <row r="101" spans="1:6" ht="140.25" x14ac:dyDescent="0.2">
      <c r="A101" s="10"/>
      <c r="B101" s="68" t="s">
        <v>229</v>
      </c>
      <c r="C101" s="35" t="s">
        <v>24</v>
      </c>
      <c r="D101" s="164">
        <v>5</v>
      </c>
      <c r="E101" s="165"/>
      <c r="F101" s="165">
        <f>E101*D101</f>
        <v>0</v>
      </c>
    </row>
    <row r="102" spans="1:6" x14ac:dyDescent="0.2">
      <c r="A102" s="10" t="s">
        <v>272</v>
      </c>
      <c r="B102" s="156" t="s">
        <v>88</v>
      </c>
      <c r="C102" s="35"/>
      <c r="D102" s="164"/>
      <c r="E102" s="165"/>
      <c r="F102" s="165"/>
    </row>
    <row r="103" spans="1:6" ht="89.25" x14ac:dyDescent="0.2">
      <c r="A103" s="10"/>
      <c r="B103" s="68" t="s">
        <v>230</v>
      </c>
      <c r="C103" s="35" t="s">
        <v>24</v>
      </c>
      <c r="D103" s="164">
        <v>29</v>
      </c>
      <c r="E103" s="165"/>
      <c r="F103" s="165">
        <f>E103*D103</f>
        <v>0</v>
      </c>
    </row>
    <row r="104" spans="1:6" x14ac:dyDescent="0.2">
      <c r="A104" s="10" t="s">
        <v>102</v>
      </c>
      <c r="B104" s="156" t="s">
        <v>89</v>
      </c>
      <c r="C104" s="35"/>
      <c r="D104" s="164"/>
      <c r="E104" s="165"/>
      <c r="F104" s="165"/>
    </row>
    <row r="105" spans="1:6" ht="76.5" x14ac:dyDescent="0.2">
      <c r="A105" s="10"/>
      <c r="B105" s="159" t="s">
        <v>231</v>
      </c>
      <c r="C105" s="35" t="s">
        <v>24</v>
      </c>
      <c r="D105" s="164">
        <v>91</v>
      </c>
      <c r="E105" s="165"/>
      <c r="F105" s="165">
        <f>E105*D105</f>
        <v>0</v>
      </c>
    </row>
    <row r="106" spans="1:6" x14ac:dyDescent="0.2">
      <c r="A106" s="10" t="s">
        <v>273</v>
      </c>
      <c r="B106" s="159" t="s">
        <v>108</v>
      </c>
      <c r="C106" s="166"/>
      <c r="D106" s="164"/>
      <c r="E106" s="165"/>
      <c r="F106" s="165"/>
    </row>
    <row r="107" spans="1:6" ht="140.25" x14ac:dyDescent="0.2">
      <c r="A107" s="10"/>
      <c r="B107" s="159" t="s">
        <v>277</v>
      </c>
      <c r="C107" s="166" t="s">
        <v>3</v>
      </c>
      <c r="D107" s="164">
        <v>15.5</v>
      </c>
      <c r="E107" s="165"/>
      <c r="F107" s="165">
        <f>E107*D107</f>
        <v>0</v>
      </c>
    </row>
    <row r="108" spans="1:6" x14ac:dyDescent="0.2">
      <c r="A108" s="10" t="s">
        <v>274</v>
      </c>
      <c r="B108" s="159" t="s">
        <v>138</v>
      </c>
      <c r="C108" s="166"/>
      <c r="D108" s="164"/>
      <c r="E108" s="165"/>
      <c r="F108" s="165"/>
    </row>
    <row r="109" spans="1:6" ht="114.75" x14ac:dyDescent="0.2">
      <c r="A109" s="10"/>
      <c r="B109" s="159" t="s">
        <v>276</v>
      </c>
      <c r="C109" s="166" t="s">
        <v>1</v>
      </c>
      <c r="D109" s="164">
        <v>38.5</v>
      </c>
      <c r="E109" s="165"/>
      <c r="F109" s="165">
        <f>E109*D109</f>
        <v>0</v>
      </c>
    </row>
    <row r="110" spans="1:6" ht="38.25" x14ac:dyDescent="0.2">
      <c r="A110" s="10" t="s">
        <v>103</v>
      </c>
      <c r="B110" s="68" t="s">
        <v>275</v>
      </c>
      <c r="C110" s="34" t="s">
        <v>6</v>
      </c>
      <c r="D110" s="69">
        <v>1</v>
      </c>
      <c r="E110" s="70"/>
      <c r="F110" s="70">
        <f>D110*E110</f>
        <v>0</v>
      </c>
    </row>
    <row r="111" spans="1:6" ht="178.5" x14ac:dyDescent="0.2">
      <c r="A111" s="10" t="s">
        <v>109</v>
      </c>
      <c r="B111" s="3" t="s">
        <v>232</v>
      </c>
      <c r="C111" s="35" t="s">
        <v>64</v>
      </c>
      <c r="D111" s="52">
        <v>1</v>
      </c>
      <c r="E111" s="42"/>
      <c r="F111" s="42">
        <f>E111*D111</f>
        <v>0</v>
      </c>
    </row>
    <row r="112" spans="1:6" x14ac:dyDescent="0.2">
      <c r="A112" s="10" t="s">
        <v>298</v>
      </c>
      <c r="B112" s="45" t="s">
        <v>254</v>
      </c>
      <c r="C112" s="67"/>
      <c r="D112" s="53"/>
      <c r="E112" s="47"/>
      <c r="F112" s="47"/>
    </row>
    <row r="113" spans="1:6" ht="51" x14ac:dyDescent="0.2">
      <c r="A113" s="10"/>
      <c r="B113" s="46" t="s">
        <v>255</v>
      </c>
      <c r="C113" s="183"/>
      <c r="D113" s="17"/>
      <c r="E113" s="17"/>
      <c r="F113" s="17"/>
    </row>
    <row r="114" spans="1:6" ht="63.75" x14ac:dyDescent="0.2">
      <c r="A114" s="10"/>
      <c r="B114" s="46" t="s">
        <v>256</v>
      </c>
      <c r="C114" s="67"/>
      <c r="D114" s="53"/>
      <c r="E114" s="184"/>
      <c r="F114" s="184"/>
    </row>
    <row r="115" spans="1:6" ht="114.75" x14ac:dyDescent="0.2">
      <c r="A115" s="10"/>
      <c r="B115" s="46" t="s">
        <v>257</v>
      </c>
      <c r="C115" s="67"/>
      <c r="D115" s="53"/>
      <c r="E115" s="184"/>
      <c r="F115" s="184"/>
    </row>
    <row r="116" spans="1:6" ht="357" x14ac:dyDescent="0.2">
      <c r="A116" s="10"/>
      <c r="B116" s="46" t="s">
        <v>258</v>
      </c>
      <c r="C116" s="67"/>
      <c r="D116" s="53"/>
      <c r="E116" s="184"/>
      <c r="F116" s="184"/>
    </row>
    <row r="117" spans="1:6" ht="89.25" x14ac:dyDescent="0.2">
      <c r="A117" s="10"/>
      <c r="B117" s="46" t="s">
        <v>259</v>
      </c>
      <c r="C117" s="67" t="s">
        <v>24</v>
      </c>
      <c r="D117" s="53">
        <v>1</v>
      </c>
      <c r="E117" s="47"/>
      <c r="F117" s="47">
        <f>E117*D117</f>
        <v>0</v>
      </c>
    </row>
    <row r="118" spans="1:6" ht="63.75" x14ac:dyDescent="0.2">
      <c r="A118" s="10" t="s">
        <v>299</v>
      </c>
      <c r="B118" s="46" t="s">
        <v>278</v>
      </c>
      <c r="C118" s="67" t="s">
        <v>24</v>
      </c>
      <c r="D118" s="53">
        <v>4</v>
      </c>
      <c r="E118" s="185"/>
      <c r="F118" s="184">
        <f>E118*D118</f>
        <v>0</v>
      </c>
    </row>
    <row r="119" spans="1:6" ht="51" x14ac:dyDescent="0.2">
      <c r="A119" s="10" t="s">
        <v>300</v>
      </c>
      <c r="B119" s="46" t="s">
        <v>279</v>
      </c>
      <c r="C119" s="67" t="s">
        <v>24</v>
      </c>
      <c r="D119" s="53">
        <v>1</v>
      </c>
      <c r="E119" s="184"/>
      <c r="F119" s="184">
        <f>E119*D119</f>
        <v>0</v>
      </c>
    </row>
    <row r="120" spans="1:6" x14ac:dyDescent="0.2">
      <c r="A120" s="10" t="s">
        <v>301</v>
      </c>
      <c r="B120" s="31" t="s">
        <v>280</v>
      </c>
      <c r="C120" s="30"/>
      <c r="D120" s="186"/>
      <c r="E120" s="185"/>
      <c r="F120" s="32"/>
    </row>
    <row r="121" spans="1:6" ht="102" x14ac:dyDescent="0.2">
      <c r="A121" s="10"/>
      <c r="B121" s="31" t="s">
        <v>281</v>
      </c>
      <c r="C121" s="30" t="s">
        <v>24</v>
      </c>
      <c r="D121" s="186">
        <v>3</v>
      </c>
      <c r="E121" s="185"/>
      <c r="F121" s="32">
        <f>E121*D121</f>
        <v>0</v>
      </c>
    </row>
    <row r="122" spans="1:6" x14ac:dyDescent="0.2">
      <c r="A122" s="167" t="s">
        <v>53</v>
      </c>
      <c r="B122" s="168" t="s">
        <v>59</v>
      </c>
      <c r="C122" s="169"/>
      <c r="D122" s="170"/>
      <c r="E122" s="171"/>
      <c r="F122" s="171">
        <f>SUM(F90:F121)</f>
        <v>0</v>
      </c>
    </row>
    <row r="123" spans="1:6" x14ac:dyDescent="0.2">
      <c r="A123" s="148"/>
      <c r="B123" s="172"/>
      <c r="C123" s="173"/>
      <c r="D123" s="174"/>
      <c r="E123" s="175"/>
      <c r="F123" s="175"/>
    </row>
    <row r="124" spans="1:6" x14ac:dyDescent="0.2">
      <c r="A124" s="126" t="s">
        <v>123</v>
      </c>
      <c r="B124" s="127" t="s">
        <v>71</v>
      </c>
      <c r="C124" s="128"/>
      <c r="D124" s="129"/>
      <c r="E124" s="176"/>
      <c r="F124" s="130"/>
    </row>
    <row r="125" spans="1:6" ht="30" customHeight="1" x14ac:dyDescent="0.2">
      <c r="A125" s="148"/>
      <c r="B125" s="2" t="s">
        <v>110</v>
      </c>
      <c r="C125" s="173"/>
      <c r="D125" s="174"/>
      <c r="E125" s="175"/>
      <c r="F125" s="175"/>
    </row>
    <row r="126" spans="1:6" ht="82.5" customHeight="1" x14ac:dyDescent="0.2">
      <c r="A126" s="148"/>
      <c r="B126" s="2" t="s">
        <v>111</v>
      </c>
      <c r="C126" s="173"/>
      <c r="D126" s="174"/>
      <c r="E126" s="175"/>
      <c r="F126" s="175"/>
    </row>
    <row r="127" spans="1:6" ht="76.5" x14ac:dyDescent="0.2">
      <c r="A127" s="148"/>
      <c r="B127" s="1" t="s">
        <v>240</v>
      </c>
      <c r="C127" s="173"/>
      <c r="D127" s="174"/>
      <c r="E127" s="175"/>
      <c r="F127" s="175"/>
    </row>
    <row r="128" spans="1:6" ht="38.25" x14ac:dyDescent="0.2">
      <c r="A128" s="148"/>
      <c r="B128" s="33" t="s">
        <v>241</v>
      </c>
      <c r="C128" s="173"/>
      <c r="D128" s="174"/>
      <c r="E128" s="175"/>
      <c r="F128" s="175"/>
    </row>
    <row r="129" spans="1:6" x14ac:dyDescent="0.2">
      <c r="A129" s="148"/>
      <c r="B129" s="2"/>
      <c r="C129" s="173"/>
      <c r="D129" s="174"/>
      <c r="E129" s="175"/>
      <c r="F129" s="175"/>
    </row>
    <row r="130" spans="1:6" x14ac:dyDescent="0.2">
      <c r="A130" s="134" t="s">
        <v>124</v>
      </c>
      <c r="B130" s="127" t="s">
        <v>233</v>
      </c>
      <c r="C130" s="128"/>
      <c r="D130" s="131"/>
      <c r="E130" s="132"/>
      <c r="F130" s="132"/>
    </row>
    <row r="131" spans="1:6" x14ac:dyDescent="0.2">
      <c r="A131" s="148"/>
      <c r="B131" s="2" t="s">
        <v>234</v>
      </c>
      <c r="C131" s="133" t="s">
        <v>3</v>
      </c>
      <c r="D131" s="131">
        <v>45</v>
      </c>
      <c r="E131" s="132"/>
      <c r="F131" s="132">
        <f>E131*D131</f>
        <v>0</v>
      </c>
    </row>
    <row r="132" spans="1:6" x14ac:dyDescent="0.2">
      <c r="A132" s="148"/>
      <c r="B132" s="2" t="s">
        <v>235</v>
      </c>
      <c r="C132" s="133" t="s">
        <v>3</v>
      </c>
      <c r="D132" s="131">
        <v>45</v>
      </c>
      <c r="E132" s="132"/>
      <c r="F132" s="132">
        <f>E132*D132</f>
        <v>0</v>
      </c>
    </row>
    <row r="133" spans="1:6" x14ac:dyDescent="0.2">
      <c r="A133" s="148"/>
      <c r="B133" s="2" t="s">
        <v>236</v>
      </c>
      <c r="C133" s="133" t="s">
        <v>3</v>
      </c>
      <c r="D133" s="131">
        <v>45</v>
      </c>
      <c r="E133" s="132"/>
      <c r="F133" s="132">
        <f t="shared" ref="F133:F136" si="1">E133*D133</f>
        <v>0</v>
      </c>
    </row>
    <row r="134" spans="1:6" ht="38.25" x14ac:dyDescent="0.2">
      <c r="A134" s="148"/>
      <c r="B134" s="2" t="s">
        <v>242</v>
      </c>
      <c r="C134" s="133" t="s">
        <v>3</v>
      </c>
      <c r="D134" s="131">
        <v>45</v>
      </c>
      <c r="E134" s="132"/>
      <c r="F134" s="132">
        <f t="shared" si="1"/>
        <v>0</v>
      </c>
    </row>
    <row r="135" spans="1:6" ht="38.25" x14ac:dyDescent="0.2">
      <c r="A135" s="148"/>
      <c r="B135" s="2" t="s">
        <v>237</v>
      </c>
      <c r="C135" s="133" t="s">
        <v>3</v>
      </c>
      <c r="D135" s="131">
        <v>45</v>
      </c>
      <c r="E135" s="132"/>
      <c r="F135" s="132">
        <f t="shared" si="1"/>
        <v>0</v>
      </c>
    </row>
    <row r="136" spans="1:6" x14ac:dyDescent="0.2">
      <c r="A136" s="148"/>
      <c r="B136" s="2" t="s">
        <v>238</v>
      </c>
      <c r="C136" s="133" t="s">
        <v>3</v>
      </c>
      <c r="D136" s="131">
        <v>45</v>
      </c>
      <c r="E136" s="132"/>
      <c r="F136" s="132">
        <f t="shared" si="1"/>
        <v>0</v>
      </c>
    </row>
    <row r="137" spans="1:6" x14ac:dyDescent="0.2">
      <c r="A137" s="148"/>
      <c r="B137" s="2"/>
      <c r="C137" s="173"/>
      <c r="D137" s="174"/>
      <c r="E137" s="175"/>
      <c r="F137" s="175"/>
    </row>
    <row r="138" spans="1:6" ht="25.5" x14ac:dyDescent="0.2">
      <c r="A138" s="134" t="s">
        <v>239</v>
      </c>
      <c r="B138" s="127" t="s">
        <v>245</v>
      </c>
      <c r="C138" s="177"/>
      <c r="D138" s="178"/>
      <c r="E138" s="179"/>
      <c r="F138" s="179"/>
    </row>
    <row r="139" spans="1:6" x14ac:dyDescent="0.2">
      <c r="A139" s="180"/>
      <c r="B139" s="2" t="s">
        <v>112</v>
      </c>
      <c r="C139" s="177" t="s">
        <v>6</v>
      </c>
      <c r="D139" s="131">
        <v>4</v>
      </c>
      <c r="E139" s="176"/>
      <c r="F139" s="130">
        <f t="shared" ref="F139:F147" si="2">E139*D139</f>
        <v>0</v>
      </c>
    </row>
    <row r="140" spans="1:6" x14ac:dyDescent="0.2">
      <c r="A140" s="180"/>
      <c r="B140" s="2" t="s">
        <v>113</v>
      </c>
      <c r="C140" s="177" t="s">
        <v>6</v>
      </c>
      <c r="D140" s="131">
        <v>4</v>
      </c>
      <c r="E140" s="176"/>
      <c r="F140" s="130">
        <f t="shared" si="2"/>
        <v>0</v>
      </c>
    </row>
    <row r="141" spans="1:6" x14ac:dyDescent="0.2">
      <c r="A141" s="180"/>
      <c r="B141" s="2" t="s">
        <v>114</v>
      </c>
      <c r="C141" s="177" t="s">
        <v>6</v>
      </c>
      <c r="D141" s="131">
        <v>4</v>
      </c>
      <c r="E141" s="176"/>
      <c r="F141" s="130">
        <f t="shared" si="2"/>
        <v>0</v>
      </c>
    </row>
    <row r="142" spans="1:6" x14ac:dyDescent="0.2">
      <c r="A142" s="180"/>
      <c r="B142" s="2" t="s">
        <v>115</v>
      </c>
      <c r="C142" s="177" t="s">
        <v>6</v>
      </c>
      <c r="D142" s="131">
        <v>4</v>
      </c>
      <c r="E142" s="176"/>
      <c r="F142" s="130">
        <f t="shared" si="2"/>
        <v>0</v>
      </c>
    </row>
    <row r="143" spans="1:6" x14ac:dyDescent="0.2">
      <c r="A143" s="180"/>
      <c r="B143" s="2" t="s">
        <v>116</v>
      </c>
      <c r="C143" s="177" t="s">
        <v>6</v>
      </c>
      <c r="D143" s="131">
        <v>4</v>
      </c>
      <c r="E143" s="176"/>
      <c r="F143" s="130">
        <f t="shared" si="2"/>
        <v>0</v>
      </c>
    </row>
    <row r="144" spans="1:6" x14ac:dyDescent="0.2">
      <c r="A144" s="180"/>
      <c r="B144" s="2" t="s">
        <v>117</v>
      </c>
      <c r="C144" s="177" t="s">
        <v>6</v>
      </c>
      <c r="D144" s="131">
        <v>2</v>
      </c>
      <c r="E144" s="176"/>
      <c r="F144" s="130">
        <f t="shared" si="2"/>
        <v>0</v>
      </c>
    </row>
    <row r="145" spans="1:6" x14ac:dyDescent="0.2">
      <c r="A145" s="180"/>
      <c r="B145" s="2" t="s">
        <v>118</v>
      </c>
      <c r="C145" s="177" t="s">
        <v>6</v>
      </c>
      <c r="D145" s="131">
        <v>4</v>
      </c>
      <c r="E145" s="176"/>
      <c r="F145" s="130">
        <f t="shared" si="2"/>
        <v>0</v>
      </c>
    </row>
    <row r="146" spans="1:6" x14ac:dyDescent="0.2">
      <c r="A146" s="180"/>
      <c r="B146" s="2" t="s">
        <v>119</v>
      </c>
      <c r="C146" s="177" t="s">
        <v>6</v>
      </c>
      <c r="D146" s="131">
        <v>4</v>
      </c>
      <c r="E146" s="176"/>
      <c r="F146" s="130">
        <f t="shared" si="2"/>
        <v>0</v>
      </c>
    </row>
    <row r="147" spans="1:6" x14ac:dyDescent="0.2">
      <c r="A147" s="180"/>
      <c r="B147" s="2" t="s">
        <v>120</v>
      </c>
      <c r="C147" s="177" t="s">
        <v>6</v>
      </c>
      <c r="D147" s="131">
        <v>4</v>
      </c>
      <c r="E147" s="176"/>
      <c r="F147" s="130">
        <f t="shared" si="2"/>
        <v>0</v>
      </c>
    </row>
    <row r="148" spans="1:6" x14ac:dyDescent="0.2">
      <c r="A148" s="180"/>
      <c r="B148" s="2" t="s">
        <v>121</v>
      </c>
      <c r="C148" s="177" t="s">
        <v>6</v>
      </c>
      <c r="D148" s="131">
        <v>2</v>
      </c>
      <c r="E148" s="176"/>
      <c r="F148" s="130">
        <f>E148*D148</f>
        <v>0</v>
      </c>
    </row>
    <row r="149" spans="1:6" x14ac:dyDescent="0.2">
      <c r="A149" s="180"/>
      <c r="B149" s="2" t="s">
        <v>122</v>
      </c>
      <c r="C149" s="177" t="s">
        <v>6</v>
      </c>
      <c r="D149" s="131">
        <v>2</v>
      </c>
      <c r="E149" s="176"/>
      <c r="F149" s="130">
        <f>E149*D149</f>
        <v>0</v>
      </c>
    </row>
    <row r="150" spans="1:6" x14ac:dyDescent="0.2">
      <c r="A150" s="135" t="s">
        <v>123</v>
      </c>
      <c r="B150" s="136" t="s">
        <v>76</v>
      </c>
      <c r="C150" s="137" t="s">
        <v>6</v>
      </c>
      <c r="D150" s="138">
        <f>SUM(D139:D149)</f>
        <v>38</v>
      </c>
      <c r="E150" s="139"/>
      <c r="F150" s="140">
        <f>SUM(F131:F149)</f>
        <v>0</v>
      </c>
    </row>
    <row r="151" spans="1:6" s="71" customFormat="1" x14ac:dyDescent="0.2">
      <c r="A151" s="148"/>
      <c r="B151" s="172"/>
      <c r="C151" s="173"/>
      <c r="D151" s="174"/>
      <c r="E151" s="175"/>
      <c r="F151" s="175"/>
    </row>
    <row r="152" spans="1:6" x14ac:dyDescent="0.2">
      <c r="A152" s="27" t="s">
        <v>54</v>
      </c>
      <c r="B152" s="15" t="s">
        <v>27</v>
      </c>
      <c r="C152" s="11"/>
      <c r="D152" s="99"/>
      <c r="E152" s="111"/>
      <c r="F152" s="111"/>
    </row>
    <row r="153" spans="1:6" ht="25.5" x14ac:dyDescent="0.2">
      <c r="A153" s="27" t="s">
        <v>55</v>
      </c>
      <c r="B153" s="15" t="s">
        <v>28</v>
      </c>
      <c r="C153" s="11"/>
      <c r="D153" s="99"/>
      <c r="E153" s="111"/>
      <c r="F153" s="111"/>
    </row>
    <row r="154" spans="1:6" x14ac:dyDescent="0.2">
      <c r="A154" s="181" t="s">
        <v>56</v>
      </c>
      <c r="B154" s="182" t="s">
        <v>29</v>
      </c>
      <c r="C154" s="11" t="s">
        <v>6</v>
      </c>
      <c r="D154" s="103">
        <v>1</v>
      </c>
      <c r="E154" s="117"/>
      <c r="F154" s="117">
        <f>D154*E154</f>
        <v>0</v>
      </c>
    </row>
    <row r="155" spans="1:6" ht="25.5" x14ac:dyDescent="0.2">
      <c r="A155" s="181" t="s">
        <v>57</v>
      </c>
      <c r="B155" s="182" t="s">
        <v>243</v>
      </c>
      <c r="C155" s="35" t="s">
        <v>6</v>
      </c>
      <c r="D155" s="52">
        <v>1</v>
      </c>
      <c r="E155" s="119"/>
      <c r="F155" s="119">
        <f>D155*E155</f>
        <v>0</v>
      </c>
    </row>
    <row r="156" spans="1:6" ht="38.25" x14ac:dyDescent="0.2">
      <c r="A156" s="181" t="s">
        <v>244</v>
      </c>
      <c r="B156" s="1" t="s">
        <v>72</v>
      </c>
      <c r="C156" s="35" t="s">
        <v>6</v>
      </c>
      <c r="D156" s="52">
        <v>1</v>
      </c>
      <c r="E156" s="119"/>
      <c r="F156" s="119">
        <f>D156*E156</f>
        <v>0</v>
      </c>
    </row>
    <row r="157" spans="1:6" x14ac:dyDescent="0.2">
      <c r="A157" s="29" t="s">
        <v>54</v>
      </c>
      <c r="B157" s="26" t="s">
        <v>30</v>
      </c>
      <c r="C157" s="25"/>
      <c r="D157" s="105"/>
      <c r="E157" s="122"/>
      <c r="F157" s="123">
        <f>SUM(F154:F156)</f>
        <v>0</v>
      </c>
    </row>
    <row r="158" spans="1:6" x14ac:dyDescent="0.2">
      <c r="A158" s="28"/>
      <c r="B158" s="15"/>
      <c r="C158" s="23"/>
      <c r="D158" s="52"/>
      <c r="E158" s="119"/>
      <c r="F158" s="124"/>
    </row>
  </sheetData>
  <sheetProtection algorithmName="SHA-512" hashValue="d0pJ8ISFUah8QhpSGbIdV+mV0ayITtvF4NZa2uZ/0jWomKsDjUF0Vv0Bbhrn8mW1c+kPEO/7hnkKM5Y+oxQlzw==" saltValue="EDi4YP4XDwhsITfGS/BPrg==" spinCount="100000" sheet="1" objects="1" scenarios="1"/>
  <protectedRanges>
    <protectedRange sqref="E154:E156" name="Range8"/>
    <protectedRange sqref="E131:E149" name="Range7"/>
    <protectedRange sqref="E88:E121" name="Range6"/>
    <protectedRange sqref="E73:E75" name="Range5"/>
    <protectedRange sqref="E38:E56" name="Range2"/>
    <protectedRange sqref="E28:E33" name="Range1"/>
    <protectedRange sqref="E61:E65" name="Range3"/>
    <protectedRange sqref="E69" name="Range4"/>
  </protectedRanges>
  <mergeCells count="7">
    <mergeCell ref="B86:F86"/>
    <mergeCell ref="B80:F80"/>
    <mergeCell ref="B81:F81"/>
    <mergeCell ref="B82:F82"/>
    <mergeCell ref="B83:F83"/>
    <mergeCell ref="B84:F84"/>
    <mergeCell ref="B85:F85"/>
  </mergeCells>
  <pageMargins left="0.98425196850393704" right="0.39370078740157483" top="0.59055118110236227" bottom="0.59055118110236227" header="0.31496062992125984" footer="0.31496062992125984"/>
  <pageSetup paperSize="9" orientation="portrait" r:id="rId1"/>
  <rowBreaks count="10" manualBreakCount="10">
    <brk id="24" max="16383" man="1"/>
    <brk id="35" max="16383" man="1"/>
    <brk id="58" max="16383" man="1"/>
    <brk id="67" max="16383" man="1"/>
    <brk id="71" max="16383" man="1"/>
    <brk id="78" max="16383" man="1"/>
    <brk id="97" max="16383" man="1"/>
    <brk id="107" max="16383" man="1"/>
    <brk id="123" max="16383" man="1"/>
    <brk id="15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01B4E-705F-4D62-B56F-C70A6E8747BC}">
  <dimension ref="A1:F63"/>
  <sheetViews>
    <sheetView view="pageBreakPreview" topLeftCell="A36" zoomScaleNormal="100" zoomScaleSheetLayoutView="100" workbookViewId="0">
      <selection activeCell="I55" sqref="I55"/>
    </sheetView>
  </sheetViews>
  <sheetFormatPr defaultColWidth="9" defaultRowHeight="12.75" x14ac:dyDescent="0.2"/>
  <cols>
    <col min="1" max="1" width="4.42578125" style="90" customWidth="1"/>
    <col min="2" max="2" width="41" style="74" customWidth="1"/>
    <col min="3" max="3" width="5.42578125" style="74" bestFit="1" customWidth="1"/>
    <col min="4" max="4" width="9.42578125" style="75" bestFit="1" customWidth="1"/>
    <col min="5" max="6" width="11.85546875" style="76" bestFit="1" customWidth="1"/>
    <col min="7" max="16384" width="9" style="74"/>
  </cols>
  <sheetData>
    <row r="1" spans="1:6" x14ac:dyDescent="0.2">
      <c r="A1" s="72" t="s">
        <v>141</v>
      </c>
      <c r="B1" s="73" t="s">
        <v>302</v>
      </c>
    </row>
    <row r="3" spans="1:6" s="77" customFormat="1" x14ac:dyDescent="0.2">
      <c r="C3" s="77" t="s">
        <v>19</v>
      </c>
      <c r="D3" s="78" t="s">
        <v>20</v>
      </c>
      <c r="E3" s="79" t="s">
        <v>21</v>
      </c>
      <c r="F3" s="79" t="s">
        <v>22</v>
      </c>
    </row>
    <row r="4" spans="1:6" s="73" customFormat="1" x14ac:dyDescent="0.2">
      <c r="A4" s="72" t="s">
        <v>142</v>
      </c>
      <c r="B4" s="73" t="s">
        <v>143</v>
      </c>
      <c r="D4" s="80"/>
      <c r="E4" s="81"/>
      <c r="F4" s="81"/>
    </row>
    <row r="5" spans="1:6" ht="38.25" x14ac:dyDescent="0.2">
      <c r="A5" s="82" t="s">
        <v>144</v>
      </c>
      <c r="B5" s="83" t="s">
        <v>145</v>
      </c>
      <c r="C5" s="84" t="s">
        <v>146</v>
      </c>
      <c r="D5" s="75">
        <v>1</v>
      </c>
      <c r="F5" s="76">
        <f>D5*E5</f>
        <v>0</v>
      </c>
    </row>
    <row r="6" spans="1:6" ht="153" x14ac:dyDescent="0.2">
      <c r="A6" s="82" t="s">
        <v>147</v>
      </c>
      <c r="B6" s="83" t="s">
        <v>148</v>
      </c>
      <c r="C6" s="74" t="s">
        <v>3</v>
      </c>
      <c r="D6" s="75">
        <v>330</v>
      </c>
      <c r="F6" s="76">
        <f t="shared" ref="F6:F11" si="0">D6*E6</f>
        <v>0</v>
      </c>
    </row>
    <row r="7" spans="1:6" ht="114.75" x14ac:dyDescent="0.2">
      <c r="A7" s="82" t="s">
        <v>149</v>
      </c>
      <c r="B7" s="83" t="s">
        <v>150</v>
      </c>
      <c r="C7" s="74" t="s">
        <v>6</v>
      </c>
      <c r="D7" s="75">
        <v>2</v>
      </c>
      <c r="F7" s="76">
        <f t="shared" si="0"/>
        <v>0</v>
      </c>
    </row>
    <row r="8" spans="1:6" ht="63.75" x14ac:dyDescent="0.2">
      <c r="A8" s="82" t="s">
        <v>151</v>
      </c>
      <c r="B8" s="83" t="s">
        <v>226</v>
      </c>
      <c r="C8" s="74" t="s">
        <v>1</v>
      </c>
      <c r="D8" s="75">
        <v>42</v>
      </c>
      <c r="F8" s="76">
        <f t="shared" si="0"/>
        <v>0</v>
      </c>
    </row>
    <row r="9" spans="1:6" ht="51" x14ac:dyDescent="0.2">
      <c r="A9" s="82" t="s">
        <v>152</v>
      </c>
      <c r="B9" s="83" t="s">
        <v>153</v>
      </c>
      <c r="C9" s="74" t="s">
        <v>3</v>
      </c>
      <c r="D9" s="75">
        <v>15</v>
      </c>
      <c r="F9" s="76">
        <f t="shared" si="0"/>
        <v>0</v>
      </c>
    </row>
    <row r="10" spans="1:6" ht="51" x14ac:dyDescent="0.2">
      <c r="A10" s="82" t="s">
        <v>154</v>
      </c>
      <c r="B10" s="83" t="s">
        <v>155</v>
      </c>
      <c r="C10" s="74" t="s">
        <v>6</v>
      </c>
      <c r="D10" s="75">
        <v>4</v>
      </c>
      <c r="F10" s="76">
        <f t="shared" si="0"/>
        <v>0</v>
      </c>
    </row>
    <row r="11" spans="1:6" ht="25.5" x14ac:dyDescent="0.2">
      <c r="A11" s="82" t="s">
        <v>156</v>
      </c>
      <c r="B11" s="83" t="s">
        <v>157</v>
      </c>
      <c r="C11" s="74" t="s">
        <v>3</v>
      </c>
      <c r="D11" s="75">
        <v>155</v>
      </c>
      <c r="F11" s="76">
        <f t="shared" si="0"/>
        <v>0</v>
      </c>
    </row>
    <row r="12" spans="1:6" ht="51" x14ac:dyDescent="0.2">
      <c r="A12" s="82" t="s">
        <v>158</v>
      </c>
      <c r="B12" s="83" t="s">
        <v>159</v>
      </c>
      <c r="D12" s="85">
        <v>0.1</v>
      </c>
      <c r="E12" s="76">
        <f>+SUM(F5:F11)</f>
        <v>0</v>
      </c>
      <c r="F12" s="76">
        <f>D12*E12</f>
        <v>0</v>
      </c>
    </row>
    <row r="13" spans="1:6" s="73" customFormat="1" ht="13.5" thickBot="1" x14ac:dyDescent="0.25">
      <c r="A13" s="86"/>
      <c r="B13" s="87" t="s">
        <v>160</v>
      </c>
      <c r="C13" s="87"/>
      <c r="D13" s="88"/>
      <c r="E13" s="89"/>
      <c r="F13" s="89">
        <f>SUM(F5:F12)</f>
        <v>0</v>
      </c>
    </row>
    <row r="14" spans="1:6" ht="13.5" thickTop="1" x14ac:dyDescent="0.2"/>
    <row r="16" spans="1:6" x14ac:dyDescent="0.2">
      <c r="A16" s="72" t="s">
        <v>161</v>
      </c>
      <c r="B16" s="73" t="s">
        <v>162</v>
      </c>
      <c r="C16" s="73"/>
      <c r="D16" s="80"/>
      <c r="E16" s="81"/>
      <c r="F16" s="81"/>
    </row>
    <row r="17" spans="1:6" ht="51" x14ac:dyDescent="0.2">
      <c r="A17" s="82" t="s">
        <v>163</v>
      </c>
      <c r="B17" s="83" t="s">
        <v>164</v>
      </c>
      <c r="C17" s="84" t="s">
        <v>3</v>
      </c>
      <c r="D17" s="75">
        <v>175</v>
      </c>
      <c r="F17" s="76">
        <f>D17*E17</f>
        <v>0</v>
      </c>
    </row>
    <row r="18" spans="1:6" x14ac:dyDescent="0.2">
      <c r="A18" s="82" t="s">
        <v>165</v>
      </c>
      <c r="B18" s="83" t="s">
        <v>166</v>
      </c>
      <c r="C18" s="84" t="s">
        <v>3</v>
      </c>
      <c r="D18" s="75">
        <v>155</v>
      </c>
      <c r="F18" s="76">
        <f t="shared" ref="F18:F26" si="1">D18*E18</f>
        <v>0</v>
      </c>
    </row>
    <row r="19" spans="1:6" x14ac:dyDescent="0.2">
      <c r="A19" s="82" t="s">
        <v>167</v>
      </c>
      <c r="B19" s="91" t="s">
        <v>168</v>
      </c>
      <c r="C19" s="84" t="s">
        <v>6</v>
      </c>
      <c r="D19" s="75">
        <v>2</v>
      </c>
      <c r="F19" s="76">
        <f t="shared" si="1"/>
        <v>0</v>
      </c>
    </row>
    <row r="20" spans="1:6" ht="63.75" x14ac:dyDescent="0.2">
      <c r="A20" s="82" t="s">
        <v>169</v>
      </c>
      <c r="B20" s="83" t="s">
        <v>170</v>
      </c>
      <c r="C20" s="84" t="s">
        <v>6</v>
      </c>
      <c r="D20" s="75">
        <v>2</v>
      </c>
      <c r="F20" s="76">
        <f t="shared" si="1"/>
        <v>0</v>
      </c>
    </row>
    <row r="21" spans="1:6" ht="38.25" x14ac:dyDescent="0.2">
      <c r="A21" s="82" t="s">
        <v>171</v>
      </c>
      <c r="B21" s="92" t="s">
        <v>172</v>
      </c>
      <c r="C21" s="84" t="s">
        <v>6</v>
      </c>
      <c r="D21" s="75">
        <v>1</v>
      </c>
      <c r="F21" s="76">
        <f t="shared" si="1"/>
        <v>0</v>
      </c>
    </row>
    <row r="22" spans="1:6" x14ac:dyDescent="0.2">
      <c r="A22" s="82" t="s">
        <v>173</v>
      </c>
      <c r="B22" s="92" t="s">
        <v>174</v>
      </c>
      <c r="C22" s="84" t="s">
        <v>6</v>
      </c>
      <c r="D22" s="75">
        <v>4</v>
      </c>
      <c r="F22" s="76">
        <f t="shared" si="1"/>
        <v>0</v>
      </c>
    </row>
    <row r="23" spans="1:6" x14ac:dyDescent="0.2">
      <c r="A23" s="82" t="s">
        <v>175</v>
      </c>
      <c r="B23" s="91" t="s">
        <v>176</v>
      </c>
      <c r="C23" s="84" t="s">
        <v>6</v>
      </c>
      <c r="D23" s="75">
        <v>2</v>
      </c>
      <c r="F23" s="76">
        <f t="shared" si="1"/>
        <v>0</v>
      </c>
    </row>
    <row r="24" spans="1:6" x14ac:dyDescent="0.2">
      <c r="A24" s="82" t="s">
        <v>177</v>
      </c>
      <c r="B24" s="92" t="s">
        <v>178</v>
      </c>
      <c r="C24" s="84" t="s">
        <v>6</v>
      </c>
      <c r="D24" s="75">
        <v>2</v>
      </c>
      <c r="F24" s="76">
        <f t="shared" si="1"/>
        <v>0</v>
      </c>
    </row>
    <row r="25" spans="1:6" x14ac:dyDescent="0.2">
      <c r="A25" s="82" t="s">
        <v>179</v>
      </c>
      <c r="B25" s="92" t="s">
        <v>180</v>
      </c>
      <c r="C25" s="84" t="s">
        <v>6</v>
      </c>
      <c r="D25" s="75">
        <v>2</v>
      </c>
      <c r="F25" s="76">
        <f t="shared" si="1"/>
        <v>0</v>
      </c>
    </row>
    <row r="26" spans="1:6" ht="25.5" x14ac:dyDescent="0.2">
      <c r="A26" s="82" t="s">
        <v>181</v>
      </c>
      <c r="B26" s="92" t="s">
        <v>182</v>
      </c>
      <c r="C26" s="84" t="s">
        <v>3</v>
      </c>
      <c r="D26" s="75">
        <v>330</v>
      </c>
      <c r="F26" s="76">
        <f t="shared" si="1"/>
        <v>0</v>
      </c>
    </row>
    <row r="27" spans="1:6" ht="51" x14ac:dyDescent="0.2">
      <c r="A27" s="82" t="s">
        <v>183</v>
      </c>
      <c r="B27" s="92" t="s">
        <v>184</v>
      </c>
      <c r="C27" s="84"/>
      <c r="D27" s="85">
        <v>0.1</v>
      </c>
      <c r="E27" s="76">
        <f>+SUM(F17:F26)</f>
        <v>0</v>
      </c>
      <c r="F27" s="76">
        <f>D27*E27</f>
        <v>0</v>
      </c>
    </row>
    <row r="28" spans="1:6" ht="13.5" thickBot="1" x14ac:dyDescent="0.25">
      <c r="A28" s="86"/>
      <c r="B28" s="87" t="s">
        <v>185</v>
      </c>
      <c r="C28" s="87"/>
      <c r="D28" s="88"/>
      <c r="E28" s="89"/>
      <c r="F28" s="89">
        <f>SUM(F17:F27)</f>
        <v>0</v>
      </c>
    </row>
    <row r="29" spans="1:6" ht="13.5" thickTop="1" x14ac:dyDescent="0.2"/>
    <row r="31" spans="1:6" x14ac:dyDescent="0.2">
      <c r="A31" s="72" t="s">
        <v>186</v>
      </c>
      <c r="B31" s="73" t="s">
        <v>187</v>
      </c>
      <c r="C31" s="73"/>
      <c r="D31" s="80"/>
      <c r="E31" s="81"/>
      <c r="F31" s="81"/>
    </row>
    <row r="32" spans="1:6" x14ac:dyDescent="0.2">
      <c r="A32" s="82" t="s">
        <v>188</v>
      </c>
      <c r="B32" s="91" t="s">
        <v>189</v>
      </c>
      <c r="C32" s="84" t="s">
        <v>3</v>
      </c>
      <c r="D32" s="75">
        <v>175</v>
      </c>
      <c r="F32" s="76">
        <f>D32*E32</f>
        <v>0</v>
      </c>
    </row>
    <row r="33" spans="1:6" x14ac:dyDescent="0.2">
      <c r="A33" s="82" t="s">
        <v>190</v>
      </c>
      <c r="B33" s="91" t="s">
        <v>191</v>
      </c>
      <c r="C33" s="84" t="s">
        <v>3</v>
      </c>
      <c r="D33" s="75">
        <v>155</v>
      </c>
      <c r="F33" s="76">
        <f t="shared" ref="F33:F47" si="2">D33*E33</f>
        <v>0</v>
      </c>
    </row>
    <row r="34" spans="1:6" ht="51" x14ac:dyDescent="0.2">
      <c r="A34" s="82" t="s">
        <v>192</v>
      </c>
      <c r="B34" s="91" t="s">
        <v>193</v>
      </c>
      <c r="C34" s="84" t="s">
        <v>6</v>
      </c>
      <c r="D34" s="75">
        <v>1</v>
      </c>
      <c r="F34" s="76">
        <f t="shared" si="2"/>
        <v>0</v>
      </c>
    </row>
    <row r="35" spans="1:6" x14ac:dyDescent="0.2">
      <c r="A35" s="82" t="s">
        <v>194</v>
      </c>
      <c r="B35" s="91" t="s">
        <v>195</v>
      </c>
      <c r="C35" s="84" t="s">
        <v>6</v>
      </c>
      <c r="D35" s="75">
        <v>6</v>
      </c>
      <c r="F35" s="76">
        <f t="shared" si="2"/>
        <v>0</v>
      </c>
    </row>
    <row r="36" spans="1:6" x14ac:dyDescent="0.2">
      <c r="A36" s="82" t="s">
        <v>196</v>
      </c>
      <c r="B36" s="91" t="s">
        <v>197</v>
      </c>
      <c r="C36" s="84" t="s">
        <v>6</v>
      </c>
      <c r="D36" s="75">
        <v>4</v>
      </c>
      <c r="F36" s="76">
        <f t="shared" si="2"/>
        <v>0</v>
      </c>
    </row>
    <row r="37" spans="1:6" ht="25.5" x14ac:dyDescent="0.2">
      <c r="A37" s="82" t="s">
        <v>198</v>
      </c>
      <c r="B37" s="91" t="s">
        <v>199</v>
      </c>
      <c r="C37" s="84" t="s">
        <v>6</v>
      </c>
      <c r="D37" s="75">
        <v>2</v>
      </c>
      <c r="F37" s="76">
        <f t="shared" si="2"/>
        <v>0</v>
      </c>
    </row>
    <row r="38" spans="1:6" ht="25.5" x14ac:dyDescent="0.2">
      <c r="A38" s="82" t="s">
        <v>200</v>
      </c>
      <c r="B38" s="91" t="s">
        <v>99</v>
      </c>
      <c r="C38" s="84" t="s">
        <v>6</v>
      </c>
      <c r="D38" s="75">
        <v>4</v>
      </c>
      <c r="F38" s="76">
        <f t="shared" si="2"/>
        <v>0</v>
      </c>
    </row>
    <row r="39" spans="1:6" ht="89.25" x14ac:dyDescent="0.2">
      <c r="A39" s="82" t="s">
        <v>201</v>
      </c>
      <c r="B39" s="91" t="s">
        <v>202</v>
      </c>
      <c r="C39" s="84" t="s">
        <v>6</v>
      </c>
      <c r="D39" s="75">
        <v>1</v>
      </c>
      <c r="F39" s="76">
        <f t="shared" si="2"/>
        <v>0</v>
      </c>
    </row>
    <row r="40" spans="1:6" x14ac:dyDescent="0.2">
      <c r="A40" s="82"/>
      <c r="B40" s="93" t="s">
        <v>203</v>
      </c>
      <c r="C40" s="84"/>
    </row>
    <row r="41" spans="1:6" x14ac:dyDescent="0.2">
      <c r="A41" s="82" t="s">
        <v>204</v>
      </c>
      <c r="B41" s="91" t="s">
        <v>205</v>
      </c>
      <c r="C41" s="84" t="s">
        <v>6</v>
      </c>
      <c r="D41" s="75">
        <v>4</v>
      </c>
      <c r="F41" s="76">
        <f t="shared" si="2"/>
        <v>0</v>
      </c>
    </row>
    <row r="42" spans="1:6" x14ac:dyDescent="0.2">
      <c r="A42" s="82" t="s">
        <v>206</v>
      </c>
      <c r="B42" s="91" t="s">
        <v>207</v>
      </c>
      <c r="C42" s="84" t="s">
        <v>6</v>
      </c>
      <c r="D42" s="75">
        <v>4</v>
      </c>
      <c r="F42" s="76">
        <f t="shared" si="2"/>
        <v>0</v>
      </c>
    </row>
    <row r="43" spans="1:6" x14ac:dyDescent="0.2">
      <c r="A43" s="82" t="s">
        <v>208</v>
      </c>
      <c r="B43" s="91" t="s">
        <v>209</v>
      </c>
      <c r="C43" s="84" t="s">
        <v>6</v>
      </c>
      <c r="D43" s="75">
        <v>6</v>
      </c>
      <c r="F43" s="76">
        <f t="shared" si="2"/>
        <v>0</v>
      </c>
    </row>
    <row r="44" spans="1:6" x14ac:dyDescent="0.2">
      <c r="A44" s="82" t="s">
        <v>210</v>
      </c>
      <c r="B44" s="91" t="s">
        <v>211</v>
      </c>
      <c r="C44" s="84" t="s">
        <v>6</v>
      </c>
      <c r="D44" s="75">
        <v>2</v>
      </c>
      <c r="F44" s="76">
        <f t="shared" si="2"/>
        <v>0</v>
      </c>
    </row>
    <row r="45" spans="1:6" x14ac:dyDescent="0.2">
      <c r="A45" s="82" t="s">
        <v>212</v>
      </c>
      <c r="B45" s="91" t="s">
        <v>213</v>
      </c>
      <c r="C45" s="84" t="s">
        <v>6</v>
      </c>
      <c r="D45" s="75">
        <v>2</v>
      </c>
      <c r="F45" s="76">
        <f t="shared" si="2"/>
        <v>0</v>
      </c>
    </row>
    <row r="46" spans="1:6" ht="38.25" x14ac:dyDescent="0.2">
      <c r="A46" s="82" t="s">
        <v>214</v>
      </c>
      <c r="B46" s="91" t="s">
        <v>215</v>
      </c>
      <c r="C46" s="84" t="s">
        <v>6</v>
      </c>
      <c r="D46" s="75">
        <v>1</v>
      </c>
      <c r="F46" s="76">
        <f t="shared" si="2"/>
        <v>0</v>
      </c>
    </row>
    <row r="47" spans="1:6" x14ac:dyDescent="0.2">
      <c r="A47" s="82" t="s">
        <v>216</v>
      </c>
      <c r="B47" s="91" t="s">
        <v>217</v>
      </c>
      <c r="C47" s="84" t="s">
        <v>6</v>
      </c>
      <c r="D47" s="75">
        <v>1</v>
      </c>
      <c r="F47" s="76">
        <f t="shared" si="2"/>
        <v>0</v>
      </c>
    </row>
    <row r="48" spans="1:6" x14ac:dyDescent="0.2">
      <c r="A48" s="82" t="s">
        <v>218</v>
      </c>
      <c r="B48" s="91" t="s">
        <v>219</v>
      </c>
      <c r="C48" s="84"/>
      <c r="D48" s="85">
        <v>0.05</v>
      </c>
      <c r="E48" s="76">
        <f>+SUM(F32:F47)</f>
        <v>0</v>
      </c>
      <c r="F48" s="76">
        <f>D48*E48</f>
        <v>0</v>
      </c>
    </row>
    <row r="49" spans="1:6" x14ac:dyDescent="0.2">
      <c r="A49" s="82" t="s">
        <v>220</v>
      </c>
      <c r="B49" s="91" t="s">
        <v>221</v>
      </c>
      <c r="C49" s="84"/>
      <c r="D49" s="85">
        <v>0.05</v>
      </c>
      <c r="E49" s="76">
        <f>+SUM(F32:F47)</f>
        <v>0</v>
      </c>
      <c r="F49" s="76">
        <f>D49*E49</f>
        <v>0</v>
      </c>
    </row>
    <row r="50" spans="1:6" ht="13.5" thickBot="1" x14ac:dyDescent="0.25">
      <c r="A50" s="86"/>
      <c r="B50" s="87" t="s">
        <v>185</v>
      </c>
      <c r="C50" s="87"/>
      <c r="D50" s="88"/>
      <c r="E50" s="89"/>
      <c r="F50" s="89">
        <f>SUM(F32:F49)</f>
        <v>0</v>
      </c>
    </row>
    <row r="51" spans="1:6" ht="13.5" thickTop="1" x14ac:dyDescent="0.2"/>
    <row r="54" spans="1:6" x14ac:dyDescent="0.2">
      <c r="B54" s="73" t="s">
        <v>223</v>
      </c>
    </row>
    <row r="56" spans="1:6" x14ac:dyDescent="0.2">
      <c r="A56" s="90" t="str">
        <f>+A4</f>
        <v>1.</v>
      </c>
      <c r="B56" s="90" t="str">
        <f>+B4</f>
        <v>Grabena dela</v>
      </c>
      <c r="F56" s="76">
        <f>+F13</f>
        <v>0</v>
      </c>
    </row>
    <row r="57" spans="1:6" x14ac:dyDescent="0.2">
      <c r="A57" s="90" t="str">
        <f>+A16</f>
        <v>2.</v>
      </c>
      <c r="B57" s="90" t="str">
        <f>+B16</f>
        <v>Montažna dela</v>
      </c>
      <c r="F57" s="76">
        <f>+F28</f>
        <v>0</v>
      </c>
    </row>
    <row r="58" spans="1:6" x14ac:dyDescent="0.2">
      <c r="A58" s="90" t="str">
        <f>+A31</f>
        <v>3.</v>
      </c>
      <c r="B58" s="90" t="str">
        <f>+B31</f>
        <v>Nabava materiala</v>
      </c>
      <c r="F58" s="76">
        <f>+F50</f>
        <v>0</v>
      </c>
    </row>
    <row r="59" spans="1:6" ht="13.5" thickBot="1" x14ac:dyDescent="0.25">
      <c r="A59" s="86"/>
      <c r="B59" s="87" t="s">
        <v>12</v>
      </c>
      <c r="C59" s="87"/>
      <c r="D59" s="88"/>
      <c r="E59" s="89"/>
      <c r="F59" s="89">
        <f>SUM(F56:F58)</f>
        <v>0</v>
      </c>
    </row>
    <row r="60" spans="1:6" ht="13.5" thickTop="1" x14ac:dyDescent="0.2"/>
    <row r="61" spans="1:6" x14ac:dyDescent="0.2">
      <c r="B61" s="74" t="s">
        <v>78</v>
      </c>
      <c r="E61" s="94">
        <v>0.22</v>
      </c>
      <c r="F61" s="76">
        <f>+F59*E61</f>
        <v>0</v>
      </c>
    </row>
    <row r="62" spans="1:6" ht="13.5" thickBot="1" x14ac:dyDescent="0.25">
      <c r="A62" s="86"/>
      <c r="B62" s="87" t="s">
        <v>222</v>
      </c>
      <c r="C62" s="87"/>
      <c r="D62" s="88"/>
      <c r="E62" s="89"/>
      <c r="F62" s="89">
        <f>+F59+F61</f>
        <v>0</v>
      </c>
    </row>
    <row r="63" spans="1:6" ht="13.5" thickTop="1" x14ac:dyDescent="0.2"/>
  </sheetData>
  <sheetProtection algorithmName="SHA-512" hashValue="CVKupBc7mNDSh9AGBYaa6lOEdpSDWW62PTzXLLNGDtdJ6cx/9oBAmioWeYpxu5wpHJQplYpGdx4Y9yOaSBPXog==" saltValue="+v4G8nanAbENEbiJxAnjAw==" spinCount="100000" sheet="1" objects="1" scenarios="1"/>
  <protectedRanges>
    <protectedRange sqref="E5:E11 E17:E26 E32:E46" name="Range1"/>
  </protectedRanges>
  <pageMargins left="0.98425196850393704" right="0.59055118110236227" top="0.59055118110236227" bottom="0.59055118110236227" header="0.31496062992125984" footer="0.31496062992125984"/>
  <pageSetup paperSize="9" orientation="portrait" verticalDpi="0" r:id="rId1"/>
  <rowBreaks count="2" manualBreakCount="2">
    <brk id="15" max="16383" man="1"/>
    <brk id="3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Skupna rek. Grba</vt:lpstr>
      <vt:lpstr>Vrtički Grba</vt:lpstr>
      <vt:lpstr>HP Grba</vt:lpstr>
      <vt:lpstr>'Vrtički Grba'!Print_Area</vt:lpstr>
      <vt:lpstr>'Vrtički Grba'!Print_Titles</vt:lpstr>
    </vt:vector>
  </TitlesOfParts>
  <Company>PETROL d.d.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PETROL</dc:creator>
  <cp:lastModifiedBy>Gregor Bajc</cp:lastModifiedBy>
  <cp:lastPrinted>2014-06-27T11:44:38Z</cp:lastPrinted>
  <dcterms:created xsi:type="dcterms:W3CDTF">1998-08-12T12:27:37Z</dcterms:created>
  <dcterms:modified xsi:type="dcterms:W3CDTF">2018-06-10T19:11:52Z</dcterms:modified>
</cp:coreProperties>
</file>