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i\KOMUNALNO_OPREMLJANJE\OPPN 273 - Tovil\JN GRADNJA\Gradivo za razpis\"/>
    </mc:Choice>
  </mc:AlternateContent>
  <xr:revisionPtr revIDLastSave="0" documentId="13_ncr:1_{C6AB894B-29A3-4507-BFEE-461C6A028282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1" r:id="rId1"/>
    <sheet name="1-Cesta" sheetId="4" r:id="rId2"/>
    <sheet name="2-Brv" sheetId="26" r:id="rId3"/>
    <sheet name="3-Zasaditve" sheetId="29" r:id="rId4"/>
    <sheet name="4-JR" sheetId="28" r:id="rId5"/>
    <sheet name="5-Tuje" sheetId="27" r:id="rId6"/>
  </sheets>
  <definedNames>
    <definedName name="_xlnm._FilterDatabase" localSheetId="1" hidden="1">'1-Cesta'!$A$9:$F$162</definedName>
    <definedName name="_xlnm._FilterDatabase" localSheetId="2" hidden="1">'2-Brv'!$A$9:$F$108</definedName>
    <definedName name="_xlnm._FilterDatabase" localSheetId="5" hidden="1">'5-Tuje'!#REF!</definedName>
    <definedName name="_Toc103495609" localSheetId="1">'1-Cesta'!#REF!</definedName>
    <definedName name="_Toc103495609" localSheetId="2">'2-Brv'!#REF!</definedName>
    <definedName name="_Toc103495609" localSheetId="5">'5-Tuje'!#REF!</definedName>
    <definedName name="_Toc92683859" localSheetId="1">'1-Cesta'!#REF!</definedName>
    <definedName name="_Toc92683859" localSheetId="2">'2-Brv'!#REF!</definedName>
    <definedName name="_Toc92683859" localSheetId="5">'5-Tuje'!#REF!</definedName>
    <definedName name="CENA" localSheetId="1">#REF!</definedName>
    <definedName name="CENA" localSheetId="2">#REF!</definedName>
    <definedName name="CENA" localSheetId="5">#REF!</definedName>
    <definedName name="KOLIC" localSheetId="1">#REF!</definedName>
    <definedName name="KOLIC" localSheetId="2">#REF!</definedName>
    <definedName name="KOLIC" localSheetId="5">#REF!</definedName>
    <definedName name="_xlnm.Print_Area" localSheetId="1">'1-Cesta'!$A$1:$F$197</definedName>
    <definedName name="_xlnm.Print_Area" localSheetId="2">'2-Brv'!$A$1:$F$163</definedName>
    <definedName name="_xlnm.Print_Area" localSheetId="4">'4-JR'!$A$1:$F$106</definedName>
    <definedName name="_xlnm.Print_Area" localSheetId="5">'5-Tuje'!$A$1:$F$24</definedName>
    <definedName name="_xlnm.Print_Area" localSheetId="0">Rekapitulacija!$A$1:$E$44</definedName>
    <definedName name="_xlnm.Print_Titles" localSheetId="1">'1-Cesta'!$6:$6</definedName>
    <definedName name="_xlnm.Print_Titles" localSheetId="2">'2-Brv'!$6:$6</definedName>
    <definedName name="_xlnm.Print_Titles" localSheetId="5">'5-Tuje'!$6:$6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F11" i="27" l="1"/>
  <c r="F84" i="28" l="1"/>
  <c r="F66" i="29"/>
  <c r="D66" i="29"/>
  <c r="D62" i="29"/>
  <c r="F62" i="29" s="1"/>
  <c r="D56" i="29"/>
  <c r="D64" i="29" s="1"/>
  <c r="F64" i="29" s="1"/>
  <c r="D54" i="29"/>
  <c r="F54" i="29" s="1"/>
  <c r="D50" i="29"/>
  <c r="F50" i="29" s="1"/>
  <c r="D48" i="29"/>
  <c r="F48" i="29" s="1"/>
  <c r="D46" i="29"/>
  <c r="F46" i="29" s="1"/>
  <c r="D44" i="29"/>
  <c r="F44" i="29" s="1"/>
  <c r="D42" i="29"/>
  <c r="F42" i="29" s="1"/>
  <c r="D39" i="29"/>
  <c r="F39" i="29" s="1"/>
  <c r="F37" i="29"/>
  <c r="D37" i="29"/>
  <c r="F32" i="29"/>
  <c r="F30" i="29"/>
  <c r="F28" i="29"/>
  <c r="F26" i="29"/>
  <c r="F24" i="29"/>
  <c r="F22" i="29"/>
  <c r="F20" i="29"/>
  <c r="F18" i="29"/>
  <c r="F16" i="29"/>
  <c r="F14" i="29"/>
  <c r="F56" i="29" l="1"/>
  <c r="F69" i="29" s="1"/>
  <c r="D25" i="1" s="1"/>
  <c r="D58" i="29"/>
  <c r="F58" i="29" s="1"/>
  <c r="D60" i="29"/>
  <c r="F60" i="29" s="1"/>
  <c r="F88" i="28" l="1"/>
  <c r="F87" i="28"/>
  <c r="F86" i="28"/>
  <c r="F85" i="28"/>
  <c r="F83" i="28"/>
  <c r="F82" i="28"/>
  <c r="F77" i="28"/>
  <c r="F76" i="28"/>
  <c r="F75" i="28"/>
  <c r="F74" i="28"/>
  <c r="F73" i="28"/>
  <c r="F72" i="28"/>
  <c r="F71" i="28"/>
  <c r="F70" i="28"/>
  <c r="F69" i="28"/>
  <c r="F68" i="28"/>
  <c r="F60" i="28"/>
  <c r="F59" i="28"/>
  <c r="F58" i="28"/>
  <c r="F57" i="28"/>
  <c r="F56" i="28"/>
  <c r="F55" i="28"/>
  <c r="F54" i="28"/>
  <c r="F49" i="28"/>
  <c r="F48" i="28"/>
  <c r="F43" i="28"/>
  <c r="F42" i="28"/>
  <c r="F41" i="28"/>
  <c r="F40" i="28"/>
  <c r="F26" i="28"/>
  <c r="F25" i="28"/>
  <c r="F24" i="28"/>
  <c r="F20" i="28"/>
  <c r="F19" i="28"/>
  <c r="F18" i="28"/>
  <c r="F17" i="28"/>
  <c r="F16" i="28"/>
  <c r="F15" i="28"/>
  <c r="F14" i="28"/>
  <c r="F13" i="28"/>
  <c r="F12" i="28"/>
  <c r="F11" i="28"/>
  <c r="F10" i="28"/>
  <c r="F8" i="28"/>
  <c r="F27" i="28" l="1"/>
  <c r="F95" i="28" s="1"/>
  <c r="F21" i="28"/>
  <c r="C28" i="1" s="1"/>
  <c r="F61" i="28"/>
  <c r="F98" i="28" s="1"/>
  <c r="F89" i="28"/>
  <c r="F78" i="28"/>
  <c r="F50" i="28"/>
  <c r="F44" i="28"/>
  <c r="F72" i="26"/>
  <c r="C29" i="1" l="1"/>
  <c r="F94" i="28"/>
  <c r="C32" i="1"/>
  <c r="F100" i="28"/>
  <c r="C34" i="1"/>
  <c r="F99" i="28"/>
  <c r="C33" i="1"/>
  <c r="F97" i="28"/>
  <c r="C31" i="1"/>
  <c r="F96" i="28"/>
  <c r="C30" i="1"/>
  <c r="D27" i="1" l="1"/>
  <c r="F101" i="28"/>
  <c r="F104" i="28" s="1"/>
  <c r="F105" i="28" s="1"/>
  <c r="F192" i="4"/>
  <c r="F190" i="4"/>
  <c r="F188" i="4"/>
  <c r="F194" i="4" l="1"/>
  <c r="F196" i="4" s="1"/>
  <c r="C17" i="1" s="1"/>
  <c r="F126" i="26"/>
  <c r="F124" i="26"/>
  <c r="F128" i="26" l="1"/>
  <c r="F60" i="26"/>
  <c r="F58" i="26"/>
  <c r="F84" i="26"/>
  <c r="F82" i="26"/>
  <c r="F168" i="4" l="1"/>
  <c r="F154" i="4"/>
  <c r="F148" i="4"/>
  <c r="F142" i="4"/>
  <c r="F144" i="4" l="1"/>
  <c r="F150" i="4"/>
  <c r="F156" i="4"/>
  <c r="F158" i="4" l="1"/>
  <c r="C15" i="1" s="1"/>
  <c r="F38" i="4"/>
  <c r="F54" i="4" l="1"/>
  <c r="F19" i="27"/>
  <c r="F17" i="27"/>
  <c r="F15" i="27"/>
  <c r="F13" i="27"/>
  <c r="F42" i="26"/>
  <c r="F144" i="26"/>
  <c r="F158" i="26"/>
  <c r="F90" i="26"/>
  <c r="F152" i="26"/>
  <c r="F150" i="26"/>
  <c r="F38" i="26"/>
  <c r="F40" i="26"/>
  <c r="F132" i="26"/>
  <c r="F118" i="26"/>
  <c r="F142" i="26"/>
  <c r="F116" i="26"/>
  <c r="F140" i="26"/>
  <c r="F138" i="26"/>
  <c r="F136" i="26"/>
  <c r="F134" i="26"/>
  <c r="F70" i="26"/>
  <c r="F68" i="26"/>
  <c r="F66" i="26"/>
  <c r="F114" i="26"/>
  <c r="F112" i="26"/>
  <c r="F110" i="26"/>
  <c r="F100" i="26"/>
  <c r="F98" i="26"/>
  <c r="F96" i="26"/>
  <c r="F88" i="26"/>
  <c r="F86" i="26"/>
  <c r="F56" i="26"/>
  <c r="F50" i="26"/>
  <c r="F48" i="26"/>
  <c r="F36" i="26"/>
  <c r="F34" i="26"/>
  <c r="F24" i="26"/>
  <c r="F18" i="26"/>
  <c r="F16" i="26"/>
  <c r="F14" i="26"/>
  <c r="F12" i="26"/>
  <c r="F21" i="27" l="1"/>
  <c r="F23" i="27" s="1"/>
  <c r="D36" i="1" s="1"/>
  <c r="F154" i="26"/>
  <c r="F160" i="26"/>
  <c r="F26" i="26"/>
  <c r="F44" i="26"/>
  <c r="F52" i="26"/>
  <c r="F20" i="26"/>
  <c r="F74" i="26"/>
  <c r="F62" i="26"/>
  <c r="F76" i="26" s="1"/>
  <c r="F92" i="26"/>
  <c r="F146" i="26"/>
  <c r="F120" i="26"/>
  <c r="F102" i="26"/>
  <c r="F166" i="4"/>
  <c r="F164" i="4"/>
  <c r="F28" i="26" l="1"/>
  <c r="F104" i="26"/>
  <c r="F162" i="26"/>
  <c r="C23" i="1"/>
  <c r="C22" i="1"/>
  <c r="C21" i="1"/>
  <c r="C20" i="1"/>
  <c r="F50" i="4"/>
  <c r="F84" i="4"/>
  <c r="F30" i="4"/>
  <c r="F32" i="4"/>
  <c r="D19" i="1" l="1"/>
  <c r="F18" i="4"/>
  <c r="F14" i="4"/>
  <c r="F178" i="4" l="1"/>
  <c r="F108" i="4"/>
  <c r="F68" i="4"/>
  <c r="F94" i="4" l="1"/>
  <c r="F82" i="4" l="1"/>
  <c r="F52" i="4"/>
  <c r="F176" i="4"/>
  <c r="F170" i="4"/>
  <c r="F132" i="4"/>
  <c r="F130" i="4"/>
  <c r="F128" i="4"/>
  <c r="F126" i="4"/>
  <c r="F124" i="4"/>
  <c r="F118" i="4"/>
  <c r="F106" i="4"/>
  <c r="F104" i="4"/>
  <c r="F98" i="4"/>
  <c r="F96" i="4"/>
  <c r="F92" i="4"/>
  <c r="F90" i="4"/>
  <c r="F80" i="4"/>
  <c r="F70" i="4"/>
  <c r="F62" i="4"/>
  <c r="F60" i="4"/>
  <c r="F64" i="4" l="1"/>
  <c r="F86" i="4"/>
  <c r="F100" i="4"/>
  <c r="F110" i="4"/>
  <c r="F120" i="4"/>
  <c r="F134" i="4"/>
  <c r="F136" i="4" s="1"/>
  <c r="F172" i="4"/>
  <c r="F180" i="4"/>
  <c r="F56" i="4"/>
  <c r="F72" i="4"/>
  <c r="F28" i="4"/>
  <c r="F26" i="4"/>
  <c r="F24" i="4"/>
  <c r="F40" i="4"/>
  <c r="F182" i="4" l="1"/>
  <c r="C16" i="1" s="1"/>
  <c r="F74" i="4"/>
  <c r="C12" i="1" s="1"/>
  <c r="F112" i="4"/>
  <c r="F42" i="4"/>
  <c r="F34" i="4"/>
  <c r="C14" i="1"/>
  <c r="C13" i="1"/>
  <c r="F16" i="4"/>
  <c r="F12" i="4"/>
  <c r="F20" i="4" l="1"/>
  <c r="F44" i="4" s="1"/>
  <c r="C11" i="1" s="1"/>
  <c r="A4" i="4"/>
  <c r="D10" i="1" l="1"/>
  <c r="D38" i="1" l="1"/>
  <c r="D39" i="1" s="1"/>
  <c r="D40" i="1" s="1"/>
  <c r="D41" i="1" s="1"/>
  <c r="D42" i="1"/>
</calcChain>
</file>

<file path=xl/sharedStrings.xml><?xml version="1.0" encoding="utf-8"?>
<sst xmlns="http://schemas.openxmlformats.org/spreadsheetml/2006/main" count="756" uniqueCount="326">
  <si>
    <t>Št. postavke</t>
  </si>
  <si>
    <t>Opis</t>
  </si>
  <si>
    <t>Znesek v EUR brez DDV</t>
  </si>
  <si>
    <t>Enota</t>
  </si>
  <si>
    <t>Cena v EUR</t>
  </si>
  <si>
    <t>Vrednost brez DDV</t>
  </si>
  <si>
    <t>Preddela</t>
  </si>
  <si>
    <t>Količina</t>
  </si>
  <si>
    <t>kos</t>
  </si>
  <si>
    <t>m2</t>
  </si>
  <si>
    <t>m3</t>
  </si>
  <si>
    <t>m1</t>
  </si>
  <si>
    <t>Rekapitulacija</t>
  </si>
  <si>
    <t>3.1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</si>
  <si>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</si>
  <si>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</si>
  <si>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</si>
  <si>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IZKOPI</t>
  </si>
  <si>
    <t>SKUPAJ  (BREZ DDV)</t>
  </si>
  <si>
    <t>SKUPAJ  (Z DDV)</t>
  </si>
  <si>
    <t>2.1</t>
  </si>
  <si>
    <t>ur</t>
  </si>
  <si>
    <t>kpl</t>
  </si>
  <si>
    <t>PROMETNE POVRŠINE</t>
  </si>
  <si>
    <t>Nepredvidena dela vpisana v gradbeni dnevnik in potrjena s strani odgovornega nadzornika.</t>
  </si>
  <si>
    <t>dan</t>
  </si>
  <si>
    <t>OSTALA PREDDELA</t>
  </si>
  <si>
    <t>Zemeljska dela</t>
  </si>
  <si>
    <t>PLANUM TEMELJNIH TAL</t>
  </si>
  <si>
    <t>NASIPI, BREŽINE IN ZELENICE</t>
  </si>
  <si>
    <t>Voziščne konstrukcije</t>
  </si>
  <si>
    <t>NOSILNE PLASTI</t>
  </si>
  <si>
    <t>OBRABNO-ZAPORNE PLASTI</t>
  </si>
  <si>
    <t>ROBNI ELEMENTI VOZIŠČA</t>
  </si>
  <si>
    <t>Odvodnjavanje</t>
  </si>
  <si>
    <t>Prometna oprema in signalizacija</t>
  </si>
  <si>
    <t>1</t>
  </si>
  <si>
    <t>2</t>
  </si>
  <si>
    <t>3</t>
  </si>
  <si>
    <t>1.2</t>
  </si>
  <si>
    <t>1.3</t>
  </si>
  <si>
    <t>PZI</t>
  </si>
  <si>
    <t>Novogradnja</t>
  </si>
  <si>
    <t>Tuje storitve</t>
  </si>
  <si>
    <t>1.</t>
  </si>
  <si>
    <t>1.1.</t>
  </si>
  <si>
    <t>ČIŠČENJE TERENA</t>
  </si>
  <si>
    <t>2.</t>
  </si>
  <si>
    <t>2.2</t>
  </si>
  <si>
    <t>2.3</t>
  </si>
  <si>
    <t>3.</t>
  </si>
  <si>
    <t>3.2</t>
  </si>
  <si>
    <t>3.3</t>
  </si>
  <si>
    <t>4.</t>
  </si>
  <si>
    <t>4.1</t>
  </si>
  <si>
    <t>DRENAŽE</t>
  </si>
  <si>
    <t>4.2</t>
  </si>
  <si>
    <t>JAŠKI</t>
  </si>
  <si>
    <t>5.</t>
  </si>
  <si>
    <t>5.1</t>
  </si>
  <si>
    <t>Pokončna oprema cest</t>
  </si>
  <si>
    <t>5.2</t>
  </si>
  <si>
    <t>Označbe na vozišču</t>
  </si>
  <si>
    <t>6.</t>
  </si>
  <si>
    <t>kg</t>
  </si>
  <si>
    <t>Postavitev in zavarovanje prečnega profila ostale javne ceste v ravninskem terenu</t>
  </si>
  <si>
    <t>Obnova in zavarovanje zakoličbe osi trase ostale javne ceste v ravninskem terenu</t>
  </si>
  <si>
    <r>
      <t>Določitev in preverjanje položajev, višin in smeri pri gradnji objekta s površino do 200 m</t>
    </r>
    <r>
      <rPr>
        <vertAlign val="superscript"/>
        <sz val="10"/>
        <color theme="1"/>
        <rFont val="Arial Narrow"/>
        <family val="2"/>
        <charset val="238"/>
      </rPr>
      <t xml:space="preserve">2. </t>
    </r>
  </si>
  <si>
    <t>Preverjanje in zakoličba vtisnjenih betonskih in borovih kolov. V ceni je zajeta zakoličba pred vtiskovanjem kola in zakoličba kola po izvedenih delih s sprotnim vnosom v geodetski posnetek.</t>
  </si>
  <si>
    <t>Črpanje vode za zavarovanje gradbene jame, pretok od 6 do 15 l/s</t>
  </si>
  <si>
    <t>Ureditev planuma temeljnih tal vezljive zemljine – 3. kategorije</t>
  </si>
  <si>
    <t>2.4</t>
  </si>
  <si>
    <t>KOLI IN VODNJAKI</t>
  </si>
  <si>
    <t>ZAGATNE STENE</t>
  </si>
  <si>
    <t>Transport in postavitev opreme in orodja za zabijanje in izvlek zagatnic.</t>
  </si>
  <si>
    <t>PAV</t>
  </si>
  <si>
    <t>Zabijanje in izvlek jeklenih zagatnic tipa Larssen 604 n, S240 GP dolžine 6 m. Varovanje gradbene jame za gradnjo ceste in cevnih prepustov.</t>
  </si>
  <si>
    <t>Dobava in vgraditev geotekstilije za ločilno plast (po načrtu), natezna trdnost nad 14 do 16 kN/m2</t>
  </si>
  <si>
    <t>Gradbeno obrtniška dela</t>
  </si>
  <si>
    <t>Priprava podlage – površine cementnega betona s peskanjem in čiščenjem po končanih delih.</t>
  </si>
  <si>
    <t>Izdelava sprijemne plasti - dobava, nabava in vgradnja epoksidne tesnilne malte 1:4 na čisto betonsko podlago. Vključno z vsemi dodatnimi in zaščitnimi deli.</t>
  </si>
  <si>
    <t>Nabava, dobava in vgradnja hidroizolacije ojačane iz poliestra skupaj s plastomerom modificiranega bitumna na AB konstrukcijo mostu. Trak naj bo z obeh strani zaščiten s finim posipnim materialom. Pred vgradnjo hidroizolacije je potrebno izvesti na plasti iz plastomerne modificirane bitumenske zmesi. Izdelek v skladu s TSC 07.104, s SIST EN 14695 in s SIST 1031.</t>
  </si>
  <si>
    <t>Nabava, dobava in izdelava zaščite hidroizolacije iz čepaste folije.</t>
  </si>
  <si>
    <t>Nabava, dobava in vgradnja PE cevi premera 125 mm v robni venec objekta.</t>
  </si>
  <si>
    <t>Dobava in vgraditev stebrička za prometni znak iz vroče cinkane jeklene cevi s premerom 64 mm, dolge 3500 mm</t>
  </si>
  <si>
    <t>7.</t>
  </si>
  <si>
    <t>Izdelava geodetskega posnetka izvedenih del</t>
  </si>
  <si>
    <t>Zunanja kontrola vgrajenih materialov, ki jo zagotavlja akreditiran laboratorij s področja testiranja materialov in konstrukcij</t>
  </si>
  <si>
    <t>Ureditev javnih površin z regulacijo območja Gradaščice na območju OPPN 273: Tovil</t>
  </si>
  <si>
    <t>Porušitev in čiščenje robnika iz cementnega betona vključno z nakladanjem na prevozno sredstvo, odvozom na stalno gradbeno depoinijo in plačilom deponijske takse.</t>
  </si>
  <si>
    <t>Zavarovanje gradbišča v času gradnje s popolno zaporo prometa.</t>
  </si>
  <si>
    <t>Izdelava obrabne in zaporne plasti iz bitumenskega betona, betona, tlakovanja ali zmesi zrn drobljenca v debelini do 15 cm, vključno z spodnjo nevezano plastjo. (NAVEZAVE NA OBSTOJEČE ZUNANJE UREDITVE)</t>
  </si>
  <si>
    <t>Čiščenje utrjene/odrezkane površine/podlage pred pobrizgom z bitumenskim vezivom</t>
  </si>
  <si>
    <t>Pobrizg s polimerno bitumensko emulzijo 0,31 do 0,50 kg/m2</t>
  </si>
  <si>
    <t>Izdelava vzdolžne in prečne drenaže, globoke do 1,0 m, na podložni plasti iz cementnega betona, debeline 10 cm, z gibljivimi plastičnimi cevmi premera 15 cm</t>
  </si>
  <si>
    <t>Izgradnja kanalov iz PVC cevi profila DN 160 mm SN8 za priklop cestnih požiralnikov, skupaj z vsemi potrebnimi fazonskimi kosi. Vezna kanalizacija se obbetonira s pustim betonom C16/20.</t>
  </si>
  <si>
    <t>Dobava in vgraditev pokrova iz duktilne litine z nosilnostjo 125 kN, krožnega prereza s premerom 600 mm</t>
  </si>
  <si>
    <t>Izdelava PID projektne dokumentacije (v šestih (6) izvodih in en (1) izvod v elektronski verziji - Acad, DWG), komplet z geodetskim posnetkom in certifikatom.</t>
  </si>
  <si>
    <t>Obnova in zavarovanje zakoličbe osi trase peš poti v ravninskem terenu</t>
  </si>
  <si>
    <t>Postavitev in zavarovanje prečnega profila peš poti v ravninskem terenu</t>
  </si>
  <si>
    <t>Višinsko prilagajanje jaškov obstoječe komunalne infrastrukture (ocena)</t>
  </si>
  <si>
    <t>Humuziranje zelenice z valjanjem, v debelini do 15 cm - strojno</t>
  </si>
  <si>
    <t>Izdelava obrabne in zaporne plasti bituminizirane zmesi AC 11 surf B50/70 A3 v debelini 4 cm.  V ceni je zajeta izdelava v projektiranih padcih in naklonih, ter vsa dodatna in zaščitna dela.</t>
  </si>
  <si>
    <t>Izdelava nosilne plasti bituminizirane zmesi AC 32 base 50/70 A3 v debelini 8 cm. Dobava na mesto vgradnje in izdelava vezne plasti bitumenskega betona iz zmesi kamnitih zrn in polimernega bitumna. V ceni je zajeta izdelava v projektiranih padcih in naklonih, ter vsa dodatna in zaščitna dela.</t>
  </si>
  <si>
    <t>Izdelava nevezane nosilne plasti drobljenca iz kamnine v debelini 21 do 30 cm (debeline 25 cm). Dobava na mesto vgradnje in izdelava nosilne plasti z enakomerno zrnatim drobljencem zrnavosti 0-32mm, s sprotno komprimacijo do zahtevane zbitosti. Drobljenec služi tudi za izdelavo bankin. Zaključna plast mora dosegati modul nosilnosti Ev2 =120 Mpa. V ceni so zajete tudi meritve zbitosti in nosilnosti s togo krožno ploščo. PO IZKAZU KUBATUR</t>
  </si>
  <si>
    <t>Široki izkop vezljive zemljine – 3. kategorije – strojno z nakladanjem in odvozom na trajno deponijo in plačilom deponijske takse. Obračun po dejanskih kubaturah.</t>
  </si>
  <si>
    <t>Površinski izkop plodne zemljine – 1. kategorije – strojno z nakladanjem in odvozom na začasno deponijo. Obračun po dejanskih kubaturah.</t>
  </si>
  <si>
    <t>Dobava in vgraditev predfabriciranega pogreznjenega robnika iz cementnega betona  s prerezom 15/25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</si>
  <si>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Dobava in vgraditev predfabriciranega pogreznjenega robnika iz cementnega betona  s prerezom 15/20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</si>
  <si>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Dobava in vgraditev predfabriciranega pogreznjenega robnika iz cementnega betona  s prerezom 8/20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</si>
  <si>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Izdelava jaška iz cementnega betona, krožnega prereza s premerom 50 cm, globokega 1,0 do 1,5 m</t>
  </si>
  <si>
    <t>Nabava, dobava in vgradnja koreninskega količka za pritrditev stebrička za prometni znak.</t>
  </si>
  <si>
    <t>Izdelava debeloslojne vzdolžne označbe bele barve, skladno s standardom SIST EN 1436+A1, strojno, širina črte 15 cm</t>
  </si>
  <si>
    <t>Projektantski nadzor. Obračun po dejanskih stroških.</t>
  </si>
  <si>
    <t>Geotehnični nadzor. Obračun po dejanskih stroških.</t>
  </si>
  <si>
    <t>BRV</t>
  </si>
  <si>
    <t>Postavitev in zavarovanje prečnega profila betonske brvi. Kampade na razdalji 5 m.</t>
  </si>
  <si>
    <t>Transport jeklenih zagatnih sten na gradbišče. Upoštevati manipulacijo na gradbišču in odvoz po izvleku zagatnic. Varovanje gradbene jame pri gradnji nasipov, betonskega korita in cevnih prepustov.</t>
  </si>
  <si>
    <t>Tesarska dela</t>
  </si>
  <si>
    <t>Dela z jeklom za ojačitev</t>
  </si>
  <si>
    <t>Dela s cementnim betonom</t>
  </si>
  <si>
    <t>Nabava, dobava in vgradnja cementnega betona v temelje mostu C30/37, PV-II, XF2, XD1, Dmax 32 mm. V ceni so zajeta vsa dodatna in zaščitna dela vključno z nego betona.</t>
  </si>
  <si>
    <t>Nabava, dobava in vgradnja cementnega betona v stene mostu C30/37, PV-II, XF2, XD1, Dmax 32 mm. V ceni so zajeta vsa dodatna in zaščitna dela vključno z nego betona.</t>
  </si>
  <si>
    <t>Nabava, dobava in vgradnja cementnega betona v stropno ploščo mostu C35/45, PV-II, XF2, XD1, Dmax 32 mm. V ceni so zajeta vsa dodatna in zaščitna dela vključno z nego betona.</t>
  </si>
  <si>
    <t>Nabava, dobava in vgradnja cementnega betona v robne vence mostu C30/37, PV-II, XF4, XD3, Dmax 32 mm. V ceni so zajeta vsa dodatna in zaščitna dela vključno z nego betona.</t>
  </si>
  <si>
    <t>Nabava, dobava in vgradnja cementnega betona v razbremenilne plošče mostu C30/37, PV-II, XF2, XD1, Dmax 32 mm. V ceni so zajeta vsa dodatna in zaščitna dela vključno z nego betona.</t>
  </si>
  <si>
    <t xml:space="preserve">Izdelava kamnite grede iz kamnitega materiala 0 -125 mm v debelini do 40 cm. V ceni je zajeta nabava in dobava materiala na gradbišče, vgrajevanje v plasteh do 40cm pri optimalni vlagi in s sprotnim komprimiranjem na nosilnost EV2=80Mpa. Vključno z vsemi dodatnimi in zaščitnimi deli in preizkusom nosilnosti z merilno ploščo. Obračun po izkazu kubatur v raščenem stanju.  </t>
  </si>
  <si>
    <t>Nabava, dobava in vgradnja podložnega betona  C12/15, XC1, Dmax 16 mm. V ceni so zajeta vsa dodatna in zaščitna dela vključno z nego betona.</t>
  </si>
  <si>
    <t>Nabava, dobava in izdelava podprtega opaža za stropno ploščo mostu, visoko 2,1 do 4m, po tehnologiji kot npr. Doka Framax Xlife, kompletno z vsemi nosilci, zavetrovanjem, sponami ter vsemi pomožnimi in pripadajočimi deli. Vključno z razopaženjem in čiščenjem opaža.</t>
  </si>
  <si>
    <t>Nabava, dobava in izdelava dvostranskega opaža za temelje mostu. Vključno z vsemi pomožnimi in pripadajočimi deli, razopaženjem in čiščenjem opaža.</t>
  </si>
  <si>
    <t>Nabava, dobava in izdelava dvostranskega podprtega opaža za stene mostu, kot npr. po tehnologiji Doka Framax Xlife. Vključno z vsemi pomožnimi in pripadajočimi deli,  razopaženjem in čiščenjem opaža.</t>
  </si>
  <si>
    <t>Nabava, dobava in izdelava opaža robnih vencev mostu. Vključno z vsemi pomožnimi in pripadajočimi deli, razopaženjem in čiščenjem opaža.</t>
  </si>
  <si>
    <t>Nabava, dobava in izdelava opaža razbremenilnih plošč debeline 25 cm. Vključno z vsemi pomožnimi in pripadajočimi deli, razopaženjem in čiščenjem opaža.</t>
  </si>
  <si>
    <t>Široki izkop vezljive zemljine – 3. kategorije – ročno, z nakladanjem in odvozom na trajno deponijo in plačilom deponijske takse. Obračun po dejanskih kubaturah.</t>
  </si>
  <si>
    <t>Široki izkop vezljive/zrnate zemljine – 3. kategorije – strojno z nakladanjem in odvozom na trajno deponijo in plačilom deponijske takse. Obračun po dejanskih kubaturah.</t>
  </si>
  <si>
    <t>Široki izkop vezljive/zrnate zemljine – 3. kategorije – ročno, z nakladanjem in odvozom na trajno deponijo in plačilom deponijske takse. Obračun po dejanskih kubaturah.</t>
  </si>
  <si>
    <t>Površinski izkop plodne zemljine – 1. kategorije – strojno z nakladanjem in odvozom na trajno deponijo. Obračun po dejanskih kubaturah.</t>
  </si>
  <si>
    <t>Široki izkop vezljive/zrnate zemljine – 3. kategorije – strojno z nakladanjem in odvozom na začasno deponijo za kasnejše vgrajevanje. Obračun po dejanskih kubaturah.</t>
  </si>
  <si>
    <t>Hidroizolacije</t>
  </si>
  <si>
    <t>Ključavničarska dela in dela v jeklu</t>
  </si>
  <si>
    <t>TUJE STORITVE</t>
  </si>
  <si>
    <t>4.3</t>
  </si>
  <si>
    <t>4.4</t>
  </si>
  <si>
    <t>4.5</t>
  </si>
  <si>
    <t>Dobava in polaganje pohodnih betonskih tlakovcev kot npr. tlakovci Mega Intakt, barva Vulkano, debeline 7 cm na sloj finega peska debeline  4/8 deb. 5 cm, vključno z zapolnitvijo fug s finim kremenčevim peskom.</t>
  </si>
  <si>
    <t>Obnova in zavarovanje zakoličbe osi trase betonske brvi.</t>
  </si>
  <si>
    <t>Porušitev in odstranitev asfaltne plasti v debelini 6 do 10 cm, vključno z nakladanjem na prevozno sredstvo, odvozom na stalno gradbeno deponijo in plačilom deponijske takse.</t>
  </si>
  <si>
    <t>Rezanje asfaltne plasti s talno diamantno žago, debele 6 do 10 cm.</t>
  </si>
  <si>
    <t>Porušitev in odstranitev jaška z notranjo stranico/premerom do 60 cm vključno z nakladanjem na prevozno sredstvo, odvozom na stalno gradbeno depoinijo in plačilom deponijske takse.</t>
  </si>
  <si>
    <t>Porušitev in odstranitev pokrova ali rešetke iz duktilne litine , z nosilnostjo do 400 kN, s prerezom do 600/600mm ali premerom 600mm vključno z nakladanjem na prevozno sredstvo, odvozom na stalno gradbeno depoinijo in plačilom deponijske takse.</t>
  </si>
  <si>
    <t>Izdelava elaborata cestne zapore občinske ceste skladno s pravilnikom o zaporah na cestah</t>
  </si>
  <si>
    <t>Dobava in vgraditev rešetke iz duktilne litine z nosilnostjo 400 kN, s prerezom 400/400 mm</t>
  </si>
  <si>
    <t>TESARSKA DELA</t>
  </si>
  <si>
    <t>5.1.1</t>
  </si>
  <si>
    <t>Izdelava opaža za betonsko ploščo višine 15 cm, kompletno z vsemi pripadajočimi deli.</t>
  </si>
  <si>
    <t>DELA Z JEKLOM ZA OJAČITEV</t>
  </si>
  <si>
    <t>5.2.1</t>
  </si>
  <si>
    <t>Dobava in postavitev mreže iz vlečene jeklene žice S500, s premerom &gt; od 4 in &lt; od 12 mm, masa 4,1 do 6 kg/m2 (armaturna mreža Q335 v betonski plošči).</t>
  </si>
  <si>
    <t>5.3</t>
  </si>
  <si>
    <t>DELA S CEMENTNIM BETONOM</t>
  </si>
  <si>
    <t>5.3.1</t>
  </si>
  <si>
    <t>6.1</t>
  </si>
  <si>
    <t>6.2</t>
  </si>
  <si>
    <t>Dobava in vgraditev cementnega betona C25/30 v prerez 0,15 m3/m2-m1. Betonska plošča debeline 15 cm.</t>
  </si>
  <si>
    <t>4</t>
  </si>
  <si>
    <t>Dobava in pritrditev prometnega znaka, podloga iz aluminijaste pločevine, znak z odsevno folijo 2. vrste, premera 300 mm. Hrbtna stran znaka mora biti barvana v RAL 7040, skladno s SIST EN ISO 2409:2013.</t>
  </si>
  <si>
    <t>Dobava in pritrditev prometnega znaka, podloga iz aluminijaste pločevine, znak z odsevno folijo 2. vrste, premera 400 mm. Hrbtna stran znaka mora biti barvana v RAL 7040, skladno s SIST EN ISO 2409:2013.</t>
  </si>
  <si>
    <t xml:space="preserve">Nabava, dobava in vgraditev nasipa iz vezljive/zrnate izkopane kamnine – 3. kategorije.  Granulacija 0/63 - 0/90 mm, spodnja plast 0/125 mm, delež frakcij do 0.063 mm &lt; 12 %, vgradnja in komprimiranje po plasteh debeline 30-35 cm, utrditev posamezne plasti na min. Ev2 &gt; 80 MPa, zgoščenost min. 95 % po MPP. Vključno s prevozom materiala do gradbišča. Zasip za temelji, ocena.
</t>
  </si>
  <si>
    <t>Nabava, dobava in izvedba delovnega platoja iz jalovine debeline 25 cm, vgradnja in komprimiranje po plasteh debeline max 25 cm, utrditev plasti min Ev2&gt;80 Mpa, zgoščenost min. 95 % po MPP. Vključno s prevozom materiala do gradbišča.</t>
  </si>
  <si>
    <t>Vrtanje lukenj za zabijanje AB kolov in zabijanje s podlajškom čez izdelan delovni plato za betonski kol v dolžini med 2m - 3 m. Vključno z vsmei manipulativnimi stroški in prenosi.</t>
  </si>
  <si>
    <t>Izdelava nosilne plasti bituminizirane zmesi AC 22 base 50/70 A3 v debelini 3 cm. Dobava na mesto vgradnje in izdelava vezne plasti bitumenskega betona iz zmesi kamnitih zrn in polimernega bitumna. V ceni je zajeta izdelava v projektiranih padcih in naklonih, ter vsa dodatna in zaščitna dela.</t>
  </si>
  <si>
    <t>Nabava, dobava in vgradnja vroče cinkane panelne varnostne ograje po detajlu iz načrta. V postavki zajeta kompletna varnostna ograja z pritrdili ter vsa pripadajoča in pomožna dela.</t>
  </si>
  <si>
    <t>Pazljiva odstranitev obstoječe kamnite zložbe iz lomljenca dimenzij 40-60 cm na robu struge, kompletno z ponovno vgradnjo po končanih delih na brvi (povrniteg struge Gradaščice v obstoječe stanje). V ceni zajeti vsa pripadajoča in pomožna dela. Ocena.</t>
  </si>
  <si>
    <t>Oprema</t>
  </si>
  <si>
    <t>7.1</t>
  </si>
  <si>
    <t>Urbana oprema</t>
  </si>
  <si>
    <t>Nabava, dobava in montaža kovinskih košev za smeti tip "Koško". Sestavljen je iz ukrivljenih jeklenih palic premera 12mm, pritrjenih na jeklene obroče, barve antracit siva RAL 7016. Dimenzije višina/premer odprtine/volumen: 102cm/76cm/200litrov.</t>
  </si>
  <si>
    <t>Nabava, dobava in montaža klopi tipa ''Plečnikova'' klop na nogah. Ogrodje iz umetnega kamna/pranega betona naravne barve, sedali in naslon iz lesenih elementov barve majsko zelena RAL 6017. Dolžina klopi: trojna klop: 300 cm, širina 75 cm.</t>
  </si>
  <si>
    <t xml:space="preserve">Nabava, dobava in montaža skupinskih kolesarskih stojal po katalogu MOL. Kolesarska stojala so pravokotne oblike z zaobljenimi robovi in vmesno prečko. Višina: 80cm, Dolžina: 110 cm, razdalja med stojali: 85 cm, dolžina (skupinsko stojalo-6 stojal): 431 cm. </t>
  </si>
  <si>
    <t>Dobava in vgraditev I profila za ojačitev prereza, vključno s pripravo in kontrolo površin, lepljenjem in pritrjevanjem, kompletno z vsemi pomožnimi in pripravljalnimi deli.</t>
  </si>
  <si>
    <t>P.2     PROJEKTANTSKI PREDRAČUN</t>
  </si>
  <si>
    <t>št. Načrta: 08-30-3028/3098</t>
  </si>
  <si>
    <t>Opis postavke</t>
  </si>
  <si>
    <t>Kol. post.</t>
  </si>
  <si>
    <t>cena</t>
  </si>
  <si>
    <t>Količina x cena</t>
  </si>
  <si>
    <t>GRADBENA DELA</t>
  </si>
  <si>
    <t>Izdelava temelja za kandelaber iz armiranega poliestra višine h = 5 m, komplet z izkopom jame, obetoniranjem, za postavitev kandelabra direktno v temelj:</t>
  </si>
  <si>
    <t>Izkop kanala za kabel IV. kategorije globine 0.8m, širine 0,4m, dobava in polaganje stigmafleks cevi fi 110, izdelava kabelske posteljice s peskom granulacije 0-4 mm, obsutje cevi s peskom granulacije 0-4mm, izdelava tampona - nasutje 10-20 cm  gramoza, opozorilna folija, zasutje z izkopanim materialom, utrjevanje</t>
  </si>
  <si>
    <t>1xcev</t>
  </si>
  <si>
    <t>m</t>
  </si>
  <si>
    <t>2xcev</t>
  </si>
  <si>
    <t>Dobava in pritrjevanje kabelske kanalizacije 2x(stigmafleks cev fi 110) na mostovno konstrukvijo, komplet s pritrdilnim materialom</t>
  </si>
  <si>
    <t>Izdelava kompletnega tipskega jaška cestne razsvetljave dimenzij 60 x 60 cm z velikostjo litoželeznega pokrova   60 x 60 cm; nosilnost 125 kN z napisom JAVNA RAZSVETLJAVA</t>
  </si>
  <si>
    <t>Izdelava betonskega temelja za prižigališče javne razsvetljave, komplet z izkopom jame</t>
  </si>
  <si>
    <t>Vgradnja poliesterskega podstavka PMO, komplet z izkopom ter obbetoniranjem</t>
  </si>
  <si>
    <t>Obbetoniranje zgornejga dela rova (30 cm/ MB-10) kabelske kanalizacije pri prehodih preko asfaltnih površin v cestišču ter ob kabelskih jaških</t>
  </si>
  <si>
    <t>Vrnitev trase v staro stanje oziroma njeno pospravilo</t>
  </si>
  <si>
    <t>Odvoz odvečnega materiala na deponijo do 40 km, z vsemi pristojbinami in taksami za gradbene odpadke</t>
  </si>
  <si>
    <t>Izvedba priključitve novopredvidene kabelske kanalizacije na obstoječe kabelske trase CR/na obstoječ kabelski jašek</t>
  </si>
  <si>
    <t>Rušitev obstoječih kandelabrov s svetilkami JR ter odvoz na deponijo</t>
  </si>
  <si>
    <t>Skupaj:</t>
  </si>
  <si>
    <t>SVETLOBNA OPREMA</t>
  </si>
  <si>
    <t>Dobava in postavitev ravnega konusnega kandelabra iz armiranega poliestra tip JR05P h=5 m nad nivojem terena za montažo v temelj z LED svetilko kot npr. PHILIPS LUMA NANO BGP701 z ravnim steklom; max moči 15 W; 1800 lm; 3000 K kompletno svetlobno mesto z  ožičenjem:</t>
  </si>
  <si>
    <t>Dobava in postavitev ravnega konusnega kandelabra iz armiranega poliestra tip JR05P h=5 m nad nivojem terena za montažo v temelj z 2x LED svetilko kot npr. PHILIPS LUMA NANO BGP701 z ravnim steklom; max moči 15 W; 1800 lm; 3000 K kompletno svetlobno mesto z  ožičenjem:</t>
  </si>
  <si>
    <t>Odstranitev obstoječe svetilke JR ter dobava in montaža nove LED svetilke kot npr. PHILIPS LUMA NANO BGP701 z ravnim steklom; max moči 15 W; 1800 lm; 3000 K kompletno svetlobno mesto z  ožičenjem:</t>
  </si>
  <si>
    <t>ELEKTRO OPREMA</t>
  </si>
  <si>
    <t>Izdelava, dobava in montaža prižigališča cestne razsvetljave, opremljenega  v skladu z zahtevami upravljalca JR (daljinsko vodenje in nadzor), komplet z omaro kot npr. (EH3/AP-22)</t>
  </si>
  <si>
    <t xml:space="preserve">Dobava in vgradnja 1x  prostostoječe kabelske omare (PMO) kot npr. (EH3/AP-21) z opremo po tropolni shemi: </t>
  </si>
  <si>
    <t xml:space="preserve">Dobava in montaža poliesterskega postavka za PMO  dimenzij 900 x 780 x 310 mm  </t>
  </si>
  <si>
    <t>Izvedba prestavitve obstoječe naprave merilnega mesata v novo predvideno PMO, komplet s priključitvijo</t>
  </si>
  <si>
    <t>KABLI IN VALJANEC</t>
  </si>
  <si>
    <t>Dobava in polaganje valjanca FeZn 25x4mm:</t>
  </si>
  <si>
    <t>Dobava in polaganje kabla NYY-J 5x16 mm2:</t>
  </si>
  <si>
    <t>MONTAŽNA DELA</t>
  </si>
  <si>
    <t>Vezave kablov v kandelabrskih omaricah:</t>
  </si>
  <si>
    <t>Priključki pocinkanega valjanca (TN-C,) komplet:</t>
  </si>
  <si>
    <t>Izdelava kabelskih končnikov:</t>
  </si>
  <si>
    <t>Povezava prevodnih delov z ozemlitvijo javne razsvetljave komplet s spojnim materialom:</t>
  </si>
  <si>
    <t>Izvedba priključitve novega napajalnega kabla na obstoječe omrežje CR/na obstoječo svetilko:</t>
  </si>
  <si>
    <t>Zatesnitev cevi v PMO in prižigališču:</t>
  </si>
  <si>
    <t>Dobava in nasutje higroskopskega granulata v poliesterski podstavek PMO</t>
  </si>
  <si>
    <t>DRUGA DELA</t>
  </si>
  <si>
    <t>Trasiranje in zakoličbe za potrebe cestne razsvetljave:</t>
  </si>
  <si>
    <t>Zakoličbe komunalnih vodov:</t>
  </si>
  <si>
    <t>Geodetski posnetki:</t>
  </si>
  <si>
    <t>Izdelava elaborata za vpis v kataster GJI</t>
  </si>
  <si>
    <t>Meritve električnih lastnosti:</t>
  </si>
  <si>
    <t>Preveritev srednje osvetljenosti površine peš poti:</t>
  </si>
  <si>
    <t>Nepredvidena dela in drobni material v višini 2,1 % od načrtovanih del - obračun po dejanskih stroških in potrjenem gradbenem dnevniku:</t>
  </si>
  <si>
    <t>Nadzor pristojnega elektrodistributerja pri priklopu energetskih kablov v PMO omari</t>
  </si>
  <si>
    <t>Projektantski nadzor:</t>
  </si>
  <si>
    <t>Izdelava PID dokumentacije:</t>
  </si>
  <si>
    <t>NADZOR IN KRMILJENJE</t>
  </si>
  <si>
    <t>Krmilna naprava, kpl. z montažo in ožičenjem v prižigališču JR:</t>
  </si>
  <si>
    <t>Dograditev nadzornega računalniškega programa SCADA za daljinski nadzor razsvetljave (JAVNE POVRŠINE OPPN TOVIL) - dograditev obstoječega programa za nadzor razsvetljave MOL:</t>
  </si>
  <si>
    <t>Dograditev nadzornega računalniškega programa SCADA za daljinski nadzor razsvetljave - implemetacija vremenskih podatkov na obravnavanem območju:</t>
  </si>
  <si>
    <t>Dograditev aplikacijske programske opreme - JAVNE POVRŠINE OPPN TOVIL (izdelava ekranske slike v sklopu nadzora in krmiljenja drugih objektov, dinamizacija ekranske slike, izdelava komunikacijskih protokolov za prenos podatkov iz prižigališč v bazo podatkov, dodelava baze podatkov v sklopu nadzora, preizkus v razvojnem okolju in na terenu):</t>
  </si>
  <si>
    <t>Dobava in vgradnja segmentnega krmilnika - lokalne postaje (LP) v prižigališče JR:</t>
  </si>
  <si>
    <t>Dobava in vgradnja nadzorno/krmilnega modula (NKM) v posamezno svetilko JR:</t>
  </si>
  <si>
    <t>Dobava in montaža GSM modula:</t>
  </si>
  <si>
    <t>Rekapitulacija:</t>
  </si>
  <si>
    <t>Gradbena dela</t>
  </si>
  <si>
    <t>Svetlobna oprema</t>
  </si>
  <si>
    <t>Elektro oprema</t>
  </si>
  <si>
    <t>Kabli in valjanec</t>
  </si>
  <si>
    <t>Montažna dela</t>
  </si>
  <si>
    <t>Druga dela</t>
  </si>
  <si>
    <t>Nadzor in krmiljenje</t>
  </si>
  <si>
    <t>Skupaj brez DDV:</t>
  </si>
  <si>
    <t>DDV 22%</t>
  </si>
  <si>
    <t>Skupaj z DDV</t>
  </si>
  <si>
    <t>datum: avgust 2023</t>
  </si>
  <si>
    <t>JAVNA RAZSVETLJAVA</t>
  </si>
  <si>
    <t>Izdelava debeloslojne prečne in ostalih označb na vozišču z enokomponentno belo barvo, skladno s standardom SIST EN 1436+A1, površina označbe do 0,5 m2</t>
  </si>
  <si>
    <t>Doplačilo za zatravitev s semenom, trava je sejalna mešanica travniških vrst.</t>
  </si>
  <si>
    <t>ZASADITVE</t>
  </si>
  <si>
    <t>Splošno</t>
  </si>
  <si>
    <t>* Gnojila se dodajajo pod kap drevesne krošnje, ter nekoliko izven kapi drevesne krošnje. Plitvo se vkopljejo (luknje globine cca 20cm) ali pokrijejo s tanko plastjo komposta, lubja, šote ali podobnim materialom. Priporoča se uporaba gnojil s podaljšanim 5-8 mesečnim delovanjem (s poudarkom na N in K, npr. Plantcote Depot  8 M). Gnojilo je primernejše naknadno deponirati v luknje, kot da se primeša substratu. Gnoji se pred začetkom brstenja.</t>
  </si>
  <si>
    <t>* Sadike dreves iste vrste lahko v višino odstopaj do 10% višine sadike.</t>
  </si>
  <si>
    <t>OPIS POSTAVKE</t>
  </si>
  <si>
    <t>EM</t>
  </si>
  <si>
    <t>€/EM</t>
  </si>
  <si>
    <t>vrednost</t>
  </si>
  <si>
    <t>DREVESA</t>
  </si>
  <si>
    <t>1.1</t>
  </si>
  <si>
    <r>
      <t>AcCa - Acer campestre, maklen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</si>
  <si>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r>
      <t>AlGl - Alnus glutinosa, črna jelša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</si>
  <si>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r>
      <t>AlIn - Alnus incana, siva jelša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</si>
  <si>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1.4</t>
  </si>
  <si>
    <t>1.5</t>
  </si>
  <si>
    <r>
      <t>FaSy - Fagus sylvatica, bukev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</si>
  <si>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1.6</t>
  </si>
  <si>
    <r>
      <t>PiOm - Picea omorika, omorika</t>
    </r>
    <r>
      <rPr>
        <sz val="11"/>
        <rFont val="Segoe UL"/>
        <charset val="238"/>
      </rPr>
      <t xml:space="preserve">
Soliterna sadika s koreninsko balo v mreži. Višina sadike 3-3,5m. Vzgojeno drevo z ravnim deblom in pravilno oblikovano krošnjo.  </t>
    </r>
  </si>
  <si>
    <t>1.7</t>
  </si>
  <si>
    <r>
      <t>PiSy - Pinus sylvestris, rdeči bor</t>
    </r>
    <r>
      <rPr>
        <sz val="11"/>
        <rFont val="Segoe UL"/>
        <charset val="238"/>
      </rPr>
      <t xml:space="preserve">
Soliterna sadika s koreninsko balo v mreži. Višina sadike 3-3,5m. Vzgojeno drevo z ravnim deblom in pravilno oblikovano krošnjo.  </t>
    </r>
  </si>
  <si>
    <t>1.8</t>
  </si>
  <si>
    <r>
      <t>PrPa - Prunus padus, čremsa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</si>
  <si>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1.9</t>
  </si>
  <si>
    <r>
      <t>QuRu - Quercus rubra, rdeči hrast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</si>
  <si>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1.10</t>
  </si>
  <si>
    <r>
      <t>SaBa - Slix babylonica, vrba žalujka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</si>
  <si>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1a</t>
  </si>
  <si>
    <t>SAJENJE DREVES</t>
  </si>
  <si>
    <t xml:space="preserve">DREVESA </t>
  </si>
  <si>
    <t>1a.1</t>
  </si>
  <si>
    <t>Izkop in sajenje skladno s SIST DIN 18916:2019 (Uporaba rastlin pri urejanju zelenih površin - Rastline in saditvena dela).
Izkop sadilne jame premera min. 1,5-kratnik koreninske bale/grude, globina mora ustrezati višini koreninske grude (spodnji sloji se vgradijo predhodno, da se do saditve že posedejo ali se vgrajujejo s postopnim zalivanjem!). Dno mora biti prepustno za vodo in pred nasutjem substrata prerahljano.</t>
  </si>
  <si>
    <t>1a.2</t>
  </si>
  <si>
    <t xml:space="preserve">Priprava rastišča po SIST DIN 18915:2019 (Uporaba rastlin pri urejanju zelenih površin - Zemeljska dela).
Priprava mešanice kvalitetne zemlje, po potrebi dodajanje skleleta (g. 30-45mm) max. do razmerja 1:3 (pesek:zemlja) in organskih snovi 2-4%. </t>
  </si>
  <si>
    <t>DODATNA DELA IN MATERIALI</t>
  </si>
  <si>
    <t>1a.4</t>
  </si>
  <si>
    <t>Dobava, saditev, gnojenje, izdelava zalivalne kotanje, zalivanje, oskrba.</t>
  </si>
  <si>
    <t>1a.5</t>
  </si>
  <si>
    <t xml:space="preserve">Količki, premera 8 cm (3 na drevesno sadiko), povezava z latami/polokroglicami, vezivo mora dovoljevati nihanje drevesa in slediti rasti v debelino ter ne sme poškodovati debla oz. lubja. </t>
  </si>
  <si>
    <t>1a.6</t>
  </si>
  <si>
    <r>
      <t xml:space="preserve">Dodatki na osnovi huminskih snovi npr. humificiran grozdni mošt kot npr. Biovin prah (NPK: 1,8-0,6-0,35) oziroma enakovredno; poraba 2 kg/sadiko.
</t>
    </r>
    <r>
      <rPr>
        <i/>
        <sz val="11"/>
        <rFont val="Segoe Ul"/>
        <charset val="238"/>
      </rPr>
      <t xml:space="preserve">Dodajanje samo k drevesom sajenim na raščen teren. </t>
    </r>
  </si>
  <si>
    <t>1a.7</t>
  </si>
  <si>
    <r>
      <t xml:space="preserve">Mikorizni bio stimulator kot npr. Tree Saver Transplant 85g|PHC oziroma enakovredno (poraba 3 vrečke/drevesno sadiko 20/25). Vsebina ene vrečke se zmeša s cca. 60 L zemlje. </t>
    </r>
    <r>
      <rPr>
        <i/>
        <sz val="11"/>
        <rFont val="Segoe Ul"/>
        <charset val="238"/>
      </rPr>
      <t xml:space="preserve">Dodajanje samo k drevesom sajenim na raščen teren. </t>
    </r>
  </si>
  <si>
    <t>1a.8</t>
  </si>
  <si>
    <r>
      <t xml:space="preserve">Gnojilna tableta z dolgotrajnim delovanjem kot npr. Healthy start 12-8-8|21g oziroma enakovredno (poraba 3 tablete/sadiko drevesa). </t>
    </r>
    <r>
      <rPr>
        <i/>
        <sz val="11"/>
        <rFont val="Segoe Ul"/>
        <charset val="238"/>
      </rPr>
      <t xml:space="preserve">Dodajanje samo k drevesom sajenim na raščen teren. </t>
    </r>
  </si>
  <si>
    <t>1b</t>
  </si>
  <si>
    <t>ZAČETNO VZDRŽEVANJE</t>
  </si>
  <si>
    <t>1b.1</t>
  </si>
  <si>
    <r>
      <rPr>
        <b/>
        <sz val="11"/>
        <rFont val="Segoe UL"/>
        <charset val="238"/>
      </rPr>
      <t xml:space="preserve">Začetno vzdrževanje </t>
    </r>
    <r>
      <rPr>
        <sz val="11"/>
        <rFont val="Segoe UL"/>
        <charset val="238"/>
      </rPr>
      <t>se izvaja do 1 dekade junija oz. do končnega prevzema objekta. Stroški začetnega vzdrževanja se priznajo glede na poročilo o opravljenem delu, saj je dolžina in količina opravljenega dela odvisna od termina izvedbe in vremenskih razmer. Ocena!</t>
    </r>
  </si>
  <si>
    <t>1b.2</t>
  </si>
  <si>
    <t>Potrebno je izvesti pregled stanja novo posajenega drevja.</t>
  </si>
  <si>
    <t>1b.3</t>
  </si>
  <si>
    <t>Po potrebi oskrba drevesnega kolobarja.</t>
  </si>
  <si>
    <t>1b.4</t>
  </si>
  <si>
    <t>Zalivanje se izvaja po potrebi, kar pomeni, da je potrebno sprotno ocenjevanje razmer glede na vremenske razmere, ne v malih dozah, temveč v količinah, ki premočijo vso koreninsko grudo (50-100 lit/kom). Ko so razviti vsi listi in padavin ni,  je zadnji čas za začetek zalivanja. Zalivati je potrebno vsakih 10 do 14 dni. Če je v tem času padlo več kot 25 l/m² vode, zalivanje ni potrebno. Ob izraziti suši pa je potrebno novo sajeno drevje zalivati vsakih nekaj dni. Spomladi sajena drevesa je potrebno oskrbovati skoraj tako, kot da bi bila posajena v loncih, ker  do poletja še niso dobro ukoreninjena.</t>
  </si>
  <si>
    <t>1b.5</t>
  </si>
  <si>
    <t>Po potrebi popravilo opore ali sidranje.</t>
  </si>
  <si>
    <t>1b.6</t>
  </si>
  <si>
    <t>Po potrebi odstranjevanje morebitnih poganjkov na deblu.</t>
  </si>
  <si>
    <t>1b.7</t>
  </si>
  <si>
    <t xml:space="preserve">Po potrebi odstranjevanje suhih ali poškodovanih vej. </t>
  </si>
  <si>
    <t>SKUPAJ VEGETACIJA, SUBSTRATI IN ZALIVALNI SISTEM</t>
  </si>
  <si>
    <t>5</t>
  </si>
  <si>
    <t>72102 - Dobava in postavitev rebrastih žic iz visokovrednega naravno trdega jekla B500B s premerom do 12 mm, za srednje zahtevno ojačitev.</t>
  </si>
  <si>
    <t xml:space="preserve">72105 - Dobava in postavitev rebrastih palic iz visokovrednega naravno trdega jekla B500B s premerom vključno 14 mm in večjim, za srednje zahtevno ojačitev.
 </t>
  </si>
  <si>
    <t>Nepredvidena dela 10 %</t>
  </si>
  <si>
    <t>SKUPAJ Z NEPREDVIDENIMI DELI</t>
  </si>
  <si>
    <t>Nabava, dobava in vgraditev vtisnjeno zabitih predfabriciranih navpičnih kolov iz armiranega cementnega betona, prereza  40/40 cm dolžine 10 m, kvaliteta betona C35/45, XC2, PV-II, Dmax 32 mm. Na vrhu pilotov so vgrajena sidra 4xfi12 iz inoxa dolžine 1,2m.  Kole je potrebno vtiskovati v zemljino z vibracijsko glavo. V ceni je zajet transport kolov na gradbišče, vgrajevanje, testiranje z dinamičnim testom ter vsa dodatna in zaščitna dela. Obračun po m' kola. Koli na območju betonskega korita.</t>
  </si>
  <si>
    <t>Odbijanje glav pilotov dimenzije 40/40 cm</t>
  </si>
  <si>
    <t>Ureditev javnih površin na območju OPPN 273: Tovil</t>
  </si>
  <si>
    <r>
      <t>CaBe - Carpinus betulus, gaber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</si>
</sst>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#,##0."/>
    <numFmt numFmtId="166" formatCode="\$#."/>
    <numFmt numFmtId="167" formatCode="#.00"/>
    <numFmt numFmtId="168" formatCode="#,"/>
    <numFmt numFmtId="169" formatCode="_-* #,##0.00\ &quot;SIT&quot;_-;\-* #,##0.00\ &quot;SIT&quot;_-;_-* &quot;-&quot;??\ &quot;SIT&quot;_-;_-@_-"/>
    <numFmt numFmtId="170" formatCode="0.000"/>
    <numFmt numFmtId="171" formatCode="#,##0.00\ &quot;€&quot;"/>
  </numFmts>
  <fonts count="8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name val="Arial Narrow CE"/>
      <family val="2"/>
      <charset val="238"/>
    </font>
    <font>
      <sz val="11"/>
      <name val="Swis721 Cn BT"/>
      <family val="2"/>
    </font>
    <font>
      <sz val="12"/>
      <name val="Arial CE"/>
      <charset val="238"/>
    </font>
    <font>
      <sz val="10"/>
      <color indexed="8"/>
      <name val="Cambria"/>
      <family val="1"/>
      <charset val="238"/>
    </font>
    <font>
      <sz val="10"/>
      <name val="Arial CE"/>
    </font>
    <font>
      <b/>
      <sz val="10"/>
      <name val="Segoe Ul"/>
      <charset val="238"/>
    </font>
    <font>
      <sz val="10"/>
      <color indexed="8"/>
      <name val="Segoe Ul"/>
      <charset val="238"/>
    </font>
    <font>
      <sz val="10"/>
      <name val="Segoe Ul"/>
      <charset val="238"/>
    </font>
    <font>
      <b/>
      <sz val="12"/>
      <color theme="0"/>
      <name val="Segoe Ul"/>
      <charset val="238"/>
    </font>
    <font>
      <sz val="11"/>
      <name val="Segoe UL"/>
      <charset val="238"/>
    </font>
    <font>
      <b/>
      <sz val="11"/>
      <name val="Segoe UL"/>
      <charset val="238"/>
    </font>
    <font>
      <sz val="11"/>
      <color theme="0" tint="-0.34998626667073579"/>
      <name val="Segoe Ul"/>
      <charset val="238"/>
    </font>
    <font>
      <b/>
      <sz val="11"/>
      <color theme="0" tint="-0.34998626667073579"/>
      <name val="Segoe Ul"/>
      <charset val="238"/>
    </font>
    <font>
      <b/>
      <sz val="11"/>
      <color theme="0" tint="-0.249977111117893"/>
      <name val="Segoe Ul"/>
      <charset val="238"/>
    </font>
    <font>
      <sz val="11"/>
      <color rgb="FFFF0000"/>
      <name val="Segoe Ul"/>
      <charset val="238"/>
    </font>
    <font>
      <i/>
      <sz val="11"/>
      <name val="Segoe Ul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8"/>
      <name val="Segoe UI"/>
      <family val="2"/>
      <charset val="238"/>
    </font>
    <font>
      <b/>
      <sz val="10"/>
      <color indexed="58"/>
      <name val="Segoe UI"/>
      <family val="2"/>
      <charset val="238"/>
    </font>
    <font>
      <sz val="8"/>
      <color indexed="8"/>
      <name val="Segoe UI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1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4" fontId="4" fillId="0" borderId="0" applyFont="0" applyFill="0" applyBorder="0" applyAlignment="0" applyProtection="0"/>
    <xf numFmtId="165" fontId="15" fillId="0" borderId="0">
      <protection locked="0"/>
    </xf>
    <xf numFmtId="166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7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8" fontId="21" fillId="0" borderId="0">
      <protection locked="0"/>
    </xf>
    <xf numFmtId="168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3" fillId="30" borderId="1" applyNumberFormat="0" applyAlignment="0" applyProtection="0"/>
    <xf numFmtId="0" fontId="54" fillId="0" borderId="79" applyNumberFormat="0" applyFill="0" applyAlignment="0" applyProtection="0"/>
    <xf numFmtId="0" fontId="55" fillId="0" borderId="80" applyNumberFormat="0" applyFill="0" applyAlignment="0" applyProtection="0"/>
    <xf numFmtId="0" fontId="56" fillId="0" borderId="81" applyNumberFormat="0" applyFill="0" applyAlignment="0" applyProtection="0"/>
    <xf numFmtId="0" fontId="56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82" applyNumberFormat="0" applyFill="0" applyAlignment="0" applyProtection="0"/>
    <xf numFmtId="0" fontId="57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83" applyNumberFormat="0" applyFill="0" applyAlignment="0" applyProtection="0"/>
    <xf numFmtId="164" fontId="3" fillId="0" borderId="0" applyFont="0" applyFill="0" applyBorder="0" applyAlignment="0" applyProtection="0"/>
    <xf numFmtId="0" fontId="58" fillId="0" borderId="0"/>
    <xf numFmtId="0" fontId="59" fillId="0" borderId="0"/>
    <xf numFmtId="44" fontId="36" fillId="0" borderId="0" applyFont="0" applyFill="0" applyBorder="0" applyAlignment="0" applyProtection="0"/>
    <xf numFmtId="0" fontId="3" fillId="0" borderId="0"/>
    <xf numFmtId="44" fontId="36" fillId="0" borderId="0" applyFont="0" applyFill="0" applyBorder="0" applyAlignment="0" applyProtection="0"/>
    <xf numFmtId="0" fontId="3" fillId="0" borderId="0"/>
    <xf numFmtId="0" fontId="62" fillId="0" borderId="0"/>
    <xf numFmtId="0" fontId="61" fillId="0" borderId="0"/>
    <xf numFmtId="0" fontId="61" fillId="0" borderId="0"/>
    <xf numFmtId="0" fontId="63" fillId="0" borderId="0"/>
    <xf numFmtId="0" fontId="64" fillId="0" borderId="0">
      <alignment vertical="top" wrapText="1"/>
    </xf>
    <xf numFmtId="43" fontId="36" fillId="0" borderId="0" applyFont="0" applyFill="0" applyBorder="0" applyAlignment="0" applyProtection="0"/>
    <xf numFmtId="0" fontId="65" fillId="0" borderId="0"/>
    <xf numFmtId="164" fontId="65" fillId="0" borderId="0" applyFont="0" applyFill="0" applyBorder="0" applyAlignment="0" applyProtection="0"/>
    <xf numFmtId="169" fontId="65" fillId="0" borderId="0" applyFont="0" applyBorder="0" applyProtection="0">
      <alignment vertical="top" wrapText="1"/>
    </xf>
  </cellStyleXfs>
  <cellXfs count="357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/>
    <xf numFmtId="0" fontId="9" fillId="0" borderId="14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Border="1" applyAlignment="1">
      <alignment horizontal="left"/>
    </xf>
    <xf numFmtId="0" fontId="6" fillId="0" borderId="14" xfId="0" applyFont="1" applyBorder="1" applyAlignment="1">
      <alignment horizontal="left" wrapText="1"/>
    </xf>
    <xf numFmtId="0" fontId="9" fillId="0" borderId="15" xfId="0" applyFont="1" applyBorder="1" applyAlignment="1">
      <alignment vertical="top" wrapText="1"/>
    </xf>
    <xf numFmtId="0" fontId="6" fillId="0" borderId="15" xfId="0" applyFont="1" applyBorder="1"/>
    <xf numFmtId="49" fontId="6" fillId="0" borderId="15" xfId="0" applyNumberFormat="1" applyFont="1" applyBorder="1" applyAlignment="1">
      <alignment vertical="top" wrapText="1"/>
    </xf>
    <xf numFmtId="0" fontId="39" fillId="0" borderId="13" xfId="338" applyFont="1" applyBorder="1" applyAlignment="1">
      <alignment horizontal="center" vertical="top"/>
    </xf>
    <xf numFmtId="0" fontId="39" fillId="0" borderId="13" xfId="338" applyFont="1" applyBorder="1" applyAlignment="1">
      <alignment horizontal="justify"/>
    </xf>
    <xf numFmtId="4" fontId="39" fillId="0" borderId="13" xfId="338" applyNumberFormat="1" applyFont="1" applyBorder="1" applyAlignment="1">
      <alignment horizontal="center"/>
    </xf>
    <xf numFmtId="0" fontId="39" fillId="0" borderId="0" xfId="338" applyFont="1" applyAlignment="1">
      <alignment horizontal="center" vertical="center"/>
    </xf>
    <xf numFmtId="0" fontId="39" fillId="0" borderId="0" xfId="338" applyFont="1" applyAlignment="1">
      <alignment horizontal="justify"/>
    </xf>
    <xf numFmtId="4" fontId="39" fillId="0" borderId="0" xfId="338" applyNumberFormat="1" applyFont="1" applyAlignment="1">
      <alignment horizontal="center"/>
    </xf>
    <xf numFmtId="49" fontId="38" fillId="25" borderId="54" xfId="0" applyNumberFormat="1" applyFont="1" applyFill="1" applyBorder="1" applyAlignment="1">
      <alignment horizontal="center" wrapText="1"/>
    </xf>
    <xf numFmtId="171" fontId="38" fillId="25" borderId="55" xfId="0" applyNumberFormat="1" applyFont="1" applyFill="1" applyBorder="1" applyAlignment="1">
      <alignment horizontal="center" vertical="top" wrapText="1"/>
    </xf>
    <xf numFmtId="0" fontId="43" fillId="26" borderId="17" xfId="0" applyFont="1" applyFill="1" applyBorder="1" applyAlignment="1">
      <alignment vertical="top" wrapText="1"/>
    </xf>
    <xf numFmtId="171" fontId="44" fillId="26" borderId="53" xfId="0" applyNumberFormat="1" applyFont="1" applyFill="1" applyBorder="1" applyAlignment="1">
      <alignment horizontal="center" vertical="top" wrapText="1"/>
    </xf>
    <xf numFmtId="0" fontId="45" fillId="26" borderId="59" xfId="0" applyFont="1" applyFill="1" applyBorder="1"/>
    <xf numFmtId="0" fontId="43" fillId="26" borderId="61" xfId="0" applyFont="1" applyFill="1" applyBorder="1" applyAlignment="1">
      <alignment vertical="top" wrapText="1"/>
    </xf>
    <xf numFmtId="49" fontId="38" fillId="0" borderId="62" xfId="0" applyNumberFormat="1" applyFont="1" applyBorder="1" applyAlignment="1">
      <alignment vertical="top" wrapText="1"/>
    </xf>
    <xf numFmtId="0" fontId="38" fillId="0" borderId="15" xfId="0" applyFont="1" applyBorder="1" applyAlignment="1">
      <alignment vertical="top" wrapText="1"/>
    </xf>
    <xf numFmtId="4" fontId="38" fillId="0" borderId="57" xfId="0" applyNumberFormat="1" applyFont="1" applyBorder="1"/>
    <xf numFmtId="49" fontId="42" fillId="26" borderId="56" xfId="0" applyNumberFormat="1" applyFont="1" applyFill="1" applyBorder="1" applyAlignment="1">
      <alignment horizontal="center" wrapText="1"/>
    </xf>
    <xf numFmtId="0" fontId="43" fillId="26" borderId="20" xfId="0" applyFont="1" applyFill="1" applyBorder="1" applyAlignment="1">
      <alignment vertical="top" wrapText="1"/>
    </xf>
    <xf numFmtId="0" fontId="45" fillId="26" borderId="60" xfId="0" applyFont="1" applyFill="1" applyBorder="1"/>
    <xf numFmtId="49" fontId="42" fillId="26" borderId="58" xfId="0" applyNumberFormat="1" applyFont="1" applyFill="1" applyBorder="1" applyAlignment="1">
      <alignment horizontal="center" wrapText="1"/>
    </xf>
    <xf numFmtId="49" fontId="42" fillId="26" borderId="63" xfId="0" applyNumberFormat="1" applyFont="1" applyFill="1" applyBorder="1" applyAlignment="1">
      <alignment horizontal="center" wrapText="1"/>
    </xf>
    <xf numFmtId="0" fontId="38" fillId="0" borderId="0" xfId="351" applyFont="1" applyAlignment="1">
      <alignment horizontal="center" wrapText="1"/>
    </xf>
    <xf numFmtId="171" fontId="46" fillId="0" borderId="27" xfId="351" applyNumberFormat="1" applyFont="1" applyBorder="1" applyAlignment="1">
      <alignment horizontal="center" vertical="center"/>
    </xf>
    <xf numFmtId="0" fontId="45" fillId="0" borderId="0" xfId="0" applyFont="1" applyAlignment="1">
      <alignment vertical="top"/>
    </xf>
    <xf numFmtId="49" fontId="39" fillId="0" borderId="15" xfId="350" applyNumberFormat="1" applyFont="1" applyBorder="1" applyAlignment="1">
      <alignment horizontal="left" vertical="top"/>
    </xf>
    <xf numFmtId="4" fontId="38" fillId="0" borderId="15" xfId="279" applyNumberFormat="1" applyFont="1" applyBorder="1" applyAlignment="1">
      <alignment vertical="top"/>
    </xf>
    <xf numFmtId="171" fontId="38" fillId="0" borderId="15" xfId="279" applyNumberFormat="1" applyFont="1" applyBorder="1" applyAlignment="1">
      <alignment vertical="top"/>
    </xf>
    <xf numFmtId="171" fontId="39" fillId="0" borderId="15" xfId="0" applyNumberFormat="1" applyFont="1" applyBorder="1" applyAlignment="1">
      <alignment vertical="top"/>
    </xf>
    <xf numFmtId="0" fontId="39" fillId="0" borderId="0" xfId="339" applyFont="1" applyAlignment="1">
      <alignment horizontal="center" vertical="top"/>
    </xf>
    <xf numFmtId="49" fontId="40" fillId="0" borderId="21" xfId="0" applyNumberFormat="1" applyFont="1" applyBorder="1" applyAlignment="1">
      <alignment horizontal="left" vertical="top" wrapText="1"/>
    </xf>
    <xf numFmtId="0" fontId="38" fillId="0" borderId="21" xfId="183" applyNumberFormat="1" applyFont="1" applyBorder="1" applyAlignment="1">
      <alignment horizontal="left" vertical="top" wrapText="1"/>
    </xf>
    <xf numFmtId="4" fontId="40" fillId="0" borderId="21" xfId="183" applyNumberFormat="1" applyFont="1" applyBorder="1">
      <alignment horizontal="right" vertical="top" wrapText="1"/>
    </xf>
    <xf numFmtId="171" fontId="40" fillId="0" borderId="21" xfId="183" applyNumberFormat="1" applyFont="1" applyBorder="1">
      <alignment horizontal="right" vertical="top" wrapText="1"/>
    </xf>
    <xf numFmtId="0" fontId="39" fillId="0" borderId="0" xfId="339" applyFont="1" applyAlignment="1">
      <alignment vertical="top"/>
    </xf>
    <xf numFmtId="0" fontId="40" fillId="24" borderId="0" xfId="351" applyFont="1" applyFill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/>
      <protection locked="0"/>
    </xf>
    <xf numFmtId="4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171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49" fontId="49" fillId="0" borderId="0" xfId="0" applyNumberFormat="1" applyFont="1" applyAlignment="1">
      <alignment horizontal="left" vertical="top" wrapText="1"/>
    </xf>
    <xf numFmtId="0" fontId="49" fillId="0" borderId="0" xfId="0" applyFont="1" applyAlignment="1">
      <alignment vertical="top" wrapText="1"/>
    </xf>
    <xf numFmtId="4" fontId="45" fillId="0" borderId="0" xfId="0" applyNumberFormat="1" applyFont="1" applyAlignment="1">
      <alignment horizontal="right" vertical="top" wrapText="1"/>
    </xf>
    <xf numFmtId="4" fontId="39" fillId="0" borderId="0" xfId="0" applyNumberFormat="1" applyFont="1" applyAlignment="1">
      <alignment horizontal="right" vertical="top" wrapText="1"/>
    </xf>
    <xf numFmtId="171" fontId="39" fillId="0" borderId="0" xfId="279" applyNumberFormat="1" applyFont="1" applyAlignment="1">
      <alignment horizontal="right" vertical="top" shrinkToFit="1"/>
    </xf>
    <xf numFmtId="171" fontId="45" fillId="0" borderId="0" xfId="0" applyNumberFormat="1" applyFont="1" applyAlignment="1">
      <alignment horizontal="right" vertical="top" shrinkToFit="1"/>
    </xf>
    <xf numFmtId="4" fontId="50" fillId="26" borderId="19" xfId="0" applyNumberFormat="1" applyFont="1" applyFill="1" applyBorder="1" applyAlignment="1">
      <alignment horizontal="right" vertical="top" wrapText="1"/>
    </xf>
    <xf numFmtId="4" fontId="46" fillId="26" borderId="19" xfId="0" applyNumberFormat="1" applyFont="1" applyFill="1" applyBorder="1" applyAlignment="1">
      <alignment horizontal="right" vertical="top" wrapText="1"/>
    </xf>
    <xf numFmtId="171" fontId="46" fillId="26" borderId="19" xfId="279" applyNumberFormat="1" applyFont="1" applyFill="1" applyBorder="1" applyAlignment="1">
      <alignment horizontal="right" vertical="top" shrinkToFit="1"/>
    </xf>
    <xf numFmtId="171" fontId="50" fillId="26" borderId="43" xfId="0" applyNumberFormat="1" applyFont="1" applyFill="1" applyBorder="1" applyAlignment="1">
      <alignment horizontal="right" vertical="top" shrinkToFit="1"/>
    </xf>
    <xf numFmtId="0" fontId="50" fillId="0" borderId="0" xfId="0" applyFont="1" applyAlignment="1">
      <alignment vertical="top"/>
    </xf>
    <xf numFmtId="0" fontId="45" fillId="0" borderId="15" xfId="0" applyFont="1" applyBorder="1" applyAlignment="1">
      <alignment vertical="top"/>
    </xf>
    <xf numFmtId="49" fontId="38" fillId="0" borderId="37" xfId="0" applyNumberFormat="1" applyFont="1" applyBorder="1" applyAlignment="1">
      <alignment horizontal="left" vertical="top" wrapText="1"/>
    </xf>
    <xf numFmtId="0" fontId="38" fillId="0" borderId="17" xfId="0" applyFont="1" applyBorder="1" applyAlignment="1">
      <alignment vertical="top" wrapText="1"/>
    </xf>
    <xf numFmtId="171" fontId="39" fillId="0" borderId="38" xfId="0" applyNumberFormat="1" applyFont="1" applyBorder="1" applyAlignment="1">
      <alignment horizontal="right" vertical="top" shrinkToFit="1"/>
    </xf>
    <xf numFmtId="0" fontId="45" fillId="0" borderId="14" xfId="0" applyFont="1" applyBorder="1" applyAlignment="1">
      <alignment vertical="top"/>
    </xf>
    <xf numFmtId="4" fontId="38" fillId="0" borderId="18" xfId="0" applyNumberFormat="1" applyFont="1" applyBorder="1" applyAlignment="1">
      <alignment horizontal="right" vertical="top" wrapText="1"/>
    </xf>
    <xf numFmtId="4" fontId="38" fillId="0" borderId="17" xfId="0" applyNumberFormat="1" applyFont="1" applyBorder="1" applyAlignment="1">
      <alignment horizontal="right" vertical="top" wrapText="1"/>
    </xf>
    <xf numFmtId="171" fontId="38" fillId="0" borderId="38" xfId="0" applyNumberFormat="1" applyFont="1" applyBorder="1" applyAlignment="1">
      <alignment horizontal="right" vertical="top" shrinkToFit="1"/>
    </xf>
    <xf numFmtId="49" fontId="39" fillId="0" borderId="37" xfId="0" applyNumberFormat="1" applyFont="1" applyBorder="1" applyAlignment="1">
      <alignment horizontal="left" vertical="top" wrapText="1"/>
    </xf>
    <xf numFmtId="0" fontId="39" fillId="0" borderId="17" xfId="0" applyFont="1" applyBorder="1" applyAlignment="1">
      <alignment horizontal="left" vertical="top" wrapText="1"/>
    </xf>
    <xf numFmtId="0" fontId="39" fillId="0" borderId="18" xfId="0" applyFont="1" applyBorder="1" applyAlignment="1">
      <alignment horizontal="left" vertical="top" wrapText="1"/>
    </xf>
    <xf numFmtId="4" fontId="39" fillId="0" borderId="24" xfId="0" applyNumberFormat="1" applyFont="1" applyBorder="1" applyAlignment="1">
      <alignment vertical="top" wrapText="1"/>
    </xf>
    <xf numFmtId="171" fontId="39" fillId="0" borderId="39" xfId="0" applyNumberFormat="1" applyFont="1" applyBorder="1" applyAlignment="1">
      <alignment horizontal="right" vertical="top" shrinkToFit="1"/>
    </xf>
    <xf numFmtId="0" fontId="39" fillId="0" borderId="24" xfId="0" applyFont="1" applyBorder="1" applyAlignment="1">
      <alignment horizontal="left" vertical="top" wrapText="1"/>
    </xf>
    <xf numFmtId="4" fontId="45" fillId="0" borderId="14" xfId="0" applyNumberFormat="1" applyFont="1" applyBorder="1" applyAlignment="1">
      <alignment horizontal="right" vertical="top" wrapText="1"/>
    </xf>
    <xf numFmtId="4" fontId="39" fillId="0" borderId="14" xfId="0" applyNumberFormat="1" applyFont="1" applyBorder="1" applyAlignment="1">
      <alignment horizontal="right" vertical="top" wrapText="1"/>
    </xf>
    <xf numFmtId="171" fontId="39" fillId="0" borderId="14" xfId="279" applyNumberFormat="1" applyFont="1" applyBorder="1" applyAlignment="1">
      <alignment horizontal="right" vertical="top" wrapText="1"/>
    </xf>
    <xf numFmtId="49" fontId="45" fillId="0" borderId="14" xfId="0" applyNumberFormat="1" applyFont="1" applyBorder="1" applyAlignment="1">
      <alignment vertical="top" wrapText="1"/>
    </xf>
    <xf numFmtId="0" fontId="39" fillId="0" borderId="14" xfId="0" applyFont="1" applyBorder="1" applyAlignment="1">
      <alignment vertical="top" wrapText="1"/>
    </xf>
    <xf numFmtId="171" fontId="45" fillId="0" borderId="14" xfId="0" applyNumberFormat="1" applyFont="1" applyBorder="1" applyAlignment="1">
      <alignment horizontal="right" vertical="top"/>
    </xf>
    <xf numFmtId="4" fontId="39" fillId="0" borderId="6" xfId="0" applyNumberFormat="1" applyFont="1" applyBorder="1" applyAlignment="1">
      <alignment horizontal="right" vertical="top" wrapText="1"/>
    </xf>
    <xf numFmtId="49" fontId="52" fillId="26" borderId="26" xfId="0" applyNumberFormat="1" applyFont="1" applyFill="1" applyBorder="1" applyAlignment="1">
      <alignment horizontal="left" vertical="top" wrapText="1"/>
    </xf>
    <xf numFmtId="0" fontId="52" fillId="26" borderId="19" xfId="0" applyFont="1" applyFill="1" applyBorder="1" applyAlignment="1">
      <alignment vertical="top" wrapText="1"/>
    </xf>
    <xf numFmtId="49" fontId="49" fillId="0" borderId="35" xfId="0" applyNumberFormat="1" applyFont="1" applyBorder="1" applyAlignment="1">
      <alignment horizontal="left" vertical="top" wrapText="1"/>
    </xf>
    <xf numFmtId="0" fontId="49" fillId="0" borderId="6" xfId="0" applyFont="1" applyBorder="1" applyAlignment="1">
      <alignment vertical="top" wrapText="1"/>
    </xf>
    <xf numFmtId="171" fontId="45" fillId="0" borderId="36" xfId="0" applyNumberFormat="1" applyFont="1" applyBorder="1" applyAlignment="1">
      <alignment horizontal="right" vertical="top" shrinkToFit="1"/>
    </xf>
    <xf numFmtId="49" fontId="38" fillId="0" borderId="68" xfId="0" applyNumberFormat="1" applyFont="1" applyBorder="1" applyAlignment="1">
      <alignment horizontal="left" vertical="top" wrapText="1"/>
    </xf>
    <xf numFmtId="0" fontId="38" fillId="0" borderId="69" xfId="0" applyFont="1" applyBorder="1" applyAlignment="1">
      <alignment vertical="top" wrapText="1"/>
    </xf>
    <xf numFmtId="0" fontId="39" fillId="0" borderId="70" xfId="0" applyFont="1" applyBorder="1" applyAlignment="1">
      <alignment horizontal="right" vertical="top"/>
    </xf>
    <xf numFmtId="4" fontId="39" fillId="0" borderId="69" xfId="0" applyNumberFormat="1" applyFont="1" applyBorder="1" applyAlignment="1">
      <alignment horizontal="right" vertical="top"/>
    </xf>
    <xf numFmtId="171" fontId="39" fillId="0" borderId="71" xfId="0" applyNumberFormat="1" applyFont="1" applyBorder="1" applyAlignment="1">
      <alignment horizontal="right" vertical="top" shrinkToFit="1"/>
    </xf>
    <xf numFmtId="49" fontId="38" fillId="25" borderId="28" xfId="0" applyNumberFormat="1" applyFont="1" applyFill="1" applyBorder="1" applyAlignment="1">
      <alignment horizontal="center" wrapText="1"/>
    </xf>
    <xf numFmtId="171" fontId="38" fillId="25" borderId="27" xfId="0" applyNumberFormat="1" applyFont="1" applyFill="1" applyBorder="1" applyAlignment="1">
      <alignment horizontal="center" vertical="top" wrapText="1"/>
    </xf>
    <xf numFmtId="0" fontId="45" fillId="26" borderId="72" xfId="0" applyFont="1" applyFill="1" applyBorder="1"/>
    <xf numFmtId="9" fontId="39" fillId="0" borderId="18" xfId="0" applyNumberFormat="1" applyFont="1" applyBorder="1" applyAlignment="1">
      <alignment horizontal="left" vertical="top" wrapText="1"/>
    </xf>
    <xf numFmtId="171" fontId="45" fillId="0" borderId="78" xfId="0" applyNumberFormat="1" applyFont="1" applyBorder="1" applyAlignment="1">
      <alignment horizontal="right" vertical="top"/>
    </xf>
    <xf numFmtId="0" fontId="39" fillId="0" borderId="73" xfId="339" applyFont="1" applyBorder="1" applyAlignment="1">
      <alignment vertical="top"/>
    </xf>
    <xf numFmtId="171" fontId="52" fillId="26" borderId="43" xfId="978" applyNumberFormat="1" applyFont="1" applyFill="1" applyBorder="1" applyAlignment="1">
      <alignment vertical="top" wrapText="1"/>
    </xf>
    <xf numFmtId="0" fontId="39" fillId="0" borderId="0" xfId="0" applyFont="1" applyAlignment="1">
      <alignment horizontal="left" vertical="top" wrapText="1"/>
    </xf>
    <xf numFmtId="4" fontId="39" fillId="0" borderId="0" xfId="0" applyNumberFormat="1" applyFont="1" applyAlignment="1">
      <alignment vertical="top" wrapText="1"/>
    </xf>
    <xf numFmtId="171" fontId="39" fillId="0" borderId="73" xfId="0" applyNumberFormat="1" applyFont="1" applyBorder="1" applyAlignment="1">
      <alignment horizontal="right" vertical="top" shrinkToFit="1"/>
    </xf>
    <xf numFmtId="9" fontId="39" fillId="0" borderId="18" xfId="979" applyFont="1" applyFill="1" applyBorder="1" applyAlignment="1">
      <alignment horizontal="left" vertical="top" wrapText="1"/>
    </xf>
    <xf numFmtId="0" fontId="38" fillId="0" borderId="61" xfId="0" applyFont="1" applyBorder="1" applyAlignment="1">
      <alignment vertical="top" wrapText="1"/>
    </xf>
    <xf numFmtId="171" fontId="38" fillId="0" borderId="39" xfId="0" applyNumberFormat="1" applyFont="1" applyBorder="1" applyAlignment="1">
      <alignment horizontal="right" vertical="top" shrinkToFit="1"/>
    </xf>
    <xf numFmtId="0" fontId="39" fillId="0" borderId="75" xfId="0" applyFont="1" applyBorder="1" applyAlignment="1">
      <alignment horizontal="left" vertical="top" wrapText="1"/>
    </xf>
    <xf numFmtId="4" fontId="39" fillId="0" borderId="61" xfId="0" applyNumberFormat="1" applyFont="1" applyBorder="1" applyAlignment="1">
      <alignment vertical="top" wrapText="1"/>
    </xf>
    <xf numFmtId="9" fontId="39" fillId="0" borderId="0" xfId="0" applyNumberFormat="1" applyFont="1" applyAlignment="1">
      <alignment horizontal="left" vertical="top" wrapText="1"/>
    </xf>
    <xf numFmtId="0" fontId="38" fillId="0" borderId="20" xfId="0" applyFont="1" applyBorder="1" applyAlignment="1">
      <alignment vertical="top" wrapText="1"/>
    </xf>
    <xf numFmtId="0" fontId="39" fillId="0" borderId="23" xfId="0" applyFont="1" applyBorder="1" applyAlignment="1">
      <alignment horizontal="right" vertical="top"/>
    </xf>
    <xf numFmtId="4" fontId="39" fillId="0" borderId="6" xfId="0" applyNumberFormat="1" applyFont="1" applyBorder="1" applyAlignment="1">
      <alignment horizontal="right" vertical="top"/>
    </xf>
    <xf numFmtId="171" fontId="39" fillId="0" borderId="41" xfId="0" applyNumberFormat="1" applyFont="1" applyBorder="1" applyAlignment="1">
      <alignment horizontal="right" vertical="top" shrinkToFit="1"/>
    </xf>
    <xf numFmtId="171" fontId="38" fillId="0" borderId="76" xfId="0" applyNumberFormat="1" applyFont="1" applyBorder="1" applyAlignment="1">
      <alignment horizontal="right" vertical="top" shrinkToFit="1"/>
    </xf>
    <xf numFmtId="9" fontId="39" fillId="0" borderId="25" xfId="979" applyFont="1" applyFill="1" applyBorder="1" applyAlignment="1">
      <alignment horizontal="left" vertical="top" wrapText="1"/>
    </xf>
    <xf numFmtId="4" fontId="39" fillId="0" borderId="0" xfId="339" applyNumberFormat="1" applyFont="1" applyAlignment="1">
      <alignment horizontal="center" vertical="top"/>
    </xf>
    <xf numFmtId="171" fontId="6" fillId="0" borderId="14" xfId="0" applyNumberFormat="1" applyFont="1" applyBorder="1"/>
    <xf numFmtId="49" fontId="38" fillId="0" borderId="74" xfId="0" applyNumberFormat="1" applyFont="1" applyBorder="1" applyAlignment="1">
      <alignment horizontal="left" vertical="top" wrapText="1"/>
    </xf>
    <xf numFmtId="49" fontId="39" fillId="0" borderId="84" xfId="0" applyNumberFormat="1" applyFont="1" applyBorder="1" applyAlignment="1">
      <alignment horizontal="left" vertical="top" wrapText="1"/>
    </xf>
    <xf numFmtId="49" fontId="38" fillId="0" borderId="40" xfId="0" applyNumberFormat="1" applyFont="1" applyBorder="1" applyAlignment="1">
      <alignment horizontal="left" vertical="top" wrapText="1"/>
    </xf>
    <xf numFmtId="49" fontId="39" fillId="0" borderId="42" xfId="0" applyNumberFormat="1" applyFont="1" applyBorder="1" applyAlignment="1">
      <alignment horizontal="left" vertical="top" wrapText="1"/>
    </xf>
    <xf numFmtId="49" fontId="45" fillId="0" borderId="77" xfId="0" applyNumberFormat="1" applyFont="1" applyBorder="1" applyAlignment="1">
      <alignment vertical="top" wrapText="1"/>
    </xf>
    <xf numFmtId="49" fontId="52" fillId="0" borderId="26" xfId="0" applyNumberFormat="1" applyFont="1" applyBorder="1" applyAlignment="1">
      <alignment horizontal="left" vertical="top" wrapText="1"/>
    </xf>
    <xf numFmtId="0" fontId="43" fillId="26" borderId="24" xfId="0" applyFont="1" applyFill="1" applyBorder="1" applyAlignment="1">
      <alignment vertical="top" wrapText="1"/>
    </xf>
    <xf numFmtId="49" fontId="38" fillId="0" borderId="85" xfId="0" applyNumberFormat="1" applyFont="1" applyBorder="1" applyAlignment="1">
      <alignment horizontal="left" vertical="top" wrapText="1"/>
    </xf>
    <xf numFmtId="0" fontId="38" fillId="0" borderId="0" xfId="0" applyFont="1" applyAlignment="1">
      <alignment vertical="top" wrapText="1"/>
    </xf>
    <xf numFmtId="171" fontId="38" fillId="0" borderId="73" xfId="0" applyNumberFormat="1" applyFont="1" applyBorder="1" applyAlignment="1">
      <alignment horizontal="right" vertical="top" shrinkToFit="1"/>
    </xf>
    <xf numFmtId="9" fontId="39" fillId="0" borderId="25" xfId="0" applyNumberFormat="1" applyFont="1" applyBorder="1" applyAlignment="1">
      <alignment horizontal="left" vertical="top" wrapText="1"/>
    </xf>
    <xf numFmtId="49" fontId="45" fillId="0" borderId="21" xfId="0" applyNumberFormat="1" applyFont="1" applyBorder="1" applyAlignment="1">
      <alignment vertical="top" wrapText="1"/>
    </xf>
    <xf numFmtId="0" fontId="39" fillId="0" borderId="21" xfId="0" applyFont="1" applyBorder="1" applyAlignment="1">
      <alignment vertical="top" wrapText="1"/>
    </xf>
    <xf numFmtId="4" fontId="45" fillId="0" borderId="21" xfId="0" applyNumberFormat="1" applyFont="1" applyBorder="1" applyAlignment="1">
      <alignment horizontal="right" vertical="top" wrapText="1"/>
    </xf>
    <xf numFmtId="4" fontId="39" fillId="0" borderId="21" xfId="0" applyNumberFormat="1" applyFont="1" applyBorder="1" applyAlignment="1">
      <alignment horizontal="right" vertical="top" wrapText="1"/>
    </xf>
    <xf numFmtId="171" fontId="45" fillId="0" borderId="21" xfId="0" applyNumberFormat="1" applyFont="1" applyBorder="1" applyAlignment="1">
      <alignment horizontal="right" vertical="top"/>
    </xf>
    <xf numFmtId="49" fontId="38" fillId="0" borderId="42" xfId="0" applyNumberFormat="1" applyFont="1" applyBorder="1" applyAlignment="1">
      <alignment horizontal="left" vertical="top" wrapText="1"/>
    </xf>
    <xf numFmtId="0" fontId="38" fillId="0" borderId="24" xfId="0" applyFont="1" applyBorder="1" applyAlignment="1">
      <alignment vertical="top" wrapText="1"/>
    </xf>
    <xf numFmtId="0" fontId="39" fillId="0" borderId="25" xfId="0" applyFont="1" applyBorder="1" applyAlignment="1">
      <alignment horizontal="left" vertical="top" wrapText="1"/>
    </xf>
    <xf numFmtId="0" fontId="38" fillId="0" borderId="6" xfId="0" applyFont="1" applyBorder="1" applyAlignment="1">
      <alignment vertical="top" wrapText="1"/>
    </xf>
    <xf numFmtId="49" fontId="38" fillId="0" borderId="35" xfId="0" applyNumberFormat="1" applyFont="1" applyBorder="1" applyAlignment="1">
      <alignment horizontal="left" vertical="top" wrapText="1"/>
    </xf>
    <xf numFmtId="0" fontId="45" fillId="26" borderId="89" xfId="0" applyFont="1" applyFill="1" applyBorder="1"/>
    <xf numFmtId="4" fontId="38" fillId="0" borderId="88" xfId="0" applyNumberFormat="1" applyFont="1" applyBorder="1"/>
    <xf numFmtId="171" fontId="44" fillId="26" borderId="86" xfId="0" applyNumberFormat="1" applyFont="1" applyFill="1" applyBorder="1" applyAlignment="1">
      <alignment horizontal="center" vertical="top" wrapText="1"/>
    </xf>
    <xf numFmtId="0" fontId="38" fillId="0" borderId="87" xfId="0" applyFont="1" applyBorder="1" applyAlignment="1">
      <alignment vertical="top" wrapText="1"/>
    </xf>
    <xf numFmtId="171" fontId="38" fillId="0" borderId="36" xfId="0" applyNumberFormat="1" applyFont="1" applyBorder="1" applyAlignment="1">
      <alignment horizontal="right" vertical="top" shrinkToFit="1"/>
    </xf>
    <xf numFmtId="4" fontId="39" fillId="0" borderId="6" xfId="0" applyNumberFormat="1" applyFont="1" applyBorder="1" applyAlignment="1">
      <alignment vertical="top" wrapText="1"/>
    </xf>
    <xf numFmtId="0" fontId="39" fillId="0" borderId="0" xfId="339" applyFont="1" applyAlignment="1">
      <alignment horizontal="left" vertical="top"/>
    </xf>
    <xf numFmtId="4" fontId="39" fillId="0" borderId="17" xfId="0" applyNumberFormat="1" applyFont="1" applyBorder="1" applyAlignment="1">
      <alignment vertical="top" wrapText="1"/>
    </xf>
    <xf numFmtId="49" fontId="38" fillId="0" borderId="25" xfId="0" applyNumberFormat="1" applyFont="1" applyBorder="1" applyAlignment="1">
      <alignment horizontal="left" vertical="top" wrapText="1"/>
    </xf>
    <xf numFmtId="0" fontId="38" fillId="0" borderId="25" xfId="0" applyFont="1" applyBorder="1" applyAlignment="1">
      <alignment vertical="top" wrapText="1"/>
    </xf>
    <xf numFmtId="4" fontId="39" fillId="0" borderId="25" xfId="0" applyNumberFormat="1" applyFont="1" applyBorder="1" applyAlignment="1">
      <alignment vertical="top" wrapText="1"/>
    </xf>
    <xf numFmtId="171" fontId="38" fillId="0" borderId="25" xfId="0" applyNumberFormat="1" applyFont="1" applyBorder="1" applyAlignment="1">
      <alignment horizontal="right" vertical="top" shrinkToFit="1"/>
    </xf>
    <xf numFmtId="4" fontId="39" fillId="0" borderId="17" xfId="0" applyNumberFormat="1" applyFont="1" applyBorder="1" applyAlignment="1">
      <alignment horizontal="right" vertical="top"/>
    </xf>
    <xf numFmtId="49" fontId="42" fillId="26" borderId="90" xfId="0" applyNumberFormat="1" applyFont="1" applyFill="1" applyBorder="1" applyAlignment="1">
      <alignment horizontal="center" wrapText="1"/>
    </xf>
    <xf numFmtId="0" fontId="67" fillId="0" borderId="0" xfId="0" applyFont="1" applyAlignment="1">
      <alignment vertical="top"/>
    </xf>
    <xf numFmtId="49" fontId="68" fillId="0" borderId="15" xfId="350" applyNumberFormat="1" applyFont="1" applyBorder="1" applyAlignment="1">
      <alignment horizontal="right" vertical="top"/>
    </xf>
    <xf numFmtId="4" fontId="66" fillId="0" borderId="15" xfId="279" applyNumberFormat="1" applyFont="1" applyBorder="1" applyAlignment="1">
      <alignment vertical="top"/>
    </xf>
    <xf numFmtId="171" fontId="66" fillId="0" borderId="15" xfId="279" applyNumberFormat="1" applyFont="1" applyBorder="1" applyAlignment="1">
      <alignment vertical="top"/>
    </xf>
    <xf numFmtId="171" fontId="68" fillId="0" borderId="15" xfId="0" applyNumberFormat="1" applyFont="1" applyBorder="1" applyAlignment="1">
      <alignment vertical="top"/>
    </xf>
    <xf numFmtId="0" fontId="68" fillId="0" borderId="0" xfId="339" applyFont="1" applyAlignment="1">
      <alignment horizontal="center" vertical="top"/>
    </xf>
    <xf numFmtId="49" fontId="69" fillId="0" borderId="0" xfId="0" applyNumberFormat="1" applyFont="1" applyAlignment="1">
      <alignment horizontal="center" vertical="top" wrapText="1"/>
    </xf>
    <xf numFmtId="0" fontId="69" fillId="0" borderId="0" xfId="0" applyFont="1" applyAlignment="1">
      <alignment horizontal="center" vertical="top" wrapText="1"/>
    </xf>
    <xf numFmtId="0" fontId="70" fillId="0" borderId="0" xfId="0" applyFont="1" applyAlignment="1">
      <alignment horizontal="center"/>
    </xf>
    <xf numFmtId="0" fontId="71" fillId="0" borderId="0" xfId="1003" applyFont="1" applyAlignment="1">
      <alignment horizontal="left" vertical="top"/>
    </xf>
    <xf numFmtId="0" fontId="70" fillId="0" borderId="0" xfId="0" applyFont="1"/>
    <xf numFmtId="0" fontId="70" fillId="0" borderId="0" xfId="0" applyFont="1" applyAlignment="1">
      <alignment wrapText="1"/>
    </xf>
    <xf numFmtId="0" fontId="71" fillId="0" borderId="0" xfId="0" applyFont="1" applyAlignment="1">
      <alignment wrapText="1"/>
    </xf>
    <xf numFmtId="49" fontId="70" fillId="0" borderId="0" xfId="0" applyNumberFormat="1" applyFont="1" applyAlignment="1">
      <alignment horizontal="center" vertical="top"/>
    </xf>
    <xf numFmtId="0" fontId="70" fillId="0" borderId="0" xfId="0" applyFont="1" applyAlignment="1">
      <alignment horizontal="justify" vertical="top"/>
    </xf>
    <xf numFmtId="0" fontId="70" fillId="0" borderId="0" xfId="0" applyFont="1" applyAlignment="1">
      <alignment horizontal="center" vertical="top"/>
    </xf>
    <xf numFmtId="4" fontId="70" fillId="0" borderId="0" xfId="0" applyNumberFormat="1" applyFont="1" applyAlignment="1">
      <alignment horizontal="center" vertical="top"/>
    </xf>
    <xf numFmtId="171" fontId="70" fillId="0" borderId="0" xfId="0" applyNumberFormat="1" applyFont="1" applyAlignment="1">
      <alignment horizontal="center" vertical="top"/>
    </xf>
    <xf numFmtId="171" fontId="70" fillId="0" borderId="0" xfId="0" applyNumberFormat="1" applyFont="1" applyAlignment="1">
      <alignment horizontal="right" vertical="top"/>
    </xf>
    <xf numFmtId="0" fontId="71" fillId="0" borderId="0" xfId="0" applyFont="1" applyAlignment="1">
      <alignment horizontal="center" vertical="top"/>
    </xf>
    <xf numFmtId="4" fontId="71" fillId="0" borderId="0" xfId="0" applyNumberFormat="1" applyFont="1" applyAlignment="1">
      <alignment horizontal="center" vertical="top"/>
    </xf>
    <xf numFmtId="171" fontId="71" fillId="0" borderId="0" xfId="0" applyNumberFormat="1" applyFont="1" applyAlignment="1">
      <alignment horizontal="center" vertical="top"/>
    </xf>
    <xf numFmtId="49" fontId="70" fillId="25" borderId="0" xfId="0" applyNumberFormat="1" applyFont="1" applyFill="1" applyAlignment="1">
      <alignment horizontal="center" vertical="top"/>
    </xf>
    <xf numFmtId="0" fontId="71" fillId="25" borderId="0" xfId="0" applyFont="1" applyFill="1" applyAlignment="1">
      <alignment horizontal="justify" vertical="top"/>
    </xf>
    <xf numFmtId="0" fontId="71" fillId="25" borderId="0" xfId="0" applyFont="1" applyFill="1" applyAlignment="1">
      <alignment horizontal="center" vertical="top"/>
    </xf>
    <xf numFmtId="4" fontId="71" fillId="25" borderId="0" xfId="0" applyNumberFormat="1" applyFont="1" applyFill="1" applyAlignment="1">
      <alignment horizontal="center" vertical="top"/>
    </xf>
    <xf numFmtId="171" fontId="71" fillId="25" borderId="0" xfId="0" applyNumberFormat="1" applyFont="1" applyFill="1" applyAlignment="1">
      <alignment horizontal="center" vertical="top"/>
    </xf>
    <xf numFmtId="171" fontId="70" fillId="25" borderId="0" xfId="0" applyNumberFormat="1" applyFont="1" applyFill="1" applyAlignment="1">
      <alignment horizontal="right" vertical="top"/>
    </xf>
    <xf numFmtId="0" fontId="72" fillId="0" borderId="0" xfId="0" applyFont="1"/>
    <xf numFmtId="0" fontId="73" fillId="0" borderId="0" xfId="0" applyFont="1" applyAlignment="1">
      <alignment wrapText="1"/>
    </xf>
    <xf numFmtId="0" fontId="72" fillId="0" borderId="0" xfId="0" applyFont="1" applyAlignment="1">
      <alignment horizontal="center" vertical="top"/>
    </xf>
    <xf numFmtId="4" fontId="72" fillId="0" borderId="0" xfId="0" applyNumberFormat="1" applyFont="1" applyAlignment="1">
      <alignment horizontal="center" vertical="top"/>
    </xf>
    <xf numFmtId="171" fontId="72" fillId="0" borderId="0" xfId="0" applyNumberFormat="1" applyFont="1" applyAlignment="1">
      <alignment horizontal="right" vertical="top"/>
    </xf>
    <xf numFmtId="0" fontId="74" fillId="0" borderId="0" xfId="0" applyFont="1" applyAlignment="1">
      <alignment wrapText="1"/>
    </xf>
    <xf numFmtId="4" fontId="75" fillId="0" borderId="0" xfId="0" applyNumberFormat="1" applyFont="1" applyAlignment="1">
      <alignment horizontal="center" vertical="top"/>
    </xf>
    <xf numFmtId="0" fontId="71" fillId="0" borderId="0" xfId="0" applyFont="1"/>
    <xf numFmtId="0" fontId="71" fillId="0" borderId="0" xfId="0" applyFont="1" applyAlignment="1">
      <alignment horizontal="justify" vertical="top"/>
    </xf>
    <xf numFmtId="0" fontId="70" fillId="0" borderId="0" xfId="1004" applyFont="1" applyAlignment="1">
      <alignment vertical="top" wrapText="1"/>
    </xf>
    <xf numFmtId="0" fontId="70" fillId="0" borderId="0" xfId="1004" applyFont="1" applyAlignment="1">
      <alignment horizontal="center" vertical="top"/>
    </xf>
    <xf numFmtId="4" fontId="70" fillId="0" borderId="0" xfId="1004" applyNumberFormat="1" applyFont="1" applyAlignment="1">
      <alignment horizontal="center" vertical="top"/>
    </xf>
    <xf numFmtId="171" fontId="70" fillId="0" borderId="0" xfId="1004" applyNumberFormat="1" applyFont="1" applyAlignment="1">
      <alignment horizontal="center" vertical="top" shrinkToFit="1"/>
    </xf>
    <xf numFmtId="0" fontId="0" fillId="0" borderId="0" xfId="0" applyAlignment="1">
      <alignment wrapText="1"/>
    </xf>
    <xf numFmtId="49" fontId="39" fillId="0" borderId="0" xfId="0" applyNumberFormat="1" applyFont="1" applyAlignment="1">
      <alignment horizontal="left" vertical="top" wrapText="1"/>
    </xf>
    <xf numFmtId="49" fontId="77" fillId="0" borderId="94" xfId="0" applyNumberFormat="1" applyFont="1" applyBorder="1" applyAlignment="1">
      <alignment horizontal="left" vertical="center"/>
    </xf>
    <xf numFmtId="0" fontId="78" fillId="0" borderId="94" xfId="0" applyFont="1" applyBorder="1" applyAlignment="1">
      <alignment horizontal="left" vertical="center"/>
    </xf>
    <xf numFmtId="4" fontId="78" fillId="0" borderId="94" xfId="0" applyNumberFormat="1" applyFont="1" applyBorder="1" applyAlignment="1">
      <alignment horizontal="left" vertical="center"/>
    </xf>
    <xf numFmtId="171" fontId="78" fillId="0" borderId="94" xfId="0" applyNumberFormat="1" applyFont="1" applyBorder="1" applyAlignment="1">
      <alignment horizontal="left" vertical="center"/>
    </xf>
    <xf numFmtId="0" fontId="77" fillId="0" borderId="0" xfId="0" applyFont="1" applyAlignment="1">
      <alignment horizontal="left" vertical="center"/>
    </xf>
    <xf numFmtId="4" fontId="39" fillId="0" borderId="0" xfId="339" applyNumberFormat="1" applyFont="1" applyAlignment="1">
      <alignment vertical="top"/>
    </xf>
    <xf numFmtId="171" fontId="47" fillId="25" borderId="27" xfId="351" applyNumberFormat="1" applyFont="1" applyFill="1" applyBorder="1" applyAlignment="1">
      <alignment horizontal="center" vertical="center"/>
    </xf>
    <xf numFmtId="0" fontId="38" fillId="0" borderId="26" xfId="351" applyFont="1" applyBorder="1" applyAlignment="1">
      <alignment horizontal="center" vertical="center"/>
    </xf>
    <xf numFmtId="0" fontId="38" fillId="0" borderId="19" xfId="351" applyFont="1" applyBorder="1" applyAlignment="1">
      <alignment horizontal="center" vertical="center"/>
    </xf>
    <xf numFmtId="0" fontId="38" fillId="0" borderId="49" xfId="351" applyFont="1" applyBorder="1" applyAlignment="1">
      <alignment horizontal="center" vertical="center"/>
    </xf>
    <xf numFmtId="171" fontId="39" fillId="0" borderId="18" xfId="279" applyNumberFormat="1" applyFont="1" applyBorder="1" applyAlignment="1" applyProtection="1">
      <alignment vertical="top" shrinkToFit="1"/>
      <protection locked="0"/>
    </xf>
    <xf numFmtId="171" fontId="38" fillId="0" borderId="18" xfId="279" applyNumberFormat="1" applyFont="1" applyBorder="1" applyAlignment="1" applyProtection="1">
      <alignment horizontal="right" vertical="top" shrinkToFit="1"/>
      <protection locked="0"/>
    </xf>
    <xf numFmtId="171" fontId="39" fillId="0" borderId="75" xfId="279" applyNumberFormat="1" applyFont="1" applyBorder="1" applyAlignment="1" applyProtection="1">
      <alignment vertical="top" shrinkToFit="1"/>
      <protection locked="0"/>
    </xf>
    <xf numFmtId="171" fontId="39" fillId="0" borderId="0" xfId="279" applyNumberFormat="1" applyFont="1" applyAlignment="1" applyProtection="1">
      <alignment vertical="top" shrinkToFit="1"/>
      <protection locked="0"/>
    </xf>
    <xf numFmtId="171" fontId="39" fillId="0" borderId="70" xfId="0" applyNumberFormat="1" applyFont="1" applyBorder="1" applyAlignment="1" applyProtection="1">
      <alignment horizontal="right" vertical="top" shrinkToFit="1"/>
      <protection locked="0"/>
    </xf>
    <xf numFmtId="171" fontId="39" fillId="0" borderId="25" xfId="279" applyNumberFormat="1" applyFont="1" applyBorder="1" applyAlignment="1" applyProtection="1">
      <alignment vertical="top" shrinkToFit="1"/>
      <protection locked="0"/>
    </xf>
    <xf numFmtId="171" fontId="39" fillId="0" borderId="23" xfId="0" applyNumberFormat="1" applyFont="1" applyBorder="1" applyAlignment="1" applyProtection="1">
      <alignment horizontal="right" vertical="top" shrinkToFit="1"/>
      <protection locked="0"/>
    </xf>
    <xf numFmtId="0" fontId="39" fillId="0" borderId="0" xfId="339" applyFont="1" applyAlignment="1" applyProtection="1">
      <alignment vertical="top"/>
      <protection locked="0"/>
    </xf>
    <xf numFmtId="171" fontId="46" fillId="26" borderId="19" xfId="279" applyNumberFormat="1" applyFont="1" applyFill="1" applyBorder="1" applyAlignment="1" applyProtection="1">
      <alignment horizontal="right" vertical="top" shrinkToFit="1"/>
      <protection locked="0"/>
    </xf>
    <xf numFmtId="171" fontId="39" fillId="0" borderId="21" xfId="279" applyNumberFormat="1" applyFont="1" applyBorder="1" applyAlignment="1" applyProtection="1">
      <alignment horizontal="right" vertical="top" wrapText="1"/>
      <protection locked="0"/>
    </xf>
    <xf numFmtId="171" fontId="39" fillId="0" borderId="14" xfId="279" applyNumberFormat="1" applyFont="1" applyBorder="1" applyAlignment="1" applyProtection="1">
      <alignment horizontal="right" vertical="top" wrapText="1"/>
      <protection locked="0"/>
    </xf>
    <xf numFmtId="171" fontId="39" fillId="0" borderId="0" xfId="279" applyNumberFormat="1" applyFont="1" applyAlignment="1" applyProtection="1">
      <alignment horizontal="right" vertical="top" shrinkToFit="1"/>
      <protection locked="0"/>
    </xf>
    <xf numFmtId="171" fontId="71" fillId="0" borderId="0" xfId="0" applyNumberFormat="1" applyFont="1" applyAlignment="1" applyProtection="1">
      <alignment horizontal="center" vertical="top"/>
      <protection locked="0"/>
    </xf>
    <xf numFmtId="171" fontId="70" fillId="0" borderId="0" xfId="0" applyNumberFormat="1" applyFont="1" applyAlignment="1" applyProtection="1">
      <alignment horizontal="center" vertical="top"/>
      <protection locked="0"/>
    </xf>
    <xf numFmtId="0" fontId="70" fillId="0" borderId="0" xfId="0" applyFont="1" applyProtection="1">
      <protection locked="0"/>
    </xf>
    <xf numFmtId="171" fontId="72" fillId="0" borderId="0" xfId="0" applyNumberFormat="1" applyFont="1" applyAlignment="1" applyProtection="1">
      <alignment horizontal="center" vertical="top"/>
      <protection locked="0"/>
    </xf>
    <xf numFmtId="171" fontId="71" fillId="25" borderId="0" xfId="0" applyNumberFormat="1" applyFont="1" applyFill="1" applyAlignment="1" applyProtection="1">
      <alignment horizontal="center" vertical="top"/>
      <protection locked="0"/>
    </xf>
    <xf numFmtId="171" fontId="70" fillId="0" borderId="0" xfId="279" applyNumberFormat="1" applyFont="1" applyAlignment="1" applyProtection="1">
      <alignment horizontal="center" vertical="top" shrinkToFit="1"/>
      <protection locked="0"/>
    </xf>
    <xf numFmtId="49" fontId="38" fillId="25" borderId="50" xfId="0" applyNumberFormat="1" applyFont="1" applyFill="1" applyBorder="1" applyAlignment="1">
      <alignment horizontal="left" wrapText="1"/>
    </xf>
    <xf numFmtId="49" fontId="38" fillId="25" borderId="49" xfId="0" applyNumberFormat="1" applyFont="1" applyFill="1" applyBorder="1" applyAlignment="1">
      <alignment horizontal="left" wrapText="1"/>
    </xf>
    <xf numFmtId="0" fontId="38" fillId="0" borderId="26" xfId="351" applyFont="1" applyBorder="1" applyAlignment="1">
      <alignment horizontal="center" vertical="center"/>
    </xf>
    <xf numFmtId="0" fontId="38" fillId="0" borderId="19" xfId="351" applyFont="1" applyBorder="1" applyAlignment="1">
      <alignment horizontal="center" vertical="center"/>
    </xf>
    <xf numFmtId="0" fontId="38" fillId="0" borderId="43" xfId="351" applyFont="1" applyBorder="1" applyAlignment="1">
      <alignment horizontal="center" vertical="center"/>
    </xf>
    <xf numFmtId="0" fontId="51" fillId="0" borderId="26" xfId="340" applyFont="1" applyBorder="1" applyAlignment="1">
      <alignment horizontal="center" vertical="center" wrapText="1"/>
    </xf>
    <xf numFmtId="0" fontId="51" fillId="0" borderId="19" xfId="340" applyFont="1" applyBorder="1" applyAlignment="1">
      <alignment horizontal="center" vertical="center" wrapText="1"/>
    </xf>
    <xf numFmtId="0" fontId="51" fillId="0" borderId="43" xfId="340" applyFont="1" applyBorder="1" applyAlignment="1">
      <alignment horizontal="center" vertical="center" wrapText="1"/>
    </xf>
    <xf numFmtId="0" fontId="38" fillId="0" borderId="26" xfId="351" applyFont="1" applyBorder="1" applyAlignment="1">
      <alignment horizontal="center" vertical="center" wrapText="1"/>
    </xf>
    <xf numFmtId="0" fontId="38" fillId="0" borderId="19" xfId="351" applyFont="1" applyBorder="1" applyAlignment="1">
      <alignment horizontal="center" vertical="center" wrapText="1"/>
    </xf>
    <xf numFmtId="0" fontId="38" fillId="0" borderId="43" xfId="351" applyFont="1" applyBorder="1" applyAlignment="1">
      <alignment horizontal="center" vertical="center" wrapText="1"/>
    </xf>
    <xf numFmtId="0" fontId="42" fillId="0" borderId="64" xfId="279" applyFont="1" applyBorder="1" applyAlignment="1">
      <alignment horizontal="center" vertical="center" wrapText="1"/>
    </xf>
    <xf numFmtId="4" fontId="40" fillId="24" borderId="31" xfId="338" applyNumberFormat="1" applyFont="1" applyFill="1" applyBorder="1" applyAlignment="1">
      <alignment horizontal="center" vertical="center"/>
    </xf>
    <xf numFmtId="4" fontId="40" fillId="24" borderId="32" xfId="338" applyNumberFormat="1" applyFont="1" applyFill="1" applyBorder="1" applyAlignment="1">
      <alignment horizontal="center" vertical="center"/>
    </xf>
    <xf numFmtId="4" fontId="40" fillId="24" borderId="33" xfId="338" applyNumberFormat="1" applyFont="1" applyFill="1" applyBorder="1" applyAlignment="1">
      <alignment horizontal="center" vertical="center"/>
    </xf>
    <xf numFmtId="4" fontId="40" fillId="24" borderId="34" xfId="338" applyNumberFormat="1" applyFont="1" applyFill="1" applyBorder="1" applyAlignment="1">
      <alignment horizontal="center" vertical="center"/>
    </xf>
    <xf numFmtId="49" fontId="40" fillId="24" borderId="22" xfId="351" applyNumberFormat="1" applyFont="1" applyFill="1" applyBorder="1" applyAlignment="1">
      <alignment horizontal="center" vertical="center" wrapText="1"/>
    </xf>
    <xf numFmtId="49" fontId="40" fillId="24" borderId="30" xfId="351" applyNumberFormat="1" applyFont="1" applyFill="1" applyBorder="1" applyAlignment="1">
      <alignment horizontal="center" vertical="center" wrapText="1"/>
    </xf>
    <xf numFmtId="4" fontId="40" fillId="24" borderId="22" xfId="338" applyNumberFormat="1" applyFont="1" applyFill="1" applyBorder="1" applyAlignment="1">
      <alignment horizontal="center" vertical="center" wrapText="1"/>
    </xf>
    <xf numFmtId="4" fontId="40" fillId="24" borderId="30" xfId="338" applyNumberFormat="1" applyFont="1" applyFill="1" applyBorder="1" applyAlignment="1">
      <alignment horizontal="center" vertical="center" wrapText="1"/>
    </xf>
    <xf numFmtId="0" fontId="38" fillId="0" borderId="49" xfId="351" applyFont="1" applyBorder="1" applyAlignment="1">
      <alignment horizontal="center" vertical="center" wrapText="1"/>
    </xf>
    <xf numFmtId="0" fontId="38" fillId="25" borderId="26" xfId="351" applyFont="1" applyFill="1" applyBorder="1" applyAlignment="1">
      <alignment horizontal="center" vertical="center" wrapText="1"/>
    </xf>
    <xf numFmtId="0" fontId="38" fillId="25" borderId="19" xfId="351" applyFont="1" applyFill="1" applyBorder="1" applyAlignment="1">
      <alignment horizontal="center" vertical="center" wrapText="1"/>
    </xf>
    <xf numFmtId="0" fontId="38" fillId="25" borderId="49" xfId="351" applyFont="1" applyFill="1" applyBorder="1" applyAlignment="1">
      <alignment horizontal="center" vertical="center" wrapText="1"/>
    </xf>
    <xf numFmtId="0" fontId="38" fillId="0" borderId="49" xfId="351" applyFont="1" applyBorder="1" applyAlignment="1">
      <alignment horizontal="center" vertical="center"/>
    </xf>
    <xf numFmtId="0" fontId="41" fillId="27" borderId="65" xfId="0" applyFont="1" applyFill="1" applyBorder="1" applyAlignment="1">
      <alignment horizontal="center" vertical="center"/>
    </xf>
    <xf numFmtId="0" fontId="41" fillId="27" borderId="66" xfId="0" applyFont="1" applyFill="1" applyBorder="1" applyAlignment="1">
      <alignment horizontal="center" vertical="center"/>
    </xf>
    <xf numFmtId="0" fontId="41" fillId="27" borderId="67" xfId="0" applyFont="1" applyFill="1" applyBorder="1" applyAlignment="1">
      <alignment horizontal="center" vertical="center"/>
    </xf>
    <xf numFmtId="0" fontId="38" fillId="0" borderId="44" xfId="351" applyFont="1" applyBorder="1" applyAlignment="1" applyProtection="1">
      <alignment horizontal="center" vertical="center" wrapText="1"/>
      <protection locked="0"/>
    </xf>
    <xf numFmtId="0" fontId="38" fillId="0" borderId="29" xfId="351" applyFont="1" applyBorder="1" applyAlignment="1" applyProtection="1">
      <alignment horizontal="center" vertical="center" wrapText="1"/>
      <protection locked="0"/>
    </xf>
    <xf numFmtId="0" fontId="38" fillId="0" borderId="45" xfId="351" applyFont="1" applyBorder="1" applyAlignment="1" applyProtection="1">
      <alignment horizontal="center" vertical="center" wrapText="1"/>
      <protection locked="0"/>
    </xf>
    <xf numFmtId="0" fontId="38" fillId="0" borderId="46" xfId="351" applyFont="1" applyBorder="1" applyAlignment="1" applyProtection="1">
      <alignment horizontal="center" vertical="center" wrapText="1"/>
      <protection locked="0"/>
    </xf>
    <xf numFmtId="0" fontId="38" fillId="0" borderId="47" xfId="351" applyFont="1" applyBorder="1" applyAlignment="1" applyProtection="1">
      <alignment horizontal="center" vertical="center" wrapText="1"/>
      <protection locked="0"/>
    </xf>
    <xf numFmtId="0" fontId="38" fillId="0" borderId="48" xfId="351" applyFont="1" applyBorder="1" applyAlignment="1" applyProtection="1">
      <alignment horizontal="center" vertical="center" wrapText="1"/>
      <protection locked="0"/>
    </xf>
    <xf numFmtId="49" fontId="39" fillId="0" borderId="51" xfId="350" applyNumberFormat="1" applyFont="1" applyBorder="1" applyAlignment="1">
      <alignment horizontal="left" vertical="top"/>
    </xf>
    <xf numFmtId="49" fontId="39" fillId="0" borderId="52" xfId="350" applyNumberFormat="1" applyFont="1" applyBorder="1" applyAlignment="1">
      <alignment horizontal="left" vertical="top"/>
    </xf>
    <xf numFmtId="49" fontId="48" fillId="27" borderId="26" xfId="0" applyNumberFormat="1" applyFont="1" applyFill="1" applyBorder="1" applyAlignment="1">
      <alignment horizontal="center" vertical="top" wrapText="1"/>
    </xf>
    <xf numFmtId="0" fontId="48" fillId="27" borderId="19" xfId="0" applyFont="1" applyFill="1" applyBorder="1" applyAlignment="1">
      <alignment horizontal="center" vertical="top" wrapText="1"/>
    </xf>
    <xf numFmtId="0" fontId="48" fillId="27" borderId="43" xfId="0" applyFont="1" applyFill="1" applyBorder="1" applyAlignment="1">
      <alignment horizontal="center" vertical="top" wrapText="1"/>
    </xf>
    <xf numFmtId="0" fontId="66" fillId="0" borderId="44" xfId="351" applyFont="1" applyBorder="1" applyAlignment="1" applyProtection="1">
      <alignment horizontal="center" vertical="top" wrapText="1"/>
      <protection locked="0"/>
    </xf>
    <xf numFmtId="0" fontId="66" fillId="0" borderId="29" xfId="351" applyFont="1" applyBorder="1" applyAlignment="1" applyProtection="1">
      <alignment horizontal="center" vertical="top" wrapText="1"/>
      <protection locked="0"/>
    </xf>
    <xf numFmtId="0" fontId="66" fillId="0" borderId="45" xfId="351" applyFont="1" applyBorder="1" applyAlignment="1" applyProtection="1">
      <alignment horizontal="center" vertical="top" wrapText="1"/>
      <protection locked="0"/>
    </xf>
    <xf numFmtId="0" fontId="66" fillId="0" borderId="46" xfId="351" applyFont="1" applyBorder="1" applyAlignment="1" applyProtection="1">
      <alignment horizontal="center" vertical="top" wrapText="1"/>
      <protection locked="0"/>
    </xf>
    <xf numFmtId="0" fontId="66" fillId="0" borderId="47" xfId="351" applyFont="1" applyBorder="1" applyAlignment="1" applyProtection="1">
      <alignment horizontal="center" vertical="top" wrapText="1"/>
      <protection locked="0"/>
    </xf>
    <xf numFmtId="0" fontId="66" fillId="0" borderId="48" xfId="351" applyFont="1" applyBorder="1" applyAlignment="1" applyProtection="1">
      <alignment horizontal="center" vertical="top" wrapText="1"/>
      <protection locked="0"/>
    </xf>
    <xf numFmtId="49" fontId="68" fillId="0" borderId="51" xfId="350" applyNumberFormat="1" applyFont="1" applyBorder="1" applyAlignment="1">
      <alignment horizontal="left" vertical="top"/>
    </xf>
    <xf numFmtId="49" fontId="68" fillId="0" borderId="52" xfId="350" applyNumberFormat="1" applyFont="1" applyBorder="1" applyAlignment="1">
      <alignment horizontal="left" vertical="top"/>
    </xf>
    <xf numFmtId="49" fontId="69" fillId="27" borderId="26" xfId="0" applyNumberFormat="1" applyFont="1" applyFill="1" applyBorder="1" applyAlignment="1">
      <alignment horizontal="center" vertical="top" wrapText="1"/>
    </xf>
    <xf numFmtId="0" fontId="69" fillId="27" borderId="19" xfId="0" applyFont="1" applyFill="1" applyBorder="1" applyAlignment="1">
      <alignment horizontal="center" vertical="top" wrapText="1"/>
    </xf>
    <xf numFmtId="0" fontId="69" fillId="27" borderId="43" xfId="0" applyFont="1" applyFill="1" applyBorder="1" applyAlignment="1">
      <alignment horizontal="center" vertical="top" wrapText="1"/>
    </xf>
    <xf numFmtId="0" fontId="79" fillId="0" borderId="0" xfId="1009" applyFont="1"/>
    <xf numFmtId="0" fontId="46" fillId="0" borderId="0" xfId="1009" applyFont="1" applyAlignment="1">
      <alignment vertical="top" wrapText="1"/>
    </xf>
    <xf numFmtId="0" fontId="39" fillId="0" borderId="0" xfId="1009" applyFont="1"/>
    <xf numFmtId="4" fontId="39" fillId="0" borderId="0" xfId="1009" applyNumberFormat="1" applyFont="1" applyAlignment="1">
      <alignment horizontal="right"/>
    </xf>
    <xf numFmtId="4" fontId="38" fillId="0" borderId="0" xfId="1009" applyNumberFormat="1" applyFont="1" applyAlignment="1">
      <alignment horizontal="right"/>
    </xf>
    <xf numFmtId="0" fontId="39" fillId="0" borderId="0" xfId="1009" applyFont="1"/>
    <xf numFmtId="0" fontId="39" fillId="0" borderId="0" xfId="1009" applyFont="1" applyAlignment="1">
      <alignment vertical="top" wrapText="1"/>
    </xf>
    <xf numFmtId="0" fontId="39" fillId="0" borderId="0" xfId="1009" applyFont="1" applyAlignment="1">
      <alignment horizontal="right"/>
    </xf>
    <xf numFmtId="0" fontId="77" fillId="0" borderId="0" xfId="1009" applyFont="1"/>
    <xf numFmtId="0" fontId="39" fillId="0" borderId="0" xfId="1009" applyFont="1" applyAlignment="1">
      <alignment vertical="top"/>
    </xf>
    <xf numFmtId="0" fontId="39" fillId="0" borderId="34" xfId="1009" applyFont="1" applyBorder="1"/>
    <xf numFmtId="0" fontId="38" fillId="0" borderId="64" xfId="1009" applyFont="1" applyBorder="1" applyAlignment="1">
      <alignment vertical="top"/>
    </xf>
    <xf numFmtId="0" fontId="39" fillId="0" borderId="64" xfId="1009" applyFont="1" applyBorder="1"/>
    <xf numFmtId="4" fontId="39" fillId="0" borderId="64" xfId="1009" applyNumberFormat="1" applyFont="1" applyBorder="1" applyAlignment="1" applyProtection="1">
      <alignment horizontal="right"/>
      <protection locked="0"/>
    </xf>
    <xf numFmtId="4" fontId="39" fillId="0" borderId="64" xfId="1009" applyNumberFormat="1" applyFont="1" applyBorder="1" applyAlignment="1">
      <alignment horizontal="right"/>
    </xf>
    <xf numFmtId="0" fontId="79" fillId="0" borderId="64" xfId="1009" applyFont="1" applyBorder="1" applyAlignment="1">
      <alignment horizontal="left" vertical="top"/>
    </xf>
    <xf numFmtId="0" fontId="39" fillId="0" borderId="92" xfId="1009" applyFont="1" applyBorder="1" applyAlignment="1">
      <alignment vertical="top" wrapText="1"/>
    </xf>
    <xf numFmtId="0" fontId="39" fillId="0" borderId="93" xfId="1009" applyFont="1" applyBorder="1"/>
    <xf numFmtId="0" fontId="39" fillId="0" borderId="93" xfId="1009" applyFont="1" applyBorder="1" applyAlignment="1">
      <alignment horizontal="right"/>
    </xf>
    <xf numFmtId="171" fontId="39" fillId="0" borderId="64" xfId="1010" applyNumberFormat="1" applyFont="1" applyFill="1" applyBorder="1" applyAlignment="1" applyProtection="1">
      <alignment horizontal="center"/>
      <protection locked="0"/>
    </xf>
    <xf numFmtId="171" fontId="39" fillId="0" borderId="64" xfId="1010" applyNumberFormat="1" applyFont="1" applyFill="1" applyBorder="1" applyAlignment="1">
      <alignment horizontal="center"/>
    </xf>
    <xf numFmtId="0" fontId="79" fillId="0" borderId="22" xfId="1009" applyFont="1" applyBorder="1" applyAlignment="1">
      <alignment horizontal="left" vertical="top"/>
    </xf>
    <xf numFmtId="0" fontId="39" fillId="0" borderId="22" xfId="1009" applyFont="1" applyBorder="1" applyAlignment="1">
      <alignment vertical="top" wrapText="1"/>
    </xf>
    <xf numFmtId="0" fontId="39" fillId="0" borderId="94" xfId="1009" applyFont="1" applyBorder="1" applyAlignment="1">
      <alignment horizontal="right"/>
    </xf>
    <xf numFmtId="171" fontId="39" fillId="0" borderId="64" xfId="1009" applyNumberFormat="1" applyFont="1" applyBorder="1" applyAlignment="1" applyProtection="1">
      <alignment horizontal="center"/>
      <protection locked="0"/>
    </xf>
    <xf numFmtId="171" fontId="39" fillId="0" borderId="64" xfId="1009" applyNumberFormat="1" applyFont="1" applyBorder="1" applyAlignment="1">
      <alignment horizontal="center"/>
    </xf>
    <xf numFmtId="0" fontId="79" fillId="0" borderId="10" xfId="1009" applyFont="1" applyBorder="1" applyAlignment="1">
      <alignment horizontal="left" vertical="top"/>
    </xf>
    <xf numFmtId="0" fontId="39" fillId="0" borderId="64" xfId="1009" applyFont="1" applyBorder="1" applyAlignment="1">
      <alignment horizontal="right"/>
    </xf>
    <xf numFmtId="171" fontId="39" fillId="0" borderId="95" xfId="1009" applyNumberFormat="1" applyFont="1" applyBorder="1" applyAlignment="1">
      <alignment horizontal="center"/>
    </xf>
    <xf numFmtId="0" fontId="81" fillId="0" borderId="64" xfId="1009" applyFont="1" applyBorder="1" applyAlignment="1">
      <alignment horizontal="left" vertical="top"/>
    </xf>
    <xf numFmtId="0" fontId="39" fillId="0" borderId="64" xfId="1009" applyFont="1" applyBorder="1" applyAlignment="1">
      <alignment vertical="top" wrapText="1"/>
    </xf>
    <xf numFmtId="0" fontId="45" fillId="31" borderId="64" xfId="1009" applyFont="1" applyFill="1" applyBorder="1" applyAlignment="1">
      <alignment horizontal="right"/>
    </xf>
    <xf numFmtId="0" fontId="45" fillId="0" borderId="64" xfId="1009" applyFont="1" applyBorder="1" applyAlignment="1">
      <alignment horizontal="right"/>
    </xf>
    <xf numFmtId="171" fontId="45" fillId="0" borderId="64" xfId="1010" applyNumberFormat="1" applyFont="1" applyFill="1" applyBorder="1" applyAlignment="1" applyProtection="1">
      <alignment horizontal="center"/>
      <protection locked="0"/>
    </xf>
    <xf numFmtId="171" fontId="39" fillId="0" borderId="95" xfId="1009" applyNumberFormat="1" applyFont="1" applyBorder="1" applyAlignment="1" applyProtection="1">
      <alignment horizontal="center"/>
      <protection locked="0"/>
    </xf>
    <xf numFmtId="0" fontId="79" fillId="0" borderId="0" xfId="1009" applyFont="1" applyAlignment="1">
      <alignment horizontal="left" vertical="top"/>
    </xf>
    <xf numFmtId="4" fontId="45" fillId="0" borderId="0" xfId="1011" applyNumberFormat="1" applyFont="1" applyBorder="1" applyAlignment="1" applyProtection="1">
      <alignment horizontal="center" wrapText="1"/>
      <protection locked="0"/>
    </xf>
    <xf numFmtId="171" fontId="38" fillId="0" borderId="0" xfId="1009" applyNumberFormat="1" applyFont="1" applyAlignment="1">
      <alignment horizontal="center"/>
    </xf>
    <xf numFmtId="0" fontId="38" fillId="0" borderId="64" xfId="1009" applyFont="1" applyBorder="1" applyAlignment="1">
      <alignment vertical="top" wrapText="1"/>
    </xf>
    <xf numFmtId="4" fontId="39" fillId="0" borderId="64" xfId="1009" applyNumberFormat="1" applyFont="1" applyBorder="1" applyAlignment="1" applyProtection="1">
      <alignment horizontal="center"/>
      <protection locked="0"/>
    </xf>
    <xf numFmtId="4" fontId="39" fillId="0" borderId="64" xfId="1009" applyNumberFormat="1" applyFont="1" applyBorder="1" applyAlignment="1">
      <alignment horizontal="center"/>
    </xf>
    <xf numFmtId="0" fontId="39" fillId="0" borderId="64" xfId="1009" applyFont="1" applyBorder="1" applyAlignment="1">
      <alignment horizontal="left" vertical="top" wrapText="1"/>
    </xf>
    <xf numFmtId="0" fontId="39" fillId="0" borderId="95" xfId="1009" applyFont="1" applyBorder="1" applyAlignment="1">
      <alignment horizontal="right"/>
    </xf>
    <xf numFmtId="0" fontId="38" fillId="0" borderId="22" xfId="1009" applyFont="1" applyBorder="1" applyAlignment="1">
      <alignment vertical="top" wrapText="1"/>
    </xf>
    <xf numFmtId="0" fontId="39" fillId="0" borderId="32" xfId="1009" applyFont="1" applyBorder="1" applyAlignment="1">
      <alignment horizontal="right"/>
    </xf>
    <xf numFmtId="4" fontId="39" fillId="0" borderId="32" xfId="1009" applyNumberFormat="1" applyFont="1" applyBorder="1" applyAlignment="1" applyProtection="1">
      <alignment horizontal="right"/>
      <protection locked="0"/>
    </xf>
    <xf numFmtId="4" fontId="39" fillId="0" borderId="32" xfId="1009" applyNumberFormat="1" applyFont="1" applyBorder="1" applyAlignment="1">
      <alignment horizontal="right"/>
    </xf>
    <xf numFmtId="0" fontId="39" fillId="31" borderId="64" xfId="1009" applyFont="1" applyFill="1" applyBorder="1" applyAlignment="1">
      <alignment vertical="top" wrapText="1"/>
    </xf>
    <xf numFmtId="0" fontId="39" fillId="31" borderId="64" xfId="1009" applyFont="1" applyFill="1" applyBorder="1" applyAlignment="1">
      <alignment horizontal="right"/>
    </xf>
    <xf numFmtId="171" fontId="39" fillId="31" borderId="64" xfId="1009" applyNumberFormat="1" applyFont="1" applyFill="1" applyBorder="1" applyAlignment="1" applyProtection="1">
      <alignment horizontal="center"/>
      <protection locked="0"/>
    </xf>
    <xf numFmtId="171" fontId="39" fillId="31" borderId="64" xfId="1009" applyNumberFormat="1" applyFont="1" applyFill="1" applyBorder="1" applyAlignment="1">
      <alignment horizontal="center"/>
    </xf>
    <xf numFmtId="0" fontId="79" fillId="31" borderId="64" xfId="1009" applyFont="1" applyFill="1" applyBorder="1" applyAlignment="1">
      <alignment horizontal="left" vertical="top"/>
    </xf>
    <xf numFmtId="0" fontId="39" fillId="31" borderId="64" xfId="1009" applyFont="1" applyFill="1" applyBorder="1" applyAlignment="1">
      <alignment horizontal="left" wrapText="1"/>
    </xf>
    <xf numFmtId="171" fontId="45" fillId="0" borderId="0" xfId="1011" applyNumberFormat="1" applyFont="1" applyBorder="1" applyAlignment="1" applyProtection="1">
      <alignment horizontal="center" wrapText="1"/>
      <protection locked="0"/>
    </xf>
    <xf numFmtId="171" fontId="45" fillId="0" borderId="64" xfId="1011" applyNumberFormat="1" applyFont="1" applyBorder="1" applyAlignment="1" applyProtection="1">
      <alignment horizontal="center" wrapText="1"/>
      <protection locked="0"/>
    </xf>
    <xf numFmtId="171" fontId="38" fillId="0" borderId="64" xfId="1009" applyNumberFormat="1" applyFont="1" applyBorder="1" applyAlignment="1">
      <alignment horizontal="center"/>
    </xf>
    <xf numFmtId="171" fontId="39" fillId="0" borderId="0" xfId="1009" applyNumberFormat="1" applyFont="1" applyAlignment="1" applyProtection="1">
      <alignment horizontal="center" vertical="top"/>
      <protection locked="0"/>
    </xf>
    <xf numFmtId="171" fontId="38" fillId="0" borderId="0" xfId="1009" applyNumberFormat="1" applyFont="1" applyAlignment="1">
      <alignment horizontal="center" vertical="top"/>
    </xf>
    <xf numFmtId="171" fontId="39" fillId="0" borderId="0" xfId="1009" applyNumberFormat="1" applyFont="1" applyAlignment="1" applyProtection="1">
      <alignment horizontal="center"/>
      <protection locked="0"/>
    </xf>
    <xf numFmtId="0" fontId="79" fillId="0" borderId="13" xfId="1009" applyFont="1" applyBorder="1" applyAlignment="1">
      <alignment horizontal="left" vertical="top"/>
    </xf>
    <xf numFmtId="171" fontId="39" fillId="31" borderId="64" xfId="1010" applyNumberFormat="1" applyFont="1" applyFill="1" applyBorder="1" applyAlignment="1" applyProtection="1">
      <alignment horizontal="center"/>
      <protection locked="0"/>
    </xf>
    <xf numFmtId="171" fontId="39" fillId="31" borderId="95" xfId="1009" applyNumberFormat="1" applyFont="1" applyFill="1" applyBorder="1" applyAlignment="1">
      <alignment horizontal="center"/>
    </xf>
    <xf numFmtId="171" fontId="39" fillId="0" borderId="0" xfId="1009" applyNumberFormat="1" applyFont="1" applyAlignment="1">
      <alignment horizontal="center"/>
    </xf>
    <xf numFmtId="0" fontId="39" fillId="0" borderId="13" xfId="1009" applyFont="1" applyBorder="1" applyAlignment="1">
      <alignment horizontal="right"/>
    </xf>
    <xf numFmtId="171" fontId="39" fillId="0" borderId="13" xfId="1009" applyNumberFormat="1" applyFont="1" applyBorder="1" applyAlignment="1" applyProtection="1">
      <alignment horizontal="center"/>
      <protection locked="0"/>
    </xf>
    <xf numFmtId="171" fontId="38" fillId="0" borderId="13" xfId="1009" applyNumberFormat="1" applyFont="1" applyBorder="1" applyAlignment="1">
      <alignment horizontal="center"/>
    </xf>
    <xf numFmtId="0" fontId="46" fillId="0" borderId="0" xfId="1009" applyFont="1"/>
    <xf numFmtId="0" fontId="46" fillId="0" borderId="0" xfId="1009" applyFont="1" applyAlignment="1">
      <alignment vertical="top" wrapText="1"/>
    </xf>
    <xf numFmtId="0" fontId="46" fillId="0" borderId="13" xfId="1009" applyFont="1" applyBorder="1" applyAlignment="1">
      <alignment vertical="top" wrapText="1"/>
    </xf>
    <xf numFmtId="0" fontId="46" fillId="0" borderId="0" xfId="1009" applyFont="1" applyAlignment="1">
      <alignment horizontal="right"/>
    </xf>
    <xf numFmtId="0" fontId="39" fillId="0" borderId="13" xfId="1009" applyFont="1" applyBorder="1" applyAlignment="1">
      <alignment horizontal="left"/>
    </xf>
    <xf numFmtId="17" fontId="39" fillId="0" borderId="0" xfId="1009" applyNumberFormat="1" applyFont="1"/>
    <xf numFmtId="0" fontId="39" fillId="0" borderId="0" xfId="1009" applyFont="1" applyAlignment="1">
      <alignment horizontal="centerContinuous"/>
    </xf>
    <xf numFmtId="0" fontId="39" fillId="0" borderId="0" xfId="1009" applyFont="1" applyAlignment="1">
      <alignment horizontal="center"/>
    </xf>
    <xf numFmtId="4" fontId="39" fillId="0" borderId="0" xfId="1009" applyNumberFormat="1" applyFont="1" applyFill="1" applyAlignment="1">
      <alignment horizontal="right"/>
    </xf>
    <xf numFmtId="0" fontId="78" fillId="0" borderId="0" xfId="1009" applyFont="1" applyFill="1"/>
    <xf numFmtId="0" fontId="39" fillId="0" borderId="0" xfId="1009" applyFont="1" applyFill="1"/>
    <xf numFmtId="0" fontId="80" fillId="26" borderId="91" xfId="1009" applyFont="1" applyFill="1" applyBorder="1" applyAlignment="1">
      <alignment horizontal="center" vertical="top" wrapText="1"/>
    </xf>
    <xf numFmtId="4" fontId="80" fillId="26" borderId="91" xfId="1009" applyNumberFormat="1" applyFont="1" applyFill="1" applyBorder="1" applyAlignment="1">
      <alignment horizontal="right" vertical="top" wrapText="1"/>
    </xf>
    <xf numFmtId="4" fontId="80" fillId="26" borderId="91" xfId="1009" applyNumberFormat="1" applyFont="1" applyFill="1" applyBorder="1" applyAlignment="1">
      <alignment horizontal="right" vertical="top"/>
    </xf>
    <xf numFmtId="0" fontId="47" fillId="26" borderId="13" xfId="1009" applyFont="1" applyFill="1" applyBorder="1" applyAlignment="1">
      <alignment vertical="top" wrapText="1"/>
    </xf>
    <xf numFmtId="0" fontId="39" fillId="26" borderId="13" xfId="1009" applyFont="1" applyFill="1" applyBorder="1" applyAlignment="1">
      <alignment horizontal="right"/>
    </xf>
    <xf numFmtId="171" fontId="39" fillId="26" borderId="13" xfId="1009" applyNumberFormat="1" applyFont="1" applyFill="1" applyBorder="1" applyAlignment="1" applyProtection="1">
      <alignment horizontal="center"/>
      <protection locked="0"/>
    </xf>
    <xf numFmtId="171" fontId="38" fillId="26" borderId="13" xfId="1009" applyNumberFormat="1" applyFont="1" applyFill="1" applyBorder="1" applyAlignment="1">
      <alignment horizontal="center"/>
    </xf>
    <xf numFmtId="0" fontId="38" fillId="0" borderId="47" xfId="1009" applyFont="1" applyFill="1" applyBorder="1" applyAlignment="1">
      <alignment horizontal="center" vertical="center" wrapText="1"/>
    </xf>
  </cellXfs>
  <cellStyles count="1012">
    <cellStyle name="20 % – Poudarek1 2" xfId="1" xr:uid="{00000000-0005-0000-0000-000000000000}"/>
    <cellStyle name="20 % – Poudarek1 2 2" xfId="809" xr:uid="{00000000-0005-0000-0000-000001000000}"/>
    <cellStyle name="20 % – Poudarek2 2" xfId="2" xr:uid="{00000000-0005-0000-0000-000002000000}"/>
    <cellStyle name="20 % – Poudarek2 2 2" xfId="810" xr:uid="{00000000-0005-0000-0000-000003000000}"/>
    <cellStyle name="20 % – Poudarek3 2" xfId="3" xr:uid="{00000000-0005-0000-0000-000004000000}"/>
    <cellStyle name="20 % – Poudarek3 2 2" xfId="811" xr:uid="{00000000-0005-0000-0000-000005000000}"/>
    <cellStyle name="20 % – Poudarek4 2" xfId="4" xr:uid="{00000000-0005-0000-0000-000006000000}"/>
    <cellStyle name="20 % – Poudarek4 2 2" xfId="812" xr:uid="{00000000-0005-0000-0000-000007000000}"/>
    <cellStyle name="20 % – Poudarek5 2" xfId="5" xr:uid="{00000000-0005-0000-0000-000008000000}"/>
    <cellStyle name="20 % – Poudarek5 2 2" xfId="813" xr:uid="{00000000-0005-0000-0000-000009000000}"/>
    <cellStyle name="20 % – Poudarek6 2" xfId="6" xr:uid="{00000000-0005-0000-0000-00000A000000}"/>
    <cellStyle name="20 % – Poudarek6 2 2" xfId="814" xr:uid="{00000000-0005-0000-0000-00000B000000}"/>
    <cellStyle name="20% - Accent1" xfId="7" xr:uid="{00000000-0005-0000-0000-00000C000000}"/>
    <cellStyle name="20% - Accent1 10" xfId="8" xr:uid="{00000000-0005-0000-0000-00000D000000}"/>
    <cellStyle name="20% - Accent1 10 2" xfId="816" xr:uid="{00000000-0005-0000-0000-00000E000000}"/>
    <cellStyle name="20% - Accent1 11" xfId="9" xr:uid="{00000000-0005-0000-0000-00000F000000}"/>
    <cellStyle name="20% - Accent1 11 2" xfId="817" xr:uid="{00000000-0005-0000-0000-000010000000}"/>
    <cellStyle name="20% - Accent1 12" xfId="815" xr:uid="{00000000-0005-0000-0000-000011000000}"/>
    <cellStyle name="20% - Accent1 2" xfId="10" xr:uid="{00000000-0005-0000-0000-000012000000}"/>
    <cellStyle name="20% - Accent1 2 2" xfId="818" xr:uid="{00000000-0005-0000-0000-000013000000}"/>
    <cellStyle name="20% - Accent1 3" xfId="11" xr:uid="{00000000-0005-0000-0000-000014000000}"/>
    <cellStyle name="20% - Accent1 3 2" xfId="819" xr:uid="{00000000-0005-0000-0000-000015000000}"/>
    <cellStyle name="20% - Accent1 4" xfId="12" xr:uid="{00000000-0005-0000-0000-000016000000}"/>
    <cellStyle name="20% - Accent1 4 2" xfId="820" xr:uid="{00000000-0005-0000-0000-000017000000}"/>
    <cellStyle name="20% - Accent1 5" xfId="13" xr:uid="{00000000-0005-0000-0000-000018000000}"/>
    <cellStyle name="20% - Accent1 5 2" xfId="821" xr:uid="{00000000-0005-0000-0000-000019000000}"/>
    <cellStyle name="20% - Accent1 6" xfId="14" xr:uid="{00000000-0005-0000-0000-00001A000000}"/>
    <cellStyle name="20% - Accent1 6 2" xfId="822" xr:uid="{00000000-0005-0000-0000-00001B000000}"/>
    <cellStyle name="20% - Accent1 7" xfId="15" xr:uid="{00000000-0005-0000-0000-00001C000000}"/>
    <cellStyle name="20% - Accent1 7 2" xfId="823" xr:uid="{00000000-0005-0000-0000-00001D000000}"/>
    <cellStyle name="20% - Accent1 8" xfId="16" xr:uid="{00000000-0005-0000-0000-00001E000000}"/>
    <cellStyle name="20% - Accent1 8 2" xfId="824" xr:uid="{00000000-0005-0000-0000-00001F000000}"/>
    <cellStyle name="20% - Accent1 9" xfId="17" xr:uid="{00000000-0005-0000-0000-000020000000}"/>
    <cellStyle name="20% - Accent1 9 2" xfId="825" xr:uid="{00000000-0005-0000-0000-000021000000}"/>
    <cellStyle name="20% - Accent2" xfId="18" xr:uid="{00000000-0005-0000-0000-000022000000}"/>
    <cellStyle name="20% - Accent2 10" xfId="19" xr:uid="{00000000-0005-0000-0000-000023000000}"/>
    <cellStyle name="20% - Accent2 10 2" xfId="827" xr:uid="{00000000-0005-0000-0000-000024000000}"/>
    <cellStyle name="20% - Accent2 11" xfId="20" xr:uid="{00000000-0005-0000-0000-000025000000}"/>
    <cellStyle name="20% - Accent2 11 2" xfId="828" xr:uid="{00000000-0005-0000-0000-000026000000}"/>
    <cellStyle name="20% - Accent2 12" xfId="826" xr:uid="{00000000-0005-0000-0000-000027000000}"/>
    <cellStyle name="20% - Accent2 2" xfId="21" xr:uid="{00000000-0005-0000-0000-000028000000}"/>
    <cellStyle name="20% - Accent2 2 2" xfId="829" xr:uid="{00000000-0005-0000-0000-000029000000}"/>
    <cellStyle name="20% - Accent2 3" xfId="22" xr:uid="{00000000-0005-0000-0000-00002A000000}"/>
    <cellStyle name="20% - Accent2 3 2" xfId="830" xr:uid="{00000000-0005-0000-0000-00002B000000}"/>
    <cellStyle name="20% - Accent2 4" xfId="23" xr:uid="{00000000-0005-0000-0000-00002C000000}"/>
    <cellStyle name="20% - Accent2 4 2" xfId="831" xr:uid="{00000000-0005-0000-0000-00002D000000}"/>
    <cellStyle name="20% - Accent2 5" xfId="24" xr:uid="{00000000-0005-0000-0000-00002E000000}"/>
    <cellStyle name="20% - Accent2 5 2" xfId="832" xr:uid="{00000000-0005-0000-0000-00002F000000}"/>
    <cellStyle name="20% - Accent2 6" xfId="25" xr:uid="{00000000-0005-0000-0000-000030000000}"/>
    <cellStyle name="20% - Accent2 6 2" xfId="833" xr:uid="{00000000-0005-0000-0000-000031000000}"/>
    <cellStyle name="20% - Accent2 7" xfId="26" xr:uid="{00000000-0005-0000-0000-000032000000}"/>
    <cellStyle name="20% - Accent2 7 2" xfId="834" xr:uid="{00000000-0005-0000-0000-000033000000}"/>
    <cellStyle name="20% - Accent2 8" xfId="27" xr:uid="{00000000-0005-0000-0000-000034000000}"/>
    <cellStyle name="20% - Accent2 8 2" xfId="835" xr:uid="{00000000-0005-0000-0000-000035000000}"/>
    <cellStyle name="20% - Accent2 9" xfId="28" xr:uid="{00000000-0005-0000-0000-000036000000}"/>
    <cellStyle name="20% - Accent2 9 2" xfId="836" xr:uid="{00000000-0005-0000-0000-000037000000}"/>
    <cellStyle name="20% - Accent3" xfId="29" xr:uid="{00000000-0005-0000-0000-000038000000}"/>
    <cellStyle name="20% - Accent3 10" xfId="30" xr:uid="{00000000-0005-0000-0000-000039000000}"/>
    <cellStyle name="20% - Accent3 10 2" xfId="838" xr:uid="{00000000-0005-0000-0000-00003A000000}"/>
    <cellStyle name="20% - Accent3 11" xfId="31" xr:uid="{00000000-0005-0000-0000-00003B000000}"/>
    <cellStyle name="20% - Accent3 11 2" xfId="839" xr:uid="{00000000-0005-0000-0000-00003C000000}"/>
    <cellStyle name="20% - Accent3 12" xfId="837" xr:uid="{00000000-0005-0000-0000-00003D000000}"/>
    <cellStyle name="20% - Accent3 2" xfId="32" xr:uid="{00000000-0005-0000-0000-00003E000000}"/>
    <cellStyle name="20% - Accent3 2 2" xfId="840" xr:uid="{00000000-0005-0000-0000-00003F000000}"/>
    <cellStyle name="20% - Accent3 3" xfId="33" xr:uid="{00000000-0005-0000-0000-000040000000}"/>
    <cellStyle name="20% - Accent3 3 2" xfId="841" xr:uid="{00000000-0005-0000-0000-000041000000}"/>
    <cellStyle name="20% - Accent3 4" xfId="34" xr:uid="{00000000-0005-0000-0000-000042000000}"/>
    <cellStyle name="20% - Accent3 4 2" xfId="842" xr:uid="{00000000-0005-0000-0000-000043000000}"/>
    <cellStyle name="20% - Accent3 5" xfId="35" xr:uid="{00000000-0005-0000-0000-000044000000}"/>
    <cellStyle name="20% - Accent3 5 2" xfId="843" xr:uid="{00000000-0005-0000-0000-000045000000}"/>
    <cellStyle name="20% - Accent3 6" xfId="36" xr:uid="{00000000-0005-0000-0000-000046000000}"/>
    <cellStyle name="20% - Accent3 6 2" xfId="844" xr:uid="{00000000-0005-0000-0000-000047000000}"/>
    <cellStyle name="20% - Accent3 7" xfId="37" xr:uid="{00000000-0005-0000-0000-000048000000}"/>
    <cellStyle name="20% - Accent3 7 2" xfId="845" xr:uid="{00000000-0005-0000-0000-000049000000}"/>
    <cellStyle name="20% - Accent3 8" xfId="38" xr:uid="{00000000-0005-0000-0000-00004A000000}"/>
    <cellStyle name="20% - Accent3 8 2" xfId="846" xr:uid="{00000000-0005-0000-0000-00004B000000}"/>
    <cellStyle name="20% - Accent3 9" xfId="39" xr:uid="{00000000-0005-0000-0000-00004C000000}"/>
    <cellStyle name="20% - Accent3 9 2" xfId="847" xr:uid="{00000000-0005-0000-0000-00004D000000}"/>
    <cellStyle name="20% - Accent4" xfId="40" xr:uid="{00000000-0005-0000-0000-00004E000000}"/>
    <cellStyle name="20% - Accent4 10" xfId="41" xr:uid="{00000000-0005-0000-0000-00004F000000}"/>
    <cellStyle name="20% - Accent4 10 2" xfId="849" xr:uid="{00000000-0005-0000-0000-000050000000}"/>
    <cellStyle name="20% - Accent4 11" xfId="42" xr:uid="{00000000-0005-0000-0000-000051000000}"/>
    <cellStyle name="20% - Accent4 11 2" xfId="850" xr:uid="{00000000-0005-0000-0000-000052000000}"/>
    <cellStyle name="20% - Accent4 12" xfId="848" xr:uid="{00000000-0005-0000-0000-000053000000}"/>
    <cellStyle name="20% - Accent4 2" xfId="43" xr:uid="{00000000-0005-0000-0000-000054000000}"/>
    <cellStyle name="20% - Accent4 2 2" xfId="851" xr:uid="{00000000-0005-0000-0000-000055000000}"/>
    <cellStyle name="20% - Accent4 3" xfId="44" xr:uid="{00000000-0005-0000-0000-000056000000}"/>
    <cellStyle name="20% - Accent4 3 2" xfId="852" xr:uid="{00000000-0005-0000-0000-000057000000}"/>
    <cellStyle name="20% - Accent4 4" xfId="45" xr:uid="{00000000-0005-0000-0000-000058000000}"/>
    <cellStyle name="20% - Accent4 4 2" xfId="853" xr:uid="{00000000-0005-0000-0000-000059000000}"/>
    <cellStyle name="20% - Accent4 5" xfId="46" xr:uid="{00000000-0005-0000-0000-00005A000000}"/>
    <cellStyle name="20% - Accent4 5 2" xfId="854" xr:uid="{00000000-0005-0000-0000-00005B000000}"/>
    <cellStyle name="20% - Accent4 6" xfId="47" xr:uid="{00000000-0005-0000-0000-00005C000000}"/>
    <cellStyle name="20% - Accent4 6 2" xfId="855" xr:uid="{00000000-0005-0000-0000-00005D000000}"/>
    <cellStyle name="20% - Accent4 7" xfId="48" xr:uid="{00000000-0005-0000-0000-00005E000000}"/>
    <cellStyle name="20% - Accent4 7 2" xfId="856" xr:uid="{00000000-0005-0000-0000-00005F000000}"/>
    <cellStyle name="20% - Accent4 8" xfId="49" xr:uid="{00000000-0005-0000-0000-000060000000}"/>
    <cellStyle name="20% - Accent4 8 2" xfId="857" xr:uid="{00000000-0005-0000-0000-000061000000}"/>
    <cellStyle name="20% - Accent4 9" xfId="50" xr:uid="{00000000-0005-0000-0000-000062000000}"/>
    <cellStyle name="20% - Accent4 9 2" xfId="858" xr:uid="{00000000-0005-0000-0000-000063000000}"/>
    <cellStyle name="20% - Accent5" xfId="51" xr:uid="{00000000-0005-0000-0000-000064000000}"/>
    <cellStyle name="20% - Accent5 10" xfId="52" xr:uid="{00000000-0005-0000-0000-000065000000}"/>
    <cellStyle name="20% - Accent5 10 2" xfId="860" xr:uid="{00000000-0005-0000-0000-000066000000}"/>
    <cellStyle name="20% - Accent5 11" xfId="53" xr:uid="{00000000-0005-0000-0000-000067000000}"/>
    <cellStyle name="20% - Accent5 11 2" xfId="861" xr:uid="{00000000-0005-0000-0000-000068000000}"/>
    <cellStyle name="20% - Accent5 12" xfId="859" xr:uid="{00000000-0005-0000-0000-000069000000}"/>
    <cellStyle name="20% - Accent5 2" xfId="54" xr:uid="{00000000-0005-0000-0000-00006A000000}"/>
    <cellStyle name="20% - Accent5 2 2" xfId="862" xr:uid="{00000000-0005-0000-0000-00006B000000}"/>
    <cellStyle name="20% - Accent5 3" xfId="55" xr:uid="{00000000-0005-0000-0000-00006C000000}"/>
    <cellStyle name="20% - Accent5 3 2" xfId="863" xr:uid="{00000000-0005-0000-0000-00006D000000}"/>
    <cellStyle name="20% - Accent5 4" xfId="56" xr:uid="{00000000-0005-0000-0000-00006E000000}"/>
    <cellStyle name="20% - Accent5 4 2" xfId="864" xr:uid="{00000000-0005-0000-0000-00006F000000}"/>
    <cellStyle name="20% - Accent5 5" xfId="57" xr:uid="{00000000-0005-0000-0000-000070000000}"/>
    <cellStyle name="20% - Accent5 5 2" xfId="865" xr:uid="{00000000-0005-0000-0000-000071000000}"/>
    <cellStyle name="20% - Accent5 6" xfId="58" xr:uid="{00000000-0005-0000-0000-000072000000}"/>
    <cellStyle name="20% - Accent5 6 2" xfId="866" xr:uid="{00000000-0005-0000-0000-000073000000}"/>
    <cellStyle name="20% - Accent5 7" xfId="59" xr:uid="{00000000-0005-0000-0000-000074000000}"/>
    <cellStyle name="20% - Accent5 7 2" xfId="867" xr:uid="{00000000-0005-0000-0000-000075000000}"/>
    <cellStyle name="20% - Accent5 8" xfId="60" xr:uid="{00000000-0005-0000-0000-000076000000}"/>
    <cellStyle name="20% - Accent5 8 2" xfId="868" xr:uid="{00000000-0005-0000-0000-000077000000}"/>
    <cellStyle name="20% - Accent5 9" xfId="61" xr:uid="{00000000-0005-0000-0000-000078000000}"/>
    <cellStyle name="20% - Accent5 9 2" xfId="869" xr:uid="{00000000-0005-0000-0000-000079000000}"/>
    <cellStyle name="20% - Accent6" xfId="62" xr:uid="{00000000-0005-0000-0000-00007A000000}"/>
    <cellStyle name="20% - Accent6 10" xfId="63" xr:uid="{00000000-0005-0000-0000-00007B000000}"/>
    <cellStyle name="20% - Accent6 10 2" xfId="871" xr:uid="{00000000-0005-0000-0000-00007C000000}"/>
    <cellStyle name="20% - Accent6 11" xfId="64" xr:uid="{00000000-0005-0000-0000-00007D000000}"/>
    <cellStyle name="20% - Accent6 11 2" xfId="872" xr:uid="{00000000-0005-0000-0000-00007E000000}"/>
    <cellStyle name="20% - Accent6 12" xfId="870" xr:uid="{00000000-0005-0000-0000-00007F000000}"/>
    <cellStyle name="20% - Accent6 2" xfId="65" xr:uid="{00000000-0005-0000-0000-000080000000}"/>
    <cellStyle name="20% - Accent6 2 2" xfId="873" xr:uid="{00000000-0005-0000-0000-000081000000}"/>
    <cellStyle name="20% - Accent6 3" xfId="66" xr:uid="{00000000-0005-0000-0000-000082000000}"/>
    <cellStyle name="20% - Accent6 3 2" xfId="874" xr:uid="{00000000-0005-0000-0000-000083000000}"/>
    <cellStyle name="20% - Accent6 4" xfId="67" xr:uid="{00000000-0005-0000-0000-000084000000}"/>
    <cellStyle name="20% - Accent6 4 2" xfId="875" xr:uid="{00000000-0005-0000-0000-000085000000}"/>
    <cellStyle name="20% - Accent6 5" xfId="68" xr:uid="{00000000-0005-0000-0000-000086000000}"/>
    <cellStyle name="20% - Accent6 5 2" xfId="876" xr:uid="{00000000-0005-0000-0000-000087000000}"/>
    <cellStyle name="20% - Accent6 6" xfId="69" xr:uid="{00000000-0005-0000-0000-000088000000}"/>
    <cellStyle name="20% - Accent6 6 2" xfId="877" xr:uid="{00000000-0005-0000-0000-000089000000}"/>
    <cellStyle name="20% - Accent6 7" xfId="70" xr:uid="{00000000-0005-0000-0000-00008A000000}"/>
    <cellStyle name="20% - Accent6 7 2" xfId="878" xr:uid="{00000000-0005-0000-0000-00008B000000}"/>
    <cellStyle name="20% - Accent6 8" xfId="71" xr:uid="{00000000-0005-0000-0000-00008C000000}"/>
    <cellStyle name="20% - Accent6 8 2" xfId="879" xr:uid="{00000000-0005-0000-0000-00008D000000}"/>
    <cellStyle name="20% - Accent6 9" xfId="72" xr:uid="{00000000-0005-0000-0000-00008E000000}"/>
    <cellStyle name="20% - Accent6 9 2" xfId="880" xr:uid="{00000000-0005-0000-0000-00008F000000}"/>
    <cellStyle name="40 % – Poudarek1 2" xfId="73" xr:uid="{00000000-0005-0000-0000-000090000000}"/>
    <cellStyle name="40 % – Poudarek1 2 2" xfId="881" xr:uid="{00000000-0005-0000-0000-000091000000}"/>
    <cellStyle name="40 % – Poudarek2 2" xfId="74" xr:uid="{00000000-0005-0000-0000-000092000000}"/>
    <cellStyle name="40 % – Poudarek2 2 2" xfId="882" xr:uid="{00000000-0005-0000-0000-000093000000}"/>
    <cellStyle name="40 % – Poudarek3 2" xfId="75" xr:uid="{00000000-0005-0000-0000-000094000000}"/>
    <cellStyle name="40 % – Poudarek3 2 2" xfId="883" xr:uid="{00000000-0005-0000-0000-000095000000}"/>
    <cellStyle name="40 % – Poudarek4 2" xfId="76" xr:uid="{00000000-0005-0000-0000-000096000000}"/>
    <cellStyle name="40 % – Poudarek4 2 2" xfId="884" xr:uid="{00000000-0005-0000-0000-000097000000}"/>
    <cellStyle name="40 % – Poudarek5 2" xfId="77" xr:uid="{00000000-0005-0000-0000-000098000000}"/>
    <cellStyle name="40 % – Poudarek5 2 2" xfId="885" xr:uid="{00000000-0005-0000-0000-000099000000}"/>
    <cellStyle name="40 % – Poudarek6 2" xfId="78" xr:uid="{00000000-0005-0000-0000-00009A000000}"/>
    <cellStyle name="40 % – Poudarek6 2 2" xfId="886" xr:uid="{00000000-0005-0000-0000-00009B000000}"/>
    <cellStyle name="40% - Accent1" xfId="79" xr:uid="{00000000-0005-0000-0000-00009C000000}"/>
    <cellStyle name="40% - Accent1 10" xfId="80" xr:uid="{00000000-0005-0000-0000-00009D000000}"/>
    <cellStyle name="40% - Accent1 10 2" xfId="888" xr:uid="{00000000-0005-0000-0000-00009E000000}"/>
    <cellStyle name="40% - Accent1 11" xfId="81" xr:uid="{00000000-0005-0000-0000-00009F000000}"/>
    <cellStyle name="40% - Accent1 11 2" xfId="889" xr:uid="{00000000-0005-0000-0000-0000A0000000}"/>
    <cellStyle name="40% - Accent1 12" xfId="887" xr:uid="{00000000-0005-0000-0000-0000A1000000}"/>
    <cellStyle name="40% - Accent1 2" xfId="82" xr:uid="{00000000-0005-0000-0000-0000A2000000}"/>
    <cellStyle name="40% - Accent1 2 2" xfId="890" xr:uid="{00000000-0005-0000-0000-0000A3000000}"/>
    <cellStyle name="40% - Accent1 3" xfId="83" xr:uid="{00000000-0005-0000-0000-0000A4000000}"/>
    <cellStyle name="40% - Accent1 3 2" xfId="891" xr:uid="{00000000-0005-0000-0000-0000A5000000}"/>
    <cellStyle name="40% - Accent1 4" xfId="84" xr:uid="{00000000-0005-0000-0000-0000A6000000}"/>
    <cellStyle name="40% - Accent1 4 2" xfId="892" xr:uid="{00000000-0005-0000-0000-0000A7000000}"/>
    <cellStyle name="40% - Accent1 5" xfId="85" xr:uid="{00000000-0005-0000-0000-0000A8000000}"/>
    <cellStyle name="40% - Accent1 5 2" xfId="893" xr:uid="{00000000-0005-0000-0000-0000A9000000}"/>
    <cellStyle name="40% - Accent1 6" xfId="86" xr:uid="{00000000-0005-0000-0000-0000AA000000}"/>
    <cellStyle name="40% - Accent1 6 2" xfId="894" xr:uid="{00000000-0005-0000-0000-0000AB000000}"/>
    <cellStyle name="40% - Accent1 7" xfId="87" xr:uid="{00000000-0005-0000-0000-0000AC000000}"/>
    <cellStyle name="40% - Accent1 7 2" xfId="895" xr:uid="{00000000-0005-0000-0000-0000AD000000}"/>
    <cellStyle name="40% - Accent1 8" xfId="88" xr:uid="{00000000-0005-0000-0000-0000AE000000}"/>
    <cellStyle name="40% - Accent1 8 2" xfId="896" xr:uid="{00000000-0005-0000-0000-0000AF000000}"/>
    <cellStyle name="40% - Accent1 9" xfId="89" xr:uid="{00000000-0005-0000-0000-0000B0000000}"/>
    <cellStyle name="40% - Accent1 9 2" xfId="897" xr:uid="{00000000-0005-0000-0000-0000B1000000}"/>
    <cellStyle name="40% - Accent2" xfId="90" xr:uid="{00000000-0005-0000-0000-0000B2000000}"/>
    <cellStyle name="40% - Accent2 10" xfId="91" xr:uid="{00000000-0005-0000-0000-0000B3000000}"/>
    <cellStyle name="40% - Accent2 10 2" xfId="899" xr:uid="{00000000-0005-0000-0000-0000B4000000}"/>
    <cellStyle name="40% - Accent2 11" xfId="92" xr:uid="{00000000-0005-0000-0000-0000B5000000}"/>
    <cellStyle name="40% - Accent2 11 2" xfId="900" xr:uid="{00000000-0005-0000-0000-0000B6000000}"/>
    <cellStyle name="40% - Accent2 12" xfId="898" xr:uid="{00000000-0005-0000-0000-0000B7000000}"/>
    <cellStyle name="40% - Accent2 2" xfId="93" xr:uid="{00000000-0005-0000-0000-0000B8000000}"/>
    <cellStyle name="40% - Accent2 2 2" xfId="901" xr:uid="{00000000-0005-0000-0000-0000B9000000}"/>
    <cellStyle name="40% - Accent2 3" xfId="94" xr:uid="{00000000-0005-0000-0000-0000BA000000}"/>
    <cellStyle name="40% - Accent2 3 2" xfId="902" xr:uid="{00000000-0005-0000-0000-0000BB000000}"/>
    <cellStyle name="40% - Accent2 4" xfId="95" xr:uid="{00000000-0005-0000-0000-0000BC000000}"/>
    <cellStyle name="40% - Accent2 4 2" xfId="903" xr:uid="{00000000-0005-0000-0000-0000BD000000}"/>
    <cellStyle name="40% - Accent2 5" xfId="96" xr:uid="{00000000-0005-0000-0000-0000BE000000}"/>
    <cellStyle name="40% - Accent2 5 2" xfId="904" xr:uid="{00000000-0005-0000-0000-0000BF000000}"/>
    <cellStyle name="40% - Accent2 6" xfId="97" xr:uid="{00000000-0005-0000-0000-0000C0000000}"/>
    <cellStyle name="40% - Accent2 6 2" xfId="905" xr:uid="{00000000-0005-0000-0000-0000C1000000}"/>
    <cellStyle name="40% - Accent2 7" xfId="98" xr:uid="{00000000-0005-0000-0000-0000C2000000}"/>
    <cellStyle name="40% - Accent2 7 2" xfId="906" xr:uid="{00000000-0005-0000-0000-0000C3000000}"/>
    <cellStyle name="40% - Accent2 8" xfId="99" xr:uid="{00000000-0005-0000-0000-0000C4000000}"/>
    <cellStyle name="40% - Accent2 8 2" xfId="907" xr:uid="{00000000-0005-0000-0000-0000C5000000}"/>
    <cellStyle name="40% - Accent2 9" xfId="100" xr:uid="{00000000-0005-0000-0000-0000C6000000}"/>
    <cellStyle name="40% - Accent2 9 2" xfId="908" xr:uid="{00000000-0005-0000-0000-0000C7000000}"/>
    <cellStyle name="40% - Accent3" xfId="101" xr:uid="{00000000-0005-0000-0000-0000C8000000}"/>
    <cellStyle name="40% - Accent3 10" xfId="102" xr:uid="{00000000-0005-0000-0000-0000C9000000}"/>
    <cellStyle name="40% - Accent3 10 2" xfId="910" xr:uid="{00000000-0005-0000-0000-0000CA000000}"/>
    <cellStyle name="40% - Accent3 11" xfId="103" xr:uid="{00000000-0005-0000-0000-0000CB000000}"/>
    <cellStyle name="40% - Accent3 11 2" xfId="911" xr:uid="{00000000-0005-0000-0000-0000CC000000}"/>
    <cellStyle name="40% - Accent3 12" xfId="909" xr:uid="{00000000-0005-0000-0000-0000CD000000}"/>
    <cellStyle name="40% - Accent3 2" xfId="104" xr:uid="{00000000-0005-0000-0000-0000CE000000}"/>
    <cellStyle name="40% - Accent3 2 2" xfId="912" xr:uid="{00000000-0005-0000-0000-0000CF000000}"/>
    <cellStyle name="40% - Accent3 3" xfId="105" xr:uid="{00000000-0005-0000-0000-0000D0000000}"/>
    <cellStyle name="40% - Accent3 3 2" xfId="913" xr:uid="{00000000-0005-0000-0000-0000D1000000}"/>
    <cellStyle name="40% - Accent3 4" xfId="106" xr:uid="{00000000-0005-0000-0000-0000D2000000}"/>
    <cellStyle name="40% - Accent3 4 2" xfId="914" xr:uid="{00000000-0005-0000-0000-0000D3000000}"/>
    <cellStyle name="40% - Accent3 5" xfId="107" xr:uid="{00000000-0005-0000-0000-0000D4000000}"/>
    <cellStyle name="40% - Accent3 5 2" xfId="915" xr:uid="{00000000-0005-0000-0000-0000D5000000}"/>
    <cellStyle name="40% - Accent3 6" xfId="108" xr:uid="{00000000-0005-0000-0000-0000D6000000}"/>
    <cellStyle name="40% - Accent3 6 2" xfId="916" xr:uid="{00000000-0005-0000-0000-0000D7000000}"/>
    <cellStyle name="40% - Accent3 7" xfId="109" xr:uid="{00000000-0005-0000-0000-0000D8000000}"/>
    <cellStyle name="40% - Accent3 7 2" xfId="917" xr:uid="{00000000-0005-0000-0000-0000D9000000}"/>
    <cellStyle name="40% - Accent3 8" xfId="110" xr:uid="{00000000-0005-0000-0000-0000DA000000}"/>
    <cellStyle name="40% - Accent3 8 2" xfId="918" xr:uid="{00000000-0005-0000-0000-0000DB000000}"/>
    <cellStyle name="40% - Accent3 9" xfId="111" xr:uid="{00000000-0005-0000-0000-0000DC000000}"/>
    <cellStyle name="40% - Accent3 9 2" xfId="919" xr:uid="{00000000-0005-0000-0000-0000DD000000}"/>
    <cellStyle name="40% - Accent4" xfId="112" xr:uid="{00000000-0005-0000-0000-0000DE000000}"/>
    <cellStyle name="40% - Accent4 10" xfId="113" xr:uid="{00000000-0005-0000-0000-0000DF000000}"/>
    <cellStyle name="40% - Accent4 10 2" xfId="921" xr:uid="{00000000-0005-0000-0000-0000E0000000}"/>
    <cellStyle name="40% - Accent4 11" xfId="114" xr:uid="{00000000-0005-0000-0000-0000E1000000}"/>
    <cellStyle name="40% - Accent4 11 2" xfId="922" xr:uid="{00000000-0005-0000-0000-0000E2000000}"/>
    <cellStyle name="40% - Accent4 12" xfId="920" xr:uid="{00000000-0005-0000-0000-0000E3000000}"/>
    <cellStyle name="40% - Accent4 2" xfId="115" xr:uid="{00000000-0005-0000-0000-0000E4000000}"/>
    <cellStyle name="40% - Accent4 2 2" xfId="923" xr:uid="{00000000-0005-0000-0000-0000E5000000}"/>
    <cellStyle name="40% - Accent4 3" xfId="116" xr:uid="{00000000-0005-0000-0000-0000E6000000}"/>
    <cellStyle name="40% - Accent4 3 2" xfId="924" xr:uid="{00000000-0005-0000-0000-0000E7000000}"/>
    <cellStyle name="40% - Accent4 4" xfId="117" xr:uid="{00000000-0005-0000-0000-0000E8000000}"/>
    <cellStyle name="40% - Accent4 4 2" xfId="925" xr:uid="{00000000-0005-0000-0000-0000E9000000}"/>
    <cellStyle name="40% - Accent4 5" xfId="118" xr:uid="{00000000-0005-0000-0000-0000EA000000}"/>
    <cellStyle name="40% - Accent4 5 2" xfId="926" xr:uid="{00000000-0005-0000-0000-0000EB000000}"/>
    <cellStyle name="40% - Accent4 6" xfId="119" xr:uid="{00000000-0005-0000-0000-0000EC000000}"/>
    <cellStyle name="40% - Accent4 6 2" xfId="927" xr:uid="{00000000-0005-0000-0000-0000ED000000}"/>
    <cellStyle name="40% - Accent4 7" xfId="120" xr:uid="{00000000-0005-0000-0000-0000EE000000}"/>
    <cellStyle name="40% - Accent4 7 2" xfId="928" xr:uid="{00000000-0005-0000-0000-0000EF000000}"/>
    <cellStyle name="40% - Accent4 8" xfId="121" xr:uid="{00000000-0005-0000-0000-0000F0000000}"/>
    <cellStyle name="40% - Accent4 8 2" xfId="929" xr:uid="{00000000-0005-0000-0000-0000F1000000}"/>
    <cellStyle name="40% - Accent4 9" xfId="122" xr:uid="{00000000-0005-0000-0000-0000F2000000}"/>
    <cellStyle name="40% - Accent4 9 2" xfId="930" xr:uid="{00000000-0005-0000-0000-0000F3000000}"/>
    <cellStyle name="40% - Accent5" xfId="123" xr:uid="{00000000-0005-0000-0000-0000F4000000}"/>
    <cellStyle name="40% - Accent5 10" xfId="124" xr:uid="{00000000-0005-0000-0000-0000F5000000}"/>
    <cellStyle name="40% - Accent5 10 2" xfId="932" xr:uid="{00000000-0005-0000-0000-0000F6000000}"/>
    <cellStyle name="40% - Accent5 11" xfId="125" xr:uid="{00000000-0005-0000-0000-0000F7000000}"/>
    <cellStyle name="40% - Accent5 11 2" xfId="933" xr:uid="{00000000-0005-0000-0000-0000F8000000}"/>
    <cellStyle name="40% - Accent5 12" xfId="931" xr:uid="{00000000-0005-0000-0000-0000F9000000}"/>
    <cellStyle name="40% - Accent5 2" xfId="126" xr:uid="{00000000-0005-0000-0000-0000FA000000}"/>
    <cellStyle name="40% - Accent5 2 2" xfId="934" xr:uid="{00000000-0005-0000-0000-0000FB000000}"/>
    <cellStyle name="40% - Accent5 3" xfId="127" xr:uid="{00000000-0005-0000-0000-0000FC000000}"/>
    <cellStyle name="40% - Accent5 3 2" xfId="935" xr:uid="{00000000-0005-0000-0000-0000FD000000}"/>
    <cellStyle name="40% - Accent5 4" xfId="128" xr:uid="{00000000-0005-0000-0000-0000FE000000}"/>
    <cellStyle name="40% - Accent5 4 2" xfId="936" xr:uid="{00000000-0005-0000-0000-0000FF000000}"/>
    <cellStyle name="40% - Accent5 5" xfId="129" xr:uid="{00000000-0005-0000-0000-000000010000}"/>
    <cellStyle name="40% - Accent5 5 2" xfId="937" xr:uid="{00000000-0005-0000-0000-000001010000}"/>
    <cellStyle name="40% - Accent5 6" xfId="130" xr:uid="{00000000-0005-0000-0000-000002010000}"/>
    <cellStyle name="40% - Accent5 6 2" xfId="938" xr:uid="{00000000-0005-0000-0000-000003010000}"/>
    <cellStyle name="40% - Accent5 7" xfId="131" xr:uid="{00000000-0005-0000-0000-000004010000}"/>
    <cellStyle name="40% - Accent5 7 2" xfId="939" xr:uid="{00000000-0005-0000-0000-000005010000}"/>
    <cellStyle name="40% - Accent5 8" xfId="132" xr:uid="{00000000-0005-0000-0000-000006010000}"/>
    <cellStyle name="40% - Accent5 8 2" xfId="940" xr:uid="{00000000-0005-0000-0000-000007010000}"/>
    <cellStyle name="40% - Accent5 9" xfId="133" xr:uid="{00000000-0005-0000-0000-000008010000}"/>
    <cellStyle name="40% - Accent5 9 2" xfId="941" xr:uid="{00000000-0005-0000-0000-000009010000}"/>
    <cellStyle name="40% - Accent6" xfId="134" xr:uid="{00000000-0005-0000-0000-00000A010000}"/>
    <cellStyle name="40% - Accent6 10" xfId="135" xr:uid="{00000000-0005-0000-0000-00000B010000}"/>
    <cellStyle name="40% - Accent6 10 2" xfId="943" xr:uid="{00000000-0005-0000-0000-00000C010000}"/>
    <cellStyle name="40% - Accent6 11" xfId="136" xr:uid="{00000000-0005-0000-0000-00000D010000}"/>
    <cellStyle name="40% - Accent6 11 2" xfId="944" xr:uid="{00000000-0005-0000-0000-00000E010000}"/>
    <cellStyle name="40% - Accent6 12" xfId="942" xr:uid="{00000000-0005-0000-0000-00000F010000}"/>
    <cellStyle name="40% - Accent6 2" xfId="137" xr:uid="{00000000-0005-0000-0000-000010010000}"/>
    <cellStyle name="40% - Accent6 2 2" xfId="945" xr:uid="{00000000-0005-0000-0000-000011010000}"/>
    <cellStyle name="40% - Accent6 3" xfId="138" xr:uid="{00000000-0005-0000-0000-000012010000}"/>
    <cellStyle name="40% - Accent6 3 2" xfId="946" xr:uid="{00000000-0005-0000-0000-000013010000}"/>
    <cellStyle name="40% - Accent6 4" xfId="139" xr:uid="{00000000-0005-0000-0000-000014010000}"/>
    <cellStyle name="40% - Accent6 4 2" xfId="947" xr:uid="{00000000-0005-0000-0000-000015010000}"/>
    <cellStyle name="40% - Accent6 5" xfId="140" xr:uid="{00000000-0005-0000-0000-000016010000}"/>
    <cellStyle name="40% - Accent6 5 2" xfId="948" xr:uid="{00000000-0005-0000-0000-000017010000}"/>
    <cellStyle name="40% - Accent6 6" xfId="141" xr:uid="{00000000-0005-0000-0000-000018010000}"/>
    <cellStyle name="40% - Accent6 6 2" xfId="949" xr:uid="{00000000-0005-0000-0000-000019010000}"/>
    <cellStyle name="40% - Accent6 7" xfId="142" xr:uid="{00000000-0005-0000-0000-00001A010000}"/>
    <cellStyle name="40% - Accent6 7 2" xfId="950" xr:uid="{00000000-0005-0000-0000-00001B010000}"/>
    <cellStyle name="40% - Accent6 8" xfId="143" xr:uid="{00000000-0005-0000-0000-00001C010000}"/>
    <cellStyle name="40% - Accent6 8 2" xfId="951" xr:uid="{00000000-0005-0000-0000-00001D010000}"/>
    <cellStyle name="40% - Accent6 9" xfId="144" xr:uid="{00000000-0005-0000-0000-00001E010000}"/>
    <cellStyle name="40% - Accent6 9 2" xfId="952" xr:uid="{00000000-0005-0000-0000-00001F010000}"/>
    <cellStyle name="60 % – Poudarek1 2" xfId="145" xr:uid="{00000000-0005-0000-0000-000020010000}"/>
    <cellStyle name="60 % – Poudarek2 2" xfId="146" xr:uid="{00000000-0005-0000-0000-000021010000}"/>
    <cellStyle name="60 % – Poudarek3 2" xfId="147" xr:uid="{00000000-0005-0000-0000-000022010000}"/>
    <cellStyle name="60 % – Poudarek4 2" xfId="148" xr:uid="{00000000-0005-0000-0000-000023010000}"/>
    <cellStyle name="60 % – Poudarek5 2" xfId="149" xr:uid="{00000000-0005-0000-0000-000024010000}"/>
    <cellStyle name="60 % – Poudarek6 2" xfId="150" xr:uid="{00000000-0005-0000-0000-000025010000}"/>
    <cellStyle name="60% - Accent1" xfId="151" xr:uid="{00000000-0005-0000-0000-000026010000}"/>
    <cellStyle name="60% - Accent2" xfId="152" xr:uid="{00000000-0005-0000-0000-000027010000}"/>
    <cellStyle name="60% - Accent3" xfId="153" xr:uid="{00000000-0005-0000-0000-000028010000}"/>
    <cellStyle name="60% - Accent4" xfId="154" xr:uid="{00000000-0005-0000-0000-000029010000}"/>
    <cellStyle name="60% - Accent5" xfId="155" xr:uid="{00000000-0005-0000-0000-00002A010000}"/>
    <cellStyle name="60% - Accent6" xfId="156" xr:uid="{00000000-0005-0000-0000-00002B010000}"/>
    <cellStyle name="Accent1" xfId="157" xr:uid="{00000000-0005-0000-0000-00002C010000}"/>
    <cellStyle name="Accent1 2" xfId="980" xr:uid="{00000000-0005-0000-0000-00002D010000}"/>
    <cellStyle name="Accent2" xfId="158" xr:uid="{00000000-0005-0000-0000-00002E010000}"/>
    <cellStyle name="Accent2 2" xfId="981" xr:uid="{00000000-0005-0000-0000-00002F010000}"/>
    <cellStyle name="Accent3" xfId="159" xr:uid="{00000000-0005-0000-0000-000030010000}"/>
    <cellStyle name="Accent3 2" xfId="982" xr:uid="{00000000-0005-0000-0000-000031010000}"/>
    <cellStyle name="Accent4" xfId="160" xr:uid="{00000000-0005-0000-0000-000032010000}"/>
    <cellStyle name="Accent4 2" xfId="983" xr:uid="{00000000-0005-0000-0000-000033010000}"/>
    <cellStyle name="Accent5" xfId="161" xr:uid="{00000000-0005-0000-0000-000034010000}"/>
    <cellStyle name="Accent6" xfId="162" xr:uid="{00000000-0005-0000-0000-000035010000}"/>
    <cellStyle name="Accent6 2" xfId="984" xr:uid="{00000000-0005-0000-0000-000036010000}"/>
    <cellStyle name="Bad" xfId="163" xr:uid="{00000000-0005-0000-0000-000037010000}"/>
    <cellStyle name="Bad 2" xfId="985" xr:uid="{00000000-0005-0000-0000-000038010000}"/>
    <cellStyle name="Calculation" xfId="164" xr:uid="{00000000-0005-0000-0000-000039010000}"/>
    <cellStyle name="Calculation 2" xfId="986" xr:uid="{00000000-0005-0000-0000-00003A010000}"/>
    <cellStyle name="Check Cell" xfId="165" xr:uid="{00000000-0005-0000-0000-00003B010000}"/>
    <cellStyle name="Comma 2" xfId="166" xr:uid="{00000000-0005-0000-0000-00003C010000}"/>
    <cellStyle name="Comma 3" xfId="1008" xr:uid="{06FB4CDB-7006-452A-AD90-91DF389DE0FF}"/>
    <cellStyle name="Comma 4" xfId="1010" xr:uid="{0F5D76A3-8EBA-45F8-8F43-6956F71FB0E0}"/>
    <cellStyle name="Comma0" xfId="167" xr:uid="{00000000-0005-0000-0000-00003D010000}"/>
    <cellStyle name="Currency 2" xfId="1001" xr:uid="{A071562E-0413-44B3-8ED3-998A4A6A6D5C}"/>
    <cellStyle name="Currency 3" xfId="999" xr:uid="{44BC0E03-8025-4F04-90E0-B39177AB5D52}"/>
    <cellStyle name="Currency 4" xfId="1011" xr:uid="{1957FB23-D376-404A-A0A9-C4EF9094E85F}"/>
    <cellStyle name="Currency0" xfId="168" xr:uid="{00000000-0005-0000-0000-00003F010000}"/>
    <cellStyle name="Date" xfId="169" xr:uid="{00000000-0005-0000-0000-000040010000}"/>
    <cellStyle name="Dobro 2" xfId="170" xr:uid="{00000000-0005-0000-0000-000041010000}"/>
    <cellStyle name="Excel Built-in Normal" xfId="171" xr:uid="{00000000-0005-0000-0000-000042010000}"/>
    <cellStyle name="Explanatory Text" xfId="172" xr:uid="{00000000-0005-0000-0000-000043010000}"/>
    <cellStyle name="Fixed" xfId="173" xr:uid="{00000000-0005-0000-0000-000044010000}"/>
    <cellStyle name="Good" xfId="174" xr:uid="{00000000-0005-0000-0000-000045010000}"/>
    <cellStyle name="Heading 1" xfId="175" xr:uid="{00000000-0005-0000-0000-000046010000}"/>
    <cellStyle name="Heading 1 2" xfId="987" xr:uid="{00000000-0005-0000-0000-000047010000}"/>
    <cellStyle name="Heading 2" xfId="176" xr:uid="{00000000-0005-0000-0000-000048010000}"/>
    <cellStyle name="Heading 2 2" xfId="988" xr:uid="{00000000-0005-0000-0000-000049010000}"/>
    <cellStyle name="Heading 3" xfId="177" xr:uid="{00000000-0005-0000-0000-00004A010000}"/>
    <cellStyle name="Heading 3 2" xfId="989" xr:uid="{00000000-0005-0000-0000-00004B010000}"/>
    <cellStyle name="Heading 4" xfId="178" xr:uid="{00000000-0005-0000-0000-00004C010000}"/>
    <cellStyle name="Heading 4 2" xfId="990" xr:uid="{00000000-0005-0000-0000-00004D010000}"/>
    <cellStyle name="Heading1" xfId="179" xr:uid="{00000000-0005-0000-0000-00004E010000}"/>
    <cellStyle name="Heading2" xfId="180" xr:uid="{00000000-0005-0000-0000-00004F010000}"/>
    <cellStyle name="Input" xfId="181" xr:uid="{00000000-0005-0000-0000-000050010000}"/>
    <cellStyle name="Input 2" xfId="991" xr:uid="{00000000-0005-0000-0000-000051010000}"/>
    <cellStyle name="Izhod 2" xfId="182" xr:uid="{00000000-0005-0000-0000-000052010000}"/>
    <cellStyle name="Keš" xfId="183" xr:uid="{00000000-0005-0000-0000-000053010000}"/>
    <cellStyle name="Linked Cell" xfId="184" xr:uid="{00000000-0005-0000-0000-000054010000}"/>
    <cellStyle name="Linked Cell 2" xfId="992" xr:uid="{00000000-0005-0000-0000-000055010000}"/>
    <cellStyle name="Naslov 1 2" xfId="185" xr:uid="{00000000-0005-0000-0000-000056010000}"/>
    <cellStyle name="Naslov 2 2" xfId="186" xr:uid="{00000000-0005-0000-0000-000057010000}"/>
    <cellStyle name="Naslov 3 2" xfId="187" xr:uid="{00000000-0005-0000-0000-000058010000}"/>
    <cellStyle name="Naslov 4 2" xfId="188" xr:uid="{00000000-0005-0000-0000-000059010000}"/>
    <cellStyle name="Naslov 5" xfId="189" xr:uid="{00000000-0005-0000-0000-00005A010000}"/>
    <cellStyle name="Navadno" xfId="0" builtinId="0"/>
    <cellStyle name="Navadno 11 10" xfId="190" xr:uid="{00000000-0005-0000-0000-00005B010000}"/>
    <cellStyle name="Navadno 11 11" xfId="191" xr:uid="{00000000-0005-0000-0000-00005C010000}"/>
    <cellStyle name="Navadno 11 12" xfId="192" xr:uid="{00000000-0005-0000-0000-00005D010000}"/>
    <cellStyle name="Navadno 11 13" xfId="193" xr:uid="{00000000-0005-0000-0000-00005E010000}"/>
    <cellStyle name="Navadno 11 14" xfId="194" xr:uid="{00000000-0005-0000-0000-00005F010000}"/>
    <cellStyle name="Navadno 11 15" xfId="195" xr:uid="{00000000-0005-0000-0000-000060010000}"/>
    <cellStyle name="Navadno 11 16" xfId="196" xr:uid="{00000000-0005-0000-0000-000061010000}"/>
    <cellStyle name="Navadno 11 17" xfId="197" xr:uid="{00000000-0005-0000-0000-000062010000}"/>
    <cellStyle name="Navadno 11 18" xfId="198" xr:uid="{00000000-0005-0000-0000-000063010000}"/>
    <cellStyle name="Navadno 11 19" xfId="199" xr:uid="{00000000-0005-0000-0000-000064010000}"/>
    <cellStyle name="Navadno 11 2" xfId="200" xr:uid="{00000000-0005-0000-0000-000065010000}"/>
    <cellStyle name="Navadno 11 20" xfId="201" xr:uid="{00000000-0005-0000-0000-000066010000}"/>
    <cellStyle name="Navadno 11 21" xfId="202" xr:uid="{00000000-0005-0000-0000-000067010000}"/>
    <cellStyle name="Navadno 11 22" xfId="203" xr:uid="{00000000-0005-0000-0000-000068010000}"/>
    <cellStyle name="Navadno 11 23" xfId="204" xr:uid="{00000000-0005-0000-0000-000069010000}"/>
    <cellStyle name="Navadno 11 24" xfId="205" xr:uid="{00000000-0005-0000-0000-00006A010000}"/>
    <cellStyle name="Navadno 11 25" xfId="206" xr:uid="{00000000-0005-0000-0000-00006B010000}"/>
    <cellStyle name="Navadno 11 26" xfId="207" xr:uid="{00000000-0005-0000-0000-00006C010000}"/>
    <cellStyle name="Navadno 11 27" xfId="208" xr:uid="{00000000-0005-0000-0000-00006D010000}"/>
    <cellStyle name="Navadno 11 28" xfId="209" xr:uid="{00000000-0005-0000-0000-00006E010000}"/>
    <cellStyle name="Navadno 11 29" xfId="210" xr:uid="{00000000-0005-0000-0000-00006F010000}"/>
    <cellStyle name="Navadno 11 3" xfId="211" xr:uid="{00000000-0005-0000-0000-000070010000}"/>
    <cellStyle name="Navadno 11 30" xfId="212" xr:uid="{00000000-0005-0000-0000-000071010000}"/>
    <cellStyle name="Navadno 11 31" xfId="213" xr:uid="{00000000-0005-0000-0000-000072010000}"/>
    <cellStyle name="Navadno 11 32" xfId="214" xr:uid="{00000000-0005-0000-0000-000073010000}"/>
    <cellStyle name="Navadno 11 33" xfId="215" xr:uid="{00000000-0005-0000-0000-000074010000}"/>
    <cellStyle name="Navadno 11 34" xfId="216" xr:uid="{00000000-0005-0000-0000-000075010000}"/>
    <cellStyle name="Navadno 11 35" xfId="217" xr:uid="{00000000-0005-0000-0000-000076010000}"/>
    <cellStyle name="Navadno 11 36" xfId="218" xr:uid="{00000000-0005-0000-0000-000077010000}"/>
    <cellStyle name="Navadno 11 37" xfId="219" xr:uid="{00000000-0005-0000-0000-000078010000}"/>
    <cellStyle name="Navadno 11 38" xfId="220" xr:uid="{00000000-0005-0000-0000-000079010000}"/>
    <cellStyle name="Navadno 11 39" xfId="221" xr:uid="{00000000-0005-0000-0000-00007A010000}"/>
    <cellStyle name="Navadno 11 4" xfId="222" xr:uid="{00000000-0005-0000-0000-00007B010000}"/>
    <cellStyle name="Navadno 11 40" xfId="223" xr:uid="{00000000-0005-0000-0000-00007C010000}"/>
    <cellStyle name="Navadno 11 41" xfId="224" xr:uid="{00000000-0005-0000-0000-00007D010000}"/>
    <cellStyle name="Navadno 11 42" xfId="225" xr:uid="{00000000-0005-0000-0000-00007E010000}"/>
    <cellStyle name="Navadno 11 43" xfId="226" xr:uid="{00000000-0005-0000-0000-00007F010000}"/>
    <cellStyle name="Navadno 11 44" xfId="227" xr:uid="{00000000-0005-0000-0000-000080010000}"/>
    <cellStyle name="Navadno 11 45" xfId="228" xr:uid="{00000000-0005-0000-0000-000081010000}"/>
    <cellStyle name="Navadno 11 46" xfId="229" xr:uid="{00000000-0005-0000-0000-000082010000}"/>
    <cellStyle name="Navadno 11 47" xfId="230" xr:uid="{00000000-0005-0000-0000-000083010000}"/>
    <cellStyle name="Navadno 11 48" xfId="231" xr:uid="{00000000-0005-0000-0000-000084010000}"/>
    <cellStyle name="Navadno 11 49" xfId="232" xr:uid="{00000000-0005-0000-0000-000085010000}"/>
    <cellStyle name="Navadno 11 5" xfId="233" xr:uid="{00000000-0005-0000-0000-000086010000}"/>
    <cellStyle name="Navadno 11 50" xfId="234" xr:uid="{00000000-0005-0000-0000-000087010000}"/>
    <cellStyle name="Navadno 11 51" xfId="235" xr:uid="{00000000-0005-0000-0000-000088010000}"/>
    <cellStyle name="Navadno 11 52" xfId="236" xr:uid="{00000000-0005-0000-0000-000089010000}"/>
    <cellStyle name="Navadno 11 53" xfId="237" xr:uid="{00000000-0005-0000-0000-00008A010000}"/>
    <cellStyle name="Navadno 11 54" xfId="238" xr:uid="{00000000-0005-0000-0000-00008B010000}"/>
    <cellStyle name="Navadno 11 55" xfId="239" xr:uid="{00000000-0005-0000-0000-00008C010000}"/>
    <cellStyle name="Navadno 11 56" xfId="240" xr:uid="{00000000-0005-0000-0000-00008D010000}"/>
    <cellStyle name="Navadno 11 57" xfId="241" xr:uid="{00000000-0005-0000-0000-00008E010000}"/>
    <cellStyle name="Navadno 11 58" xfId="242" xr:uid="{00000000-0005-0000-0000-00008F010000}"/>
    <cellStyle name="Navadno 11 59" xfId="243" xr:uid="{00000000-0005-0000-0000-000090010000}"/>
    <cellStyle name="Navadno 11 6" xfId="244" xr:uid="{00000000-0005-0000-0000-000091010000}"/>
    <cellStyle name="Navadno 11 60" xfId="245" xr:uid="{00000000-0005-0000-0000-000092010000}"/>
    <cellStyle name="Navadno 11 61" xfId="246" xr:uid="{00000000-0005-0000-0000-000093010000}"/>
    <cellStyle name="Navadno 11 62" xfId="247" xr:uid="{00000000-0005-0000-0000-000094010000}"/>
    <cellStyle name="Navadno 11 63" xfId="248" xr:uid="{00000000-0005-0000-0000-000095010000}"/>
    <cellStyle name="Navadno 11 64" xfId="249" xr:uid="{00000000-0005-0000-0000-000096010000}"/>
    <cellStyle name="Navadno 11 65" xfId="250" xr:uid="{00000000-0005-0000-0000-000097010000}"/>
    <cellStyle name="Navadno 11 66" xfId="251" xr:uid="{00000000-0005-0000-0000-000098010000}"/>
    <cellStyle name="Navadno 11 67" xfId="252" xr:uid="{00000000-0005-0000-0000-000099010000}"/>
    <cellStyle name="Navadno 11 68" xfId="253" xr:uid="{00000000-0005-0000-0000-00009A010000}"/>
    <cellStyle name="Navadno 11 69" xfId="254" xr:uid="{00000000-0005-0000-0000-00009B010000}"/>
    <cellStyle name="Navadno 11 7" xfId="255" xr:uid="{00000000-0005-0000-0000-00009C010000}"/>
    <cellStyle name="Navadno 11 70" xfId="256" xr:uid="{00000000-0005-0000-0000-00009D010000}"/>
    <cellStyle name="Navadno 11 71" xfId="257" xr:uid="{00000000-0005-0000-0000-00009E010000}"/>
    <cellStyle name="Navadno 11 72" xfId="258" xr:uid="{00000000-0005-0000-0000-00009F010000}"/>
    <cellStyle name="Navadno 11 73" xfId="259" xr:uid="{00000000-0005-0000-0000-0000A0010000}"/>
    <cellStyle name="Navadno 11 74" xfId="260" xr:uid="{00000000-0005-0000-0000-0000A1010000}"/>
    <cellStyle name="Navadno 11 75" xfId="261" xr:uid="{00000000-0005-0000-0000-0000A2010000}"/>
    <cellStyle name="Navadno 11 76" xfId="262" xr:uid="{00000000-0005-0000-0000-0000A3010000}"/>
    <cellStyle name="Navadno 11 77" xfId="263" xr:uid="{00000000-0005-0000-0000-0000A4010000}"/>
    <cellStyle name="Navadno 11 78" xfId="264" xr:uid="{00000000-0005-0000-0000-0000A5010000}"/>
    <cellStyle name="Navadno 11 79" xfId="265" xr:uid="{00000000-0005-0000-0000-0000A6010000}"/>
    <cellStyle name="Navadno 11 8" xfId="266" xr:uid="{00000000-0005-0000-0000-0000A7010000}"/>
    <cellStyle name="Navadno 11 80" xfId="267" xr:uid="{00000000-0005-0000-0000-0000A8010000}"/>
    <cellStyle name="Navadno 11 81" xfId="268" xr:uid="{00000000-0005-0000-0000-0000A9010000}"/>
    <cellStyle name="Navadno 11 82" xfId="269" xr:uid="{00000000-0005-0000-0000-0000AA010000}"/>
    <cellStyle name="Navadno 11 83" xfId="270" xr:uid="{00000000-0005-0000-0000-0000AB010000}"/>
    <cellStyle name="Navadno 11 84" xfId="271" xr:uid="{00000000-0005-0000-0000-0000AC010000}"/>
    <cellStyle name="Navadno 11 85" xfId="272" xr:uid="{00000000-0005-0000-0000-0000AD010000}"/>
    <cellStyle name="Navadno 11 9" xfId="273" xr:uid="{00000000-0005-0000-0000-0000AE010000}"/>
    <cellStyle name="Navadno 15" xfId="274" xr:uid="{00000000-0005-0000-0000-0000AF010000}"/>
    <cellStyle name="Navadno 17 2" xfId="275" xr:uid="{00000000-0005-0000-0000-0000B0010000}"/>
    <cellStyle name="Navadno 17 2 2" xfId="276" xr:uid="{00000000-0005-0000-0000-0000B1010000}"/>
    <cellStyle name="Navadno 17 2 2 2" xfId="953" xr:uid="{00000000-0005-0000-0000-0000B2010000}"/>
    <cellStyle name="Navadno 19 2" xfId="277" xr:uid="{00000000-0005-0000-0000-0000B3010000}"/>
    <cellStyle name="Navadno 19 2 2" xfId="278" xr:uid="{00000000-0005-0000-0000-0000B4010000}"/>
    <cellStyle name="Navadno 19 2 2 2" xfId="954" xr:uid="{00000000-0005-0000-0000-0000B5010000}"/>
    <cellStyle name="Navadno 2" xfId="279" xr:uid="{00000000-0005-0000-0000-0000B6010000}"/>
    <cellStyle name="Navadno 2 2" xfId="280" xr:uid="{00000000-0005-0000-0000-0000B7010000}"/>
    <cellStyle name="Navadno 2 2 2 2" xfId="281" xr:uid="{00000000-0005-0000-0000-0000B8010000}"/>
    <cellStyle name="Navadno 2 3" xfId="282" xr:uid="{00000000-0005-0000-0000-0000B9010000}"/>
    <cellStyle name="Navadno 2 4" xfId="283" xr:uid="{00000000-0005-0000-0000-0000BA010000}"/>
    <cellStyle name="Navadno 20 2" xfId="284" xr:uid="{00000000-0005-0000-0000-0000BB010000}"/>
    <cellStyle name="Navadno 20 2 2" xfId="285" xr:uid="{00000000-0005-0000-0000-0000BC010000}"/>
    <cellStyle name="Navadno 20 2 2 2" xfId="955" xr:uid="{00000000-0005-0000-0000-0000BD010000}"/>
    <cellStyle name="Navadno 21 2" xfId="286" xr:uid="{00000000-0005-0000-0000-0000BE010000}"/>
    <cellStyle name="Navadno 21 2 2" xfId="287" xr:uid="{00000000-0005-0000-0000-0000BF010000}"/>
    <cellStyle name="Navadno 21 2 2 2" xfId="956" xr:uid="{00000000-0005-0000-0000-0000C0010000}"/>
    <cellStyle name="Navadno 22 2" xfId="288" xr:uid="{00000000-0005-0000-0000-0000C1010000}"/>
    <cellStyle name="Navadno 22 2 2" xfId="289" xr:uid="{00000000-0005-0000-0000-0000C2010000}"/>
    <cellStyle name="Navadno 22 2 2 2" xfId="957" xr:uid="{00000000-0005-0000-0000-0000C3010000}"/>
    <cellStyle name="Navadno 23 2" xfId="290" xr:uid="{00000000-0005-0000-0000-0000C4010000}"/>
    <cellStyle name="Navadno 23 2 2" xfId="291" xr:uid="{00000000-0005-0000-0000-0000C5010000}"/>
    <cellStyle name="Navadno 23 2 2 2" xfId="958" xr:uid="{00000000-0005-0000-0000-0000C6010000}"/>
    <cellStyle name="Navadno 24 2" xfId="292" xr:uid="{00000000-0005-0000-0000-0000C7010000}"/>
    <cellStyle name="Navadno 24 2 2" xfId="293" xr:uid="{00000000-0005-0000-0000-0000C8010000}"/>
    <cellStyle name="Navadno 24 2 2 2" xfId="959" xr:uid="{00000000-0005-0000-0000-0000C9010000}"/>
    <cellStyle name="Navadno 25 2" xfId="294" xr:uid="{00000000-0005-0000-0000-0000CA010000}"/>
    <cellStyle name="Navadno 25 2 2" xfId="295" xr:uid="{00000000-0005-0000-0000-0000CB010000}"/>
    <cellStyle name="Navadno 25 2 2 2" xfId="960" xr:uid="{00000000-0005-0000-0000-0000CC010000}"/>
    <cellStyle name="Navadno 26 2" xfId="296" xr:uid="{00000000-0005-0000-0000-0000CD010000}"/>
    <cellStyle name="Navadno 26 2 2" xfId="297" xr:uid="{00000000-0005-0000-0000-0000CE010000}"/>
    <cellStyle name="Navadno 26 2 2 2" xfId="961" xr:uid="{00000000-0005-0000-0000-0000CF010000}"/>
    <cellStyle name="Navadno 27 2" xfId="298" xr:uid="{00000000-0005-0000-0000-0000D0010000}"/>
    <cellStyle name="Navadno 27 2 2" xfId="299" xr:uid="{00000000-0005-0000-0000-0000D1010000}"/>
    <cellStyle name="Navadno 27 2 2 2" xfId="962" xr:uid="{00000000-0005-0000-0000-0000D2010000}"/>
    <cellStyle name="Navadno 28 2" xfId="300" xr:uid="{00000000-0005-0000-0000-0000D3010000}"/>
    <cellStyle name="Navadno 28 2 2" xfId="301" xr:uid="{00000000-0005-0000-0000-0000D4010000}"/>
    <cellStyle name="Navadno 28 2 2 2" xfId="963" xr:uid="{00000000-0005-0000-0000-0000D5010000}"/>
    <cellStyle name="Navadno 29 2" xfId="302" xr:uid="{00000000-0005-0000-0000-0000D6010000}"/>
    <cellStyle name="Navadno 29 2 2" xfId="303" xr:uid="{00000000-0005-0000-0000-0000D7010000}"/>
    <cellStyle name="Navadno 29 2 2 2" xfId="964" xr:uid="{00000000-0005-0000-0000-0000D8010000}"/>
    <cellStyle name="Navadno 3" xfId="304" xr:uid="{00000000-0005-0000-0000-0000D9010000}"/>
    <cellStyle name="Navadno 3 2" xfId="808" xr:uid="{00000000-0005-0000-0000-0000DA010000}"/>
    <cellStyle name="Navadno 3 3" xfId="1004" xr:uid="{95BF732E-C20F-4574-A402-4D1CCA8C8A1B}"/>
    <cellStyle name="Navadno 3 32" xfId="305" xr:uid="{00000000-0005-0000-0000-0000DB010000}"/>
    <cellStyle name="Navadno 3 4" xfId="1006" xr:uid="{F2BC699C-42EC-4C66-B901-91A9054211E7}"/>
    <cellStyle name="Navadno 30 2" xfId="306" xr:uid="{00000000-0005-0000-0000-0000DC010000}"/>
    <cellStyle name="Navadno 31 2" xfId="307" xr:uid="{00000000-0005-0000-0000-0000DD010000}"/>
    <cellStyle name="Navadno 32 2" xfId="308" xr:uid="{00000000-0005-0000-0000-0000DE010000}"/>
    <cellStyle name="Navadno 33 2" xfId="309" xr:uid="{00000000-0005-0000-0000-0000DF010000}"/>
    <cellStyle name="Navadno 34 2" xfId="310" xr:uid="{00000000-0005-0000-0000-0000E0010000}"/>
    <cellStyle name="Navadno 34 2 2" xfId="311" xr:uid="{00000000-0005-0000-0000-0000E1010000}"/>
    <cellStyle name="Navadno 34 2 2 2" xfId="965" xr:uid="{00000000-0005-0000-0000-0000E2010000}"/>
    <cellStyle name="Navadno 35 2" xfId="312" xr:uid="{00000000-0005-0000-0000-0000E3010000}"/>
    <cellStyle name="Navadno 35 2 2" xfId="313" xr:uid="{00000000-0005-0000-0000-0000E4010000}"/>
    <cellStyle name="Navadno 35 2 2 2" xfId="966" xr:uid="{00000000-0005-0000-0000-0000E5010000}"/>
    <cellStyle name="Navadno 36 2" xfId="314" xr:uid="{00000000-0005-0000-0000-0000E6010000}"/>
    <cellStyle name="Navadno 37 2" xfId="315" xr:uid="{00000000-0005-0000-0000-0000E7010000}"/>
    <cellStyle name="Navadno 37 2 2" xfId="316" xr:uid="{00000000-0005-0000-0000-0000E8010000}"/>
    <cellStyle name="Navadno 37 2 2 2" xfId="967" xr:uid="{00000000-0005-0000-0000-0000E9010000}"/>
    <cellStyle name="Navadno 38 2" xfId="317" xr:uid="{00000000-0005-0000-0000-0000EA010000}"/>
    <cellStyle name="Navadno 38 2 2" xfId="318" xr:uid="{00000000-0005-0000-0000-0000EB010000}"/>
    <cellStyle name="Navadno 38 2 2 2" xfId="968" xr:uid="{00000000-0005-0000-0000-0000EC010000}"/>
    <cellStyle name="Navadno 39 2" xfId="319" xr:uid="{00000000-0005-0000-0000-0000ED010000}"/>
    <cellStyle name="Navadno 39 2 2" xfId="320" xr:uid="{00000000-0005-0000-0000-0000EE010000}"/>
    <cellStyle name="Navadno 39 2 2 2" xfId="969" xr:uid="{00000000-0005-0000-0000-0000EF010000}"/>
    <cellStyle name="Navadno 4" xfId="321" xr:uid="{00000000-0005-0000-0000-0000F0010000}"/>
    <cellStyle name="Navadno 40 2" xfId="322" xr:uid="{00000000-0005-0000-0000-0000F1010000}"/>
    <cellStyle name="Navadno 40 2 2" xfId="323" xr:uid="{00000000-0005-0000-0000-0000F2010000}"/>
    <cellStyle name="Navadno 40 2 2 2" xfId="970" xr:uid="{00000000-0005-0000-0000-0000F3010000}"/>
    <cellStyle name="Navadno 41 2" xfId="324" xr:uid="{00000000-0005-0000-0000-0000F4010000}"/>
    <cellStyle name="Navadno 41 2 2" xfId="325" xr:uid="{00000000-0005-0000-0000-0000F5010000}"/>
    <cellStyle name="Navadno 41 2 2 2" xfId="971" xr:uid="{00000000-0005-0000-0000-0000F6010000}"/>
    <cellStyle name="Navadno 42 2" xfId="326" xr:uid="{00000000-0005-0000-0000-0000F7010000}"/>
    <cellStyle name="Navadno 42 3" xfId="327" xr:uid="{00000000-0005-0000-0000-0000F8010000}"/>
    <cellStyle name="Navadno 42 3 2" xfId="328" xr:uid="{00000000-0005-0000-0000-0000F9010000}"/>
    <cellStyle name="Navadno 42 3 2 2" xfId="972" xr:uid="{00000000-0005-0000-0000-0000FA010000}"/>
    <cellStyle name="Navadno 43 2" xfId="329" xr:uid="{00000000-0005-0000-0000-0000FB010000}"/>
    <cellStyle name="Navadno 43 2 2" xfId="330" xr:uid="{00000000-0005-0000-0000-0000FC010000}"/>
    <cellStyle name="Navadno 43 2 2 2" xfId="973" xr:uid="{00000000-0005-0000-0000-0000FD010000}"/>
    <cellStyle name="Navadno 45 2" xfId="331" xr:uid="{00000000-0005-0000-0000-0000FE010000}"/>
    <cellStyle name="Navadno 45 2 2" xfId="332" xr:uid="{00000000-0005-0000-0000-0000FF010000}"/>
    <cellStyle name="Navadno 45 2 2 2" xfId="974" xr:uid="{00000000-0005-0000-0000-000000020000}"/>
    <cellStyle name="Navadno 5" xfId="333" xr:uid="{00000000-0005-0000-0000-000001020000}"/>
    <cellStyle name="Navadno 52" xfId="998" xr:uid="{276FE1AF-243C-44D4-8151-C673EEA80947}"/>
    <cellStyle name="Navadno 6" xfId="334" xr:uid="{00000000-0005-0000-0000-000002020000}"/>
    <cellStyle name="Navadno 6 2" xfId="335" xr:uid="{00000000-0005-0000-0000-000003020000}"/>
    <cellStyle name="Navadno 8" xfId="336" xr:uid="{00000000-0005-0000-0000-000004020000}"/>
    <cellStyle name="Navadno 9" xfId="337" xr:uid="{00000000-0005-0000-0000-000005020000}"/>
    <cellStyle name="Navadno_BoQ-SE" xfId="338" xr:uid="{00000000-0005-0000-0000-000006020000}"/>
    <cellStyle name="Navadno_Predračun 2.del II.faze barvano" xfId="339" xr:uid="{00000000-0005-0000-0000-000007020000}"/>
    <cellStyle name="Navadno_Volume 4 - BoQ - cene" xfId="340" xr:uid="{00000000-0005-0000-0000-000008020000}"/>
    <cellStyle name="Neutral" xfId="341" xr:uid="{00000000-0005-0000-0000-000009020000}"/>
    <cellStyle name="Neutral 2" xfId="993" xr:uid="{00000000-0005-0000-0000-00000A020000}"/>
    <cellStyle name="Nevtralno 2" xfId="342" xr:uid="{00000000-0005-0000-0000-00000B020000}"/>
    <cellStyle name="Nivo_2_Podnaslov" xfId="343" xr:uid="{00000000-0005-0000-0000-00000C020000}"/>
    <cellStyle name="Normal 2" xfId="344" xr:uid="{00000000-0005-0000-0000-00000E020000}"/>
    <cellStyle name="normal 2 2" xfId="345" xr:uid="{00000000-0005-0000-0000-00000F020000}"/>
    <cellStyle name="normal 2 3" xfId="346" xr:uid="{00000000-0005-0000-0000-000010020000}"/>
    <cellStyle name="Normal 2 4" xfId="347" xr:uid="{00000000-0005-0000-0000-000011020000}"/>
    <cellStyle name="Normal 2 4 2" xfId="1005" xr:uid="{AC538E31-40D8-4450-B0C4-5D230A489E66}"/>
    <cellStyle name="Normal 3" xfId="348" xr:uid="{00000000-0005-0000-0000-000012020000}"/>
    <cellStyle name="normal 4" xfId="349" xr:uid="{00000000-0005-0000-0000-000013020000}"/>
    <cellStyle name="Normal 4 2" xfId="1003" xr:uid="{65FEDA4A-DFEA-4D3C-8984-A18A9B7E646A}"/>
    <cellStyle name="Normal 5" xfId="806" xr:uid="{00000000-0005-0000-0000-000014020000}"/>
    <cellStyle name="Normal 6" xfId="807" xr:uid="{00000000-0005-0000-0000-000015020000}"/>
    <cellStyle name="Normal 7" xfId="997" xr:uid="{5DF8C900-835E-4B4F-855F-5341D06505BC}"/>
    <cellStyle name="Normal 7 2" xfId="1002" xr:uid="{EEDBEE9C-AF8B-4085-AA0C-3AE4D653364E}"/>
    <cellStyle name="Normal 7 3" xfId="1000" xr:uid="{34251AB3-F46E-42C3-AB94-EB3D95CA50A4}"/>
    <cellStyle name="Normal 8" xfId="1009" xr:uid="{92B9C02C-92AD-479D-B95A-89AEEA2DF4A8}"/>
    <cellStyle name="Normal_BoQ - cene sit_eur" xfId="350" xr:uid="{00000000-0005-0000-0000-000016020000}"/>
    <cellStyle name="Normal_BoQ - cene sit_eur 2 2" xfId="351" xr:uid="{00000000-0005-0000-0000-000017020000}"/>
    <cellStyle name="Note" xfId="352" xr:uid="{00000000-0005-0000-0000-000019020000}"/>
    <cellStyle name="Note 2" xfId="994" xr:uid="{00000000-0005-0000-0000-00001A020000}"/>
    <cellStyle name="Odstotek" xfId="979" builtinId="5"/>
    <cellStyle name="Odstotek 2" xfId="353" xr:uid="{00000000-0005-0000-0000-00001B020000}"/>
    <cellStyle name="Odstotek 2 2" xfId="354" xr:uid="{00000000-0005-0000-0000-00001C020000}"/>
    <cellStyle name="OPIS" xfId="1007" xr:uid="{CDDE5CC3-02EF-49CE-AD18-FA337D414454}"/>
    <cellStyle name="Opomba 2" xfId="355" xr:uid="{00000000-0005-0000-0000-00001D020000}"/>
    <cellStyle name="Opomba 2 2" xfId="975" xr:uid="{00000000-0005-0000-0000-00001E020000}"/>
    <cellStyle name="Opozorilo 2" xfId="356" xr:uid="{00000000-0005-0000-0000-00001F020000}"/>
    <cellStyle name="Output" xfId="357" xr:uid="{00000000-0005-0000-0000-000020020000}"/>
    <cellStyle name="Pojasnjevalno besedilo 2" xfId="358" xr:uid="{00000000-0005-0000-0000-000022020000}"/>
    <cellStyle name="popis" xfId="805" xr:uid="{00000000-0005-0000-0000-000023020000}"/>
    <cellStyle name="Poudarek1 2" xfId="359" xr:uid="{00000000-0005-0000-0000-000024020000}"/>
    <cellStyle name="Poudarek2 2" xfId="360" xr:uid="{00000000-0005-0000-0000-000025020000}"/>
    <cellStyle name="Poudarek3 2" xfId="361" xr:uid="{00000000-0005-0000-0000-000026020000}"/>
    <cellStyle name="Poudarek4 2" xfId="362" xr:uid="{00000000-0005-0000-0000-000027020000}"/>
    <cellStyle name="Poudarek5 2" xfId="363" xr:uid="{00000000-0005-0000-0000-000028020000}"/>
    <cellStyle name="Poudarek6 2" xfId="364" xr:uid="{00000000-0005-0000-0000-000029020000}"/>
    <cellStyle name="Povezana celica 2" xfId="365" xr:uid="{00000000-0005-0000-0000-00002A020000}"/>
    <cellStyle name="Preveri celico 2" xfId="366" xr:uid="{00000000-0005-0000-0000-00002B020000}"/>
    <cellStyle name="Računanje 2" xfId="367" xr:uid="{00000000-0005-0000-0000-00002C020000}"/>
    <cellStyle name="Slabo 2" xfId="368" xr:uid="{00000000-0005-0000-0000-00002D020000}"/>
    <cellStyle name="Slog 1" xfId="369" xr:uid="{00000000-0005-0000-0000-00002E020000}"/>
    <cellStyle name="Style 1" xfId="370" xr:uid="{00000000-0005-0000-0000-00002F020000}"/>
    <cellStyle name="tekst-levo" xfId="371" xr:uid="{00000000-0005-0000-0000-000030020000}"/>
    <cellStyle name="tekst-levo 2" xfId="372" xr:uid="{00000000-0005-0000-0000-000031020000}"/>
    <cellStyle name="Title" xfId="373" xr:uid="{00000000-0005-0000-0000-000032020000}"/>
    <cellStyle name="Total" xfId="374" xr:uid="{00000000-0005-0000-0000-000033020000}"/>
    <cellStyle name="Total 1_Predracun kanal" xfId="375" xr:uid="{00000000-0005-0000-0000-000034020000}"/>
    <cellStyle name="Total 2" xfId="995" xr:uid="{00000000-0005-0000-0000-000035020000}"/>
    <cellStyle name="Valuta" xfId="978" builtinId="4"/>
    <cellStyle name="Valuta 2 2" xfId="376" xr:uid="{00000000-0005-0000-0000-000036020000}"/>
    <cellStyle name="Vejica 2" xfId="377" xr:uid="{00000000-0005-0000-0000-000037020000}"/>
    <cellStyle name="Vejica 2 2" xfId="378" xr:uid="{00000000-0005-0000-0000-000038020000}"/>
    <cellStyle name="Vejica 2 2 2" xfId="379" xr:uid="{00000000-0005-0000-0000-000039020000}"/>
    <cellStyle name="Vejica 2 2 2 2" xfId="977" xr:uid="{00000000-0005-0000-0000-00003A020000}"/>
    <cellStyle name="Vejica 2 2 3" xfId="976" xr:uid="{00000000-0005-0000-0000-00003B020000}"/>
    <cellStyle name="Vejica 2 3" xfId="996" xr:uid="{00000000-0005-0000-0000-00003C020000}"/>
    <cellStyle name="Vejica 31" xfId="380" xr:uid="{00000000-0005-0000-0000-00003D020000}"/>
    <cellStyle name="Vejica 5 10" xfId="381" xr:uid="{00000000-0005-0000-0000-00003E020000}"/>
    <cellStyle name="Vejica 5 10 2" xfId="382" xr:uid="{00000000-0005-0000-0000-00003F020000}"/>
    <cellStyle name="Vejica 5 10 3" xfId="383" xr:uid="{00000000-0005-0000-0000-000040020000}"/>
    <cellStyle name="Vejica 5 10 4" xfId="384" xr:uid="{00000000-0005-0000-0000-000041020000}"/>
    <cellStyle name="Vejica 5 10 5" xfId="385" xr:uid="{00000000-0005-0000-0000-000042020000}"/>
    <cellStyle name="Vejica 5 11" xfId="386" xr:uid="{00000000-0005-0000-0000-000043020000}"/>
    <cellStyle name="Vejica 5 11 2" xfId="387" xr:uid="{00000000-0005-0000-0000-000044020000}"/>
    <cellStyle name="Vejica 5 11 3" xfId="388" xr:uid="{00000000-0005-0000-0000-000045020000}"/>
    <cellStyle name="Vejica 5 11 4" xfId="389" xr:uid="{00000000-0005-0000-0000-000046020000}"/>
    <cellStyle name="Vejica 5 11 5" xfId="390" xr:uid="{00000000-0005-0000-0000-000047020000}"/>
    <cellStyle name="Vejica 5 12" xfId="391" xr:uid="{00000000-0005-0000-0000-000048020000}"/>
    <cellStyle name="Vejica 5 12 2" xfId="392" xr:uid="{00000000-0005-0000-0000-000049020000}"/>
    <cellStyle name="Vejica 5 12 3" xfId="393" xr:uid="{00000000-0005-0000-0000-00004A020000}"/>
    <cellStyle name="Vejica 5 12 4" xfId="394" xr:uid="{00000000-0005-0000-0000-00004B020000}"/>
    <cellStyle name="Vejica 5 12 5" xfId="395" xr:uid="{00000000-0005-0000-0000-00004C020000}"/>
    <cellStyle name="Vejica 5 13" xfId="396" xr:uid="{00000000-0005-0000-0000-00004D020000}"/>
    <cellStyle name="Vejica 5 13 2" xfId="397" xr:uid="{00000000-0005-0000-0000-00004E020000}"/>
    <cellStyle name="Vejica 5 13 3" xfId="398" xr:uid="{00000000-0005-0000-0000-00004F020000}"/>
    <cellStyle name="Vejica 5 13 4" xfId="399" xr:uid="{00000000-0005-0000-0000-000050020000}"/>
    <cellStyle name="Vejica 5 13 5" xfId="400" xr:uid="{00000000-0005-0000-0000-000051020000}"/>
    <cellStyle name="Vejica 5 14" xfId="401" xr:uid="{00000000-0005-0000-0000-000052020000}"/>
    <cellStyle name="Vejica 5 14 2" xfId="402" xr:uid="{00000000-0005-0000-0000-000053020000}"/>
    <cellStyle name="Vejica 5 14 3" xfId="403" xr:uid="{00000000-0005-0000-0000-000054020000}"/>
    <cellStyle name="Vejica 5 14 4" xfId="404" xr:uid="{00000000-0005-0000-0000-000055020000}"/>
    <cellStyle name="Vejica 5 14 5" xfId="405" xr:uid="{00000000-0005-0000-0000-000056020000}"/>
    <cellStyle name="Vejica 5 15" xfId="406" xr:uid="{00000000-0005-0000-0000-000057020000}"/>
    <cellStyle name="Vejica 5 15 2" xfId="407" xr:uid="{00000000-0005-0000-0000-000058020000}"/>
    <cellStyle name="Vejica 5 15 3" xfId="408" xr:uid="{00000000-0005-0000-0000-000059020000}"/>
    <cellStyle name="Vejica 5 15 4" xfId="409" xr:uid="{00000000-0005-0000-0000-00005A020000}"/>
    <cellStyle name="Vejica 5 15 5" xfId="410" xr:uid="{00000000-0005-0000-0000-00005B020000}"/>
    <cellStyle name="Vejica 5 16" xfId="411" xr:uid="{00000000-0005-0000-0000-00005C020000}"/>
    <cellStyle name="Vejica 5 16 2" xfId="412" xr:uid="{00000000-0005-0000-0000-00005D020000}"/>
    <cellStyle name="Vejica 5 16 3" xfId="413" xr:uid="{00000000-0005-0000-0000-00005E020000}"/>
    <cellStyle name="Vejica 5 16 4" xfId="414" xr:uid="{00000000-0005-0000-0000-00005F020000}"/>
    <cellStyle name="Vejica 5 16 5" xfId="415" xr:uid="{00000000-0005-0000-0000-000060020000}"/>
    <cellStyle name="Vejica 5 17" xfId="416" xr:uid="{00000000-0005-0000-0000-000061020000}"/>
    <cellStyle name="Vejica 5 17 2" xfId="417" xr:uid="{00000000-0005-0000-0000-000062020000}"/>
    <cellStyle name="Vejica 5 17 3" xfId="418" xr:uid="{00000000-0005-0000-0000-000063020000}"/>
    <cellStyle name="Vejica 5 17 4" xfId="419" xr:uid="{00000000-0005-0000-0000-000064020000}"/>
    <cellStyle name="Vejica 5 17 5" xfId="420" xr:uid="{00000000-0005-0000-0000-000065020000}"/>
    <cellStyle name="Vejica 5 18" xfId="421" xr:uid="{00000000-0005-0000-0000-000066020000}"/>
    <cellStyle name="Vejica 5 18 2" xfId="422" xr:uid="{00000000-0005-0000-0000-000067020000}"/>
    <cellStyle name="Vejica 5 18 3" xfId="423" xr:uid="{00000000-0005-0000-0000-000068020000}"/>
    <cellStyle name="Vejica 5 18 4" xfId="424" xr:uid="{00000000-0005-0000-0000-000069020000}"/>
    <cellStyle name="Vejica 5 18 5" xfId="425" xr:uid="{00000000-0005-0000-0000-00006A020000}"/>
    <cellStyle name="Vejica 5 19" xfId="426" xr:uid="{00000000-0005-0000-0000-00006B020000}"/>
    <cellStyle name="Vejica 5 19 2" xfId="427" xr:uid="{00000000-0005-0000-0000-00006C020000}"/>
    <cellStyle name="Vejica 5 19 3" xfId="428" xr:uid="{00000000-0005-0000-0000-00006D020000}"/>
    <cellStyle name="Vejica 5 19 4" xfId="429" xr:uid="{00000000-0005-0000-0000-00006E020000}"/>
    <cellStyle name="Vejica 5 19 5" xfId="430" xr:uid="{00000000-0005-0000-0000-00006F020000}"/>
    <cellStyle name="Vejica 5 2" xfId="431" xr:uid="{00000000-0005-0000-0000-000070020000}"/>
    <cellStyle name="Vejica 5 2 2" xfId="432" xr:uid="{00000000-0005-0000-0000-000071020000}"/>
    <cellStyle name="Vejica 5 2 3" xfId="433" xr:uid="{00000000-0005-0000-0000-000072020000}"/>
    <cellStyle name="Vejica 5 2 4" xfId="434" xr:uid="{00000000-0005-0000-0000-000073020000}"/>
    <cellStyle name="Vejica 5 2 5" xfId="435" xr:uid="{00000000-0005-0000-0000-000074020000}"/>
    <cellStyle name="Vejica 5 20" xfId="436" xr:uid="{00000000-0005-0000-0000-000075020000}"/>
    <cellStyle name="Vejica 5 20 2" xfId="437" xr:uid="{00000000-0005-0000-0000-000076020000}"/>
    <cellStyle name="Vejica 5 20 3" xfId="438" xr:uid="{00000000-0005-0000-0000-000077020000}"/>
    <cellStyle name="Vejica 5 20 4" xfId="439" xr:uid="{00000000-0005-0000-0000-000078020000}"/>
    <cellStyle name="Vejica 5 20 5" xfId="440" xr:uid="{00000000-0005-0000-0000-000079020000}"/>
    <cellStyle name="Vejica 5 21" xfId="441" xr:uid="{00000000-0005-0000-0000-00007A020000}"/>
    <cellStyle name="Vejica 5 21 2" xfId="442" xr:uid="{00000000-0005-0000-0000-00007B020000}"/>
    <cellStyle name="Vejica 5 21 3" xfId="443" xr:uid="{00000000-0005-0000-0000-00007C020000}"/>
    <cellStyle name="Vejica 5 21 4" xfId="444" xr:uid="{00000000-0005-0000-0000-00007D020000}"/>
    <cellStyle name="Vejica 5 21 5" xfId="445" xr:uid="{00000000-0005-0000-0000-00007E020000}"/>
    <cellStyle name="Vejica 5 22" xfId="446" xr:uid="{00000000-0005-0000-0000-00007F020000}"/>
    <cellStyle name="Vejica 5 22 2" xfId="447" xr:uid="{00000000-0005-0000-0000-000080020000}"/>
    <cellStyle name="Vejica 5 22 3" xfId="448" xr:uid="{00000000-0005-0000-0000-000081020000}"/>
    <cellStyle name="Vejica 5 22 4" xfId="449" xr:uid="{00000000-0005-0000-0000-000082020000}"/>
    <cellStyle name="Vejica 5 22 5" xfId="450" xr:uid="{00000000-0005-0000-0000-000083020000}"/>
    <cellStyle name="Vejica 5 23" xfId="451" xr:uid="{00000000-0005-0000-0000-000084020000}"/>
    <cellStyle name="Vejica 5 23 2" xfId="452" xr:uid="{00000000-0005-0000-0000-000085020000}"/>
    <cellStyle name="Vejica 5 23 3" xfId="453" xr:uid="{00000000-0005-0000-0000-000086020000}"/>
    <cellStyle name="Vejica 5 23 4" xfId="454" xr:uid="{00000000-0005-0000-0000-000087020000}"/>
    <cellStyle name="Vejica 5 23 5" xfId="455" xr:uid="{00000000-0005-0000-0000-000088020000}"/>
    <cellStyle name="Vejica 5 24" xfId="456" xr:uid="{00000000-0005-0000-0000-000089020000}"/>
    <cellStyle name="Vejica 5 24 2" xfId="457" xr:uid="{00000000-0005-0000-0000-00008A020000}"/>
    <cellStyle name="Vejica 5 24 3" xfId="458" xr:uid="{00000000-0005-0000-0000-00008B020000}"/>
    <cellStyle name="Vejica 5 24 4" xfId="459" xr:uid="{00000000-0005-0000-0000-00008C020000}"/>
    <cellStyle name="Vejica 5 24 5" xfId="460" xr:uid="{00000000-0005-0000-0000-00008D020000}"/>
    <cellStyle name="Vejica 5 25" xfId="461" xr:uid="{00000000-0005-0000-0000-00008E020000}"/>
    <cellStyle name="Vejica 5 25 2" xfId="462" xr:uid="{00000000-0005-0000-0000-00008F020000}"/>
    <cellStyle name="Vejica 5 25 3" xfId="463" xr:uid="{00000000-0005-0000-0000-000090020000}"/>
    <cellStyle name="Vejica 5 25 4" xfId="464" xr:uid="{00000000-0005-0000-0000-000091020000}"/>
    <cellStyle name="Vejica 5 25 5" xfId="465" xr:uid="{00000000-0005-0000-0000-000092020000}"/>
    <cellStyle name="Vejica 5 26" xfId="466" xr:uid="{00000000-0005-0000-0000-000093020000}"/>
    <cellStyle name="Vejica 5 26 2" xfId="467" xr:uid="{00000000-0005-0000-0000-000094020000}"/>
    <cellStyle name="Vejica 5 26 3" xfId="468" xr:uid="{00000000-0005-0000-0000-000095020000}"/>
    <cellStyle name="Vejica 5 26 4" xfId="469" xr:uid="{00000000-0005-0000-0000-000096020000}"/>
    <cellStyle name="Vejica 5 26 5" xfId="470" xr:uid="{00000000-0005-0000-0000-000097020000}"/>
    <cellStyle name="Vejica 5 27" xfId="471" xr:uid="{00000000-0005-0000-0000-000098020000}"/>
    <cellStyle name="Vejica 5 27 2" xfId="472" xr:uid="{00000000-0005-0000-0000-000099020000}"/>
    <cellStyle name="Vejica 5 27 3" xfId="473" xr:uid="{00000000-0005-0000-0000-00009A020000}"/>
    <cellStyle name="Vejica 5 27 4" xfId="474" xr:uid="{00000000-0005-0000-0000-00009B020000}"/>
    <cellStyle name="Vejica 5 27 5" xfId="475" xr:uid="{00000000-0005-0000-0000-00009C020000}"/>
    <cellStyle name="Vejica 5 28" xfId="476" xr:uid="{00000000-0005-0000-0000-00009D020000}"/>
    <cellStyle name="Vejica 5 28 2" xfId="477" xr:uid="{00000000-0005-0000-0000-00009E020000}"/>
    <cellStyle name="Vejica 5 28 3" xfId="478" xr:uid="{00000000-0005-0000-0000-00009F020000}"/>
    <cellStyle name="Vejica 5 28 4" xfId="479" xr:uid="{00000000-0005-0000-0000-0000A0020000}"/>
    <cellStyle name="Vejica 5 28 5" xfId="480" xr:uid="{00000000-0005-0000-0000-0000A1020000}"/>
    <cellStyle name="Vejica 5 29" xfId="481" xr:uid="{00000000-0005-0000-0000-0000A2020000}"/>
    <cellStyle name="Vejica 5 29 2" xfId="482" xr:uid="{00000000-0005-0000-0000-0000A3020000}"/>
    <cellStyle name="Vejica 5 29 3" xfId="483" xr:uid="{00000000-0005-0000-0000-0000A4020000}"/>
    <cellStyle name="Vejica 5 29 4" xfId="484" xr:uid="{00000000-0005-0000-0000-0000A5020000}"/>
    <cellStyle name="Vejica 5 29 5" xfId="485" xr:uid="{00000000-0005-0000-0000-0000A6020000}"/>
    <cellStyle name="Vejica 5 3" xfId="486" xr:uid="{00000000-0005-0000-0000-0000A7020000}"/>
    <cellStyle name="Vejica 5 3 2" xfId="487" xr:uid="{00000000-0005-0000-0000-0000A8020000}"/>
    <cellStyle name="Vejica 5 3 3" xfId="488" xr:uid="{00000000-0005-0000-0000-0000A9020000}"/>
    <cellStyle name="Vejica 5 3 4" xfId="489" xr:uid="{00000000-0005-0000-0000-0000AA020000}"/>
    <cellStyle name="Vejica 5 3 5" xfId="490" xr:uid="{00000000-0005-0000-0000-0000AB020000}"/>
    <cellStyle name="Vejica 5 30" xfId="491" xr:uid="{00000000-0005-0000-0000-0000AC020000}"/>
    <cellStyle name="Vejica 5 30 2" xfId="492" xr:uid="{00000000-0005-0000-0000-0000AD020000}"/>
    <cellStyle name="Vejica 5 30 3" xfId="493" xr:uid="{00000000-0005-0000-0000-0000AE020000}"/>
    <cellStyle name="Vejica 5 30 4" xfId="494" xr:uid="{00000000-0005-0000-0000-0000AF020000}"/>
    <cellStyle name="Vejica 5 30 5" xfId="495" xr:uid="{00000000-0005-0000-0000-0000B0020000}"/>
    <cellStyle name="Vejica 5 31" xfId="496" xr:uid="{00000000-0005-0000-0000-0000B1020000}"/>
    <cellStyle name="Vejica 5 31 2" xfId="497" xr:uid="{00000000-0005-0000-0000-0000B2020000}"/>
    <cellStyle name="Vejica 5 31 3" xfId="498" xr:uid="{00000000-0005-0000-0000-0000B3020000}"/>
    <cellStyle name="Vejica 5 31 4" xfId="499" xr:uid="{00000000-0005-0000-0000-0000B4020000}"/>
    <cellStyle name="Vejica 5 31 5" xfId="500" xr:uid="{00000000-0005-0000-0000-0000B5020000}"/>
    <cellStyle name="Vejica 5 32" xfId="501" xr:uid="{00000000-0005-0000-0000-0000B6020000}"/>
    <cellStyle name="Vejica 5 32 2" xfId="502" xr:uid="{00000000-0005-0000-0000-0000B7020000}"/>
    <cellStyle name="Vejica 5 32 3" xfId="503" xr:uid="{00000000-0005-0000-0000-0000B8020000}"/>
    <cellStyle name="Vejica 5 32 4" xfId="504" xr:uid="{00000000-0005-0000-0000-0000B9020000}"/>
    <cellStyle name="Vejica 5 32 5" xfId="505" xr:uid="{00000000-0005-0000-0000-0000BA020000}"/>
    <cellStyle name="Vejica 5 33" xfId="506" xr:uid="{00000000-0005-0000-0000-0000BB020000}"/>
    <cellStyle name="Vejica 5 33 2" xfId="507" xr:uid="{00000000-0005-0000-0000-0000BC020000}"/>
    <cellStyle name="Vejica 5 33 3" xfId="508" xr:uid="{00000000-0005-0000-0000-0000BD020000}"/>
    <cellStyle name="Vejica 5 33 4" xfId="509" xr:uid="{00000000-0005-0000-0000-0000BE020000}"/>
    <cellStyle name="Vejica 5 33 5" xfId="510" xr:uid="{00000000-0005-0000-0000-0000BF020000}"/>
    <cellStyle name="Vejica 5 34" xfId="511" xr:uid="{00000000-0005-0000-0000-0000C0020000}"/>
    <cellStyle name="Vejica 5 34 2" xfId="512" xr:uid="{00000000-0005-0000-0000-0000C1020000}"/>
    <cellStyle name="Vejica 5 34 3" xfId="513" xr:uid="{00000000-0005-0000-0000-0000C2020000}"/>
    <cellStyle name="Vejica 5 34 4" xfId="514" xr:uid="{00000000-0005-0000-0000-0000C3020000}"/>
    <cellStyle name="Vejica 5 34 5" xfId="515" xr:uid="{00000000-0005-0000-0000-0000C4020000}"/>
    <cellStyle name="Vejica 5 35" xfId="516" xr:uid="{00000000-0005-0000-0000-0000C5020000}"/>
    <cellStyle name="Vejica 5 35 2" xfId="517" xr:uid="{00000000-0005-0000-0000-0000C6020000}"/>
    <cellStyle name="Vejica 5 35 3" xfId="518" xr:uid="{00000000-0005-0000-0000-0000C7020000}"/>
    <cellStyle name="Vejica 5 35 4" xfId="519" xr:uid="{00000000-0005-0000-0000-0000C8020000}"/>
    <cellStyle name="Vejica 5 35 5" xfId="520" xr:uid="{00000000-0005-0000-0000-0000C9020000}"/>
    <cellStyle name="Vejica 5 36" xfId="521" xr:uid="{00000000-0005-0000-0000-0000CA020000}"/>
    <cellStyle name="Vejica 5 36 2" xfId="522" xr:uid="{00000000-0005-0000-0000-0000CB020000}"/>
    <cellStyle name="Vejica 5 36 3" xfId="523" xr:uid="{00000000-0005-0000-0000-0000CC020000}"/>
    <cellStyle name="Vejica 5 36 4" xfId="524" xr:uid="{00000000-0005-0000-0000-0000CD020000}"/>
    <cellStyle name="Vejica 5 36 5" xfId="525" xr:uid="{00000000-0005-0000-0000-0000CE020000}"/>
    <cellStyle name="Vejica 5 37" xfId="526" xr:uid="{00000000-0005-0000-0000-0000CF020000}"/>
    <cellStyle name="Vejica 5 37 2" xfId="527" xr:uid="{00000000-0005-0000-0000-0000D0020000}"/>
    <cellStyle name="Vejica 5 37 3" xfId="528" xr:uid="{00000000-0005-0000-0000-0000D1020000}"/>
    <cellStyle name="Vejica 5 37 4" xfId="529" xr:uid="{00000000-0005-0000-0000-0000D2020000}"/>
    <cellStyle name="Vejica 5 37 5" xfId="530" xr:uid="{00000000-0005-0000-0000-0000D3020000}"/>
    <cellStyle name="Vejica 5 38" xfId="531" xr:uid="{00000000-0005-0000-0000-0000D4020000}"/>
    <cellStyle name="Vejica 5 38 2" xfId="532" xr:uid="{00000000-0005-0000-0000-0000D5020000}"/>
    <cellStyle name="Vejica 5 38 3" xfId="533" xr:uid="{00000000-0005-0000-0000-0000D6020000}"/>
    <cellStyle name="Vejica 5 38 4" xfId="534" xr:uid="{00000000-0005-0000-0000-0000D7020000}"/>
    <cellStyle name="Vejica 5 38 5" xfId="535" xr:uid="{00000000-0005-0000-0000-0000D8020000}"/>
    <cellStyle name="Vejica 5 39" xfId="536" xr:uid="{00000000-0005-0000-0000-0000D9020000}"/>
    <cellStyle name="Vejica 5 39 2" xfId="537" xr:uid="{00000000-0005-0000-0000-0000DA020000}"/>
    <cellStyle name="Vejica 5 39 3" xfId="538" xr:uid="{00000000-0005-0000-0000-0000DB020000}"/>
    <cellStyle name="Vejica 5 39 4" xfId="539" xr:uid="{00000000-0005-0000-0000-0000DC020000}"/>
    <cellStyle name="Vejica 5 39 5" xfId="540" xr:uid="{00000000-0005-0000-0000-0000DD020000}"/>
    <cellStyle name="Vejica 5 4" xfId="541" xr:uid="{00000000-0005-0000-0000-0000DE020000}"/>
    <cellStyle name="Vejica 5 4 2" xfId="542" xr:uid="{00000000-0005-0000-0000-0000DF020000}"/>
    <cellStyle name="Vejica 5 4 3" xfId="543" xr:uid="{00000000-0005-0000-0000-0000E0020000}"/>
    <cellStyle name="Vejica 5 4 4" xfId="544" xr:uid="{00000000-0005-0000-0000-0000E1020000}"/>
    <cellStyle name="Vejica 5 4 5" xfId="545" xr:uid="{00000000-0005-0000-0000-0000E2020000}"/>
    <cellStyle name="Vejica 5 40" xfId="546" xr:uid="{00000000-0005-0000-0000-0000E3020000}"/>
    <cellStyle name="Vejica 5 40 2" xfId="547" xr:uid="{00000000-0005-0000-0000-0000E4020000}"/>
    <cellStyle name="Vejica 5 40 3" xfId="548" xr:uid="{00000000-0005-0000-0000-0000E5020000}"/>
    <cellStyle name="Vejica 5 40 4" xfId="549" xr:uid="{00000000-0005-0000-0000-0000E6020000}"/>
    <cellStyle name="Vejica 5 40 5" xfId="550" xr:uid="{00000000-0005-0000-0000-0000E7020000}"/>
    <cellStyle name="Vejica 5 41" xfId="551" xr:uid="{00000000-0005-0000-0000-0000E8020000}"/>
    <cellStyle name="Vejica 5 41 2" xfId="552" xr:uid="{00000000-0005-0000-0000-0000E9020000}"/>
    <cellStyle name="Vejica 5 41 3" xfId="553" xr:uid="{00000000-0005-0000-0000-0000EA020000}"/>
    <cellStyle name="Vejica 5 41 4" xfId="554" xr:uid="{00000000-0005-0000-0000-0000EB020000}"/>
    <cellStyle name="Vejica 5 41 5" xfId="555" xr:uid="{00000000-0005-0000-0000-0000EC020000}"/>
    <cellStyle name="Vejica 5 42" xfId="556" xr:uid="{00000000-0005-0000-0000-0000ED020000}"/>
    <cellStyle name="Vejica 5 42 2" xfId="557" xr:uid="{00000000-0005-0000-0000-0000EE020000}"/>
    <cellStyle name="Vejica 5 42 3" xfId="558" xr:uid="{00000000-0005-0000-0000-0000EF020000}"/>
    <cellStyle name="Vejica 5 42 4" xfId="559" xr:uid="{00000000-0005-0000-0000-0000F0020000}"/>
    <cellStyle name="Vejica 5 42 5" xfId="560" xr:uid="{00000000-0005-0000-0000-0000F1020000}"/>
    <cellStyle name="Vejica 5 43" xfId="561" xr:uid="{00000000-0005-0000-0000-0000F2020000}"/>
    <cellStyle name="Vejica 5 43 2" xfId="562" xr:uid="{00000000-0005-0000-0000-0000F3020000}"/>
    <cellStyle name="Vejica 5 43 3" xfId="563" xr:uid="{00000000-0005-0000-0000-0000F4020000}"/>
    <cellStyle name="Vejica 5 43 4" xfId="564" xr:uid="{00000000-0005-0000-0000-0000F5020000}"/>
    <cellStyle name="Vejica 5 43 5" xfId="565" xr:uid="{00000000-0005-0000-0000-0000F6020000}"/>
    <cellStyle name="Vejica 5 44" xfId="566" xr:uid="{00000000-0005-0000-0000-0000F7020000}"/>
    <cellStyle name="Vejica 5 44 2" xfId="567" xr:uid="{00000000-0005-0000-0000-0000F8020000}"/>
    <cellStyle name="Vejica 5 44 3" xfId="568" xr:uid="{00000000-0005-0000-0000-0000F9020000}"/>
    <cellStyle name="Vejica 5 44 4" xfId="569" xr:uid="{00000000-0005-0000-0000-0000FA020000}"/>
    <cellStyle name="Vejica 5 44 5" xfId="570" xr:uid="{00000000-0005-0000-0000-0000FB020000}"/>
    <cellStyle name="Vejica 5 45" xfId="571" xr:uid="{00000000-0005-0000-0000-0000FC020000}"/>
    <cellStyle name="Vejica 5 45 2" xfId="572" xr:uid="{00000000-0005-0000-0000-0000FD020000}"/>
    <cellStyle name="Vejica 5 45 3" xfId="573" xr:uid="{00000000-0005-0000-0000-0000FE020000}"/>
    <cellStyle name="Vejica 5 45 4" xfId="574" xr:uid="{00000000-0005-0000-0000-0000FF020000}"/>
    <cellStyle name="Vejica 5 45 5" xfId="575" xr:uid="{00000000-0005-0000-0000-000000030000}"/>
    <cellStyle name="Vejica 5 46" xfId="576" xr:uid="{00000000-0005-0000-0000-000001030000}"/>
    <cellStyle name="Vejica 5 46 2" xfId="577" xr:uid="{00000000-0005-0000-0000-000002030000}"/>
    <cellStyle name="Vejica 5 46 3" xfId="578" xr:uid="{00000000-0005-0000-0000-000003030000}"/>
    <cellStyle name="Vejica 5 46 4" xfId="579" xr:uid="{00000000-0005-0000-0000-000004030000}"/>
    <cellStyle name="Vejica 5 46 5" xfId="580" xr:uid="{00000000-0005-0000-0000-000005030000}"/>
    <cellStyle name="Vejica 5 47" xfId="581" xr:uid="{00000000-0005-0000-0000-000006030000}"/>
    <cellStyle name="Vejica 5 47 2" xfId="582" xr:uid="{00000000-0005-0000-0000-000007030000}"/>
    <cellStyle name="Vejica 5 47 3" xfId="583" xr:uid="{00000000-0005-0000-0000-000008030000}"/>
    <cellStyle name="Vejica 5 47 4" xfId="584" xr:uid="{00000000-0005-0000-0000-000009030000}"/>
    <cellStyle name="Vejica 5 47 5" xfId="585" xr:uid="{00000000-0005-0000-0000-00000A030000}"/>
    <cellStyle name="Vejica 5 48" xfId="586" xr:uid="{00000000-0005-0000-0000-00000B030000}"/>
    <cellStyle name="Vejica 5 48 2" xfId="587" xr:uid="{00000000-0005-0000-0000-00000C030000}"/>
    <cellStyle name="Vejica 5 48 3" xfId="588" xr:uid="{00000000-0005-0000-0000-00000D030000}"/>
    <cellStyle name="Vejica 5 48 4" xfId="589" xr:uid="{00000000-0005-0000-0000-00000E030000}"/>
    <cellStyle name="Vejica 5 48 5" xfId="590" xr:uid="{00000000-0005-0000-0000-00000F030000}"/>
    <cellStyle name="Vejica 5 49" xfId="591" xr:uid="{00000000-0005-0000-0000-000010030000}"/>
    <cellStyle name="Vejica 5 49 2" xfId="592" xr:uid="{00000000-0005-0000-0000-000011030000}"/>
    <cellStyle name="Vejica 5 49 3" xfId="593" xr:uid="{00000000-0005-0000-0000-000012030000}"/>
    <cellStyle name="Vejica 5 49 4" xfId="594" xr:uid="{00000000-0005-0000-0000-000013030000}"/>
    <cellStyle name="Vejica 5 49 5" xfId="595" xr:uid="{00000000-0005-0000-0000-000014030000}"/>
    <cellStyle name="Vejica 5 5" xfId="596" xr:uid="{00000000-0005-0000-0000-000015030000}"/>
    <cellStyle name="Vejica 5 5 2" xfId="597" xr:uid="{00000000-0005-0000-0000-000016030000}"/>
    <cellStyle name="Vejica 5 5 3" xfId="598" xr:uid="{00000000-0005-0000-0000-000017030000}"/>
    <cellStyle name="Vejica 5 5 4" xfId="599" xr:uid="{00000000-0005-0000-0000-000018030000}"/>
    <cellStyle name="Vejica 5 5 5" xfId="600" xr:uid="{00000000-0005-0000-0000-000019030000}"/>
    <cellStyle name="Vejica 5 50" xfId="601" xr:uid="{00000000-0005-0000-0000-00001A030000}"/>
    <cellStyle name="Vejica 5 50 2" xfId="602" xr:uid="{00000000-0005-0000-0000-00001B030000}"/>
    <cellStyle name="Vejica 5 50 3" xfId="603" xr:uid="{00000000-0005-0000-0000-00001C030000}"/>
    <cellStyle name="Vejica 5 50 4" xfId="604" xr:uid="{00000000-0005-0000-0000-00001D030000}"/>
    <cellStyle name="Vejica 5 50 5" xfId="605" xr:uid="{00000000-0005-0000-0000-00001E030000}"/>
    <cellStyle name="Vejica 5 51" xfId="606" xr:uid="{00000000-0005-0000-0000-00001F030000}"/>
    <cellStyle name="Vejica 5 51 2" xfId="607" xr:uid="{00000000-0005-0000-0000-000020030000}"/>
    <cellStyle name="Vejica 5 51 3" xfId="608" xr:uid="{00000000-0005-0000-0000-000021030000}"/>
    <cellStyle name="Vejica 5 51 4" xfId="609" xr:uid="{00000000-0005-0000-0000-000022030000}"/>
    <cellStyle name="Vejica 5 51 5" xfId="610" xr:uid="{00000000-0005-0000-0000-000023030000}"/>
    <cellStyle name="Vejica 5 52" xfId="611" xr:uid="{00000000-0005-0000-0000-000024030000}"/>
    <cellStyle name="Vejica 5 52 2" xfId="612" xr:uid="{00000000-0005-0000-0000-000025030000}"/>
    <cellStyle name="Vejica 5 52 3" xfId="613" xr:uid="{00000000-0005-0000-0000-000026030000}"/>
    <cellStyle name="Vejica 5 52 4" xfId="614" xr:uid="{00000000-0005-0000-0000-000027030000}"/>
    <cellStyle name="Vejica 5 52 5" xfId="615" xr:uid="{00000000-0005-0000-0000-000028030000}"/>
    <cellStyle name="Vejica 5 53" xfId="616" xr:uid="{00000000-0005-0000-0000-000029030000}"/>
    <cellStyle name="Vejica 5 53 2" xfId="617" xr:uid="{00000000-0005-0000-0000-00002A030000}"/>
    <cellStyle name="Vejica 5 53 3" xfId="618" xr:uid="{00000000-0005-0000-0000-00002B030000}"/>
    <cellStyle name="Vejica 5 53 4" xfId="619" xr:uid="{00000000-0005-0000-0000-00002C030000}"/>
    <cellStyle name="Vejica 5 53 5" xfId="620" xr:uid="{00000000-0005-0000-0000-00002D030000}"/>
    <cellStyle name="Vejica 5 54" xfId="621" xr:uid="{00000000-0005-0000-0000-00002E030000}"/>
    <cellStyle name="Vejica 5 54 2" xfId="622" xr:uid="{00000000-0005-0000-0000-00002F030000}"/>
    <cellStyle name="Vejica 5 54 3" xfId="623" xr:uid="{00000000-0005-0000-0000-000030030000}"/>
    <cellStyle name="Vejica 5 54 4" xfId="624" xr:uid="{00000000-0005-0000-0000-000031030000}"/>
    <cellStyle name="Vejica 5 54 5" xfId="625" xr:uid="{00000000-0005-0000-0000-000032030000}"/>
    <cellStyle name="Vejica 5 55" xfId="626" xr:uid="{00000000-0005-0000-0000-000033030000}"/>
    <cellStyle name="Vejica 5 55 2" xfId="627" xr:uid="{00000000-0005-0000-0000-000034030000}"/>
    <cellStyle name="Vejica 5 55 3" xfId="628" xr:uid="{00000000-0005-0000-0000-000035030000}"/>
    <cellStyle name="Vejica 5 55 4" xfId="629" xr:uid="{00000000-0005-0000-0000-000036030000}"/>
    <cellStyle name="Vejica 5 55 5" xfId="630" xr:uid="{00000000-0005-0000-0000-000037030000}"/>
    <cellStyle name="Vejica 5 56" xfId="631" xr:uid="{00000000-0005-0000-0000-000038030000}"/>
    <cellStyle name="Vejica 5 56 2" xfId="632" xr:uid="{00000000-0005-0000-0000-000039030000}"/>
    <cellStyle name="Vejica 5 56 3" xfId="633" xr:uid="{00000000-0005-0000-0000-00003A030000}"/>
    <cellStyle name="Vejica 5 56 4" xfId="634" xr:uid="{00000000-0005-0000-0000-00003B030000}"/>
    <cellStyle name="Vejica 5 56 5" xfId="635" xr:uid="{00000000-0005-0000-0000-00003C030000}"/>
    <cellStyle name="Vejica 5 57" xfId="636" xr:uid="{00000000-0005-0000-0000-00003D030000}"/>
    <cellStyle name="Vejica 5 57 2" xfId="637" xr:uid="{00000000-0005-0000-0000-00003E030000}"/>
    <cellStyle name="Vejica 5 57 3" xfId="638" xr:uid="{00000000-0005-0000-0000-00003F030000}"/>
    <cellStyle name="Vejica 5 57 4" xfId="639" xr:uid="{00000000-0005-0000-0000-000040030000}"/>
    <cellStyle name="Vejica 5 57 5" xfId="640" xr:uid="{00000000-0005-0000-0000-000041030000}"/>
    <cellStyle name="Vejica 5 58" xfId="641" xr:uid="{00000000-0005-0000-0000-000042030000}"/>
    <cellStyle name="Vejica 5 58 2" xfId="642" xr:uid="{00000000-0005-0000-0000-000043030000}"/>
    <cellStyle name="Vejica 5 58 3" xfId="643" xr:uid="{00000000-0005-0000-0000-000044030000}"/>
    <cellStyle name="Vejica 5 58 4" xfId="644" xr:uid="{00000000-0005-0000-0000-000045030000}"/>
    <cellStyle name="Vejica 5 58 5" xfId="645" xr:uid="{00000000-0005-0000-0000-000046030000}"/>
    <cellStyle name="Vejica 5 59" xfId="646" xr:uid="{00000000-0005-0000-0000-000047030000}"/>
    <cellStyle name="Vejica 5 59 2" xfId="647" xr:uid="{00000000-0005-0000-0000-000048030000}"/>
    <cellStyle name="Vejica 5 59 3" xfId="648" xr:uid="{00000000-0005-0000-0000-000049030000}"/>
    <cellStyle name="Vejica 5 59 4" xfId="649" xr:uid="{00000000-0005-0000-0000-00004A030000}"/>
    <cellStyle name="Vejica 5 59 5" xfId="650" xr:uid="{00000000-0005-0000-0000-00004B030000}"/>
    <cellStyle name="Vejica 5 6" xfId="651" xr:uid="{00000000-0005-0000-0000-00004C030000}"/>
    <cellStyle name="Vejica 5 6 2" xfId="652" xr:uid="{00000000-0005-0000-0000-00004D030000}"/>
    <cellStyle name="Vejica 5 6 3" xfId="653" xr:uid="{00000000-0005-0000-0000-00004E030000}"/>
    <cellStyle name="Vejica 5 6 4" xfId="654" xr:uid="{00000000-0005-0000-0000-00004F030000}"/>
    <cellStyle name="Vejica 5 6 5" xfId="655" xr:uid="{00000000-0005-0000-0000-000050030000}"/>
    <cellStyle name="Vejica 5 60" xfId="656" xr:uid="{00000000-0005-0000-0000-000051030000}"/>
    <cellStyle name="Vejica 5 60 2" xfId="657" xr:uid="{00000000-0005-0000-0000-000052030000}"/>
    <cellStyle name="Vejica 5 60 3" xfId="658" xr:uid="{00000000-0005-0000-0000-000053030000}"/>
    <cellStyle name="Vejica 5 60 4" xfId="659" xr:uid="{00000000-0005-0000-0000-000054030000}"/>
    <cellStyle name="Vejica 5 60 5" xfId="660" xr:uid="{00000000-0005-0000-0000-000055030000}"/>
    <cellStyle name="Vejica 5 61" xfId="661" xr:uid="{00000000-0005-0000-0000-000056030000}"/>
    <cellStyle name="Vejica 5 61 2" xfId="662" xr:uid="{00000000-0005-0000-0000-000057030000}"/>
    <cellStyle name="Vejica 5 61 3" xfId="663" xr:uid="{00000000-0005-0000-0000-000058030000}"/>
    <cellStyle name="Vejica 5 61 4" xfId="664" xr:uid="{00000000-0005-0000-0000-000059030000}"/>
    <cellStyle name="Vejica 5 61 5" xfId="665" xr:uid="{00000000-0005-0000-0000-00005A030000}"/>
    <cellStyle name="Vejica 5 62" xfId="666" xr:uid="{00000000-0005-0000-0000-00005B030000}"/>
    <cellStyle name="Vejica 5 62 2" xfId="667" xr:uid="{00000000-0005-0000-0000-00005C030000}"/>
    <cellStyle name="Vejica 5 62 3" xfId="668" xr:uid="{00000000-0005-0000-0000-00005D030000}"/>
    <cellStyle name="Vejica 5 62 4" xfId="669" xr:uid="{00000000-0005-0000-0000-00005E030000}"/>
    <cellStyle name="Vejica 5 62 5" xfId="670" xr:uid="{00000000-0005-0000-0000-00005F030000}"/>
    <cellStyle name="Vejica 5 63" xfId="671" xr:uid="{00000000-0005-0000-0000-000060030000}"/>
    <cellStyle name="Vejica 5 63 2" xfId="672" xr:uid="{00000000-0005-0000-0000-000061030000}"/>
    <cellStyle name="Vejica 5 63 3" xfId="673" xr:uid="{00000000-0005-0000-0000-000062030000}"/>
    <cellStyle name="Vejica 5 63 4" xfId="674" xr:uid="{00000000-0005-0000-0000-000063030000}"/>
    <cellStyle name="Vejica 5 63 5" xfId="675" xr:uid="{00000000-0005-0000-0000-000064030000}"/>
    <cellStyle name="Vejica 5 64" xfId="676" xr:uid="{00000000-0005-0000-0000-000065030000}"/>
    <cellStyle name="Vejica 5 64 2" xfId="677" xr:uid="{00000000-0005-0000-0000-000066030000}"/>
    <cellStyle name="Vejica 5 64 3" xfId="678" xr:uid="{00000000-0005-0000-0000-000067030000}"/>
    <cellStyle name="Vejica 5 64 4" xfId="679" xr:uid="{00000000-0005-0000-0000-000068030000}"/>
    <cellStyle name="Vejica 5 64 5" xfId="680" xr:uid="{00000000-0005-0000-0000-000069030000}"/>
    <cellStyle name="Vejica 5 65" xfId="681" xr:uid="{00000000-0005-0000-0000-00006A030000}"/>
    <cellStyle name="Vejica 5 65 2" xfId="682" xr:uid="{00000000-0005-0000-0000-00006B030000}"/>
    <cellStyle name="Vejica 5 65 3" xfId="683" xr:uid="{00000000-0005-0000-0000-00006C030000}"/>
    <cellStyle name="Vejica 5 65 4" xfId="684" xr:uid="{00000000-0005-0000-0000-00006D030000}"/>
    <cellStyle name="Vejica 5 65 5" xfId="685" xr:uid="{00000000-0005-0000-0000-00006E030000}"/>
    <cellStyle name="Vejica 5 66" xfId="686" xr:uid="{00000000-0005-0000-0000-00006F030000}"/>
    <cellStyle name="Vejica 5 66 2" xfId="687" xr:uid="{00000000-0005-0000-0000-000070030000}"/>
    <cellStyle name="Vejica 5 66 3" xfId="688" xr:uid="{00000000-0005-0000-0000-000071030000}"/>
    <cellStyle name="Vejica 5 66 4" xfId="689" xr:uid="{00000000-0005-0000-0000-000072030000}"/>
    <cellStyle name="Vejica 5 66 5" xfId="690" xr:uid="{00000000-0005-0000-0000-000073030000}"/>
    <cellStyle name="Vejica 5 67" xfId="691" xr:uid="{00000000-0005-0000-0000-000074030000}"/>
    <cellStyle name="Vejica 5 67 2" xfId="692" xr:uid="{00000000-0005-0000-0000-000075030000}"/>
    <cellStyle name="Vejica 5 67 3" xfId="693" xr:uid="{00000000-0005-0000-0000-000076030000}"/>
    <cellStyle name="Vejica 5 67 4" xfId="694" xr:uid="{00000000-0005-0000-0000-000077030000}"/>
    <cellStyle name="Vejica 5 67 5" xfId="695" xr:uid="{00000000-0005-0000-0000-000078030000}"/>
    <cellStyle name="Vejica 5 68" xfId="696" xr:uid="{00000000-0005-0000-0000-000079030000}"/>
    <cellStyle name="Vejica 5 68 2" xfId="697" xr:uid="{00000000-0005-0000-0000-00007A030000}"/>
    <cellStyle name="Vejica 5 68 3" xfId="698" xr:uid="{00000000-0005-0000-0000-00007B030000}"/>
    <cellStyle name="Vejica 5 68 4" xfId="699" xr:uid="{00000000-0005-0000-0000-00007C030000}"/>
    <cellStyle name="Vejica 5 68 5" xfId="700" xr:uid="{00000000-0005-0000-0000-00007D030000}"/>
    <cellStyle name="Vejica 5 69" xfId="701" xr:uid="{00000000-0005-0000-0000-00007E030000}"/>
    <cellStyle name="Vejica 5 69 2" xfId="702" xr:uid="{00000000-0005-0000-0000-00007F030000}"/>
    <cellStyle name="Vejica 5 69 3" xfId="703" xr:uid="{00000000-0005-0000-0000-000080030000}"/>
    <cellStyle name="Vejica 5 69 4" xfId="704" xr:uid="{00000000-0005-0000-0000-000081030000}"/>
    <cellStyle name="Vejica 5 69 5" xfId="705" xr:uid="{00000000-0005-0000-0000-000082030000}"/>
    <cellStyle name="Vejica 5 7" xfId="706" xr:uid="{00000000-0005-0000-0000-000083030000}"/>
    <cellStyle name="Vejica 5 7 2" xfId="707" xr:uid="{00000000-0005-0000-0000-000084030000}"/>
    <cellStyle name="Vejica 5 7 3" xfId="708" xr:uid="{00000000-0005-0000-0000-000085030000}"/>
    <cellStyle name="Vejica 5 7 4" xfId="709" xr:uid="{00000000-0005-0000-0000-000086030000}"/>
    <cellStyle name="Vejica 5 7 5" xfId="710" xr:uid="{00000000-0005-0000-0000-000087030000}"/>
    <cellStyle name="Vejica 5 70" xfId="711" xr:uid="{00000000-0005-0000-0000-000088030000}"/>
    <cellStyle name="Vejica 5 70 2" xfId="712" xr:uid="{00000000-0005-0000-0000-000089030000}"/>
    <cellStyle name="Vejica 5 70 3" xfId="713" xr:uid="{00000000-0005-0000-0000-00008A030000}"/>
    <cellStyle name="Vejica 5 70 4" xfId="714" xr:uid="{00000000-0005-0000-0000-00008B030000}"/>
    <cellStyle name="Vejica 5 70 5" xfId="715" xr:uid="{00000000-0005-0000-0000-00008C030000}"/>
    <cellStyle name="Vejica 5 71" xfId="716" xr:uid="{00000000-0005-0000-0000-00008D030000}"/>
    <cellStyle name="Vejica 5 71 2" xfId="717" xr:uid="{00000000-0005-0000-0000-00008E030000}"/>
    <cellStyle name="Vejica 5 71 3" xfId="718" xr:uid="{00000000-0005-0000-0000-00008F030000}"/>
    <cellStyle name="Vejica 5 71 4" xfId="719" xr:uid="{00000000-0005-0000-0000-000090030000}"/>
    <cellStyle name="Vejica 5 71 5" xfId="720" xr:uid="{00000000-0005-0000-0000-000091030000}"/>
    <cellStyle name="Vejica 5 72" xfId="721" xr:uid="{00000000-0005-0000-0000-000092030000}"/>
    <cellStyle name="Vejica 5 72 2" xfId="722" xr:uid="{00000000-0005-0000-0000-000093030000}"/>
    <cellStyle name="Vejica 5 72 3" xfId="723" xr:uid="{00000000-0005-0000-0000-000094030000}"/>
    <cellStyle name="Vejica 5 72 4" xfId="724" xr:uid="{00000000-0005-0000-0000-000095030000}"/>
    <cellStyle name="Vejica 5 72 5" xfId="725" xr:uid="{00000000-0005-0000-0000-000096030000}"/>
    <cellStyle name="Vejica 5 73" xfId="726" xr:uid="{00000000-0005-0000-0000-000097030000}"/>
    <cellStyle name="Vejica 5 73 2" xfId="727" xr:uid="{00000000-0005-0000-0000-000098030000}"/>
    <cellStyle name="Vejica 5 73 3" xfId="728" xr:uid="{00000000-0005-0000-0000-000099030000}"/>
    <cellStyle name="Vejica 5 73 4" xfId="729" xr:uid="{00000000-0005-0000-0000-00009A030000}"/>
    <cellStyle name="Vejica 5 73 5" xfId="730" xr:uid="{00000000-0005-0000-0000-00009B030000}"/>
    <cellStyle name="Vejica 5 74" xfId="731" xr:uid="{00000000-0005-0000-0000-00009C030000}"/>
    <cellStyle name="Vejica 5 74 2" xfId="732" xr:uid="{00000000-0005-0000-0000-00009D030000}"/>
    <cellStyle name="Vejica 5 74 3" xfId="733" xr:uid="{00000000-0005-0000-0000-00009E030000}"/>
    <cellStyle name="Vejica 5 74 4" xfId="734" xr:uid="{00000000-0005-0000-0000-00009F030000}"/>
    <cellStyle name="Vejica 5 74 5" xfId="735" xr:uid="{00000000-0005-0000-0000-0000A0030000}"/>
    <cellStyle name="Vejica 5 75" xfId="736" xr:uid="{00000000-0005-0000-0000-0000A1030000}"/>
    <cellStyle name="Vejica 5 75 2" xfId="737" xr:uid="{00000000-0005-0000-0000-0000A2030000}"/>
    <cellStyle name="Vejica 5 75 3" xfId="738" xr:uid="{00000000-0005-0000-0000-0000A3030000}"/>
    <cellStyle name="Vejica 5 75 4" xfId="739" xr:uid="{00000000-0005-0000-0000-0000A4030000}"/>
    <cellStyle name="Vejica 5 75 5" xfId="740" xr:uid="{00000000-0005-0000-0000-0000A5030000}"/>
    <cellStyle name="Vejica 5 76" xfId="741" xr:uid="{00000000-0005-0000-0000-0000A6030000}"/>
    <cellStyle name="Vejica 5 76 2" xfId="742" xr:uid="{00000000-0005-0000-0000-0000A7030000}"/>
    <cellStyle name="Vejica 5 76 3" xfId="743" xr:uid="{00000000-0005-0000-0000-0000A8030000}"/>
    <cellStyle name="Vejica 5 76 4" xfId="744" xr:uid="{00000000-0005-0000-0000-0000A9030000}"/>
    <cellStyle name="Vejica 5 76 5" xfId="745" xr:uid="{00000000-0005-0000-0000-0000AA030000}"/>
    <cellStyle name="Vejica 5 77" xfId="746" xr:uid="{00000000-0005-0000-0000-0000AB030000}"/>
    <cellStyle name="Vejica 5 77 2" xfId="747" xr:uid="{00000000-0005-0000-0000-0000AC030000}"/>
    <cellStyle name="Vejica 5 77 3" xfId="748" xr:uid="{00000000-0005-0000-0000-0000AD030000}"/>
    <cellStyle name="Vejica 5 77 4" xfId="749" xr:uid="{00000000-0005-0000-0000-0000AE030000}"/>
    <cellStyle name="Vejica 5 77 5" xfId="750" xr:uid="{00000000-0005-0000-0000-0000AF030000}"/>
    <cellStyle name="Vejica 5 78" xfId="751" xr:uid="{00000000-0005-0000-0000-0000B0030000}"/>
    <cellStyle name="Vejica 5 78 2" xfId="752" xr:uid="{00000000-0005-0000-0000-0000B1030000}"/>
    <cellStyle name="Vejica 5 78 3" xfId="753" xr:uid="{00000000-0005-0000-0000-0000B2030000}"/>
    <cellStyle name="Vejica 5 78 4" xfId="754" xr:uid="{00000000-0005-0000-0000-0000B3030000}"/>
    <cellStyle name="Vejica 5 78 5" xfId="755" xr:uid="{00000000-0005-0000-0000-0000B4030000}"/>
    <cellStyle name="Vejica 5 79" xfId="756" xr:uid="{00000000-0005-0000-0000-0000B5030000}"/>
    <cellStyle name="Vejica 5 79 2" xfId="757" xr:uid="{00000000-0005-0000-0000-0000B6030000}"/>
    <cellStyle name="Vejica 5 79 3" xfId="758" xr:uid="{00000000-0005-0000-0000-0000B7030000}"/>
    <cellStyle name="Vejica 5 79 4" xfId="759" xr:uid="{00000000-0005-0000-0000-0000B8030000}"/>
    <cellStyle name="Vejica 5 79 5" xfId="760" xr:uid="{00000000-0005-0000-0000-0000B9030000}"/>
    <cellStyle name="Vejica 5 8" xfId="761" xr:uid="{00000000-0005-0000-0000-0000BA030000}"/>
    <cellStyle name="Vejica 5 8 2" xfId="762" xr:uid="{00000000-0005-0000-0000-0000BB030000}"/>
    <cellStyle name="Vejica 5 8 3" xfId="763" xr:uid="{00000000-0005-0000-0000-0000BC030000}"/>
    <cellStyle name="Vejica 5 8 4" xfId="764" xr:uid="{00000000-0005-0000-0000-0000BD030000}"/>
    <cellStyle name="Vejica 5 8 5" xfId="765" xr:uid="{00000000-0005-0000-0000-0000BE030000}"/>
    <cellStyle name="Vejica 5 80" xfId="766" xr:uid="{00000000-0005-0000-0000-0000BF030000}"/>
    <cellStyle name="Vejica 5 80 2" xfId="767" xr:uid="{00000000-0005-0000-0000-0000C0030000}"/>
    <cellStyle name="Vejica 5 80 3" xfId="768" xr:uid="{00000000-0005-0000-0000-0000C1030000}"/>
    <cellStyle name="Vejica 5 80 4" xfId="769" xr:uid="{00000000-0005-0000-0000-0000C2030000}"/>
    <cellStyle name="Vejica 5 80 5" xfId="770" xr:uid="{00000000-0005-0000-0000-0000C3030000}"/>
    <cellStyle name="Vejica 5 81" xfId="771" xr:uid="{00000000-0005-0000-0000-0000C4030000}"/>
    <cellStyle name="Vejica 5 81 2" xfId="772" xr:uid="{00000000-0005-0000-0000-0000C5030000}"/>
    <cellStyle name="Vejica 5 81 3" xfId="773" xr:uid="{00000000-0005-0000-0000-0000C6030000}"/>
    <cellStyle name="Vejica 5 81 4" xfId="774" xr:uid="{00000000-0005-0000-0000-0000C7030000}"/>
    <cellStyle name="Vejica 5 81 5" xfId="775" xr:uid="{00000000-0005-0000-0000-0000C8030000}"/>
    <cellStyle name="Vejica 5 82" xfId="776" xr:uid="{00000000-0005-0000-0000-0000C9030000}"/>
    <cellStyle name="Vejica 5 82 2" xfId="777" xr:uid="{00000000-0005-0000-0000-0000CA030000}"/>
    <cellStyle name="Vejica 5 82 3" xfId="778" xr:uid="{00000000-0005-0000-0000-0000CB030000}"/>
    <cellStyle name="Vejica 5 82 4" xfId="779" xr:uid="{00000000-0005-0000-0000-0000CC030000}"/>
    <cellStyle name="Vejica 5 82 5" xfId="780" xr:uid="{00000000-0005-0000-0000-0000CD030000}"/>
    <cellStyle name="Vejica 5 83" xfId="781" xr:uid="{00000000-0005-0000-0000-0000CE030000}"/>
    <cellStyle name="Vejica 5 83 2" xfId="782" xr:uid="{00000000-0005-0000-0000-0000CF030000}"/>
    <cellStyle name="Vejica 5 83 3" xfId="783" xr:uid="{00000000-0005-0000-0000-0000D0030000}"/>
    <cellStyle name="Vejica 5 83 4" xfId="784" xr:uid="{00000000-0005-0000-0000-0000D1030000}"/>
    <cellStyle name="Vejica 5 83 5" xfId="785" xr:uid="{00000000-0005-0000-0000-0000D2030000}"/>
    <cellStyle name="Vejica 5 84" xfId="786" xr:uid="{00000000-0005-0000-0000-0000D3030000}"/>
    <cellStyle name="Vejica 5 84 2" xfId="787" xr:uid="{00000000-0005-0000-0000-0000D4030000}"/>
    <cellStyle name="Vejica 5 84 3" xfId="788" xr:uid="{00000000-0005-0000-0000-0000D5030000}"/>
    <cellStyle name="Vejica 5 84 4" xfId="789" xr:uid="{00000000-0005-0000-0000-0000D6030000}"/>
    <cellStyle name="Vejica 5 84 5" xfId="790" xr:uid="{00000000-0005-0000-0000-0000D7030000}"/>
    <cellStyle name="Vejica 5 85" xfId="791" xr:uid="{00000000-0005-0000-0000-0000D8030000}"/>
    <cellStyle name="Vejica 5 85 2" xfId="792" xr:uid="{00000000-0005-0000-0000-0000D9030000}"/>
    <cellStyle name="Vejica 5 85 3" xfId="793" xr:uid="{00000000-0005-0000-0000-0000DA030000}"/>
    <cellStyle name="Vejica 5 85 4" xfId="794" xr:uid="{00000000-0005-0000-0000-0000DB030000}"/>
    <cellStyle name="Vejica 5 85 5" xfId="795" xr:uid="{00000000-0005-0000-0000-0000DC030000}"/>
    <cellStyle name="Vejica 5 9" xfId="796" xr:uid="{00000000-0005-0000-0000-0000DD030000}"/>
    <cellStyle name="Vejica 5 9 2" xfId="797" xr:uid="{00000000-0005-0000-0000-0000DE030000}"/>
    <cellStyle name="Vejica 5 9 3" xfId="798" xr:uid="{00000000-0005-0000-0000-0000DF030000}"/>
    <cellStyle name="Vejica 5 9 4" xfId="799" xr:uid="{00000000-0005-0000-0000-0000E0030000}"/>
    <cellStyle name="Vejica 5 9 5" xfId="800" xr:uid="{00000000-0005-0000-0000-0000E1030000}"/>
    <cellStyle name="Vnos 2" xfId="801" xr:uid="{00000000-0005-0000-0000-0000E2030000}"/>
    <cellStyle name="Vsota 2" xfId="802" xr:uid="{00000000-0005-0000-0000-0000E3030000}"/>
    <cellStyle name="Warning Text" xfId="803" xr:uid="{00000000-0005-0000-0000-0000E4030000}"/>
    <cellStyle name="Zuza" xfId="804" xr:uid="{00000000-0005-0000-0000-0000E5030000}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5"/>
  <sheetViews>
    <sheetView tabSelected="1" showWhiteSpace="0" view="pageBreakPreview" zoomScaleNormal="115" zoomScaleSheetLayoutView="100" workbookViewId="0">
      <selection activeCell="C13" sqref="C13"/>
    </sheetView>
  </sheetViews>
  <sheetFormatPr defaultColWidth="5.7109375" defaultRowHeight="12.75"/>
  <cols>
    <col min="1" max="1" width="8.7109375" style="1" customWidth="1"/>
    <col min="2" max="2" width="63.28515625" style="3" customWidth="1"/>
    <col min="3" max="3" width="13.28515625" style="3" customWidth="1"/>
    <col min="4" max="4" width="19.5703125" style="2" customWidth="1"/>
    <col min="5" max="5" width="9.140625" style="2" hidden="1" customWidth="1"/>
    <col min="6" max="254" width="9.140625" style="2" customWidth="1"/>
    <col min="255" max="255" width="5.7109375" style="2" customWidth="1"/>
    <col min="256" max="256" width="40.7109375" style="2" customWidth="1"/>
    <col min="257" max="16384" width="5.7109375" style="2"/>
  </cols>
  <sheetData>
    <row r="1" spans="1:9" s="4" customFormat="1" ht="15" thickBot="1">
      <c r="A1" s="224"/>
      <c r="B1" s="225"/>
      <c r="C1" s="225"/>
      <c r="D1" s="226"/>
    </row>
    <row r="2" spans="1:9" s="4" customFormat="1" ht="40.5" customHeight="1" thickBot="1">
      <c r="A2" s="230" t="s">
        <v>324</v>
      </c>
      <c r="B2" s="231"/>
      <c r="C2" s="231"/>
      <c r="D2" s="232"/>
    </row>
    <row r="3" spans="1:9" s="5" customFormat="1" ht="21" thickBot="1">
      <c r="A3" s="227" t="s">
        <v>12</v>
      </c>
      <c r="B3" s="228"/>
      <c r="C3" s="228"/>
      <c r="D3" s="229"/>
    </row>
    <row r="4" spans="1:9" s="4" customFormat="1" ht="14.25">
      <c r="A4" s="12"/>
      <c r="B4" s="13"/>
      <c r="C4" s="13"/>
      <c r="D4" s="14"/>
    </row>
    <row r="5" spans="1:9" s="4" customFormat="1">
      <c r="A5" s="238" t="s">
        <v>0</v>
      </c>
      <c r="B5" s="234" t="s">
        <v>1</v>
      </c>
      <c r="C5" s="235"/>
      <c r="D5" s="240" t="s">
        <v>2</v>
      </c>
    </row>
    <row r="6" spans="1:9" s="4" customFormat="1">
      <c r="A6" s="239"/>
      <c r="B6" s="236"/>
      <c r="C6" s="237"/>
      <c r="D6" s="241"/>
    </row>
    <row r="7" spans="1:9" s="4" customFormat="1" ht="15" thickBot="1">
      <c r="A7" s="15"/>
      <c r="B7" s="16"/>
      <c r="C7" s="16"/>
      <c r="D7" s="17"/>
    </row>
    <row r="8" spans="1:9" ht="18.75" thickTop="1" thickBot="1">
      <c r="A8" s="247" t="s">
        <v>42</v>
      </c>
      <c r="B8" s="248"/>
      <c r="C8" s="248" t="s">
        <v>41</v>
      </c>
      <c r="D8" s="249"/>
      <c r="E8" s="6"/>
      <c r="I8" s="7"/>
    </row>
    <row r="9" spans="1:9" ht="15" thickBot="1">
      <c r="A9" s="24"/>
      <c r="B9" s="25"/>
      <c r="C9" s="25"/>
      <c r="D9" s="26"/>
      <c r="E9" s="6"/>
    </row>
    <row r="10" spans="1:9" ht="15" thickBot="1">
      <c r="A10" s="18" t="s">
        <v>36</v>
      </c>
      <c r="B10" s="222" t="s">
        <v>23</v>
      </c>
      <c r="C10" s="223"/>
      <c r="D10" s="19">
        <f>SUM(C11:C17)</f>
        <v>0</v>
      </c>
      <c r="E10" s="6"/>
      <c r="I10" s="8"/>
    </row>
    <row r="11" spans="1:9" ht="14.25">
      <c r="A11" s="27" t="s">
        <v>44</v>
      </c>
      <c r="B11" s="28" t="s">
        <v>6</v>
      </c>
      <c r="C11" s="21">
        <f>'1-Cesta'!F44</f>
        <v>0</v>
      </c>
      <c r="D11" s="29"/>
      <c r="E11" s="6"/>
      <c r="G11" s="115"/>
      <c r="I11" s="8"/>
    </row>
    <row r="12" spans="1:9" ht="14.25">
      <c r="A12" s="30" t="s">
        <v>47</v>
      </c>
      <c r="B12" s="20" t="s">
        <v>27</v>
      </c>
      <c r="C12" s="21">
        <f>'1-Cesta'!F74</f>
        <v>0</v>
      </c>
      <c r="D12" s="22"/>
    </row>
    <row r="13" spans="1:9" ht="14.25">
      <c r="A13" s="27" t="s">
        <v>50</v>
      </c>
      <c r="B13" s="20" t="s">
        <v>30</v>
      </c>
      <c r="C13" s="21">
        <f>'1-Cesta'!F112</f>
        <v>0</v>
      </c>
      <c r="D13" s="22"/>
    </row>
    <row r="14" spans="1:9" ht="14.25">
      <c r="A14" s="30" t="s">
        <v>53</v>
      </c>
      <c r="B14" s="20" t="s">
        <v>34</v>
      </c>
      <c r="C14" s="21">
        <f>'1-Cesta'!F136</f>
        <v>0</v>
      </c>
      <c r="D14" s="22"/>
    </row>
    <row r="15" spans="1:9" ht="14.25">
      <c r="A15" s="150" t="s">
        <v>58</v>
      </c>
      <c r="B15" s="122" t="s">
        <v>78</v>
      </c>
      <c r="C15" s="21">
        <f>'1-Cesta'!F158</f>
        <v>0</v>
      </c>
      <c r="D15" s="22"/>
    </row>
    <row r="16" spans="1:9" ht="14.25">
      <c r="A16" s="150" t="s">
        <v>63</v>
      </c>
      <c r="B16" s="122" t="s">
        <v>35</v>
      </c>
      <c r="C16" s="21">
        <f>'1-Cesta'!F182</f>
        <v>0</v>
      </c>
      <c r="D16" s="22"/>
    </row>
    <row r="17" spans="1:5" ht="15" thickBot="1">
      <c r="A17" s="31" t="s">
        <v>85</v>
      </c>
      <c r="B17" s="122" t="s">
        <v>175</v>
      </c>
      <c r="C17" s="139">
        <f>'1-Cesta'!F196</f>
        <v>0</v>
      </c>
      <c r="D17" s="22"/>
    </row>
    <row r="18" spans="1:5" ht="15" thickBot="1">
      <c r="A18" s="24"/>
      <c r="B18" s="140"/>
      <c r="C18" s="25"/>
      <c r="D18" s="138"/>
    </row>
    <row r="19" spans="1:5" ht="15" thickBot="1">
      <c r="A19" s="92" t="s">
        <v>37</v>
      </c>
      <c r="B19" s="222" t="s">
        <v>115</v>
      </c>
      <c r="C19" s="223"/>
      <c r="D19" s="93">
        <f>SUM(C20:C23)</f>
        <v>0</v>
      </c>
      <c r="E19" s="6"/>
    </row>
    <row r="20" spans="1:5" ht="14.25">
      <c r="A20" s="27" t="s">
        <v>44</v>
      </c>
      <c r="B20" s="28" t="s">
        <v>6</v>
      </c>
      <c r="C20" s="21">
        <f>'2-Brv'!F28</f>
        <v>0</v>
      </c>
      <c r="D20" s="94"/>
      <c r="E20" s="6"/>
    </row>
    <row r="21" spans="1:5" ht="14.25">
      <c r="A21" s="30" t="s">
        <v>47</v>
      </c>
      <c r="B21" s="20" t="s">
        <v>27</v>
      </c>
      <c r="C21" s="21">
        <f>'2-Brv'!F76</f>
        <v>0</v>
      </c>
      <c r="D21" s="22"/>
      <c r="E21" s="6"/>
    </row>
    <row r="22" spans="1:5" ht="14.25">
      <c r="A22" s="27" t="s">
        <v>50</v>
      </c>
      <c r="B22" s="20" t="s">
        <v>30</v>
      </c>
      <c r="C22" s="21">
        <f>'2-Brv'!F104</f>
        <v>0</v>
      </c>
      <c r="D22" s="22"/>
      <c r="E22" s="6"/>
    </row>
    <row r="23" spans="1:5" ht="15" thickBot="1">
      <c r="A23" s="31" t="s">
        <v>53</v>
      </c>
      <c r="B23" s="23" t="s">
        <v>78</v>
      </c>
      <c r="C23" s="139">
        <f>'2-Brv'!F162</f>
        <v>0</v>
      </c>
      <c r="D23" s="137"/>
      <c r="E23" s="6"/>
    </row>
    <row r="24" spans="1:5" ht="15" thickBot="1">
      <c r="A24" s="24"/>
      <c r="B24" s="25"/>
      <c r="C24" s="25"/>
      <c r="D24" s="26"/>
      <c r="E24" s="6"/>
    </row>
    <row r="25" spans="1:5" ht="15" thickBot="1">
      <c r="A25" s="92" t="s">
        <v>38</v>
      </c>
      <c r="B25" s="222" t="s">
        <v>256</v>
      </c>
      <c r="C25" s="223"/>
      <c r="D25" s="93">
        <f>'3-Zasaditve'!F69</f>
        <v>0</v>
      </c>
      <c r="E25" s="6"/>
    </row>
    <row r="26" spans="1:5" ht="15" thickBot="1">
      <c r="A26" s="24"/>
      <c r="B26" s="25"/>
      <c r="C26" s="25"/>
      <c r="D26" s="26"/>
      <c r="E26" s="6"/>
    </row>
    <row r="27" spans="1:5" ht="15" thickBot="1">
      <c r="A27" s="18" t="s">
        <v>164</v>
      </c>
      <c r="B27" s="222" t="s">
        <v>253</v>
      </c>
      <c r="C27" s="223"/>
      <c r="D27" s="19">
        <f>SUM(C28:C34)</f>
        <v>0</v>
      </c>
      <c r="E27" s="6"/>
    </row>
    <row r="28" spans="1:5" ht="14.25">
      <c r="A28" s="27" t="s">
        <v>44</v>
      </c>
      <c r="B28" s="28" t="s">
        <v>242</v>
      </c>
      <c r="C28" s="21">
        <f>'4-JR'!F21</f>
        <v>0</v>
      </c>
      <c r="D28" s="29"/>
      <c r="E28" s="6"/>
    </row>
    <row r="29" spans="1:5" ht="14.25">
      <c r="A29" s="30" t="s">
        <v>47</v>
      </c>
      <c r="B29" s="20" t="s">
        <v>243</v>
      </c>
      <c r="C29" s="21">
        <f>'4-JR'!F27</f>
        <v>0</v>
      </c>
      <c r="D29" s="22"/>
      <c r="E29" s="6"/>
    </row>
    <row r="30" spans="1:5" ht="14.25">
      <c r="A30" s="27" t="s">
        <v>50</v>
      </c>
      <c r="B30" s="20" t="s">
        <v>244</v>
      </c>
      <c r="C30" s="21">
        <f>'4-JR'!F44</f>
        <v>0</v>
      </c>
      <c r="D30" s="22"/>
      <c r="E30" s="6"/>
    </row>
    <row r="31" spans="1:5" ht="14.25">
      <c r="A31" s="30" t="s">
        <v>53</v>
      </c>
      <c r="B31" s="20" t="s">
        <v>245</v>
      </c>
      <c r="C31" s="21">
        <f>'4-JR'!F50</f>
        <v>0</v>
      </c>
      <c r="D31" s="22"/>
      <c r="E31" s="6"/>
    </row>
    <row r="32" spans="1:5" ht="14.25">
      <c r="A32" s="150" t="s">
        <v>58</v>
      </c>
      <c r="B32" s="122" t="s">
        <v>246</v>
      </c>
      <c r="C32" s="21">
        <f>'4-JR'!F61</f>
        <v>0</v>
      </c>
      <c r="D32" s="22"/>
      <c r="E32" s="6"/>
    </row>
    <row r="33" spans="1:9" ht="14.25">
      <c r="A33" s="150" t="s">
        <v>63</v>
      </c>
      <c r="B33" s="122" t="s">
        <v>247</v>
      </c>
      <c r="C33" s="21">
        <f>'4-JR'!F78</f>
        <v>0</v>
      </c>
      <c r="D33" s="22"/>
      <c r="E33" s="6"/>
    </row>
    <row r="34" spans="1:9" ht="15" thickBot="1">
      <c r="A34" s="31" t="s">
        <v>85</v>
      </c>
      <c r="B34" s="23" t="s">
        <v>248</v>
      </c>
      <c r="C34" s="139">
        <f>'4-JR'!F89</f>
        <v>0</v>
      </c>
      <c r="D34" s="137"/>
      <c r="E34" s="6"/>
    </row>
    <row r="35" spans="1:9" ht="15" thickBot="1">
      <c r="A35" s="24"/>
      <c r="B35" s="25"/>
      <c r="C35" s="25"/>
      <c r="D35" s="26"/>
      <c r="E35" s="6"/>
    </row>
    <row r="36" spans="1:9" ht="15" thickBot="1">
      <c r="A36" s="18" t="s">
        <v>317</v>
      </c>
      <c r="B36" s="222" t="s">
        <v>140</v>
      </c>
      <c r="C36" s="223"/>
      <c r="D36" s="19">
        <f>'5-Tuje'!F23</f>
        <v>0</v>
      </c>
      <c r="E36" s="4"/>
      <c r="F36" s="4"/>
      <c r="G36" s="6"/>
      <c r="I36" s="8"/>
    </row>
    <row r="37" spans="1:9" customFormat="1" ht="15" customHeight="1" thickBot="1">
      <c r="A37" s="32"/>
      <c r="B37" s="32"/>
      <c r="C37" s="32"/>
      <c r="D37" s="32"/>
    </row>
    <row r="38" spans="1:9" s="4" customFormat="1" ht="18" thickBot="1">
      <c r="A38" s="224" t="s">
        <v>18</v>
      </c>
      <c r="B38" s="225"/>
      <c r="C38" s="246"/>
      <c r="D38" s="33">
        <f>SUM(D9:D36)</f>
        <v>0</v>
      </c>
    </row>
    <row r="39" spans="1:9" s="4" customFormat="1" ht="18" thickBot="1">
      <c r="A39" s="201"/>
      <c r="B39" s="202" t="s">
        <v>320</v>
      </c>
      <c r="C39" s="203"/>
      <c r="D39" s="33">
        <f>D38*0.1</f>
        <v>0</v>
      </c>
    </row>
    <row r="40" spans="1:9" s="4" customFormat="1" ht="18" thickBot="1">
      <c r="A40" s="201"/>
      <c r="B40" s="202" t="s">
        <v>321</v>
      </c>
      <c r="C40" s="203"/>
      <c r="D40" s="33">
        <f>D39+D38</f>
        <v>0</v>
      </c>
    </row>
    <row r="41" spans="1:9" s="4" customFormat="1" ht="16.5" customHeight="1" thickBot="1">
      <c r="A41" s="230" t="s">
        <v>15</v>
      </c>
      <c r="B41" s="231"/>
      <c r="C41" s="242"/>
      <c r="D41" s="33">
        <f>D40*0.22</f>
        <v>0</v>
      </c>
    </row>
    <row r="42" spans="1:9" s="4" customFormat="1" ht="16.5" customHeight="1" thickBot="1">
      <c r="A42" s="243" t="s">
        <v>19</v>
      </c>
      <c r="B42" s="244"/>
      <c r="C42" s="245"/>
      <c r="D42" s="200">
        <f>D38+D41</f>
        <v>0</v>
      </c>
    </row>
    <row r="43" spans="1:9" customFormat="1" ht="15" customHeight="1">
      <c r="A43" s="32"/>
      <c r="B43" s="32"/>
      <c r="C43" s="32"/>
      <c r="D43" s="32"/>
    </row>
    <row r="44" spans="1:9" ht="54.75" customHeight="1">
      <c r="A44" s="233" t="s">
        <v>14</v>
      </c>
      <c r="B44" s="233"/>
      <c r="C44" s="233"/>
      <c r="D44" s="233"/>
      <c r="E44" s="6"/>
    </row>
    <row r="45" spans="1:9">
      <c r="A45" s="11"/>
      <c r="B45" s="9"/>
      <c r="C45" s="9"/>
      <c r="D45" s="10"/>
    </row>
  </sheetData>
  <sheetProtection algorithmName="SHA-512" hashValue="NyA3w35emgty4mJmJQabsfDBdi+7HAzj2qWJrFNIGibs2T9IRQHwlG4HBj/obEkqg+WIPBkvieGxJdxkO6DSmw==" saltValue="+L0qypq850DABDlKjqj1VQ==" spinCount="100000" sheet="1" objects="1" scenarios="1"/>
  <mergeCells count="17">
    <mergeCell ref="A44:D44"/>
    <mergeCell ref="B5:C6"/>
    <mergeCell ref="A5:A6"/>
    <mergeCell ref="D5:D6"/>
    <mergeCell ref="A41:C41"/>
    <mergeCell ref="A42:C42"/>
    <mergeCell ref="B10:C10"/>
    <mergeCell ref="A38:C38"/>
    <mergeCell ref="B19:C19"/>
    <mergeCell ref="A8:B8"/>
    <mergeCell ref="C8:D8"/>
    <mergeCell ref="B36:C36"/>
    <mergeCell ref="B25:C25"/>
    <mergeCell ref="B27:C27"/>
    <mergeCell ref="A1:D1"/>
    <mergeCell ref="A3:D3"/>
    <mergeCell ref="A2:D2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Q196"/>
  <sheetViews>
    <sheetView view="pageBreakPreview" zoomScaleNormal="130" zoomScaleSheetLayoutView="100" zoomScalePageLayoutView="70" workbookViewId="0">
      <selection activeCell="E14" sqref="E14"/>
    </sheetView>
  </sheetViews>
  <sheetFormatPr defaultColWidth="10.28515625" defaultRowHeight="14.25"/>
  <cols>
    <col min="1" max="1" width="10.42578125" style="78" bestFit="1" customWidth="1"/>
    <col min="2" max="2" width="85.42578125" style="79" customWidth="1"/>
    <col min="3" max="3" width="6.42578125" style="75" bestFit="1" customWidth="1"/>
    <col min="4" max="4" width="11.28515625" style="76" bestFit="1" customWidth="1"/>
    <col min="5" max="5" width="12" style="77" customWidth="1"/>
    <col min="6" max="6" width="18.5703125" style="80" customWidth="1"/>
    <col min="7" max="16384" width="10.28515625" style="44"/>
  </cols>
  <sheetData>
    <row r="1" spans="1:43" s="34" customFormat="1">
      <c r="A1" s="250" t="s">
        <v>324</v>
      </c>
      <c r="B1" s="251"/>
      <c r="C1" s="251"/>
      <c r="D1" s="251"/>
      <c r="E1" s="251"/>
      <c r="F1" s="252"/>
    </row>
    <row r="2" spans="1:43" s="34" customFormat="1" ht="15" thickBot="1">
      <c r="A2" s="253"/>
      <c r="B2" s="254"/>
      <c r="C2" s="254"/>
      <c r="D2" s="254"/>
      <c r="E2" s="254"/>
      <c r="F2" s="255"/>
    </row>
    <row r="3" spans="1:43" s="34" customFormat="1" ht="15" thickBot="1">
      <c r="A3" s="256"/>
      <c r="B3" s="257"/>
      <c r="C3" s="35"/>
      <c r="D3" s="36"/>
      <c r="E3" s="37"/>
      <c r="F3" s="38"/>
    </row>
    <row r="4" spans="1:43" s="39" customFormat="1" ht="18" thickBot="1">
      <c r="A4" s="258" t="str">
        <f>Rekapitulacija!B10</f>
        <v>PROMETNE POVRŠINE</v>
      </c>
      <c r="B4" s="259"/>
      <c r="C4" s="259"/>
      <c r="D4" s="259"/>
      <c r="E4" s="259"/>
      <c r="F4" s="260"/>
    </row>
    <row r="5" spans="1:43">
      <c r="A5" s="40"/>
      <c r="B5" s="41"/>
      <c r="C5" s="42"/>
      <c r="D5" s="42"/>
      <c r="E5" s="43"/>
      <c r="F5" s="43"/>
    </row>
    <row r="6" spans="1:43" s="39" customFormat="1" ht="28.5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" thickBot="1">
      <c r="A7" s="50"/>
      <c r="B7" s="51"/>
      <c r="C7" s="52"/>
      <c r="D7" s="53"/>
      <c r="E7" s="54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s="60" customFormat="1" ht="18" thickBot="1">
      <c r="A8" s="82" t="s">
        <v>44</v>
      </c>
      <c r="B8" s="83" t="s">
        <v>6</v>
      </c>
      <c r="C8" s="56"/>
      <c r="D8" s="57"/>
      <c r="E8" s="58"/>
      <c r="F8" s="5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s="61" customFormat="1" ht="15" thickBot="1">
      <c r="A9" s="84"/>
      <c r="B9" s="85"/>
      <c r="C9" s="52"/>
      <c r="D9" s="81"/>
      <c r="E9" s="215"/>
      <c r="F9" s="86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s="65" customFormat="1">
      <c r="A10" s="87" t="s">
        <v>45</v>
      </c>
      <c r="B10" s="88" t="s">
        <v>16</v>
      </c>
      <c r="C10" s="89"/>
      <c r="D10" s="90"/>
      <c r="E10" s="208"/>
      <c r="F10" s="91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s="65" customFormat="1">
      <c r="A11" s="62"/>
      <c r="B11" s="63"/>
      <c r="C11" s="66"/>
      <c r="D11" s="67"/>
      <c r="E11" s="205"/>
      <c r="F11" s="6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 ht="21" customHeight="1">
      <c r="A12" s="69" t="s">
        <v>44</v>
      </c>
      <c r="B12" s="70" t="s">
        <v>66</v>
      </c>
      <c r="C12" s="71" t="s">
        <v>11</v>
      </c>
      <c r="D12" s="72">
        <v>89</v>
      </c>
      <c r="E12" s="204"/>
      <c r="F12" s="64">
        <f>E12*D12</f>
        <v>0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>
      <c r="A13" s="62"/>
      <c r="B13" s="63"/>
      <c r="C13" s="66"/>
      <c r="D13" s="67"/>
      <c r="E13" s="205"/>
      <c r="F13" s="6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3">
      <c r="A14" s="69" t="s">
        <v>47</v>
      </c>
      <c r="B14" s="70" t="s">
        <v>98</v>
      </c>
      <c r="C14" s="71" t="s">
        <v>11</v>
      </c>
      <c r="D14" s="72">
        <v>251</v>
      </c>
      <c r="E14" s="204"/>
      <c r="F14" s="64">
        <f>E14*D14</f>
        <v>0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>
      <c r="A15" s="62"/>
      <c r="B15" s="70"/>
      <c r="C15" s="71"/>
      <c r="D15" s="72"/>
      <c r="E15" s="204"/>
      <c r="F15" s="64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3">
      <c r="A16" s="69" t="s">
        <v>50</v>
      </c>
      <c r="B16" s="70" t="s">
        <v>65</v>
      </c>
      <c r="C16" s="71" t="s">
        <v>8</v>
      </c>
      <c r="D16" s="72">
        <v>10</v>
      </c>
      <c r="E16" s="204"/>
      <c r="F16" s="64">
        <f t="shared" ref="F16" si="0">E16*D16</f>
        <v>0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>
      <c r="A17" s="62"/>
      <c r="B17" s="70"/>
      <c r="C17" s="71"/>
      <c r="D17" s="72"/>
      <c r="E17" s="204"/>
      <c r="F17" s="64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</row>
    <row r="18" spans="1:43">
      <c r="A18" s="69" t="s">
        <v>53</v>
      </c>
      <c r="B18" s="70" t="s">
        <v>99</v>
      </c>
      <c r="C18" s="71" t="s">
        <v>8</v>
      </c>
      <c r="D18" s="72">
        <v>14</v>
      </c>
      <c r="E18" s="204"/>
      <c r="F18" s="64">
        <f t="shared" ref="F18" si="1">E18*D18</f>
        <v>0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</row>
    <row r="19" spans="1:43">
      <c r="A19" s="69"/>
      <c r="B19" s="70"/>
      <c r="C19" s="95"/>
      <c r="D19" s="72"/>
      <c r="E19" s="204"/>
      <c r="F19" s="64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</row>
    <row r="20" spans="1:43" ht="15" thickBot="1">
      <c r="A20" s="116" t="s">
        <v>45</v>
      </c>
      <c r="B20" s="103" t="s">
        <v>16</v>
      </c>
      <c r="C20" s="105"/>
      <c r="D20" s="106"/>
      <c r="E20" s="206"/>
      <c r="F20" s="112">
        <f>SUM(F12:F18)</f>
        <v>0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</row>
    <row r="21" spans="1:43" ht="15" thickBot="1">
      <c r="A21" s="123"/>
      <c r="B21" s="124"/>
      <c r="C21" s="99"/>
      <c r="D21" s="100"/>
      <c r="E21" s="207"/>
      <c r="F21" s="125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</row>
    <row r="22" spans="1:43">
      <c r="A22" s="87" t="s">
        <v>39</v>
      </c>
      <c r="B22" s="88" t="s">
        <v>46</v>
      </c>
      <c r="C22" s="89"/>
      <c r="D22" s="90"/>
      <c r="E22" s="208"/>
      <c r="F22" s="91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</row>
    <row r="23" spans="1:43">
      <c r="A23" s="69"/>
      <c r="B23" s="70"/>
      <c r="C23" s="71"/>
      <c r="D23" s="72"/>
      <c r="E23" s="204"/>
      <c r="F23" s="64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</row>
    <row r="24" spans="1:43" ht="28.5">
      <c r="A24" s="69" t="s">
        <v>44</v>
      </c>
      <c r="B24" s="70" t="s">
        <v>146</v>
      </c>
      <c r="C24" s="71" t="s">
        <v>9</v>
      </c>
      <c r="D24" s="72">
        <v>545</v>
      </c>
      <c r="E24" s="204"/>
      <c r="F24" s="64">
        <f t="shared" ref="F24:F32" si="2">E24*D24</f>
        <v>0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</row>
    <row r="25" spans="1:43">
      <c r="A25" s="69"/>
      <c r="B25" s="70"/>
      <c r="C25" s="71"/>
      <c r="D25" s="72"/>
      <c r="E25" s="204"/>
      <c r="F25" s="64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</row>
    <row r="26" spans="1:43">
      <c r="A26" s="69" t="s">
        <v>47</v>
      </c>
      <c r="B26" s="70" t="s">
        <v>147</v>
      </c>
      <c r="C26" s="71" t="s">
        <v>11</v>
      </c>
      <c r="D26" s="72">
        <v>23</v>
      </c>
      <c r="E26" s="204"/>
      <c r="F26" s="64">
        <f t="shared" si="2"/>
        <v>0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</row>
    <row r="27" spans="1:43">
      <c r="A27" s="69"/>
      <c r="B27" s="70"/>
      <c r="C27" s="71"/>
      <c r="D27" s="72"/>
      <c r="E27" s="204"/>
      <c r="F27" s="64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</row>
    <row r="28" spans="1:43" ht="28.5">
      <c r="A28" s="69" t="s">
        <v>50</v>
      </c>
      <c r="B28" s="70" t="s">
        <v>89</v>
      </c>
      <c r="C28" s="71" t="s">
        <v>11</v>
      </c>
      <c r="D28" s="72">
        <v>172</v>
      </c>
      <c r="E28" s="204"/>
      <c r="F28" s="64">
        <f t="shared" si="2"/>
        <v>0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</row>
    <row r="29" spans="1:43">
      <c r="A29" s="69"/>
      <c r="B29" s="70"/>
      <c r="C29" s="71"/>
      <c r="D29" s="72"/>
      <c r="E29" s="204"/>
      <c r="F29" s="64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</row>
    <row r="30" spans="1:43" ht="28.5">
      <c r="A30" s="69" t="s">
        <v>53</v>
      </c>
      <c r="B30" s="70" t="s">
        <v>148</v>
      </c>
      <c r="C30" s="71" t="s">
        <v>8</v>
      </c>
      <c r="D30" s="72">
        <v>4</v>
      </c>
      <c r="E30" s="204"/>
      <c r="F30" s="64">
        <f t="shared" si="2"/>
        <v>0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</row>
    <row r="31" spans="1:43">
      <c r="A31" s="69"/>
      <c r="B31" s="70"/>
      <c r="C31" s="71"/>
      <c r="D31" s="72"/>
      <c r="E31" s="204"/>
      <c r="F31" s="64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</row>
    <row r="32" spans="1:43" ht="42.75">
      <c r="A32" s="69" t="s">
        <v>58</v>
      </c>
      <c r="B32" s="70" t="s">
        <v>149</v>
      </c>
      <c r="C32" s="71" t="s">
        <v>8</v>
      </c>
      <c r="D32" s="72">
        <v>4</v>
      </c>
      <c r="E32" s="204"/>
      <c r="F32" s="64">
        <f t="shared" si="2"/>
        <v>0</v>
      </c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</row>
    <row r="33" spans="1:43">
      <c r="A33" s="119"/>
      <c r="B33" s="74"/>
      <c r="C33" s="126"/>
      <c r="D33" s="72"/>
      <c r="E33" s="209"/>
      <c r="F33" s="73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</row>
    <row r="34" spans="1:43" ht="15" thickBot="1">
      <c r="A34" s="116" t="s">
        <v>39</v>
      </c>
      <c r="B34" s="103" t="s">
        <v>46</v>
      </c>
      <c r="C34" s="105"/>
      <c r="D34" s="106"/>
      <c r="E34" s="206"/>
      <c r="F34" s="112">
        <f>SUM(F23:F32)</f>
        <v>0</v>
      </c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</row>
    <row r="35" spans="1:43" ht="15" thickBot="1">
      <c r="A35" s="117"/>
      <c r="B35" s="99"/>
      <c r="C35" s="107"/>
      <c r="D35" s="100"/>
      <c r="E35" s="207"/>
      <c r="F35" s="101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</row>
    <row r="36" spans="1:43">
      <c r="A36" s="87" t="s">
        <v>40</v>
      </c>
      <c r="B36" s="88" t="s">
        <v>26</v>
      </c>
      <c r="C36" s="89"/>
      <c r="D36" s="90"/>
      <c r="E36" s="208"/>
      <c r="F36" s="91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</row>
    <row r="37" spans="1:43">
      <c r="A37" s="118"/>
      <c r="B37" s="108"/>
      <c r="C37" s="109"/>
      <c r="D37" s="110"/>
      <c r="E37" s="210"/>
      <c r="F37" s="111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</row>
    <row r="38" spans="1:43">
      <c r="A38" s="69" t="s">
        <v>44</v>
      </c>
      <c r="B38" s="70" t="s">
        <v>150</v>
      </c>
      <c r="C38" s="71" t="s">
        <v>8</v>
      </c>
      <c r="D38" s="144">
        <v>1</v>
      </c>
      <c r="E38" s="210"/>
      <c r="F38" s="64">
        <f>E38*D38</f>
        <v>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</row>
    <row r="39" spans="1:43">
      <c r="A39" s="118"/>
      <c r="B39" s="108"/>
      <c r="C39" s="109"/>
      <c r="D39" s="110"/>
      <c r="E39" s="210"/>
      <c r="F39" s="111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</row>
    <row r="40" spans="1:43">
      <c r="A40" s="69" t="s">
        <v>47</v>
      </c>
      <c r="B40" s="70" t="s">
        <v>90</v>
      </c>
      <c r="C40" s="71" t="s">
        <v>25</v>
      </c>
      <c r="D40" s="72">
        <v>30</v>
      </c>
      <c r="E40" s="204"/>
      <c r="F40" s="64">
        <f>E40*D40</f>
        <v>0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</row>
    <row r="41" spans="1:43">
      <c r="A41" s="119"/>
      <c r="B41" s="74"/>
      <c r="C41" s="113"/>
      <c r="D41" s="72"/>
      <c r="E41" s="209"/>
      <c r="F41" s="73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</row>
    <row r="42" spans="1:43" ht="15" thickBot="1">
      <c r="A42" s="116" t="s">
        <v>40</v>
      </c>
      <c r="B42" s="103" t="s">
        <v>26</v>
      </c>
      <c r="C42" s="105"/>
      <c r="D42" s="106"/>
      <c r="E42" s="206"/>
      <c r="F42" s="112">
        <f>SUM(F38:F40)</f>
        <v>0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</row>
    <row r="43" spans="1:43" ht="15" thickBot="1">
      <c r="A43" s="120"/>
      <c r="B43" s="44"/>
      <c r="C43" s="44"/>
      <c r="D43" s="44"/>
      <c r="E43" s="211"/>
      <c r="F43" s="97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</row>
    <row r="44" spans="1:43" ht="18" thickBot="1">
      <c r="A44" s="121" t="s">
        <v>44</v>
      </c>
      <c r="B44" s="83" t="s">
        <v>6</v>
      </c>
      <c r="C44" s="56"/>
      <c r="D44" s="57"/>
      <c r="E44" s="212"/>
      <c r="F44" s="98">
        <f>F42+F20+F34</f>
        <v>0</v>
      </c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</row>
    <row r="45" spans="1:43" ht="15" thickBot="1">
      <c r="A45" s="127"/>
      <c r="B45" s="128"/>
      <c r="C45" s="129"/>
      <c r="D45" s="130"/>
      <c r="E45" s="213"/>
      <c r="F45" s="131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</row>
    <row r="46" spans="1:43" ht="18" thickBot="1">
      <c r="A46" s="82" t="s">
        <v>47</v>
      </c>
      <c r="B46" s="83" t="s">
        <v>27</v>
      </c>
      <c r="C46" s="56"/>
      <c r="D46" s="57"/>
      <c r="E46" s="212"/>
      <c r="F46" s="5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</row>
    <row r="47" spans="1:43" ht="15" thickBot="1">
      <c r="E47" s="214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</row>
    <row r="48" spans="1:43">
      <c r="A48" s="87" t="s">
        <v>20</v>
      </c>
      <c r="B48" s="88" t="s">
        <v>17</v>
      </c>
      <c r="C48" s="89"/>
      <c r="D48" s="90"/>
      <c r="E48" s="208"/>
      <c r="F48" s="91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</row>
    <row r="49" spans="1:43">
      <c r="A49" s="69"/>
      <c r="B49" s="70"/>
      <c r="C49" s="102"/>
      <c r="D49" s="72"/>
      <c r="E49" s="204"/>
      <c r="F49" s="64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</row>
    <row r="50" spans="1:43" ht="28.5">
      <c r="A50" s="69" t="s">
        <v>44</v>
      </c>
      <c r="B50" s="70" t="s">
        <v>106</v>
      </c>
      <c r="C50" s="102" t="s">
        <v>10</v>
      </c>
      <c r="D50" s="72">
        <v>515</v>
      </c>
      <c r="E50" s="204"/>
      <c r="F50" s="64">
        <f>E50*D50</f>
        <v>0</v>
      </c>
      <c r="G50" s="143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</row>
    <row r="51" spans="1:43">
      <c r="A51" s="69"/>
      <c r="B51" s="70"/>
      <c r="C51" s="102"/>
      <c r="D51" s="72"/>
      <c r="E51" s="204"/>
      <c r="F51" s="64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</row>
    <row r="52" spans="1:43" ht="28.5">
      <c r="A52" s="69" t="s">
        <v>47</v>
      </c>
      <c r="B52" s="70" t="s">
        <v>105</v>
      </c>
      <c r="C52" s="102" t="s">
        <v>10</v>
      </c>
      <c r="D52" s="72">
        <v>2416</v>
      </c>
      <c r="E52" s="204"/>
      <c r="F52" s="64">
        <f>E52*D52</f>
        <v>0</v>
      </c>
      <c r="G52" s="143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</row>
    <row r="53" spans="1:43">
      <c r="A53" s="69"/>
      <c r="B53" s="70"/>
      <c r="C53" s="102"/>
      <c r="D53" s="72"/>
      <c r="E53" s="204"/>
      <c r="F53" s="64"/>
      <c r="G53" s="143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</row>
    <row r="54" spans="1:43" ht="28.5">
      <c r="A54" s="69" t="s">
        <v>50</v>
      </c>
      <c r="B54" s="70" t="s">
        <v>133</v>
      </c>
      <c r="C54" s="102" t="s">
        <v>10</v>
      </c>
      <c r="D54" s="72">
        <v>46</v>
      </c>
      <c r="E54" s="204"/>
      <c r="F54" s="64">
        <f>E54*D54</f>
        <v>0</v>
      </c>
      <c r="G54" s="143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</row>
    <row r="55" spans="1:43">
      <c r="A55" s="69"/>
      <c r="B55" s="70"/>
      <c r="C55" s="102"/>
      <c r="D55" s="72"/>
      <c r="E55" s="204"/>
      <c r="F55" s="64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</row>
    <row r="56" spans="1:43" ht="15" thickBot="1">
      <c r="A56" s="116" t="s">
        <v>20</v>
      </c>
      <c r="B56" s="103" t="s">
        <v>17</v>
      </c>
      <c r="C56" s="105"/>
      <c r="D56" s="106"/>
      <c r="E56" s="206"/>
      <c r="F56" s="112">
        <f>SUM(F50:F55)</f>
        <v>0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</row>
    <row r="57" spans="1:43" ht="15" thickBot="1">
      <c r="E57" s="214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</row>
    <row r="58" spans="1:43">
      <c r="A58" s="87" t="s">
        <v>48</v>
      </c>
      <c r="B58" s="88" t="s">
        <v>28</v>
      </c>
      <c r="C58" s="89"/>
      <c r="D58" s="90"/>
      <c r="E58" s="208"/>
      <c r="F58" s="91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</row>
    <row r="59" spans="1:43">
      <c r="A59" s="69"/>
      <c r="B59" s="70"/>
      <c r="C59" s="102"/>
      <c r="D59" s="72"/>
      <c r="E59" s="204"/>
      <c r="F59" s="64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</row>
    <row r="60" spans="1:43">
      <c r="A60" s="69" t="s">
        <v>44</v>
      </c>
      <c r="B60" s="70" t="s">
        <v>70</v>
      </c>
      <c r="C60" s="102" t="s">
        <v>9</v>
      </c>
      <c r="D60" s="72">
        <v>2807</v>
      </c>
      <c r="E60" s="204"/>
      <c r="F60" s="64">
        <f>E60*D60</f>
        <v>0</v>
      </c>
      <c r="G60" s="143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</row>
    <row r="61" spans="1:43">
      <c r="A61" s="69"/>
      <c r="B61" s="70"/>
      <c r="C61" s="102"/>
      <c r="D61" s="72"/>
      <c r="E61" s="204"/>
      <c r="F61" s="64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</row>
    <row r="62" spans="1:43">
      <c r="A62" s="69" t="s">
        <v>47</v>
      </c>
      <c r="B62" s="70" t="s">
        <v>77</v>
      </c>
      <c r="C62" s="102" t="s">
        <v>9</v>
      </c>
      <c r="D62" s="72">
        <v>2807</v>
      </c>
      <c r="E62" s="204"/>
      <c r="F62" s="64">
        <f>E62*D62</f>
        <v>0</v>
      </c>
      <c r="G62" s="143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</row>
    <row r="63" spans="1:43">
      <c r="A63" s="69"/>
      <c r="B63" s="70"/>
      <c r="C63" s="102"/>
      <c r="D63" s="72"/>
      <c r="E63" s="204"/>
      <c r="F63" s="64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</row>
    <row r="64" spans="1:43" ht="15" thickBot="1">
      <c r="A64" s="116" t="s">
        <v>48</v>
      </c>
      <c r="B64" s="103" t="s">
        <v>28</v>
      </c>
      <c r="C64" s="105"/>
      <c r="D64" s="106"/>
      <c r="E64" s="206"/>
      <c r="F64" s="112">
        <f>SUM(F60:F63)</f>
        <v>0</v>
      </c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</row>
    <row r="65" spans="1:43" ht="15" thickBot="1">
      <c r="E65" s="214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</row>
    <row r="66" spans="1:43">
      <c r="A66" s="87" t="s">
        <v>49</v>
      </c>
      <c r="B66" s="88" t="s">
        <v>29</v>
      </c>
      <c r="C66" s="89"/>
      <c r="D66" s="90"/>
      <c r="E66" s="208"/>
      <c r="F66" s="91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</row>
    <row r="67" spans="1:43">
      <c r="A67" s="69"/>
      <c r="B67" s="70"/>
      <c r="C67" s="102"/>
      <c r="D67" s="72"/>
      <c r="E67" s="204"/>
      <c r="F67" s="64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</row>
    <row r="68" spans="1:43">
      <c r="A68" s="69" t="s">
        <v>44</v>
      </c>
      <c r="B68" s="70" t="s">
        <v>101</v>
      </c>
      <c r="C68" s="102" t="s">
        <v>9</v>
      </c>
      <c r="D68" s="72">
        <v>3284</v>
      </c>
      <c r="E68" s="204"/>
      <c r="F68" s="64">
        <f>E68*D68</f>
        <v>0</v>
      </c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</row>
    <row r="69" spans="1:43">
      <c r="A69" s="69"/>
      <c r="B69" s="70"/>
      <c r="C69" s="102"/>
      <c r="D69" s="72"/>
      <c r="E69" s="204"/>
      <c r="F69" s="64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</row>
    <row r="70" spans="1:43">
      <c r="A70" s="69" t="s">
        <v>47</v>
      </c>
      <c r="B70" s="70" t="s">
        <v>255</v>
      </c>
      <c r="C70" s="102" t="s">
        <v>9</v>
      </c>
      <c r="D70" s="72">
        <v>3284</v>
      </c>
      <c r="E70" s="204"/>
      <c r="F70" s="64">
        <f>E70*D70</f>
        <v>0</v>
      </c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</row>
    <row r="71" spans="1:43">
      <c r="A71" s="69"/>
      <c r="B71" s="70"/>
      <c r="C71" s="102"/>
      <c r="D71" s="72"/>
      <c r="E71" s="204"/>
      <c r="F71" s="64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</row>
    <row r="72" spans="1:43" ht="15" thickBot="1">
      <c r="A72" s="116" t="s">
        <v>49</v>
      </c>
      <c r="B72" s="103" t="s">
        <v>29</v>
      </c>
      <c r="C72" s="105"/>
      <c r="D72" s="106"/>
      <c r="E72" s="206"/>
      <c r="F72" s="112">
        <f>SUM(F67:F71)</f>
        <v>0</v>
      </c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</row>
    <row r="73" spans="1:43" ht="15" thickBot="1">
      <c r="E73" s="214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</row>
    <row r="74" spans="1:43" ht="18" thickBot="1">
      <c r="A74" s="82" t="s">
        <v>47</v>
      </c>
      <c r="B74" s="83" t="s">
        <v>27</v>
      </c>
      <c r="C74" s="56"/>
      <c r="D74" s="57"/>
      <c r="E74" s="212"/>
      <c r="F74" s="98">
        <f>F72+F64+F56</f>
        <v>0</v>
      </c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</row>
    <row r="75" spans="1:43" ht="15" thickBot="1">
      <c r="E75" s="214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</row>
    <row r="76" spans="1:43" ht="18" thickBot="1">
      <c r="A76" s="82" t="s">
        <v>50</v>
      </c>
      <c r="B76" s="83" t="s">
        <v>30</v>
      </c>
      <c r="C76" s="56"/>
      <c r="D76" s="57"/>
      <c r="E76" s="212"/>
      <c r="F76" s="5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</row>
    <row r="77" spans="1:43" ht="15" thickBot="1">
      <c r="A77" s="120"/>
      <c r="E77" s="214"/>
      <c r="F77" s="96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</row>
    <row r="78" spans="1:43">
      <c r="A78" s="87" t="s">
        <v>13</v>
      </c>
      <c r="B78" s="88" t="s">
        <v>31</v>
      </c>
      <c r="C78" s="89"/>
      <c r="D78" s="90"/>
      <c r="E78" s="208"/>
      <c r="F78" s="91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</row>
    <row r="79" spans="1:43">
      <c r="A79" s="69"/>
      <c r="B79" s="70"/>
      <c r="C79" s="102"/>
      <c r="D79" s="72"/>
      <c r="E79" s="204"/>
      <c r="F79" s="64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</row>
    <row r="80" spans="1:43" ht="57">
      <c r="A80" s="69" t="s">
        <v>44</v>
      </c>
      <c r="B80" s="70" t="s">
        <v>126</v>
      </c>
      <c r="C80" s="102" t="s">
        <v>10</v>
      </c>
      <c r="D80" s="72">
        <v>1123</v>
      </c>
      <c r="E80" s="204"/>
      <c r="F80" s="64">
        <f>E80*D80</f>
        <v>0</v>
      </c>
      <c r="G80" s="143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</row>
    <row r="81" spans="1:43">
      <c r="A81" s="69"/>
      <c r="B81" s="70"/>
      <c r="C81" s="102"/>
      <c r="D81" s="72"/>
      <c r="E81" s="204"/>
      <c r="F81" s="64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</row>
    <row r="82" spans="1:43" ht="71.25">
      <c r="A82" s="69" t="s">
        <v>47</v>
      </c>
      <c r="B82" s="70" t="s">
        <v>104</v>
      </c>
      <c r="C82" s="102" t="s">
        <v>10</v>
      </c>
      <c r="D82" s="72">
        <v>702</v>
      </c>
      <c r="E82" s="204"/>
      <c r="F82" s="64">
        <f t="shared" ref="F82:F108" si="3">E82*D82</f>
        <v>0</v>
      </c>
      <c r="G82" s="143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</row>
    <row r="83" spans="1:43">
      <c r="A83" s="69"/>
      <c r="B83" s="70"/>
      <c r="C83" s="102"/>
      <c r="D83" s="72"/>
      <c r="E83" s="204"/>
      <c r="F83" s="64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</row>
    <row r="84" spans="1:43" ht="57">
      <c r="A84" s="69" t="s">
        <v>50</v>
      </c>
      <c r="B84" s="70" t="s">
        <v>103</v>
      </c>
      <c r="C84" s="102" t="s">
        <v>9</v>
      </c>
      <c r="D84" s="72">
        <v>679</v>
      </c>
      <c r="E84" s="204"/>
      <c r="F84" s="64">
        <f>E84*D84</f>
        <v>0</v>
      </c>
      <c r="G84" s="143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</row>
    <row r="85" spans="1:43">
      <c r="A85" s="69"/>
      <c r="B85" s="70"/>
      <c r="C85" s="102"/>
      <c r="D85" s="72"/>
      <c r="E85" s="204"/>
      <c r="F85" s="64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</row>
    <row r="86" spans="1:43" ht="15" thickBot="1">
      <c r="A86" s="116" t="s">
        <v>13</v>
      </c>
      <c r="B86" s="103" t="s">
        <v>31</v>
      </c>
      <c r="C86" s="105"/>
      <c r="D86" s="106"/>
      <c r="E86" s="206"/>
      <c r="F86" s="112">
        <f>SUM(F80:F84)</f>
        <v>0</v>
      </c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</row>
    <row r="87" spans="1:43" ht="15" thickBot="1">
      <c r="A87" s="132"/>
      <c r="B87" s="133"/>
      <c r="C87" s="134"/>
      <c r="D87" s="72"/>
      <c r="E87" s="209"/>
      <c r="F87" s="104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</row>
    <row r="88" spans="1:43">
      <c r="A88" s="87" t="s">
        <v>51</v>
      </c>
      <c r="B88" s="88" t="s">
        <v>32</v>
      </c>
      <c r="C88" s="89"/>
      <c r="D88" s="90"/>
      <c r="E88" s="208"/>
      <c r="F88" s="91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</row>
    <row r="89" spans="1:43">
      <c r="A89" s="132"/>
      <c r="B89" s="133"/>
      <c r="C89" s="134"/>
      <c r="D89" s="72"/>
      <c r="E89" s="209"/>
      <c r="F89" s="104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</row>
    <row r="90" spans="1:43" ht="28.5">
      <c r="A90" s="69" t="s">
        <v>44</v>
      </c>
      <c r="B90" s="70" t="s">
        <v>102</v>
      </c>
      <c r="C90" s="102" t="s">
        <v>9</v>
      </c>
      <c r="D90" s="72">
        <v>679</v>
      </c>
      <c r="E90" s="204"/>
      <c r="F90" s="64">
        <f t="shared" si="3"/>
        <v>0</v>
      </c>
      <c r="G90" s="143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</row>
    <row r="91" spans="1:43">
      <c r="A91" s="69"/>
      <c r="B91" s="70"/>
      <c r="C91" s="102"/>
      <c r="D91" s="72"/>
      <c r="E91" s="204"/>
      <c r="F91" s="64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</row>
    <row r="92" spans="1:43" ht="42.75">
      <c r="A92" s="69" t="s">
        <v>47</v>
      </c>
      <c r="B92" s="70" t="s">
        <v>144</v>
      </c>
      <c r="C92" s="102" t="s">
        <v>9</v>
      </c>
      <c r="D92" s="72">
        <v>1960</v>
      </c>
      <c r="E92" s="204"/>
      <c r="F92" s="64">
        <f t="shared" si="3"/>
        <v>0</v>
      </c>
      <c r="G92" s="143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</row>
    <row r="93" spans="1:43">
      <c r="A93" s="69"/>
      <c r="B93" s="70"/>
      <c r="C93" s="102"/>
      <c r="D93" s="72"/>
      <c r="E93" s="204"/>
      <c r="F93" s="64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</row>
    <row r="94" spans="1:43" ht="42.75">
      <c r="A94" s="69" t="s">
        <v>50</v>
      </c>
      <c r="B94" s="70" t="s">
        <v>91</v>
      </c>
      <c r="C94" s="102" t="s">
        <v>9</v>
      </c>
      <c r="D94" s="72">
        <v>35</v>
      </c>
      <c r="E94" s="204"/>
      <c r="F94" s="64">
        <f>E94*D94</f>
        <v>0</v>
      </c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</row>
    <row r="95" spans="1:43">
      <c r="A95" s="69"/>
      <c r="B95" s="70"/>
      <c r="C95" s="102"/>
      <c r="D95" s="72"/>
      <c r="E95" s="204"/>
      <c r="F95" s="64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</row>
    <row r="96" spans="1:43">
      <c r="A96" s="69" t="s">
        <v>53</v>
      </c>
      <c r="B96" s="70" t="s">
        <v>92</v>
      </c>
      <c r="C96" s="102" t="s">
        <v>9</v>
      </c>
      <c r="D96" s="72">
        <v>679</v>
      </c>
      <c r="E96" s="204"/>
      <c r="F96" s="64">
        <f t="shared" si="3"/>
        <v>0</v>
      </c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</row>
    <row r="97" spans="1:43">
      <c r="A97" s="69"/>
      <c r="B97" s="70"/>
      <c r="C97" s="102"/>
      <c r="D97" s="72"/>
      <c r="E97" s="204"/>
      <c r="F97" s="64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</row>
    <row r="98" spans="1:43">
      <c r="A98" s="69" t="s">
        <v>58</v>
      </c>
      <c r="B98" s="70" t="s">
        <v>93</v>
      </c>
      <c r="C98" s="102" t="s">
        <v>9</v>
      </c>
      <c r="D98" s="72">
        <v>679</v>
      </c>
      <c r="E98" s="204"/>
      <c r="F98" s="64">
        <f t="shared" si="3"/>
        <v>0</v>
      </c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</row>
    <row r="99" spans="1:43">
      <c r="A99" s="69"/>
      <c r="B99" s="70"/>
      <c r="C99" s="102"/>
      <c r="D99" s="72"/>
      <c r="E99" s="204"/>
      <c r="F99" s="64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</row>
    <row r="100" spans="1:43" ht="15" thickBot="1">
      <c r="A100" s="116" t="s">
        <v>51</v>
      </c>
      <c r="B100" s="103" t="s">
        <v>32</v>
      </c>
      <c r="C100" s="105"/>
      <c r="D100" s="106"/>
      <c r="E100" s="206"/>
      <c r="F100" s="112">
        <f>SUM(F90:F98)</f>
        <v>0</v>
      </c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</row>
    <row r="101" spans="1:43" ht="15" thickBot="1">
      <c r="A101" s="132"/>
      <c r="B101" s="133"/>
      <c r="C101" s="134"/>
      <c r="D101" s="72"/>
      <c r="E101" s="209"/>
      <c r="F101" s="104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</row>
    <row r="102" spans="1:43">
      <c r="A102" s="87" t="s">
        <v>52</v>
      </c>
      <c r="B102" s="88" t="s">
        <v>33</v>
      </c>
      <c r="C102" s="89"/>
      <c r="D102" s="90"/>
      <c r="E102" s="208"/>
      <c r="F102" s="91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</row>
    <row r="103" spans="1:43">
      <c r="A103" s="69"/>
      <c r="B103" s="70"/>
      <c r="C103" s="102"/>
      <c r="D103" s="72"/>
      <c r="E103" s="204"/>
      <c r="F103" s="64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</row>
    <row r="104" spans="1:43" ht="71.25">
      <c r="A104" s="69" t="s">
        <v>44</v>
      </c>
      <c r="B104" s="70" t="s">
        <v>107</v>
      </c>
      <c r="C104" s="102" t="s">
        <v>11</v>
      </c>
      <c r="D104" s="72">
        <v>188</v>
      </c>
      <c r="E104" s="204"/>
      <c r="F104" s="64">
        <f t="shared" si="3"/>
        <v>0</v>
      </c>
      <c r="G104" s="143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</row>
    <row r="105" spans="1:43">
      <c r="A105" s="69"/>
      <c r="B105" s="70"/>
      <c r="C105" s="102"/>
      <c r="D105" s="72"/>
      <c r="E105" s="204"/>
      <c r="F105" s="64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</row>
    <row r="106" spans="1:43" ht="71.25">
      <c r="A106" s="69" t="s">
        <v>47</v>
      </c>
      <c r="B106" s="70" t="s">
        <v>108</v>
      </c>
      <c r="C106" s="102" t="s">
        <v>11</v>
      </c>
      <c r="D106" s="72">
        <v>5</v>
      </c>
      <c r="E106" s="204"/>
      <c r="F106" s="64">
        <f t="shared" si="3"/>
        <v>0</v>
      </c>
      <c r="G106" s="143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</row>
    <row r="107" spans="1:43">
      <c r="A107" s="69"/>
      <c r="B107" s="70"/>
      <c r="C107" s="102"/>
      <c r="D107" s="72"/>
      <c r="E107" s="204"/>
      <c r="F107" s="64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</row>
    <row r="108" spans="1:43" ht="71.25">
      <c r="A108" s="69" t="s">
        <v>50</v>
      </c>
      <c r="B108" s="70" t="s">
        <v>109</v>
      </c>
      <c r="C108" s="102" t="s">
        <v>11</v>
      </c>
      <c r="D108" s="72">
        <v>735</v>
      </c>
      <c r="E108" s="204"/>
      <c r="F108" s="64">
        <f t="shared" si="3"/>
        <v>0</v>
      </c>
      <c r="G108" s="143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</row>
    <row r="109" spans="1:43">
      <c r="A109" s="69"/>
      <c r="B109" s="70"/>
      <c r="C109" s="102"/>
      <c r="D109" s="72"/>
      <c r="E109" s="204"/>
      <c r="F109" s="64"/>
    </row>
    <row r="110" spans="1:43" ht="15" thickBot="1">
      <c r="A110" s="116" t="s">
        <v>52</v>
      </c>
      <c r="B110" s="103" t="s">
        <v>33</v>
      </c>
      <c r="C110" s="105"/>
      <c r="D110" s="106"/>
      <c r="E110" s="206"/>
      <c r="F110" s="112">
        <f>SUM(F104:F108)</f>
        <v>0</v>
      </c>
    </row>
    <row r="111" spans="1:43" ht="15" thickBot="1">
      <c r="A111" s="120"/>
      <c r="E111" s="214"/>
      <c r="F111" s="96"/>
    </row>
    <row r="112" spans="1:43" ht="18" thickBot="1">
      <c r="A112" s="82" t="s">
        <v>50</v>
      </c>
      <c r="B112" s="83" t="s">
        <v>30</v>
      </c>
      <c r="C112" s="56"/>
      <c r="D112" s="57"/>
      <c r="E112" s="212"/>
      <c r="F112" s="98">
        <f>F110+F100+F86</f>
        <v>0</v>
      </c>
    </row>
    <row r="113" spans="1:6" ht="15" thickBot="1">
      <c r="E113" s="214"/>
    </row>
    <row r="114" spans="1:6" ht="18" thickBot="1">
      <c r="A114" s="82" t="s">
        <v>53</v>
      </c>
      <c r="B114" s="83" t="s">
        <v>34</v>
      </c>
      <c r="C114" s="56"/>
      <c r="D114" s="57"/>
      <c r="E114" s="212"/>
      <c r="F114" s="59"/>
    </row>
    <row r="115" spans="1:6" ht="15" thickBot="1">
      <c r="A115" s="69"/>
      <c r="B115" s="70"/>
      <c r="C115" s="102"/>
      <c r="D115" s="72"/>
      <c r="E115" s="204"/>
      <c r="F115" s="64"/>
    </row>
    <row r="116" spans="1:6">
      <c r="A116" s="87" t="s">
        <v>54</v>
      </c>
      <c r="B116" s="88" t="s">
        <v>55</v>
      </c>
      <c r="C116" s="89"/>
      <c r="D116" s="90"/>
      <c r="E116" s="208"/>
      <c r="F116" s="91"/>
    </row>
    <row r="117" spans="1:6">
      <c r="A117" s="69"/>
      <c r="B117" s="70"/>
      <c r="C117" s="102"/>
      <c r="D117" s="72"/>
      <c r="E117" s="204"/>
      <c r="F117" s="64"/>
    </row>
    <row r="118" spans="1:6" ht="28.5">
      <c r="A118" s="69" t="s">
        <v>44</v>
      </c>
      <c r="B118" s="70" t="s">
        <v>94</v>
      </c>
      <c r="C118" s="102" t="s">
        <v>11</v>
      </c>
      <c r="D118" s="72">
        <v>89</v>
      </c>
      <c r="E118" s="204"/>
      <c r="F118" s="64">
        <f>E118*D118</f>
        <v>0</v>
      </c>
    </row>
    <row r="119" spans="1:6">
      <c r="A119" s="69"/>
      <c r="B119" s="70"/>
      <c r="C119" s="102"/>
      <c r="D119" s="72"/>
      <c r="E119" s="204"/>
      <c r="F119" s="64"/>
    </row>
    <row r="120" spans="1:6" ht="15" thickBot="1">
      <c r="A120" s="116" t="s">
        <v>54</v>
      </c>
      <c r="B120" s="103" t="s">
        <v>55</v>
      </c>
      <c r="C120" s="105"/>
      <c r="D120" s="106"/>
      <c r="E120" s="206"/>
      <c r="F120" s="112">
        <f>SUM(F118:F118)</f>
        <v>0</v>
      </c>
    </row>
    <row r="121" spans="1:6" ht="15" thickBot="1">
      <c r="A121" s="132"/>
      <c r="B121" s="133"/>
      <c r="C121" s="134"/>
      <c r="D121" s="72"/>
      <c r="E121" s="209"/>
      <c r="F121" s="104"/>
    </row>
    <row r="122" spans="1:6">
      <c r="A122" s="87" t="s">
        <v>56</v>
      </c>
      <c r="B122" s="88" t="s">
        <v>57</v>
      </c>
      <c r="C122" s="89"/>
      <c r="D122" s="90"/>
      <c r="E122" s="208"/>
      <c r="F122" s="91"/>
    </row>
    <row r="123" spans="1:6">
      <c r="A123" s="132"/>
      <c r="B123" s="133"/>
      <c r="C123" s="134"/>
      <c r="D123" s="72"/>
      <c r="E123" s="209"/>
      <c r="F123" s="104"/>
    </row>
    <row r="124" spans="1:6" ht="28.5">
      <c r="A124" s="69" t="s">
        <v>44</v>
      </c>
      <c r="B124" s="70" t="s">
        <v>95</v>
      </c>
      <c r="C124" s="102" t="s">
        <v>11</v>
      </c>
      <c r="D124" s="72">
        <v>20</v>
      </c>
      <c r="E124" s="204"/>
      <c r="F124" s="64">
        <f>E124*D124</f>
        <v>0</v>
      </c>
    </row>
    <row r="125" spans="1:6">
      <c r="A125" s="69"/>
      <c r="B125" s="70"/>
      <c r="C125" s="102"/>
      <c r="D125" s="72"/>
      <c r="E125" s="204"/>
      <c r="F125" s="64"/>
    </row>
    <row r="126" spans="1:6">
      <c r="A126" s="69" t="s">
        <v>47</v>
      </c>
      <c r="B126" s="70" t="s">
        <v>100</v>
      </c>
      <c r="C126" s="102" t="s">
        <v>8</v>
      </c>
      <c r="D126" s="72">
        <v>11</v>
      </c>
      <c r="E126" s="204"/>
      <c r="F126" s="64">
        <f>E126*D126</f>
        <v>0</v>
      </c>
    </row>
    <row r="127" spans="1:6">
      <c r="A127" s="69"/>
      <c r="B127" s="70"/>
      <c r="C127" s="102"/>
      <c r="D127" s="72"/>
      <c r="E127" s="204"/>
      <c r="F127" s="64"/>
    </row>
    <row r="128" spans="1:6" ht="19.5" customHeight="1">
      <c r="A128" s="69" t="s">
        <v>50</v>
      </c>
      <c r="B128" s="70" t="s">
        <v>110</v>
      </c>
      <c r="C128" s="102" t="s">
        <v>8</v>
      </c>
      <c r="D128" s="72">
        <v>5</v>
      </c>
      <c r="E128" s="204"/>
      <c r="F128" s="64">
        <f>E128*D128</f>
        <v>0</v>
      </c>
    </row>
    <row r="129" spans="1:6">
      <c r="A129" s="69"/>
      <c r="B129" s="70"/>
      <c r="C129" s="102"/>
      <c r="D129" s="72"/>
      <c r="E129" s="204"/>
      <c r="F129" s="64"/>
    </row>
    <row r="130" spans="1:6">
      <c r="A130" s="69" t="s">
        <v>53</v>
      </c>
      <c r="B130" s="70" t="s">
        <v>151</v>
      </c>
      <c r="C130" s="102" t="s">
        <v>8</v>
      </c>
      <c r="D130" s="72">
        <v>2</v>
      </c>
      <c r="E130" s="204"/>
      <c r="F130" s="64">
        <f>E130*D130</f>
        <v>0</v>
      </c>
    </row>
    <row r="131" spans="1:6">
      <c r="A131" s="69"/>
      <c r="B131" s="70"/>
      <c r="C131" s="102"/>
      <c r="D131" s="72"/>
      <c r="E131" s="204"/>
      <c r="F131" s="64"/>
    </row>
    <row r="132" spans="1:6" ht="28.5">
      <c r="A132" s="69" t="s">
        <v>58</v>
      </c>
      <c r="B132" s="70" t="s">
        <v>96</v>
      </c>
      <c r="C132" s="102" t="s">
        <v>8</v>
      </c>
      <c r="D132" s="72">
        <v>3</v>
      </c>
      <c r="E132" s="204"/>
      <c r="F132" s="64">
        <f>E132*D132</f>
        <v>0</v>
      </c>
    </row>
    <row r="133" spans="1:6">
      <c r="A133" s="69"/>
      <c r="B133" s="70"/>
      <c r="C133" s="102"/>
      <c r="D133" s="72"/>
      <c r="E133" s="204"/>
      <c r="F133" s="64"/>
    </row>
    <row r="134" spans="1:6" ht="15" thickBot="1">
      <c r="A134" s="116" t="s">
        <v>54</v>
      </c>
      <c r="B134" s="103" t="s">
        <v>57</v>
      </c>
      <c r="C134" s="105"/>
      <c r="D134" s="106"/>
      <c r="E134" s="206"/>
      <c r="F134" s="112">
        <f>SUM(F124:F132)</f>
        <v>0</v>
      </c>
    </row>
    <row r="135" spans="1:6" ht="15" thickBot="1">
      <c r="E135" s="214"/>
    </row>
    <row r="136" spans="1:6" ht="18" thickBot="1">
      <c r="A136" s="82" t="s">
        <v>53</v>
      </c>
      <c r="B136" s="83" t="s">
        <v>34</v>
      </c>
      <c r="C136" s="56"/>
      <c r="D136" s="57"/>
      <c r="E136" s="212"/>
      <c r="F136" s="98">
        <f>F134+F120</f>
        <v>0</v>
      </c>
    </row>
    <row r="137" spans="1:6" ht="15" thickBot="1">
      <c r="E137" s="214"/>
    </row>
    <row r="138" spans="1:6" ht="18" thickBot="1">
      <c r="A138" s="82" t="s">
        <v>58</v>
      </c>
      <c r="B138" s="83" t="s">
        <v>78</v>
      </c>
      <c r="C138" s="56"/>
      <c r="D138" s="57"/>
      <c r="E138" s="212"/>
      <c r="F138" s="59"/>
    </row>
    <row r="139" spans="1:6" ht="15" thickBot="1">
      <c r="A139" s="69"/>
      <c r="B139" s="70"/>
      <c r="C139" s="102"/>
      <c r="D139" s="72"/>
      <c r="E139" s="204"/>
      <c r="F139" s="64"/>
    </row>
    <row r="140" spans="1:6">
      <c r="A140" s="87" t="s">
        <v>59</v>
      </c>
      <c r="B140" s="88" t="s">
        <v>152</v>
      </c>
      <c r="C140" s="89"/>
      <c r="D140" s="90"/>
      <c r="E140" s="208"/>
      <c r="F140" s="91"/>
    </row>
    <row r="141" spans="1:6">
      <c r="A141" s="69"/>
      <c r="B141" s="70"/>
      <c r="C141" s="102"/>
      <c r="D141" s="72"/>
      <c r="E141" s="204"/>
      <c r="F141" s="64"/>
    </row>
    <row r="142" spans="1:6">
      <c r="A142" s="69" t="s">
        <v>153</v>
      </c>
      <c r="B142" s="70" t="s">
        <v>154</v>
      </c>
      <c r="C142" s="102" t="s">
        <v>11</v>
      </c>
      <c r="D142" s="72">
        <v>490</v>
      </c>
      <c r="E142" s="204"/>
      <c r="F142" s="64">
        <f>E142*D142</f>
        <v>0</v>
      </c>
    </row>
    <row r="143" spans="1:6">
      <c r="A143" s="69"/>
      <c r="B143" s="70"/>
      <c r="C143" s="102"/>
      <c r="D143" s="72"/>
      <c r="E143" s="204"/>
      <c r="F143" s="64"/>
    </row>
    <row r="144" spans="1:6" ht="15" thickBot="1">
      <c r="A144" s="116" t="s">
        <v>59</v>
      </c>
      <c r="B144" s="103" t="s">
        <v>152</v>
      </c>
      <c r="C144" s="105"/>
      <c r="D144" s="106"/>
      <c r="E144" s="206"/>
      <c r="F144" s="112">
        <f>SUM(F142:F142)</f>
        <v>0</v>
      </c>
    </row>
    <row r="145" spans="1:6" ht="15" thickBot="1">
      <c r="A145" s="132"/>
      <c r="B145" s="133"/>
      <c r="C145" s="134"/>
      <c r="D145" s="72"/>
      <c r="E145" s="209"/>
      <c r="F145" s="104"/>
    </row>
    <row r="146" spans="1:6">
      <c r="A146" s="87" t="s">
        <v>61</v>
      </c>
      <c r="B146" s="88" t="s">
        <v>155</v>
      </c>
      <c r="C146" s="89"/>
      <c r="D146" s="90"/>
      <c r="E146" s="208"/>
      <c r="F146" s="91"/>
    </row>
    <row r="147" spans="1:6">
      <c r="A147" s="69"/>
      <c r="B147" s="70"/>
      <c r="C147" s="102"/>
      <c r="D147" s="72"/>
      <c r="E147" s="204"/>
      <c r="F147" s="64"/>
    </row>
    <row r="148" spans="1:6" ht="28.5">
      <c r="A148" s="69" t="s">
        <v>156</v>
      </c>
      <c r="B148" s="70" t="s">
        <v>157</v>
      </c>
      <c r="C148" s="102" t="s">
        <v>64</v>
      </c>
      <c r="D148" s="72">
        <v>11295</v>
      </c>
      <c r="E148" s="204"/>
      <c r="F148" s="64">
        <f>E148*D148</f>
        <v>0</v>
      </c>
    </row>
    <row r="149" spans="1:6">
      <c r="A149" s="69"/>
      <c r="B149" s="70"/>
      <c r="C149" s="102"/>
      <c r="D149" s="72"/>
      <c r="E149" s="204"/>
      <c r="F149" s="64"/>
    </row>
    <row r="150" spans="1:6" ht="15" thickBot="1">
      <c r="A150" s="116" t="s">
        <v>61</v>
      </c>
      <c r="B150" s="103" t="s">
        <v>155</v>
      </c>
      <c r="C150" s="105"/>
      <c r="D150" s="106"/>
      <c r="E150" s="206"/>
      <c r="F150" s="112">
        <f>SUM(F148:F148)</f>
        <v>0</v>
      </c>
    </row>
    <row r="151" spans="1:6" ht="15" thickBot="1">
      <c r="A151" s="145"/>
      <c r="B151" s="146"/>
      <c r="C151" s="134"/>
      <c r="D151" s="147"/>
      <c r="E151" s="209"/>
      <c r="F151" s="148"/>
    </row>
    <row r="152" spans="1:6">
      <c r="A152" s="87" t="s">
        <v>158</v>
      </c>
      <c r="B152" s="88" t="s">
        <v>159</v>
      </c>
      <c r="C152" s="89"/>
      <c r="D152" s="90"/>
      <c r="E152" s="208"/>
      <c r="F152" s="91"/>
    </row>
    <row r="153" spans="1:6">
      <c r="A153" s="69"/>
      <c r="B153" s="70"/>
      <c r="C153" s="102"/>
      <c r="D153" s="72"/>
      <c r="E153" s="204"/>
      <c r="F153" s="64"/>
    </row>
    <row r="154" spans="1:6" ht="28.5">
      <c r="A154" s="69" t="s">
        <v>160</v>
      </c>
      <c r="B154" s="70" t="s">
        <v>163</v>
      </c>
      <c r="C154" s="102" t="s">
        <v>10</v>
      </c>
      <c r="D154" s="72">
        <v>301</v>
      </c>
      <c r="E154" s="204"/>
      <c r="F154" s="64">
        <f>E154*D154</f>
        <v>0</v>
      </c>
    </row>
    <row r="155" spans="1:6">
      <c r="A155" s="69"/>
      <c r="B155" s="70"/>
      <c r="C155" s="102"/>
      <c r="D155" s="72"/>
      <c r="E155" s="204"/>
      <c r="F155" s="64"/>
    </row>
    <row r="156" spans="1:6" ht="15" thickBot="1">
      <c r="A156" s="116" t="s">
        <v>158</v>
      </c>
      <c r="B156" s="103" t="s">
        <v>159</v>
      </c>
      <c r="C156" s="105"/>
      <c r="D156" s="106"/>
      <c r="E156" s="206"/>
      <c r="F156" s="112">
        <f>SUM(F153:F154)</f>
        <v>0</v>
      </c>
    </row>
    <row r="157" spans="1:6" ht="15" thickBot="1">
      <c r="E157" s="214"/>
    </row>
    <row r="158" spans="1:6" ht="18" thickBot="1">
      <c r="A158" s="82" t="s">
        <v>58</v>
      </c>
      <c r="B158" s="83" t="s">
        <v>78</v>
      </c>
      <c r="C158" s="56"/>
      <c r="D158" s="57"/>
      <c r="E158" s="212"/>
      <c r="F158" s="98">
        <f>F150+F144+F156</f>
        <v>0</v>
      </c>
    </row>
    <row r="159" spans="1:6" ht="15" thickBot="1">
      <c r="E159" s="214"/>
    </row>
    <row r="160" spans="1:6" ht="18" thickBot="1">
      <c r="A160" s="82" t="s">
        <v>63</v>
      </c>
      <c r="B160" s="83" t="s">
        <v>35</v>
      </c>
      <c r="C160" s="56"/>
      <c r="D160" s="57"/>
      <c r="E160" s="212"/>
      <c r="F160" s="59"/>
    </row>
    <row r="161" spans="1:6" ht="15" thickBot="1">
      <c r="A161" s="69"/>
      <c r="B161" s="70"/>
      <c r="C161" s="102"/>
      <c r="D161" s="72"/>
      <c r="E161" s="204"/>
      <c r="F161" s="64"/>
    </row>
    <row r="162" spans="1:6">
      <c r="A162" s="87" t="s">
        <v>161</v>
      </c>
      <c r="B162" s="88" t="s">
        <v>60</v>
      </c>
      <c r="C162" s="89"/>
      <c r="D162" s="90"/>
      <c r="E162" s="208"/>
      <c r="F162" s="91"/>
    </row>
    <row r="163" spans="1:6">
      <c r="A163" s="69"/>
      <c r="B163" s="70"/>
      <c r="C163" s="102"/>
      <c r="D163" s="72"/>
      <c r="E163" s="204"/>
      <c r="F163" s="64"/>
    </row>
    <row r="164" spans="1:6">
      <c r="A164" s="69" t="s">
        <v>44</v>
      </c>
      <c r="B164" s="70" t="s">
        <v>111</v>
      </c>
      <c r="C164" s="102" t="s">
        <v>8</v>
      </c>
      <c r="D164" s="72">
        <v>5</v>
      </c>
      <c r="E164" s="204"/>
      <c r="F164" s="64">
        <f>E164*D164</f>
        <v>0</v>
      </c>
    </row>
    <row r="165" spans="1:6">
      <c r="A165" s="69"/>
      <c r="B165" s="70"/>
      <c r="C165" s="102"/>
      <c r="D165" s="72"/>
      <c r="E165" s="204"/>
      <c r="F165" s="64"/>
    </row>
    <row r="166" spans="1:6" ht="28.5">
      <c r="A166" s="69" t="s">
        <v>47</v>
      </c>
      <c r="B166" s="70" t="s">
        <v>84</v>
      </c>
      <c r="C166" s="102" t="s">
        <v>8</v>
      </c>
      <c r="D166" s="72">
        <v>5</v>
      </c>
      <c r="E166" s="204"/>
      <c r="F166" s="64">
        <f>E166*D166</f>
        <v>0</v>
      </c>
    </row>
    <row r="167" spans="1:6">
      <c r="A167" s="69"/>
      <c r="B167" s="70"/>
      <c r="C167" s="102"/>
      <c r="D167" s="72"/>
      <c r="E167" s="204"/>
      <c r="F167" s="64"/>
    </row>
    <row r="168" spans="1:6" ht="42.75">
      <c r="A168" s="69" t="s">
        <v>50</v>
      </c>
      <c r="B168" s="70" t="s">
        <v>165</v>
      </c>
      <c r="C168" s="102" t="s">
        <v>8</v>
      </c>
      <c r="D168" s="72">
        <v>4</v>
      </c>
      <c r="E168" s="204"/>
      <c r="F168" s="64">
        <f>E168*D168</f>
        <v>0</v>
      </c>
    </row>
    <row r="169" spans="1:6">
      <c r="A169" s="69"/>
      <c r="B169" s="70"/>
      <c r="C169" s="102"/>
      <c r="D169" s="72"/>
      <c r="E169" s="204"/>
      <c r="F169" s="64"/>
    </row>
    <row r="170" spans="1:6" ht="42.75">
      <c r="A170" s="69" t="s">
        <v>53</v>
      </c>
      <c r="B170" s="70" t="s">
        <v>166</v>
      </c>
      <c r="C170" s="102" t="s">
        <v>8</v>
      </c>
      <c r="D170" s="72">
        <v>1</v>
      </c>
      <c r="E170" s="204"/>
      <c r="F170" s="64">
        <f>E170*D170</f>
        <v>0</v>
      </c>
    </row>
    <row r="171" spans="1:6">
      <c r="A171" s="69"/>
      <c r="B171" s="70"/>
      <c r="C171" s="102"/>
      <c r="D171" s="72"/>
      <c r="E171" s="204"/>
      <c r="F171" s="64"/>
    </row>
    <row r="172" spans="1:6" ht="15" thickBot="1">
      <c r="A172" s="116" t="s">
        <v>161</v>
      </c>
      <c r="B172" s="103" t="s">
        <v>60</v>
      </c>
      <c r="C172" s="105"/>
      <c r="D172" s="106"/>
      <c r="E172" s="206"/>
      <c r="F172" s="112">
        <f>SUM(F163:F170)</f>
        <v>0</v>
      </c>
    </row>
    <row r="173" spans="1:6" ht="15" thickBot="1">
      <c r="A173" s="69"/>
      <c r="B173" s="70"/>
      <c r="C173" s="102"/>
      <c r="D173" s="72"/>
      <c r="E173" s="204"/>
      <c r="F173" s="64"/>
    </row>
    <row r="174" spans="1:6">
      <c r="A174" s="87" t="s">
        <v>162</v>
      </c>
      <c r="B174" s="88" t="s">
        <v>62</v>
      </c>
      <c r="C174" s="89"/>
      <c r="D174" s="90"/>
      <c r="E174" s="208"/>
      <c r="F174" s="91"/>
    </row>
    <row r="175" spans="1:6">
      <c r="A175" s="69"/>
      <c r="B175" s="70"/>
      <c r="C175" s="102"/>
      <c r="D175" s="72"/>
      <c r="E175" s="204"/>
      <c r="F175" s="64"/>
    </row>
    <row r="176" spans="1:6" ht="28.5">
      <c r="A176" s="69" t="s">
        <v>44</v>
      </c>
      <c r="B176" s="70" t="s">
        <v>112</v>
      </c>
      <c r="C176" s="102" t="s">
        <v>11</v>
      </c>
      <c r="D176" s="72">
        <v>599</v>
      </c>
      <c r="E176" s="204"/>
      <c r="F176" s="64">
        <f>E176*D176</f>
        <v>0</v>
      </c>
    </row>
    <row r="177" spans="1:6">
      <c r="A177" s="69"/>
      <c r="B177" s="70"/>
      <c r="C177" s="102"/>
      <c r="D177" s="72"/>
      <c r="E177" s="204"/>
      <c r="F177" s="64"/>
    </row>
    <row r="178" spans="1:6" ht="28.5">
      <c r="A178" s="69" t="s">
        <v>47</v>
      </c>
      <c r="B178" s="70" t="s">
        <v>254</v>
      </c>
      <c r="C178" s="102" t="s">
        <v>9</v>
      </c>
      <c r="D178" s="72">
        <v>3</v>
      </c>
      <c r="E178" s="204"/>
      <c r="F178" s="64">
        <f t="shared" ref="F178" si="4">E178*D178</f>
        <v>0</v>
      </c>
    </row>
    <row r="179" spans="1:6">
      <c r="A179" s="69"/>
      <c r="B179" s="70"/>
      <c r="C179" s="102"/>
      <c r="D179" s="72"/>
      <c r="E179" s="204"/>
      <c r="F179" s="64"/>
    </row>
    <row r="180" spans="1:6" ht="15" thickBot="1">
      <c r="A180" s="116" t="s">
        <v>162</v>
      </c>
      <c r="B180" s="103" t="s">
        <v>62</v>
      </c>
      <c r="C180" s="105"/>
      <c r="D180" s="106"/>
      <c r="E180" s="206"/>
      <c r="F180" s="112">
        <f>SUM(F174:F178)</f>
        <v>0</v>
      </c>
    </row>
    <row r="181" spans="1:6" ht="15" thickBot="1">
      <c r="E181" s="214"/>
    </row>
    <row r="182" spans="1:6" ht="18" thickBot="1">
      <c r="A182" s="82" t="s">
        <v>63</v>
      </c>
      <c r="B182" s="83" t="s">
        <v>35</v>
      </c>
      <c r="C182" s="56"/>
      <c r="D182" s="57"/>
      <c r="E182" s="212"/>
      <c r="F182" s="98">
        <f>F180+F172</f>
        <v>0</v>
      </c>
    </row>
    <row r="183" spans="1:6" ht="15" thickBot="1">
      <c r="E183" s="214"/>
    </row>
    <row r="184" spans="1:6" ht="18" thickBot="1">
      <c r="A184" s="82" t="s">
        <v>85</v>
      </c>
      <c r="B184" s="83" t="s">
        <v>175</v>
      </c>
      <c r="C184" s="56"/>
      <c r="D184" s="57"/>
      <c r="E184" s="212"/>
      <c r="F184" s="59"/>
    </row>
    <row r="185" spans="1:6" ht="15" thickBot="1">
      <c r="A185" s="69"/>
      <c r="B185" s="70"/>
      <c r="C185" s="102"/>
      <c r="D185" s="72"/>
      <c r="E185" s="204"/>
      <c r="F185" s="64"/>
    </row>
    <row r="186" spans="1:6">
      <c r="A186" s="87" t="s">
        <v>174</v>
      </c>
      <c r="B186" s="88" t="s">
        <v>173</v>
      </c>
      <c r="C186" s="89"/>
      <c r="D186" s="90"/>
      <c r="E186" s="208"/>
      <c r="F186" s="91"/>
    </row>
    <row r="187" spans="1:6">
      <c r="A187" s="69"/>
      <c r="B187" s="70"/>
      <c r="C187" s="102"/>
      <c r="D187" s="72"/>
      <c r="E187" s="204"/>
      <c r="F187" s="64"/>
    </row>
    <row r="188" spans="1:6" ht="42.75">
      <c r="A188" s="69" t="s">
        <v>44</v>
      </c>
      <c r="B188" s="70" t="s">
        <v>176</v>
      </c>
      <c r="C188" s="102" t="s">
        <v>8</v>
      </c>
      <c r="D188" s="72">
        <v>1</v>
      </c>
      <c r="E188" s="204"/>
      <c r="F188" s="64">
        <f>E188*D188</f>
        <v>0</v>
      </c>
    </row>
    <row r="189" spans="1:6">
      <c r="A189" s="69"/>
      <c r="B189" s="70"/>
      <c r="C189" s="102"/>
      <c r="D189" s="72"/>
      <c r="E189" s="204"/>
      <c r="F189" s="64"/>
    </row>
    <row r="190" spans="1:6" ht="42.75">
      <c r="A190" s="69" t="s">
        <v>47</v>
      </c>
      <c r="B190" s="70" t="s">
        <v>177</v>
      </c>
      <c r="C190" s="102" t="s">
        <v>8</v>
      </c>
      <c r="D190" s="72">
        <v>4</v>
      </c>
      <c r="E190" s="204"/>
      <c r="F190" s="64">
        <f>E190*D190</f>
        <v>0</v>
      </c>
    </row>
    <row r="191" spans="1:6">
      <c r="A191" s="69"/>
      <c r="B191" s="70"/>
      <c r="C191" s="102"/>
      <c r="D191" s="72"/>
      <c r="E191" s="204"/>
      <c r="F191" s="64"/>
    </row>
    <row r="192" spans="1:6" ht="42.75">
      <c r="A192" s="69" t="s">
        <v>50</v>
      </c>
      <c r="B192" s="70" t="s">
        <v>178</v>
      </c>
      <c r="C192" s="102" t="s">
        <v>8</v>
      </c>
      <c r="D192" s="72">
        <v>2</v>
      </c>
      <c r="E192" s="204"/>
      <c r="F192" s="64">
        <f>E192*D192</f>
        <v>0</v>
      </c>
    </row>
    <row r="193" spans="1:6">
      <c r="A193" s="69"/>
      <c r="B193" s="70"/>
      <c r="C193" s="102"/>
      <c r="D193" s="72"/>
      <c r="E193" s="204"/>
      <c r="F193" s="64"/>
    </row>
    <row r="194" spans="1:6" ht="15" thickBot="1">
      <c r="A194" s="116" t="s">
        <v>174</v>
      </c>
      <c r="B194" s="103" t="s">
        <v>173</v>
      </c>
      <c r="C194" s="105"/>
      <c r="D194" s="106"/>
      <c r="E194" s="206"/>
      <c r="F194" s="112">
        <f>SUM(F187:F192)</f>
        <v>0</v>
      </c>
    </row>
    <row r="195" spans="1:6" ht="15" thickBot="1">
      <c r="E195" s="214"/>
    </row>
    <row r="196" spans="1:6" ht="18" thickBot="1">
      <c r="A196" s="82" t="s">
        <v>85</v>
      </c>
      <c r="B196" s="83" t="s">
        <v>175</v>
      </c>
      <c r="C196" s="56"/>
      <c r="D196" s="57"/>
      <c r="E196" s="58"/>
      <c r="F196" s="98">
        <f>F194</f>
        <v>0</v>
      </c>
    </row>
  </sheetData>
  <sheetProtection algorithmName="SHA-512" hashValue="mJiV41PDd4TcneNXzv26ayuj/sf02RtGgQS81/+wbmvpt15HKYZq4Eu/jeepV+0cq83JMDIyga7KnRIwEfbXhQ==" saltValue="3LrGkFE2VjUz8zITCh7+aQ==" spinCount="100000" sheet="1" objects="1" scenarios="1"/>
  <mergeCells count="3">
    <mergeCell ref="A1:F2"/>
    <mergeCell ref="A3:B3"/>
    <mergeCell ref="A4:F4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Footer>&amp;CPrometne površine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D3FEB-1014-40E0-B8E0-2453A293C865}">
  <sheetPr>
    <tabColor rgb="FF92D050"/>
    <pageSetUpPr fitToPage="1"/>
  </sheetPr>
  <dimension ref="A1:AQ162"/>
  <sheetViews>
    <sheetView view="pageBreakPreview" zoomScaleNormal="130" zoomScaleSheetLayoutView="100" workbookViewId="0">
      <selection sqref="A1:F2"/>
    </sheetView>
  </sheetViews>
  <sheetFormatPr defaultColWidth="10.28515625" defaultRowHeight="14.25"/>
  <cols>
    <col min="1" max="1" width="10.42578125" style="78" bestFit="1" customWidth="1"/>
    <col min="2" max="2" width="75.5703125" style="79" customWidth="1"/>
    <col min="3" max="3" width="6.42578125" style="75" bestFit="1" customWidth="1"/>
    <col min="4" max="4" width="11.28515625" style="76" bestFit="1" customWidth="1"/>
    <col min="5" max="5" width="11" style="77" bestFit="1" customWidth="1"/>
    <col min="6" max="6" width="16.5703125" style="80" bestFit="1" customWidth="1"/>
    <col min="7" max="16384" width="10.28515625" style="44"/>
  </cols>
  <sheetData>
    <row r="1" spans="1:43" s="34" customFormat="1">
      <c r="A1" s="250" t="s">
        <v>88</v>
      </c>
      <c r="B1" s="251"/>
      <c r="C1" s="251"/>
      <c r="D1" s="251"/>
      <c r="E1" s="251"/>
      <c r="F1" s="252"/>
    </row>
    <row r="2" spans="1:43" s="34" customFormat="1" ht="15" thickBot="1">
      <c r="A2" s="253"/>
      <c r="B2" s="254"/>
      <c r="C2" s="254"/>
      <c r="D2" s="254"/>
      <c r="E2" s="254"/>
      <c r="F2" s="255"/>
    </row>
    <row r="3" spans="1:43" s="34" customFormat="1" ht="15" thickBot="1">
      <c r="A3" s="256"/>
      <c r="B3" s="257"/>
      <c r="C3" s="35"/>
      <c r="D3" s="36"/>
      <c r="E3" s="37"/>
      <c r="F3" s="38"/>
    </row>
    <row r="4" spans="1:43" s="39" customFormat="1" ht="18" thickBot="1">
      <c r="A4" s="258" t="s">
        <v>115</v>
      </c>
      <c r="B4" s="259"/>
      <c r="C4" s="259"/>
      <c r="D4" s="259"/>
      <c r="E4" s="259"/>
      <c r="F4" s="260"/>
    </row>
    <row r="5" spans="1:43">
      <c r="A5" s="40"/>
      <c r="B5" s="41"/>
      <c r="C5" s="42"/>
      <c r="D5" s="42"/>
      <c r="E5" s="43"/>
      <c r="F5" s="43"/>
    </row>
    <row r="6" spans="1:43" s="39" customFormat="1" ht="28.5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" thickBot="1">
      <c r="A7" s="50"/>
      <c r="B7" s="51"/>
      <c r="C7" s="52"/>
      <c r="D7" s="53"/>
      <c r="E7" s="215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s="60" customFormat="1" ht="18" thickBot="1">
      <c r="A8" s="82" t="s">
        <v>44</v>
      </c>
      <c r="B8" s="83" t="s">
        <v>6</v>
      </c>
      <c r="C8" s="56"/>
      <c r="D8" s="57"/>
      <c r="E8" s="212"/>
      <c r="F8" s="5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s="61" customFormat="1" ht="15" thickBot="1">
      <c r="A9" s="84"/>
      <c r="B9" s="85"/>
      <c r="C9" s="52"/>
      <c r="D9" s="81"/>
      <c r="E9" s="215"/>
      <c r="F9" s="86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s="65" customFormat="1">
      <c r="A10" s="87" t="s">
        <v>45</v>
      </c>
      <c r="B10" s="88" t="s">
        <v>16</v>
      </c>
      <c r="C10" s="89"/>
      <c r="D10" s="90"/>
      <c r="E10" s="208"/>
      <c r="F10" s="91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s="65" customFormat="1">
      <c r="A11" s="62"/>
      <c r="B11" s="63"/>
      <c r="C11" s="66"/>
      <c r="D11" s="67"/>
      <c r="E11" s="205"/>
      <c r="F11" s="6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>
      <c r="A12" s="69" t="s">
        <v>44</v>
      </c>
      <c r="B12" s="70" t="s">
        <v>145</v>
      </c>
      <c r="C12" s="71" t="s">
        <v>11</v>
      </c>
      <c r="D12" s="72">
        <v>16</v>
      </c>
      <c r="E12" s="204"/>
      <c r="F12" s="64">
        <f>E12*D12</f>
        <v>0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>
      <c r="A13" s="62"/>
      <c r="B13" s="63"/>
      <c r="C13" s="66"/>
      <c r="D13" s="67"/>
      <c r="E13" s="205"/>
      <c r="F13" s="6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3">
      <c r="A14" s="69" t="s">
        <v>47</v>
      </c>
      <c r="B14" s="70" t="s">
        <v>116</v>
      </c>
      <c r="C14" s="71" t="s">
        <v>11</v>
      </c>
      <c r="D14" s="72">
        <v>4</v>
      </c>
      <c r="E14" s="204"/>
      <c r="F14" s="64">
        <f>E14*D14</f>
        <v>0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>
      <c r="A15" s="62"/>
      <c r="B15" s="70"/>
      <c r="C15" s="71"/>
      <c r="D15" s="72"/>
      <c r="E15" s="204"/>
      <c r="F15" s="64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3" ht="30">
      <c r="A16" s="69" t="s">
        <v>50</v>
      </c>
      <c r="B16" s="70" t="s">
        <v>67</v>
      </c>
      <c r="C16" s="71" t="s">
        <v>8</v>
      </c>
      <c r="D16" s="72">
        <v>4</v>
      </c>
      <c r="E16" s="204"/>
      <c r="F16" s="64">
        <f t="shared" ref="F16" si="0">E16*D16</f>
        <v>0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>
      <c r="A17" s="62"/>
      <c r="B17" s="70"/>
      <c r="C17" s="71"/>
      <c r="D17" s="72"/>
      <c r="E17" s="204"/>
      <c r="F17" s="64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</row>
    <row r="18" spans="1:43" ht="42.75">
      <c r="A18" s="69" t="s">
        <v>53</v>
      </c>
      <c r="B18" s="70" t="s">
        <v>68</v>
      </c>
      <c r="C18" s="71" t="s">
        <v>8</v>
      </c>
      <c r="D18" s="72">
        <v>12</v>
      </c>
      <c r="E18" s="204"/>
      <c r="F18" s="64">
        <f t="shared" ref="F18" si="1">E18*D18</f>
        <v>0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</row>
    <row r="19" spans="1:43">
      <c r="A19" s="69"/>
      <c r="B19" s="70"/>
      <c r="C19" s="95"/>
      <c r="D19" s="72"/>
      <c r="E19" s="204"/>
      <c r="F19" s="64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</row>
    <row r="20" spans="1:43" ht="15" thickBot="1">
      <c r="A20" s="116" t="s">
        <v>45</v>
      </c>
      <c r="B20" s="103" t="s">
        <v>16</v>
      </c>
      <c r="C20" s="105"/>
      <c r="D20" s="106"/>
      <c r="E20" s="206"/>
      <c r="F20" s="112">
        <f>SUM(F12:F18)</f>
        <v>0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</row>
    <row r="21" spans="1:43" ht="15" thickBot="1">
      <c r="A21" s="123"/>
      <c r="B21" s="124"/>
      <c r="C21" s="99"/>
      <c r="D21" s="100"/>
      <c r="E21" s="207"/>
      <c r="F21" s="125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</row>
    <row r="22" spans="1:43">
      <c r="A22" s="87" t="s">
        <v>39</v>
      </c>
      <c r="B22" s="88" t="s">
        <v>46</v>
      </c>
      <c r="C22" s="89"/>
      <c r="D22" s="90"/>
      <c r="E22" s="208"/>
      <c r="F22" s="91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</row>
    <row r="23" spans="1:43">
      <c r="A23" s="69"/>
      <c r="B23" s="70"/>
      <c r="C23" s="71"/>
      <c r="D23" s="72"/>
      <c r="E23" s="204"/>
      <c r="F23" s="64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</row>
    <row r="24" spans="1:43">
      <c r="A24" s="69" t="s">
        <v>44</v>
      </c>
      <c r="B24" s="70" t="s">
        <v>69</v>
      </c>
      <c r="C24" s="71" t="s">
        <v>22</v>
      </c>
      <c r="D24" s="72">
        <v>1</v>
      </c>
      <c r="E24" s="204"/>
      <c r="F24" s="64">
        <f t="shared" ref="F24" si="2">E24*D24</f>
        <v>0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</row>
    <row r="25" spans="1:43">
      <c r="A25" s="119"/>
      <c r="B25" s="74"/>
      <c r="C25" s="126"/>
      <c r="D25" s="72"/>
      <c r="E25" s="209"/>
      <c r="F25" s="73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</row>
    <row r="26" spans="1:43" ht="15" thickBot="1">
      <c r="A26" s="116" t="s">
        <v>39</v>
      </c>
      <c r="B26" s="103" t="s">
        <v>46</v>
      </c>
      <c r="C26" s="105"/>
      <c r="D26" s="106"/>
      <c r="E26" s="206"/>
      <c r="F26" s="112">
        <f>SUM(F23:F24)</f>
        <v>0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</row>
    <row r="27" spans="1:43" ht="15" thickBot="1">
      <c r="A27" s="120"/>
      <c r="B27" s="44"/>
      <c r="C27" s="44"/>
      <c r="D27" s="44"/>
      <c r="E27" s="211"/>
      <c r="F27" s="97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</row>
    <row r="28" spans="1:43" ht="18" thickBot="1">
      <c r="A28" s="121" t="s">
        <v>44</v>
      </c>
      <c r="B28" s="83" t="s">
        <v>6</v>
      </c>
      <c r="C28" s="56"/>
      <c r="D28" s="57"/>
      <c r="E28" s="212"/>
      <c r="F28" s="98">
        <f>F20+F26</f>
        <v>0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</row>
    <row r="29" spans="1:43" ht="15" thickBot="1">
      <c r="A29" s="127"/>
      <c r="B29" s="128"/>
      <c r="C29" s="129"/>
      <c r="D29" s="130"/>
      <c r="E29" s="213"/>
      <c r="F29" s="131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</row>
    <row r="30" spans="1:43" ht="18" thickBot="1">
      <c r="A30" s="82" t="s">
        <v>47</v>
      </c>
      <c r="B30" s="83" t="s">
        <v>27</v>
      </c>
      <c r="C30" s="56"/>
      <c r="D30" s="57"/>
      <c r="E30" s="212"/>
      <c r="F30" s="5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</row>
    <row r="31" spans="1:43" ht="15" thickBot="1">
      <c r="E31" s="214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</row>
    <row r="32" spans="1:43">
      <c r="A32" s="87" t="s">
        <v>20</v>
      </c>
      <c r="B32" s="88" t="s">
        <v>17</v>
      </c>
      <c r="C32" s="89"/>
      <c r="D32" s="90"/>
      <c r="E32" s="208"/>
      <c r="F32" s="91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</row>
    <row r="33" spans="1:43">
      <c r="A33" s="69"/>
      <c r="B33" s="70"/>
      <c r="C33" s="102"/>
      <c r="D33" s="72"/>
      <c r="E33" s="204"/>
      <c r="F33" s="64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</row>
    <row r="34" spans="1:43" ht="28.5">
      <c r="A34" s="69" t="s">
        <v>44</v>
      </c>
      <c r="B34" s="70" t="s">
        <v>136</v>
      </c>
      <c r="C34" s="102" t="s">
        <v>10</v>
      </c>
      <c r="D34" s="72">
        <v>15</v>
      </c>
      <c r="E34" s="204"/>
      <c r="F34" s="64">
        <f>E34*D34</f>
        <v>0</v>
      </c>
      <c r="G34" s="143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</row>
    <row r="35" spans="1:43">
      <c r="A35" s="69"/>
      <c r="B35" s="70"/>
      <c r="C35" s="102"/>
      <c r="D35" s="72"/>
      <c r="E35" s="204"/>
      <c r="F35" s="64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</row>
    <row r="36" spans="1:43" ht="42.75">
      <c r="A36" s="69" t="s">
        <v>47</v>
      </c>
      <c r="B36" s="70" t="s">
        <v>137</v>
      </c>
      <c r="C36" s="102" t="s">
        <v>10</v>
      </c>
      <c r="D36" s="72">
        <v>80</v>
      </c>
      <c r="E36" s="204"/>
      <c r="F36" s="64">
        <f>E36*D36</f>
        <v>0</v>
      </c>
      <c r="G36" s="143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</row>
    <row r="37" spans="1:43">
      <c r="A37" s="69"/>
      <c r="B37" s="70"/>
      <c r="C37" s="102"/>
      <c r="D37" s="72"/>
      <c r="E37" s="204"/>
      <c r="F37" s="64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</row>
    <row r="38" spans="1:43" ht="42.75">
      <c r="A38" s="69" t="s">
        <v>50</v>
      </c>
      <c r="B38" s="70" t="s">
        <v>134</v>
      </c>
      <c r="C38" s="102" t="s">
        <v>10</v>
      </c>
      <c r="D38" s="72">
        <v>160</v>
      </c>
      <c r="E38" s="204"/>
      <c r="F38" s="64">
        <f>E38*D38</f>
        <v>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</row>
    <row r="39" spans="1:43">
      <c r="A39" s="69"/>
      <c r="B39" s="70"/>
      <c r="C39" s="102"/>
      <c r="D39" s="72"/>
      <c r="E39" s="204"/>
      <c r="F39" s="64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</row>
    <row r="40" spans="1:43" ht="42.75">
      <c r="A40" s="69" t="s">
        <v>53</v>
      </c>
      <c r="B40" s="70" t="s">
        <v>135</v>
      </c>
      <c r="C40" s="102" t="s">
        <v>10</v>
      </c>
      <c r="D40" s="72">
        <v>12</v>
      </c>
      <c r="E40" s="204"/>
      <c r="F40" s="64">
        <f>E40*D40</f>
        <v>0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</row>
    <row r="41" spans="1:43">
      <c r="A41" s="69"/>
      <c r="B41" s="70"/>
      <c r="C41" s="102"/>
      <c r="D41" s="72"/>
      <c r="E41" s="204"/>
      <c r="F41" s="64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</row>
    <row r="42" spans="1:43" ht="42.75">
      <c r="A42" s="69" t="s">
        <v>58</v>
      </c>
      <c r="B42" s="70" t="s">
        <v>172</v>
      </c>
      <c r="C42" s="102" t="s">
        <v>10</v>
      </c>
      <c r="D42" s="72">
        <v>19.2</v>
      </c>
      <c r="E42" s="204"/>
      <c r="F42" s="64">
        <f>E42*D42</f>
        <v>0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</row>
    <row r="43" spans="1:43">
      <c r="A43" s="69"/>
      <c r="B43" s="70"/>
      <c r="C43" s="102"/>
      <c r="D43" s="72"/>
      <c r="E43" s="204"/>
      <c r="F43" s="64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</row>
    <row r="44" spans="1:43" ht="15" thickBot="1">
      <c r="A44" s="116" t="s">
        <v>20</v>
      </c>
      <c r="B44" s="103" t="s">
        <v>17</v>
      </c>
      <c r="C44" s="105"/>
      <c r="D44" s="106"/>
      <c r="E44" s="206"/>
      <c r="F44" s="112">
        <f>SUM(F34:F43)</f>
        <v>0</v>
      </c>
      <c r="G44" s="143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</row>
    <row r="45" spans="1:43" ht="15" thickBot="1">
      <c r="E45" s="214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</row>
    <row r="46" spans="1:43">
      <c r="A46" s="87" t="s">
        <v>48</v>
      </c>
      <c r="B46" s="88" t="s">
        <v>28</v>
      </c>
      <c r="C46" s="89"/>
      <c r="D46" s="90"/>
      <c r="E46" s="208"/>
      <c r="F46" s="91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</row>
    <row r="47" spans="1:43">
      <c r="A47" s="69"/>
      <c r="B47" s="70"/>
      <c r="C47" s="102"/>
      <c r="D47" s="72"/>
      <c r="E47" s="204"/>
      <c r="F47" s="64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</row>
    <row r="48" spans="1:43">
      <c r="A48" s="69" t="s">
        <v>44</v>
      </c>
      <c r="B48" s="70" t="s">
        <v>70</v>
      </c>
      <c r="C48" s="102" t="s">
        <v>9</v>
      </c>
      <c r="D48" s="72">
        <v>80</v>
      </c>
      <c r="E48" s="204"/>
      <c r="F48" s="64">
        <f>E48*D48</f>
        <v>0</v>
      </c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</row>
    <row r="49" spans="1:43">
      <c r="A49" s="69"/>
      <c r="B49" s="70"/>
      <c r="C49" s="102"/>
      <c r="D49" s="72"/>
      <c r="E49" s="204"/>
      <c r="F49" s="64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</row>
    <row r="50" spans="1:43" ht="28.5">
      <c r="A50" s="69" t="s">
        <v>47</v>
      </c>
      <c r="B50" s="70" t="s">
        <v>77</v>
      </c>
      <c r="C50" s="102" t="s">
        <v>9</v>
      </c>
      <c r="D50" s="72">
        <v>105</v>
      </c>
      <c r="E50" s="204"/>
      <c r="F50" s="64">
        <f>E50*D50</f>
        <v>0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</row>
    <row r="51" spans="1:43">
      <c r="A51" s="69"/>
      <c r="B51" s="70"/>
      <c r="C51" s="102"/>
      <c r="D51" s="72"/>
      <c r="E51" s="204"/>
      <c r="F51" s="64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</row>
    <row r="52" spans="1:43" ht="15" thickBot="1">
      <c r="A52" s="116" t="s">
        <v>48</v>
      </c>
      <c r="B52" s="103" t="s">
        <v>28</v>
      </c>
      <c r="C52" s="105"/>
      <c r="D52" s="106"/>
      <c r="E52" s="206"/>
      <c r="F52" s="112">
        <f>SUM(F48:F51)</f>
        <v>0</v>
      </c>
      <c r="G52" s="39"/>
      <c r="H52" s="114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</row>
    <row r="53" spans="1:43" ht="15" thickBot="1">
      <c r="E53" s="214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</row>
    <row r="54" spans="1:43">
      <c r="A54" s="87" t="s">
        <v>49</v>
      </c>
      <c r="B54" s="88" t="s">
        <v>72</v>
      </c>
      <c r="C54" s="89"/>
      <c r="D54" s="90"/>
      <c r="E54" s="208"/>
      <c r="F54" s="91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</row>
    <row r="55" spans="1:43">
      <c r="A55" s="69"/>
      <c r="B55" s="70"/>
      <c r="C55" s="102"/>
      <c r="D55" s="72"/>
      <c r="E55" s="204"/>
      <c r="F55" s="64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</row>
    <row r="56" spans="1:43" ht="85.5">
      <c r="A56" s="69" t="s">
        <v>44</v>
      </c>
      <c r="B56" s="70" t="s">
        <v>322</v>
      </c>
      <c r="C56" s="102" t="s">
        <v>11</v>
      </c>
      <c r="D56" s="72">
        <v>120</v>
      </c>
      <c r="E56" s="204"/>
      <c r="F56" s="64">
        <f>E56*D56</f>
        <v>0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</row>
    <row r="57" spans="1:43">
      <c r="A57" s="69"/>
      <c r="B57" s="70"/>
      <c r="C57" s="102"/>
      <c r="D57" s="72"/>
      <c r="E57" s="204"/>
      <c r="F57" s="64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</row>
    <row r="58" spans="1:43" ht="42.75">
      <c r="A58" s="69" t="s">
        <v>47</v>
      </c>
      <c r="B58" s="70" t="s">
        <v>169</v>
      </c>
      <c r="C58" s="102" t="s">
        <v>8</v>
      </c>
      <c r="D58" s="72">
        <v>12</v>
      </c>
      <c r="E58" s="204"/>
      <c r="F58" s="64">
        <f>E58*D58</f>
        <v>0</v>
      </c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</row>
    <row r="59" spans="1:43">
      <c r="A59" s="69"/>
      <c r="B59" s="70"/>
      <c r="C59" s="102"/>
      <c r="D59" s="72"/>
      <c r="E59" s="204"/>
      <c r="F59" s="64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</row>
    <row r="60" spans="1:43">
      <c r="A60" s="69" t="s">
        <v>50</v>
      </c>
      <c r="B60" s="70" t="s">
        <v>323</v>
      </c>
      <c r="C60" s="102" t="s">
        <v>8</v>
      </c>
      <c r="D60" s="72">
        <v>12</v>
      </c>
      <c r="E60" s="204"/>
      <c r="F60" s="64">
        <f>E60*D60</f>
        <v>0</v>
      </c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</row>
    <row r="61" spans="1:43">
      <c r="A61" s="69"/>
      <c r="B61" s="70"/>
      <c r="C61" s="102"/>
      <c r="D61" s="72"/>
      <c r="E61" s="204"/>
      <c r="F61" s="64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</row>
    <row r="62" spans="1:43" ht="15" thickBot="1">
      <c r="A62" s="116" t="s">
        <v>49</v>
      </c>
      <c r="B62" s="103" t="s">
        <v>72</v>
      </c>
      <c r="C62" s="105"/>
      <c r="D62" s="106"/>
      <c r="E62" s="206"/>
      <c r="F62" s="112">
        <f>SUM(F55:F61)</f>
        <v>0</v>
      </c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</row>
    <row r="63" spans="1:43" ht="15" thickBot="1">
      <c r="E63" s="214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</row>
    <row r="64" spans="1:43">
      <c r="A64" s="87" t="s">
        <v>71</v>
      </c>
      <c r="B64" s="88" t="s">
        <v>73</v>
      </c>
      <c r="C64" s="89"/>
      <c r="D64" s="90"/>
      <c r="E64" s="208"/>
      <c r="F64" s="91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</row>
    <row r="65" spans="1:43">
      <c r="A65" s="69"/>
      <c r="B65" s="70"/>
      <c r="C65" s="102"/>
      <c r="D65" s="72"/>
      <c r="E65" s="204"/>
      <c r="F65" s="64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</row>
    <row r="66" spans="1:43">
      <c r="A66" s="69" t="s">
        <v>44</v>
      </c>
      <c r="B66" s="70" t="s">
        <v>74</v>
      </c>
      <c r="C66" s="102" t="s">
        <v>75</v>
      </c>
      <c r="D66" s="72">
        <v>1</v>
      </c>
      <c r="E66" s="204"/>
      <c r="F66" s="64">
        <f>E66*D66</f>
        <v>0</v>
      </c>
      <c r="G66" s="14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</row>
    <row r="67" spans="1:43">
      <c r="A67" s="69"/>
      <c r="B67" s="70"/>
      <c r="C67" s="102"/>
      <c r="D67" s="72"/>
      <c r="E67" s="204"/>
      <c r="F67" s="64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</row>
    <row r="68" spans="1:43" ht="42.75">
      <c r="A68" s="69" t="s">
        <v>47</v>
      </c>
      <c r="B68" s="70" t="s">
        <v>117</v>
      </c>
      <c r="C68" s="102" t="s">
        <v>9</v>
      </c>
      <c r="D68" s="72">
        <v>370</v>
      </c>
      <c r="E68" s="204"/>
      <c r="F68" s="64">
        <f>E68*D68</f>
        <v>0</v>
      </c>
      <c r="G68" s="14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</row>
    <row r="69" spans="1:43">
      <c r="A69" s="69"/>
      <c r="B69" s="70"/>
      <c r="C69" s="102"/>
      <c r="D69" s="72"/>
      <c r="E69" s="204"/>
      <c r="F69" s="64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</row>
    <row r="70" spans="1:43" ht="28.5">
      <c r="A70" s="69" t="s">
        <v>50</v>
      </c>
      <c r="B70" s="70" t="s">
        <v>76</v>
      </c>
      <c r="C70" s="102" t="s">
        <v>9</v>
      </c>
      <c r="D70" s="72">
        <v>370</v>
      </c>
      <c r="E70" s="204"/>
      <c r="F70" s="64">
        <f>E70*D70</f>
        <v>0</v>
      </c>
      <c r="G70" s="14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</row>
    <row r="71" spans="1:43">
      <c r="A71" s="69"/>
      <c r="B71" s="70"/>
      <c r="C71" s="102"/>
      <c r="D71" s="72"/>
      <c r="E71" s="204"/>
      <c r="F71" s="64"/>
      <c r="G71" s="14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</row>
    <row r="72" spans="1:43" ht="42.75">
      <c r="A72" s="69" t="s">
        <v>53</v>
      </c>
      <c r="B72" s="70" t="s">
        <v>179</v>
      </c>
      <c r="C72" s="102" t="s">
        <v>11</v>
      </c>
      <c r="D72" s="72">
        <v>62</v>
      </c>
      <c r="E72" s="204"/>
      <c r="F72" s="64">
        <f>E72*D72</f>
        <v>0</v>
      </c>
      <c r="G72" s="14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</row>
    <row r="73" spans="1:43">
      <c r="A73" s="69"/>
      <c r="B73" s="70"/>
      <c r="C73" s="102"/>
      <c r="D73" s="72"/>
      <c r="E73" s="204"/>
      <c r="F73" s="64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</row>
    <row r="74" spans="1:43" ht="15" thickBot="1">
      <c r="A74" s="116" t="s">
        <v>71</v>
      </c>
      <c r="B74" s="103" t="s">
        <v>73</v>
      </c>
      <c r="C74" s="105"/>
      <c r="D74" s="106"/>
      <c r="E74" s="206"/>
      <c r="F74" s="112">
        <f>SUM(F65:F73)</f>
        <v>0</v>
      </c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</row>
    <row r="75" spans="1:43" ht="15" thickBot="1">
      <c r="E75" s="214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</row>
    <row r="76" spans="1:43" ht="18" thickBot="1">
      <c r="A76" s="82" t="s">
        <v>47</v>
      </c>
      <c r="B76" s="83" t="s">
        <v>27</v>
      </c>
      <c r="C76" s="56"/>
      <c r="D76" s="57"/>
      <c r="E76" s="212"/>
      <c r="F76" s="98">
        <f>F62+F52+F44+F74</f>
        <v>0</v>
      </c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</row>
    <row r="77" spans="1:43" ht="15" thickBot="1">
      <c r="E77" s="214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</row>
    <row r="78" spans="1:43" ht="18" thickBot="1">
      <c r="A78" s="82" t="s">
        <v>50</v>
      </c>
      <c r="B78" s="83" t="s">
        <v>30</v>
      </c>
      <c r="C78" s="56"/>
      <c r="D78" s="57"/>
      <c r="E78" s="212"/>
      <c r="F78" s="59"/>
      <c r="G78" s="143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</row>
    <row r="79" spans="1:43" ht="15" thickBot="1">
      <c r="A79" s="120"/>
      <c r="E79" s="214"/>
      <c r="F79" s="96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</row>
    <row r="80" spans="1:43">
      <c r="A80" s="87" t="s">
        <v>13</v>
      </c>
      <c r="B80" s="88" t="s">
        <v>31</v>
      </c>
      <c r="C80" s="89"/>
      <c r="D80" s="90"/>
      <c r="E80" s="208"/>
      <c r="F80" s="91"/>
      <c r="G80" s="143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</row>
    <row r="81" spans="1:43">
      <c r="A81" s="69"/>
      <c r="B81" s="70"/>
      <c r="C81" s="102"/>
      <c r="D81" s="72"/>
      <c r="E81" s="204"/>
      <c r="F81" s="64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</row>
    <row r="82" spans="1:43" ht="85.5">
      <c r="A82" s="69" t="s">
        <v>44</v>
      </c>
      <c r="B82" s="70" t="s">
        <v>167</v>
      </c>
      <c r="C82" s="102" t="s">
        <v>10</v>
      </c>
      <c r="D82" s="72">
        <v>80</v>
      </c>
      <c r="E82" s="204"/>
      <c r="F82" s="64">
        <f>E82*D82</f>
        <v>0</v>
      </c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</row>
    <row r="83" spans="1:43">
      <c r="A83" s="69"/>
      <c r="B83" s="70"/>
      <c r="C83" s="102"/>
      <c r="D83" s="72"/>
      <c r="E83" s="204"/>
      <c r="F83" s="64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</row>
    <row r="84" spans="1:43" ht="42.75">
      <c r="A84" s="69" t="s">
        <v>47</v>
      </c>
      <c r="B84" s="70" t="s">
        <v>168</v>
      </c>
      <c r="C84" s="102" t="s">
        <v>10</v>
      </c>
      <c r="D84" s="72">
        <v>18</v>
      </c>
      <c r="E84" s="204"/>
      <c r="F84" s="64">
        <f>E84*D84</f>
        <v>0</v>
      </c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</row>
    <row r="85" spans="1:43">
      <c r="A85" s="69"/>
      <c r="B85" s="70"/>
      <c r="C85" s="102"/>
      <c r="D85" s="72"/>
      <c r="E85" s="204"/>
      <c r="F85" s="64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</row>
    <row r="86" spans="1:43" ht="28.5">
      <c r="A86" s="69" t="s">
        <v>50</v>
      </c>
      <c r="B86" s="70" t="s">
        <v>79</v>
      </c>
      <c r="C86" s="102" t="s">
        <v>9</v>
      </c>
      <c r="D86" s="72">
        <v>67</v>
      </c>
      <c r="E86" s="204"/>
      <c r="F86" s="64">
        <f t="shared" ref="F86:F100" si="3">E86*D86</f>
        <v>0</v>
      </c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</row>
    <row r="87" spans="1:43">
      <c r="A87" s="69"/>
      <c r="B87" s="70"/>
      <c r="C87" s="102"/>
      <c r="D87" s="72"/>
      <c r="E87" s="204"/>
      <c r="F87" s="64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</row>
    <row r="88" spans="1:43" ht="28.5">
      <c r="A88" s="69" t="s">
        <v>53</v>
      </c>
      <c r="B88" s="70" t="s">
        <v>80</v>
      </c>
      <c r="C88" s="102" t="s">
        <v>9</v>
      </c>
      <c r="D88" s="72">
        <v>67</v>
      </c>
      <c r="E88" s="204"/>
      <c r="F88" s="64">
        <f>E88*D88</f>
        <v>0</v>
      </c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</row>
    <row r="89" spans="1:43">
      <c r="A89" s="69"/>
      <c r="B89" s="70"/>
      <c r="C89" s="102"/>
      <c r="D89" s="72"/>
      <c r="E89" s="204"/>
      <c r="F89" s="64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</row>
    <row r="90" spans="1:43" ht="57">
      <c r="A90" s="69" t="s">
        <v>58</v>
      </c>
      <c r="B90" s="70" t="s">
        <v>170</v>
      </c>
      <c r="C90" s="102" t="s">
        <v>9</v>
      </c>
      <c r="D90" s="72">
        <v>67</v>
      </c>
      <c r="E90" s="204"/>
      <c r="F90" s="64">
        <f>E90*D90</f>
        <v>0</v>
      </c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</row>
    <row r="91" spans="1:43">
      <c r="A91" s="69"/>
      <c r="B91" s="70"/>
      <c r="C91" s="102"/>
      <c r="D91" s="72"/>
      <c r="E91" s="204"/>
      <c r="F91" s="64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</row>
    <row r="92" spans="1:43" ht="15" thickBot="1">
      <c r="A92" s="116" t="s">
        <v>13</v>
      </c>
      <c r="B92" s="103" t="s">
        <v>31</v>
      </c>
      <c r="C92" s="105"/>
      <c r="D92" s="106"/>
      <c r="E92" s="206"/>
      <c r="F92" s="112">
        <f>SUM(F82:F90)</f>
        <v>0</v>
      </c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</row>
    <row r="93" spans="1:43" ht="15" thickBot="1">
      <c r="A93" s="132"/>
      <c r="B93" s="133"/>
      <c r="C93" s="134"/>
      <c r="D93" s="72"/>
      <c r="E93" s="209"/>
      <c r="F93" s="104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</row>
    <row r="94" spans="1:43">
      <c r="A94" s="87" t="s">
        <v>51</v>
      </c>
      <c r="B94" s="88" t="s">
        <v>32</v>
      </c>
      <c r="C94" s="89"/>
      <c r="D94" s="90"/>
      <c r="E94" s="208"/>
      <c r="F94" s="91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</row>
    <row r="95" spans="1:43">
      <c r="A95" s="132"/>
      <c r="B95" s="133"/>
      <c r="C95" s="134"/>
      <c r="D95" s="72"/>
      <c r="E95" s="209"/>
      <c r="F95" s="104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</row>
    <row r="96" spans="1:43" ht="42.75">
      <c r="A96" s="69" t="s">
        <v>44</v>
      </c>
      <c r="B96" s="70" t="s">
        <v>102</v>
      </c>
      <c r="C96" s="102" t="s">
        <v>9</v>
      </c>
      <c r="D96" s="72">
        <v>67</v>
      </c>
      <c r="E96" s="204"/>
      <c r="F96" s="64">
        <f t="shared" si="3"/>
        <v>0</v>
      </c>
      <c r="G96" s="143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</row>
    <row r="97" spans="1:6">
      <c r="A97" s="69"/>
      <c r="B97" s="70"/>
      <c r="C97" s="102"/>
      <c r="D97" s="72"/>
      <c r="E97" s="204"/>
      <c r="F97" s="64"/>
    </row>
    <row r="98" spans="1:6">
      <c r="A98" s="69" t="s">
        <v>47</v>
      </c>
      <c r="B98" s="70" t="s">
        <v>92</v>
      </c>
      <c r="C98" s="102" t="s">
        <v>9</v>
      </c>
      <c r="D98" s="72">
        <v>67</v>
      </c>
      <c r="E98" s="204"/>
      <c r="F98" s="64">
        <f t="shared" si="3"/>
        <v>0</v>
      </c>
    </row>
    <row r="99" spans="1:6">
      <c r="A99" s="69"/>
      <c r="B99" s="70"/>
      <c r="C99" s="102"/>
      <c r="D99" s="72"/>
      <c r="E99" s="204"/>
      <c r="F99" s="64"/>
    </row>
    <row r="100" spans="1:6">
      <c r="A100" s="69" t="s">
        <v>50</v>
      </c>
      <c r="B100" s="70" t="s">
        <v>93</v>
      </c>
      <c r="C100" s="102" t="s">
        <v>9</v>
      </c>
      <c r="D100" s="72">
        <v>67</v>
      </c>
      <c r="E100" s="204"/>
      <c r="F100" s="64">
        <f t="shared" si="3"/>
        <v>0</v>
      </c>
    </row>
    <row r="101" spans="1:6">
      <c r="A101" s="69"/>
      <c r="B101" s="70"/>
      <c r="C101" s="102"/>
      <c r="D101" s="72"/>
      <c r="E101" s="204"/>
      <c r="F101" s="64"/>
    </row>
    <row r="102" spans="1:6" ht="15" thickBot="1">
      <c r="A102" s="116" t="s">
        <v>51</v>
      </c>
      <c r="B102" s="103" t="s">
        <v>32</v>
      </c>
      <c r="C102" s="105"/>
      <c r="D102" s="106"/>
      <c r="E102" s="206"/>
      <c r="F102" s="112">
        <f>SUM(F96:F100)</f>
        <v>0</v>
      </c>
    </row>
    <row r="103" spans="1:6" ht="15" thickBot="1">
      <c r="A103" s="120"/>
      <c r="E103" s="214"/>
      <c r="F103" s="96"/>
    </row>
    <row r="104" spans="1:6" ht="18" thickBot="1">
      <c r="A104" s="82" t="s">
        <v>50</v>
      </c>
      <c r="B104" s="83" t="s">
        <v>30</v>
      </c>
      <c r="C104" s="56"/>
      <c r="D104" s="57"/>
      <c r="E104" s="212"/>
      <c r="F104" s="98">
        <f>F102+F92</f>
        <v>0</v>
      </c>
    </row>
    <row r="105" spans="1:6" ht="15" thickBot="1">
      <c r="E105" s="214"/>
    </row>
    <row r="106" spans="1:6" ht="18" thickBot="1">
      <c r="A106" s="82" t="s">
        <v>53</v>
      </c>
      <c r="B106" s="83" t="s">
        <v>78</v>
      </c>
      <c r="C106" s="56"/>
      <c r="D106" s="57"/>
      <c r="E106" s="212"/>
      <c r="F106" s="59"/>
    </row>
    <row r="107" spans="1:6" ht="15" thickBot="1">
      <c r="A107" s="69"/>
      <c r="B107" s="70"/>
      <c r="C107" s="102"/>
      <c r="D107" s="72"/>
      <c r="E107" s="204"/>
      <c r="F107" s="64"/>
    </row>
    <row r="108" spans="1:6">
      <c r="A108" s="87" t="s">
        <v>54</v>
      </c>
      <c r="B108" s="88" t="s">
        <v>118</v>
      </c>
      <c r="C108" s="89"/>
      <c r="D108" s="90"/>
      <c r="E108" s="208"/>
      <c r="F108" s="91"/>
    </row>
    <row r="109" spans="1:6">
      <c r="A109" s="69"/>
      <c r="B109" s="70"/>
      <c r="C109" s="102"/>
      <c r="D109" s="72"/>
      <c r="E109" s="204"/>
      <c r="F109" s="64"/>
    </row>
    <row r="110" spans="1:6" ht="28.5">
      <c r="A110" s="69" t="s">
        <v>44</v>
      </c>
      <c r="B110" s="70" t="s">
        <v>129</v>
      </c>
      <c r="C110" s="102" t="s">
        <v>9</v>
      </c>
      <c r="D110" s="72">
        <v>21</v>
      </c>
      <c r="E110" s="204"/>
      <c r="F110" s="64">
        <f>E110*D110</f>
        <v>0</v>
      </c>
    </row>
    <row r="111" spans="1:6">
      <c r="A111" s="69"/>
      <c r="B111" s="70"/>
      <c r="C111" s="102"/>
      <c r="D111" s="72"/>
      <c r="E111" s="204"/>
      <c r="F111" s="64"/>
    </row>
    <row r="112" spans="1:6" ht="42.75">
      <c r="A112" s="69" t="s">
        <v>47</v>
      </c>
      <c r="B112" s="70" t="s">
        <v>130</v>
      </c>
      <c r="C112" s="102" t="s">
        <v>9</v>
      </c>
      <c r="D112" s="72">
        <v>119</v>
      </c>
      <c r="E112" s="204"/>
      <c r="F112" s="64">
        <f>E112*D112</f>
        <v>0</v>
      </c>
    </row>
    <row r="113" spans="1:6">
      <c r="A113" s="69"/>
      <c r="B113" s="70"/>
      <c r="C113" s="102"/>
      <c r="D113" s="72"/>
      <c r="E113" s="204"/>
      <c r="F113" s="64"/>
    </row>
    <row r="114" spans="1:6" ht="57">
      <c r="A114" s="69" t="s">
        <v>50</v>
      </c>
      <c r="B114" s="70" t="s">
        <v>128</v>
      </c>
      <c r="C114" s="102" t="s">
        <v>9</v>
      </c>
      <c r="D114" s="72">
        <v>62</v>
      </c>
      <c r="E114" s="204"/>
      <c r="F114" s="64">
        <f>E114*D114</f>
        <v>0</v>
      </c>
    </row>
    <row r="115" spans="1:6">
      <c r="A115" s="69"/>
      <c r="B115" s="70"/>
      <c r="C115" s="102"/>
      <c r="D115" s="72"/>
      <c r="E115" s="204"/>
      <c r="F115" s="64"/>
    </row>
    <row r="116" spans="1:6" ht="28.5">
      <c r="A116" s="69" t="s">
        <v>53</v>
      </c>
      <c r="B116" s="70" t="s">
        <v>131</v>
      </c>
      <c r="C116" s="102" t="s">
        <v>11</v>
      </c>
      <c r="D116" s="72">
        <v>22</v>
      </c>
      <c r="E116" s="204"/>
      <c r="F116" s="64">
        <f>E116*D116</f>
        <v>0</v>
      </c>
    </row>
    <row r="117" spans="1:6">
      <c r="A117" s="69"/>
      <c r="B117" s="70"/>
      <c r="C117" s="102"/>
      <c r="D117" s="72"/>
      <c r="E117" s="204"/>
      <c r="F117" s="64"/>
    </row>
    <row r="118" spans="1:6" ht="28.5">
      <c r="A118" s="69" t="s">
        <v>58</v>
      </c>
      <c r="B118" s="70" t="s">
        <v>132</v>
      </c>
      <c r="C118" s="102" t="s">
        <v>11</v>
      </c>
      <c r="D118" s="72">
        <v>25</v>
      </c>
      <c r="E118" s="204"/>
      <c r="F118" s="64">
        <f>E118*D118</f>
        <v>0</v>
      </c>
    </row>
    <row r="119" spans="1:6">
      <c r="A119" s="69"/>
      <c r="B119" s="70"/>
      <c r="C119" s="102"/>
      <c r="D119" s="72"/>
      <c r="E119" s="204"/>
      <c r="F119" s="64"/>
    </row>
    <row r="120" spans="1:6" ht="15" thickBot="1">
      <c r="A120" s="116" t="s">
        <v>54</v>
      </c>
      <c r="B120" s="103" t="s">
        <v>118</v>
      </c>
      <c r="C120" s="105"/>
      <c r="D120" s="106"/>
      <c r="E120" s="206"/>
      <c r="F120" s="112">
        <f>SUM(F109:F118)</f>
        <v>0</v>
      </c>
    </row>
    <row r="121" spans="1:6" ht="15" thickBot="1">
      <c r="A121" s="69"/>
      <c r="B121" s="70"/>
      <c r="C121" s="102"/>
      <c r="D121" s="72"/>
      <c r="E121" s="204"/>
      <c r="F121" s="64"/>
    </row>
    <row r="122" spans="1:6">
      <c r="A122" s="87" t="s">
        <v>56</v>
      </c>
      <c r="B122" s="88" t="s">
        <v>119</v>
      </c>
      <c r="C122" s="89"/>
      <c r="D122" s="90"/>
      <c r="E122" s="208"/>
      <c r="F122" s="91"/>
    </row>
    <row r="123" spans="1:6">
      <c r="A123" s="118"/>
      <c r="B123" s="108"/>
      <c r="C123" s="109"/>
      <c r="D123" s="149"/>
      <c r="E123" s="210"/>
      <c r="F123" s="111"/>
    </row>
    <row r="124" spans="1:6" ht="28.5">
      <c r="A124" s="69" t="s">
        <v>44</v>
      </c>
      <c r="B124" s="70" t="s">
        <v>318</v>
      </c>
      <c r="C124" s="102" t="s">
        <v>64</v>
      </c>
      <c r="D124" s="110">
        <v>2871</v>
      </c>
      <c r="E124" s="204"/>
      <c r="F124" s="64">
        <f>E124*D124</f>
        <v>0</v>
      </c>
    </row>
    <row r="125" spans="1:6">
      <c r="A125" s="118"/>
      <c r="B125" s="108"/>
      <c r="C125" s="109"/>
      <c r="D125" s="149"/>
      <c r="E125" s="210"/>
      <c r="F125" s="111"/>
    </row>
    <row r="126" spans="1:6" ht="47.25" customHeight="1">
      <c r="A126" s="69" t="s">
        <v>47</v>
      </c>
      <c r="B126" s="70" t="s">
        <v>319</v>
      </c>
      <c r="C126" s="102" t="s">
        <v>64</v>
      </c>
      <c r="D126" s="149">
        <v>16269</v>
      </c>
      <c r="E126" s="204"/>
      <c r="F126" s="64">
        <f>E126*D126</f>
        <v>0</v>
      </c>
    </row>
    <row r="127" spans="1:6">
      <c r="A127" s="69"/>
      <c r="B127" s="70"/>
      <c r="C127" s="102"/>
      <c r="D127" s="72"/>
      <c r="E127" s="204"/>
      <c r="F127" s="64"/>
    </row>
    <row r="128" spans="1:6" ht="15" thickBot="1">
      <c r="A128" s="116" t="s">
        <v>56</v>
      </c>
      <c r="B128" s="103" t="s">
        <v>119</v>
      </c>
      <c r="C128" s="105"/>
      <c r="D128" s="106"/>
      <c r="E128" s="206"/>
      <c r="F128" s="112">
        <f>SUM(F122:F126)</f>
        <v>0</v>
      </c>
    </row>
    <row r="129" spans="1:9" ht="15" thickBot="1">
      <c r="A129" s="69"/>
      <c r="B129" s="70"/>
      <c r="C129" s="102"/>
      <c r="D129" s="72"/>
      <c r="E129" s="204"/>
      <c r="F129" s="64"/>
    </row>
    <row r="130" spans="1:9">
      <c r="A130" s="87" t="s">
        <v>141</v>
      </c>
      <c r="B130" s="88" t="s">
        <v>120</v>
      </c>
      <c r="C130" s="89"/>
      <c r="D130" s="90"/>
      <c r="E130" s="208"/>
      <c r="F130" s="91"/>
    </row>
    <row r="131" spans="1:9">
      <c r="A131" s="69"/>
      <c r="B131" s="70"/>
      <c r="C131" s="102"/>
      <c r="D131" s="72"/>
      <c r="E131" s="204"/>
      <c r="F131" s="64"/>
    </row>
    <row r="132" spans="1:9" ht="28.5">
      <c r="A132" s="69" t="s">
        <v>44</v>
      </c>
      <c r="B132" s="70" t="s">
        <v>127</v>
      </c>
      <c r="C132" s="102" t="s">
        <v>10</v>
      </c>
      <c r="D132" s="72">
        <v>7</v>
      </c>
      <c r="E132" s="204"/>
      <c r="F132" s="64">
        <f>E132*D132</f>
        <v>0</v>
      </c>
      <c r="I132" s="199"/>
    </row>
    <row r="133" spans="1:9">
      <c r="A133" s="69"/>
      <c r="B133" s="70"/>
      <c r="C133" s="102"/>
      <c r="D133" s="72"/>
      <c r="E133" s="204"/>
      <c r="F133" s="64"/>
    </row>
    <row r="134" spans="1:9" ht="42.75">
      <c r="A134" s="69" t="s">
        <v>47</v>
      </c>
      <c r="B134" s="70" t="s">
        <v>121</v>
      </c>
      <c r="C134" s="102" t="s">
        <v>10</v>
      </c>
      <c r="D134" s="72">
        <v>19</v>
      </c>
      <c r="E134" s="204"/>
      <c r="F134" s="64">
        <f>E134*D134</f>
        <v>0</v>
      </c>
    </row>
    <row r="135" spans="1:9">
      <c r="A135" s="69"/>
      <c r="B135" s="70"/>
      <c r="C135" s="102"/>
      <c r="D135" s="72"/>
      <c r="E135" s="204"/>
      <c r="F135" s="64"/>
    </row>
    <row r="136" spans="1:9" ht="42.75">
      <c r="A136" s="69" t="s">
        <v>50</v>
      </c>
      <c r="B136" s="70" t="s">
        <v>122</v>
      </c>
      <c r="C136" s="102" t="s">
        <v>10</v>
      </c>
      <c r="D136" s="72">
        <v>30</v>
      </c>
      <c r="E136" s="204"/>
      <c r="F136" s="64">
        <f t="shared" ref="F136" si="4">E136*D136</f>
        <v>0</v>
      </c>
    </row>
    <row r="137" spans="1:9">
      <c r="A137" s="69"/>
      <c r="B137" s="70"/>
      <c r="C137" s="102"/>
      <c r="D137" s="72"/>
      <c r="E137" s="204"/>
      <c r="F137" s="64"/>
    </row>
    <row r="138" spans="1:9" ht="42.75">
      <c r="A138" s="69" t="s">
        <v>53</v>
      </c>
      <c r="B138" s="70" t="s">
        <v>123</v>
      </c>
      <c r="C138" s="102" t="s">
        <v>10</v>
      </c>
      <c r="D138" s="72">
        <v>22</v>
      </c>
      <c r="E138" s="204"/>
      <c r="F138" s="64">
        <f t="shared" ref="F138" si="5">E138*D138</f>
        <v>0</v>
      </c>
    </row>
    <row r="139" spans="1:9">
      <c r="A139" s="69"/>
      <c r="B139" s="70"/>
      <c r="C139" s="102"/>
      <c r="D139" s="72"/>
      <c r="E139" s="204"/>
      <c r="F139" s="64"/>
    </row>
    <row r="140" spans="1:9" ht="42.75">
      <c r="A140" s="69" t="s">
        <v>58</v>
      </c>
      <c r="B140" s="70" t="s">
        <v>124</v>
      </c>
      <c r="C140" s="102" t="s">
        <v>10</v>
      </c>
      <c r="D140" s="72">
        <v>6</v>
      </c>
      <c r="E140" s="204"/>
      <c r="F140" s="64">
        <f t="shared" ref="F140" si="6">E140*D140</f>
        <v>0</v>
      </c>
    </row>
    <row r="141" spans="1:9">
      <c r="A141" s="69"/>
      <c r="B141" s="70"/>
      <c r="C141" s="102"/>
      <c r="D141" s="72"/>
      <c r="E141" s="204"/>
      <c r="F141" s="64"/>
    </row>
    <row r="142" spans="1:9" ht="42.75">
      <c r="A142" s="69" t="s">
        <v>63</v>
      </c>
      <c r="B142" s="70" t="s">
        <v>125</v>
      </c>
      <c r="C142" s="102" t="s">
        <v>10</v>
      </c>
      <c r="D142" s="72">
        <v>10</v>
      </c>
      <c r="E142" s="204"/>
      <c r="F142" s="64">
        <f t="shared" ref="F142" si="7">E142*D142</f>
        <v>0</v>
      </c>
    </row>
    <row r="143" spans="1:9">
      <c r="A143" s="69"/>
      <c r="B143" s="70"/>
      <c r="C143" s="102"/>
      <c r="D143" s="72"/>
      <c r="E143" s="204"/>
      <c r="F143" s="64"/>
    </row>
    <row r="144" spans="1:9">
      <c r="A144" s="69" t="s">
        <v>85</v>
      </c>
      <c r="B144" s="70" t="s">
        <v>83</v>
      </c>
      <c r="C144" s="102" t="s">
        <v>11</v>
      </c>
      <c r="D144" s="72">
        <v>31</v>
      </c>
      <c r="E144" s="204"/>
      <c r="F144" s="64">
        <f>E144*D144</f>
        <v>0</v>
      </c>
    </row>
    <row r="145" spans="1:6">
      <c r="A145" s="69"/>
      <c r="B145" s="70"/>
      <c r="C145" s="102"/>
      <c r="D145" s="72"/>
      <c r="E145" s="204"/>
      <c r="F145" s="64"/>
    </row>
    <row r="146" spans="1:6" ht="15" thickBot="1">
      <c r="A146" s="116" t="s">
        <v>141</v>
      </c>
      <c r="B146" s="103" t="s">
        <v>120</v>
      </c>
      <c r="C146" s="105"/>
      <c r="D146" s="106"/>
      <c r="E146" s="206"/>
      <c r="F146" s="112">
        <f>SUM(F130:F144)</f>
        <v>0</v>
      </c>
    </row>
    <row r="147" spans="1:6" ht="15" thickBot="1">
      <c r="A147" s="69"/>
      <c r="B147" s="70"/>
      <c r="C147" s="102"/>
      <c r="D147" s="72"/>
      <c r="E147" s="204"/>
      <c r="F147" s="64"/>
    </row>
    <row r="148" spans="1:6">
      <c r="A148" s="87" t="s">
        <v>142</v>
      </c>
      <c r="B148" s="88" t="s">
        <v>138</v>
      </c>
      <c r="C148" s="89"/>
      <c r="D148" s="90"/>
      <c r="E148" s="208"/>
      <c r="F148" s="91"/>
    </row>
    <row r="149" spans="1:6">
      <c r="A149" s="69"/>
      <c r="B149" s="70"/>
      <c r="C149" s="102"/>
      <c r="D149" s="72"/>
      <c r="E149" s="204"/>
      <c r="F149" s="64"/>
    </row>
    <row r="150" spans="1:6" ht="71.25">
      <c r="A150" s="69" t="s">
        <v>44</v>
      </c>
      <c r="B150" s="70" t="s">
        <v>81</v>
      </c>
      <c r="C150" s="102" t="s">
        <v>9</v>
      </c>
      <c r="D150" s="72">
        <v>140</v>
      </c>
      <c r="E150" s="204"/>
      <c r="F150" s="64">
        <f>E150*D150</f>
        <v>0</v>
      </c>
    </row>
    <row r="151" spans="1:6">
      <c r="A151" s="69"/>
      <c r="B151" s="70"/>
      <c r="C151" s="102"/>
      <c r="D151" s="72"/>
      <c r="E151" s="204"/>
      <c r="F151" s="64"/>
    </row>
    <row r="152" spans="1:6">
      <c r="A152" s="69" t="s">
        <v>47</v>
      </c>
      <c r="B152" s="70" t="s">
        <v>82</v>
      </c>
      <c r="C152" s="102" t="s">
        <v>9</v>
      </c>
      <c r="D152" s="72">
        <v>90</v>
      </c>
      <c r="E152" s="204"/>
      <c r="F152" s="64">
        <f>E152*D152</f>
        <v>0</v>
      </c>
    </row>
    <row r="153" spans="1:6">
      <c r="A153" s="69"/>
      <c r="B153" s="70"/>
      <c r="C153" s="102"/>
      <c r="D153" s="72"/>
      <c r="E153" s="204"/>
      <c r="F153" s="64"/>
    </row>
    <row r="154" spans="1:6" ht="15" thickBot="1">
      <c r="A154" s="116" t="s">
        <v>142</v>
      </c>
      <c r="B154" s="103" t="s">
        <v>138</v>
      </c>
      <c r="C154" s="105"/>
      <c r="D154" s="106"/>
      <c r="E154" s="206"/>
      <c r="F154" s="112">
        <f>SUM(F148:F152)</f>
        <v>0</v>
      </c>
    </row>
    <row r="155" spans="1:6" ht="15" thickBot="1">
      <c r="A155" s="136"/>
      <c r="B155" s="135"/>
      <c r="C155" s="99"/>
      <c r="D155" s="142"/>
      <c r="E155" s="207"/>
      <c r="F155" s="141"/>
    </row>
    <row r="156" spans="1:6">
      <c r="A156" s="87" t="s">
        <v>143</v>
      </c>
      <c r="B156" s="88" t="s">
        <v>139</v>
      </c>
      <c r="C156" s="89"/>
      <c r="D156" s="90"/>
      <c r="E156" s="208"/>
      <c r="F156" s="91"/>
    </row>
    <row r="157" spans="1:6">
      <c r="A157" s="69"/>
      <c r="B157" s="70"/>
      <c r="C157" s="102"/>
      <c r="D157" s="72"/>
      <c r="E157" s="204"/>
      <c r="F157" s="64"/>
    </row>
    <row r="158" spans="1:6" ht="42.75">
      <c r="A158" s="69" t="s">
        <v>44</v>
      </c>
      <c r="B158" s="70" t="s">
        <v>171</v>
      </c>
      <c r="C158" s="102" t="s">
        <v>11</v>
      </c>
      <c r="D158" s="72">
        <v>30</v>
      </c>
      <c r="E158" s="204"/>
      <c r="F158" s="64">
        <f>E158*D158</f>
        <v>0</v>
      </c>
    </row>
    <row r="159" spans="1:6">
      <c r="A159" s="69"/>
      <c r="B159" s="70"/>
      <c r="C159" s="102"/>
      <c r="D159" s="72"/>
      <c r="E159" s="204"/>
      <c r="F159" s="64"/>
    </row>
    <row r="160" spans="1:6" ht="15" thickBot="1">
      <c r="A160" s="116" t="s">
        <v>143</v>
      </c>
      <c r="B160" s="103" t="s">
        <v>139</v>
      </c>
      <c r="C160" s="105"/>
      <c r="D160" s="106"/>
      <c r="E160" s="206"/>
      <c r="F160" s="112">
        <f>SUM(F156:F158)</f>
        <v>0</v>
      </c>
    </row>
    <row r="161" spans="1:6" ht="15" thickBot="1"/>
    <row r="162" spans="1:6" ht="18" thickBot="1">
      <c r="A162" s="82" t="s">
        <v>53</v>
      </c>
      <c r="B162" s="83" t="s">
        <v>78</v>
      </c>
      <c r="C162" s="56"/>
      <c r="D162" s="57"/>
      <c r="E162" s="58"/>
      <c r="F162" s="98">
        <f>F128+F120+F146+F154+F160</f>
        <v>0</v>
      </c>
    </row>
  </sheetData>
  <sheetProtection algorithmName="SHA-512" hashValue="qZQfZ/wqvxpBzt7+OFs7YNFVBWcxB6q8j94FLwTsaMP9HHDPPZAkrmLWNmx6JdKGR2+DBtvDQriG5fM9yYqsHA==" saltValue="B6sACPAKZHOU+99fvTM8dA==" spinCount="100000" sheet="1" objects="1" scenarios="1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>
    <oddFooter>&amp;CBrv
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8EC5-9E61-49CD-8BB5-F74D6393C3FD}">
  <sheetPr>
    <tabColor rgb="FF92D050"/>
  </sheetPr>
  <dimension ref="A1:G69"/>
  <sheetViews>
    <sheetView view="pageBreakPreview" zoomScaleNormal="100" zoomScaleSheetLayoutView="100" zoomScalePageLayoutView="90" workbookViewId="0">
      <selection sqref="A1:F2"/>
    </sheetView>
  </sheetViews>
  <sheetFormatPr defaultRowHeight="14.25"/>
  <cols>
    <col min="1" max="1" width="6" style="159" bestFit="1" customWidth="1"/>
    <col min="2" max="2" width="81.85546875" style="161" customWidth="1"/>
    <col min="3" max="3" width="4.28515625" style="161" customWidth="1"/>
    <col min="4" max="4" width="10.140625" style="161" bestFit="1" customWidth="1"/>
    <col min="5" max="5" width="12.7109375" style="161" customWidth="1"/>
    <col min="6" max="6" width="13.42578125" style="161" bestFit="1" customWidth="1"/>
    <col min="7" max="16384" width="9.140625" style="161"/>
  </cols>
  <sheetData>
    <row r="1" spans="1:6" s="151" customFormat="1" ht="14.25" customHeight="1">
      <c r="A1" s="261" t="s">
        <v>324</v>
      </c>
      <c r="B1" s="262"/>
      <c r="C1" s="262"/>
      <c r="D1" s="262"/>
      <c r="E1" s="262"/>
      <c r="F1" s="263"/>
    </row>
    <row r="2" spans="1:6" s="151" customFormat="1" ht="13.5" thickBot="1">
      <c r="A2" s="264"/>
      <c r="B2" s="265"/>
      <c r="C2" s="265"/>
      <c r="D2" s="265"/>
      <c r="E2" s="265"/>
      <c r="F2" s="266"/>
    </row>
    <row r="3" spans="1:6" s="151" customFormat="1" ht="13.5" thickBot="1">
      <c r="A3" s="267"/>
      <c r="B3" s="268"/>
      <c r="C3" s="152"/>
      <c r="D3" s="153"/>
      <c r="E3" s="154"/>
      <c r="F3" s="155"/>
    </row>
    <row r="4" spans="1:6" s="156" customFormat="1" ht="16.5" thickBot="1">
      <c r="A4" s="269" t="s">
        <v>256</v>
      </c>
      <c r="B4" s="270"/>
      <c r="C4" s="270"/>
      <c r="D4" s="270"/>
      <c r="E4" s="270"/>
      <c r="F4" s="271"/>
    </row>
    <row r="5" spans="1:6" s="156" customFormat="1" ht="15.75">
      <c r="A5" s="157"/>
      <c r="B5" s="158"/>
      <c r="C5" s="158"/>
      <c r="D5" s="158"/>
      <c r="E5" s="158"/>
      <c r="F5" s="158"/>
    </row>
    <row r="6" spans="1:6" ht="15">
      <c r="B6" s="160" t="s">
        <v>257</v>
      </c>
    </row>
    <row r="7" spans="1:6" ht="85.5">
      <c r="B7" s="162" t="s">
        <v>258</v>
      </c>
    </row>
    <row r="8" spans="1:6" ht="15">
      <c r="B8" s="163" t="s">
        <v>259</v>
      </c>
    </row>
    <row r="10" spans="1:6">
      <c r="A10" s="164"/>
      <c r="B10" s="165" t="s">
        <v>260</v>
      </c>
      <c r="C10" s="166" t="s">
        <v>261</v>
      </c>
      <c r="D10" s="167"/>
      <c r="E10" s="168" t="s">
        <v>262</v>
      </c>
      <c r="F10" s="169" t="s">
        <v>263</v>
      </c>
    </row>
    <row r="11" spans="1:6" ht="15">
      <c r="A11" s="164"/>
      <c r="B11" s="165"/>
      <c r="C11" s="170"/>
      <c r="D11" s="171"/>
      <c r="E11" s="172"/>
      <c r="F11" s="169"/>
    </row>
    <row r="12" spans="1:6" ht="28.5" customHeight="1">
      <c r="A12" s="173" t="s">
        <v>36</v>
      </c>
      <c r="B12" s="174" t="s">
        <v>264</v>
      </c>
      <c r="C12" s="175"/>
      <c r="D12" s="176"/>
      <c r="E12" s="177"/>
      <c r="F12" s="178"/>
    </row>
    <row r="13" spans="1:6" ht="15">
      <c r="A13" s="164"/>
      <c r="B13" s="165"/>
      <c r="C13" s="170"/>
      <c r="D13" s="171"/>
      <c r="E13" s="216"/>
      <c r="F13" s="169"/>
    </row>
    <row r="14" spans="1:6" ht="57.75">
      <c r="A14" s="164" t="s">
        <v>265</v>
      </c>
      <c r="B14" s="163" t="s">
        <v>266</v>
      </c>
      <c r="C14" s="166" t="s">
        <v>8</v>
      </c>
      <c r="D14" s="167">
        <v>9</v>
      </c>
      <c r="E14" s="217"/>
      <c r="F14" s="169">
        <f>D14*E14</f>
        <v>0</v>
      </c>
    </row>
    <row r="15" spans="1:6">
      <c r="A15" s="164"/>
      <c r="E15" s="218"/>
    </row>
    <row r="16" spans="1:6" ht="57.75">
      <c r="A16" s="164" t="s">
        <v>39</v>
      </c>
      <c r="B16" s="163" t="s">
        <v>267</v>
      </c>
      <c r="C16" s="166" t="s">
        <v>8</v>
      </c>
      <c r="D16" s="167">
        <v>12</v>
      </c>
      <c r="E16" s="217"/>
      <c r="F16" s="169">
        <f>D16*E16</f>
        <v>0</v>
      </c>
    </row>
    <row r="17" spans="1:6">
      <c r="A17" s="164"/>
      <c r="E17" s="218"/>
    </row>
    <row r="18" spans="1:6" ht="57.75">
      <c r="A18" s="164" t="s">
        <v>40</v>
      </c>
      <c r="B18" s="163" t="s">
        <v>268</v>
      </c>
      <c r="C18" s="166" t="s">
        <v>8</v>
      </c>
      <c r="D18" s="167">
        <v>7</v>
      </c>
      <c r="E18" s="217"/>
      <c r="F18" s="169">
        <f t="shared" ref="F18:F32" si="0">D18*E18</f>
        <v>0</v>
      </c>
    </row>
    <row r="19" spans="1:6" ht="15">
      <c r="A19" s="164"/>
      <c r="B19" s="163"/>
      <c r="C19" s="166"/>
      <c r="D19" s="167"/>
      <c r="E19" s="217"/>
      <c r="F19" s="169"/>
    </row>
    <row r="20" spans="1:6" s="179" customFormat="1" ht="57.75">
      <c r="A20" s="164" t="s">
        <v>269</v>
      </c>
      <c r="B20" s="163" t="s">
        <v>325</v>
      </c>
      <c r="C20" s="166" t="s">
        <v>8</v>
      </c>
      <c r="D20" s="167">
        <v>9</v>
      </c>
      <c r="E20" s="217"/>
      <c r="F20" s="169">
        <f>D20*E20</f>
        <v>0</v>
      </c>
    </row>
    <row r="21" spans="1:6" s="179" customFormat="1" ht="15">
      <c r="A21" s="164"/>
      <c r="B21" s="180"/>
      <c r="C21" s="181"/>
      <c r="D21" s="182"/>
      <c r="E21" s="219"/>
      <c r="F21" s="183"/>
    </row>
    <row r="22" spans="1:6" s="179" customFormat="1" ht="57.75">
      <c r="A22" s="164" t="s">
        <v>270</v>
      </c>
      <c r="B22" s="163" t="s">
        <v>271</v>
      </c>
      <c r="C22" s="166" t="s">
        <v>8</v>
      </c>
      <c r="D22" s="167">
        <v>2</v>
      </c>
      <c r="E22" s="217"/>
      <c r="F22" s="169">
        <f>D22*E22</f>
        <v>0</v>
      </c>
    </row>
    <row r="23" spans="1:6" ht="15">
      <c r="A23" s="164"/>
      <c r="B23" s="163"/>
      <c r="C23" s="166"/>
      <c r="D23" s="167"/>
      <c r="E23" s="217"/>
      <c r="F23" s="169"/>
    </row>
    <row r="24" spans="1:6" ht="43.5">
      <c r="A24" s="164" t="s">
        <v>272</v>
      </c>
      <c r="B24" s="163" t="s">
        <v>273</v>
      </c>
      <c r="C24" s="166" t="s">
        <v>8</v>
      </c>
      <c r="D24" s="167">
        <v>6</v>
      </c>
      <c r="E24" s="217"/>
      <c r="F24" s="169">
        <f t="shared" si="0"/>
        <v>0</v>
      </c>
    </row>
    <row r="25" spans="1:6" ht="15">
      <c r="A25" s="164"/>
      <c r="B25" s="184"/>
      <c r="C25" s="166"/>
      <c r="D25" s="167"/>
      <c r="E25" s="217"/>
      <c r="F25" s="169"/>
    </row>
    <row r="26" spans="1:6" ht="43.5">
      <c r="A26" s="164" t="s">
        <v>274</v>
      </c>
      <c r="B26" s="163" t="s">
        <v>275</v>
      </c>
      <c r="C26" s="166" t="s">
        <v>8</v>
      </c>
      <c r="D26" s="167">
        <v>6</v>
      </c>
      <c r="E26" s="217"/>
      <c r="F26" s="169">
        <f t="shared" si="0"/>
        <v>0</v>
      </c>
    </row>
    <row r="27" spans="1:6" ht="15">
      <c r="A27" s="164"/>
      <c r="B27" s="184"/>
      <c r="C27" s="166"/>
      <c r="D27" s="167"/>
      <c r="E27" s="217"/>
      <c r="F27" s="169"/>
    </row>
    <row r="28" spans="1:6" ht="57.75">
      <c r="A28" s="164" t="s">
        <v>276</v>
      </c>
      <c r="B28" s="163" t="s">
        <v>277</v>
      </c>
      <c r="C28" s="166" t="s">
        <v>8</v>
      </c>
      <c r="D28" s="167">
        <v>9</v>
      </c>
      <c r="E28" s="217"/>
      <c r="F28" s="169">
        <f t="shared" si="0"/>
        <v>0</v>
      </c>
    </row>
    <row r="29" spans="1:6" ht="15">
      <c r="A29" s="164"/>
      <c r="B29" s="184"/>
      <c r="C29" s="166"/>
      <c r="D29" s="167"/>
      <c r="E29" s="217"/>
      <c r="F29" s="169"/>
    </row>
    <row r="30" spans="1:6" ht="57.75">
      <c r="A30" s="164" t="s">
        <v>278</v>
      </c>
      <c r="B30" s="163" t="s">
        <v>279</v>
      </c>
      <c r="C30" s="166" t="s">
        <v>8</v>
      </c>
      <c r="D30" s="167">
        <v>9</v>
      </c>
      <c r="E30" s="217"/>
      <c r="F30" s="169">
        <f t="shared" si="0"/>
        <v>0</v>
      </c>
    </row>
    <row r="31" spans="1:6" ht="15">
      <c r="A31" s="164"/>
      <c r="B31" s="184"/>
      <c r="C31" s="166"/>
      <c r="D31" s="167"/>
      <c r="E31" s="217"/>
      <c r="F31" s="169"/>
    </row>
    <row r="32" spans="1:6" ht="57.75">
      <c r="A32" s="164" t="s">
        <v>280</v>
      </c>
      <c r="B32" s="163" t="s">
        <v>281</v>
      </c>
      <c r="C32" s="166" t="s">
        <v>8</v>
      </c>
      <c r="D32" s="167">
        <v>6</v>
      </c>
      <c r="E32" s="217"/>
      <c r="F32" s="169">
        <f t="shared" si="0"/>
        <v>0</v>
      </c>
    </row>
    <row r="33" spans="1:7" ht="15">
      <c r="A33" s="164"/>
      <c r="B33" s="163"/>
      <c r="C33" s="166"/>
      <c r="D33" s="167"/>
      <c r="E33" s="217"/>
      <c r="F33" s="169"/>
      <c r="G33" s="185"/>
    </row>
    <row r="34" spans="1:7" ht="15">
      <c r="A34" s="173" t="s">
        <v>282</v>
      </c>
      <c r="B34" s="174" t="s">
        <v>283</v>
      </c>
      <c r="C34" s="175"/>
      <c r="D34" s="176"/>
      <c r="E34" s="220"/>
      <c r="F34" s="178"/>
    </row>
    <row r="35" spans="1:7" ht="15">
      <c r="A35" s="164"/>
      <c r="B35" s="163"/>
      <c r="C35" s="166"/>
      <c r="D35" s="167"/>
      <c r="E35" s="217"/>
      <c r="F35" s="169"/>
    </row>
    <row r="36" spans="1:7" ht="15">
      <c r="A36" s="164"/>
      <c r="B36" s="163" t="s">
        <v>284</v>
      </c>
      <c r="C36" s="166"/>
      <c r="D36" s="167"/>
      <c r="E36" s="217"/>
      <c r="F36" s="169"/>
    </row>
    <row r="37" spans="1:7" ht="85.5">
      <c r="A37" s="164" t="s">
        <v>285</v>
      </c>
      <c r="B37" s="162" t="s">
        <v>286</v>
      </c>
      <c r="C37" s="166" t="s">
        <v>10</v>
      </c>
      <c r="D37" s="167">
        <f>75*(3.14*0.7225*0.7)</f>
        <v>119.104125</v>
      </c>
      <c r="E37" s="217"/>
      <c r="F37" s="169">
        <f t="shared" ref="F37" si="1">D37*E37</f>
        <v>0</v>
      </c>
    </row>
    <row r="38" spans="1:7" ht="15">
      <c r="A38" s="164"/>
      <c r="B38" s="163"/>
      <c r="C38" s="166"/>
      <c r="D38" s="167"/>
      <c r="E38" s="217"/>
      <c r="F38" s="169"/>
    </row>
    <row r="39" spans="1:7" ht="57">
      <c r="A39" s="164" t="s">
        <v>287</v>
      </c>
      <c r="B39" s="162" t="s">
        <v>288</v>
      </c>
      <c r="C39" s="166" t="s">
        <v>10</v>
      </c>
      <c r="D39" s="167">
        <f>75*(3.14*0.7225*0.7)</f>
        <v>119.104125</v>
      </c>
      <c r="E39" s="217"/>
      <c r="F39" s="169">
        <f t="shared" ref="F39" si="2">D39*E39</f>
        <v>0</v>
      </c>
    </row>
    <row r="40" spans="1:7" ht="15">
      <c r="A40" s="164"/>
      <c r="B40" s="163"/>
      <c r="C40" s="166"/>
      <c r="D40" s="167"/>
      <c r="E40" s="217"/>
      <c r="F40" s="169"/>
    </row>
    <row r="41" spans="1:7" ht="15">
      <c r="B41" s="186" t="s">
        <v>289</v>
      </c>
      <c r="C41" s="166"/>
      <c r="D41" s="185"/>
      <c r="E41" s="217"/>
      <c r="F41" s="169"/>
    </row>
    <row r="42" spans="1:7">
      <c r="A42" s="164" t="s">
        <v>290</v>
      </c>
      <c r="B42" s="161" t="s">
        <v>291</v>
      </c>
      <c r="C42" s="166" t="s">
        <v>8</v>
      </c>
      <c r="D42" s="167">
        <f>SUM(D14:D32)</f>
        <v>75</v>
      </c>
      <c r="E42" s="217"/>
      <c r="F42" s="169">
        <f t="shared" ref="F42" si="3">D42*E42</f>
        <v>0</v>
      </c>
    </row>
    <row r="43" spans="1:7">
      <c r="E43" s="218"/>
    </row>
    <row r="44" spans="1:7" ht="42.75">
      <c r="A44" s="164" t="s">
        <v>292</v>
      </c>
      <c r="B44" s="162" t="s">
        <v>293</v>
      </c>
      <c r="C44" s="166" t="s">
        <v>8</v>
      </c>
      <c r="D44" s="167">
        <f>SUM(D14:D32)*3</f>
        <v>225</v>
      </c>
      <c r="E44" s="217"/>
      <c r="F44" s="169">
        <f t="shared" ref="F44" si="4">D44*E44</f>
        <v>0</v>
      </c>
    </row>
    <row r="45" spans="1:7">
      <c r="A45" s="164"/>
      <c r="B45" s="162"/>
      <c r="C45" s="166"/>
      <c r="D45" s="167"/>
      <c r="E45" s="217"/>
      <c r="F45" s="169"/>
    </row>
    <row r="46" spans="1:7" ht="42.75">
      <c r="A46" s="164" t="s">
        <v>294</v>
      </c>
      <c r="B46" s="162" t="s">
        <v>295</v>
      </c>
      <c r="C46" s="166" t="s">
        <v>64</v>
      </c>
      <c r="D46" s="167">
        <f>75*2</f>
        <v>150</v>
      </c>
      <c r="E46" s="217"/>
      <c r="F46" s="169">
        <f t="shared" ref="F46" si="5">D46*E46</f>
        <v>0</v>
      </c>
    </row>
    <row r="47" spans="1:7">
      <c r="A47" s="164"/>
      <c r="B47" s="162"/>
      <c r="C47" s="166"/>
      <c r="D47" s="167"/>
      <c r="E47" s="217"/>
      <c r="F47" s="169"/>
    </row>
    <row r="48" spans="1:7" ht="42.75">
      <c r="A48" s="164" t="s">
        <v>296</v>
      </c>
      <c r="B48" s="162" t="s">
        <v>297</v>
      </c>
      <c r="C48" s="166" t="s">
        <v>8</v>
      </c>
      <c r="D48" s="167">
        <f>75*3</f>
        <v>225</v>
      </c>
      <c r="E48" s="217"/>
      <c r="F48" s="169">
        <f t="shared" ref="F48" si="6">D48*E48</f>
        <v>0</v>
      </c>
    </row>
    <row r="49" spans="1:7">
      <c r="A49" s="164"/>
      <c r="B49" s="162"/>
      <c r="C49" s="166"/>
      <c r="D49" s="167"/>
      <c r="E49" s="217"/>
      <c r="F49" s="169"/>
    </row>
    <row r="50" spans="1:7" ht="42.75">
      <c r="A50" s="164" t="s">
        <v>298</v>
      </c>
      <c r="B50" s="162" t="s">
        <v>299</v>
      </c>
      <c r="C50" s="166" t="s">
        <v>8</v>
      </c>
      <c r="D50" s="167">
        <f>75*3</f>
        <v>225</v>
      </c>
      <c r="E50" s="217"/>
      <c r="F50" s="169">
        <f t="shared" ref="F50" si="7">D50*E50</f>
        <v>0</v>
      </c>
    </row>
    <row r="51" spans="1:7">
      <c r="A51" s="164"/>
      <c r="B51" s="162"/>
      <c r="C51" s="166"/>
      <c r="D51" s="167"/>
      <c r="E51" s="217"/>
      <c r="F51" s="169"/>
    </row>
    <row r="52" spans="1:7" ht="15">
      <c r="A52" s="173" t="s">
        <v>300</v>
      </c>
      <c r="B52" s="174" t="s">
        <v>301</v>
      </c>
      <c r="C52" s="175"/>
      <c r="D52" s="176"/>
      <c r="E52" s="220"/>
      <c r="F52" s="178"/>
    </row>
    <row r="53" spans="1:7" ht="15">
      <c r="A53" s="164"/>
      <c r="B53" s="187"/>
      <c r="C53" s="170"/>
      <c r="D53" s="171"/>
      <c r="E53" s="216"/>
      <c r="F53" s="169"/>
    </row>
    <row r="54" spans="1:7" customFormat="1" ht="57.75">
      <c r="A54" s="164" t="s">
        <v>302</v>
      </c>
      <c r="B54" s="188" t="s">
        <v>303</v>
      </c>
      <c r="C54" s="189" t="s">
        <v>21</v>
      </c>
      <c r="D54" s="190">
        <f>SUM(D14:D32)*2</f>
        <v>150</v>
      </c>
      <c r="E54" s="221"/>
      <c r="F54" s="191">
        <f>D54*E54</f>
        <v>0</v>
      </c>
      <c r="G54" s="192"/>
    </row>
    <row r="55" spans="1:7" customFormat="1" ht="15">
      <c r="A55" s="193"/>
      <c r="B55" s="188"/>
      <c r="C55" s="189"/>
      <c r="D55" s="190"/>
      <c r="E55" s="221"/>
      <c r="F55" s="191"/>
      <c r="G55" s="192"/>
    </row>
    <row r="56" spans="1:7" customFormat="1" ht="15">
      <c r="A56" s="164" t="s">
        <v>304</v>
      </c>
      <c r="B56" s="188" t="s">
        <v>305</v>
      </c>
      <c r="C56" s="189" t="s">
        <v>8</v>
      </c>
      <c r="D56" s="190">
        <f>SUM(D14:D32)</f>
        <v>75</v>
      </c>
      <c r="E56" s="221"/>
      <c r="F56" s="191">
        <f>D56*E56</f>
        <v>0</v>
      </c>
      <c r="G56" s="192"/>
    </row>
    <row r="57" spans="1:7" customFormat="1" ht="15">
      <c r="A57" s="193"/>
      <c r="B57" s="188"/>
      <c r="C57" s="189"/>
      <c r="D57" s="190"/>
      <c r="E57" s="221"/>
      <c r="F57" s="191"/>
      <c r="G57" s="192"/>
    </row>
    <row r="58" spans="1:7" customFormat="1" ht="15">
      <c r="A58" s="164" t="s">
        <v>306</v>
      </c>
      <c r="B58" s="188" t="s">
        <v>307</v>
      </c>
      <c r="C58" s="189" t="s">
        <v>8</v>
      </c>
      <c r="D58" s="190">
        <f>D56</f>
        <v>75</v>
      </c>
      <c r="E58" s="221"/>
      <c r="F58" s="191">
        <f>D58*E58</f>
        <v>0</v>
      </c>
      <c r="G58" s="192"/>
    </row>
    <row r="59" spans="1:7" customFormat="1" ht="15">
      <c r="A59" s="193"/>
      <c r="B59" s="188"/>
      <c r="C59" s="189"/>
      <c r="D59" s="190"/>
      <c r="E59" s="221"/>
      <c r="F59" s="191"/>
      <c r="G59" s="192"/>
    </row>
    <row r="60" spans="1:7" customFormat="1" ht="114">
      <c r="A60" s="164" t="s">
        <v>308</v>
      </c>
      <c r="B60" s="188" t="s">
        <v>309</v>
      </c>
      <c r="C60" s="189" t="s">
        <v>8</v>
      </c>
      <c r="D60" s="190">
        <f>D56</f>
        <v>75</v>
      </c>
      <c r="E60" s="221"/>
      <c r="F60" s="191">
        <f>D60*E60</f>
        <v>0</v>
      </c>
      <c r="G60" s="192"/>
    </row>
    <row r="61" spans="1:7" customFormat="1" ht="15">
      <c r="A61" s="193"/>
      <c r="B61" s="188"/>
      <c r="C61" s="189"/>
      <c r="D61" s="190"/>
      <c r="E61" s="221"/>
      <c r="F61" s="191"/>
      <c r="G61" s="192"/>
    </row>
    <row r="62" spans="1:7" customFormat="1" ht="15">
      <c r="A62" s="164" t="s">
        <v>310</v>
      </c>
      <c r="B62" s="188" t="s">
        <v>311</v>
      </c>
      <c r="C62" s="189" t="s">
        <v>8</v>
      </c>
      <c r="D62" s="190">
        <f>D56</f>
        <v>75</v>
      </c>
      <c r="E62" s="221"/>
      <c r="F62" s="191">
        <f>D62*E62</f>
        <v>0</v>
      </c>
      <c r="G62" s="192"/>
    </row>
    <row r="63" spans="1:7" customFormat="1" ht="15">
      <c r="A63" s="193"/>
      <c r="B63" s="188"/>
      <c r="C63" s="189"/>
      <c r="D63" s="190"/>
      <c r="E63" s="221"/>
      <c r="F63" s="191"/>
      <c r="G63" s="192"/>
    </row>
    <row r="64" spans="1:7" customFormat="1" ht="15">
      <c r="A64" s="164" t="s">
        <v>312</v>
      </c>
      <c r="B64" s="188" t="s">
        <v>313</v>
      </c>
      <c r="C64" s="189" t="s">
        <v>8</v>
      </c>
      <c r="D64" s="190">
        <f>D56</f>
        <v>75</v>
      </c>
      <c r="E64" s="221"/>
      <c r="F64" s="191">
        <f>D64*E64</f>
        <v>0</v>
      </c>
      <c r="G64" s="192"/>
    </row>
    <row r="65" spans="1:7" customFormat="1" ht="15">
      <c r="A65" s="193"/>
      <c r="B65" s="188"/>
      <c r="C65" s="189"/>
      <c r="D65" s="190"/>
      <c r="E65" s="221"/>
      <c r="F65" s="191"/>
      <c r="G65" s="192"/>
    </row>
    <row r="66" spans="1:7" customFormat="1" ht="15">
      <c r="A66" s="164" t="s">
        <v>314</v>
      </c>
      <c r="B66" s="188" t="s">
        <v>315</v>
      </c>
      <c r="C66" s="189" t="s">
        <v>8</v>
      </c>
      <c r="D66" s="190">
        <f>D56</f>
        <v>75</v>
      </c>
      <c r="E66" s="221"/>
      <c r="F66" s="191">
        <f>D66*E66</f>
        <v>0</v>
      </c>
      <c r="G66" s="192"/>
    </row>
    <row r="67" spans="1:7">
      <c r="A67" s="166"/>
      <c r="B67" s="162"/>
      <c r="C67" s="166"/>
      <c r="D67" s="167"/>
      <c r="E67" s="217"/>
      <c r="F67" s="169"/>
    </row>
    <row r="68" spans="1:7">
      <c r="E68" s="218"/>
    </row>
    <row r="69" spans="1:7" s="198" customFormat="1" ht="24.75" customHeight="1">
      <c r="A69" s="194"/>
      <c r="B69" s="195" t="s">
        <v>316</v>
      </c>
      <c r="C69" s="195"/>
      <c r="D69" s="196"/>
      <c r="E69" s="197"/>
      <c r="F69" s="197">
        <f>SUM(F14:F67)</f>
        <v>0</v>
      </c>
    </row>
  </sheetData>
  <sheetProtection algorithmName="SHA-512" hashValue="wx1rfgWXIDqRQcr4LAddcHhIEDvdglB56aVVn71LcrViODhFPpLc64/s/3ptXIt9BMX5cEWgkiGwGuPAD0UrkQ==" saltValue="njkf8I9pVWKOU6LEwLpMHQ==" spinCount="100000" sheet="1" objects="1" scenarios="1"/>
  <mergeCells count="3">
    <mergeCell ref="A1:F2"/>
    <mergeCell ref="A3:B3"/>
    <mergeCell ref="A4:F4"/>
  </mergeCells>
  <pageMargins left="0.7" right="0.7" top="0.75" bottom="0.75" header="0.3" footer="0.3"/>
  <pageSetup paperSize="9" scale="68" orientation="portrait" r:id="rId1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94B7B-0D19-4767-B353-5ECC9B17B4FA}">
  <sheetPr>
    <tabColor rgb="FF92D050"/>
  </sheetPr>
  <dimension ref="A1:F106"/>
  <sheetViews>
    <sheetView zoomScaleNormal="100" workbookViewId="0">
      <selection activeCell="G3" sqref="G2:G3"/>
    </sheetView>
  </sheetViews>
  <sheetFormatPr defaultRowHeight="14.25"/>
  <cols>
    <col min="1" max="1" width="3.7109375" style="277" customWidth="1"/>
    <col min="2" max="2" width="30.7109375" style="277" customWidth="1"/>
    <col min="3" max="3" width="5.7109375" style="277" customWidth="1"/>
    <col min="4" max="4" width="6.28515625" style="277" customWidth="1"/>
    <col min="5" max="5" width="18.7109375" style="344" customWidth="1"/>
    <col min="6" max="6" width="18.140625" style="345" customWidth="1"/>
    <col min="7" max="256" width="9.140625" style="277"/>
    <col min="257" max="257" width="3.7109375" style="277" customWidth="1"/>
    <col min="258" max="258" width="30.7109375" style="277" customWidth="1"/>
    <col min="259" max="259" width="5.7109375" style="277" customWidth="1"/>
    <col min="260" max="260" width="6.28515625" style="277" customWidth="1"/>
    <col min="261" max="261" width="18.7109375" style="277" customWidth="1"/>
    <col min="262" max="262" width="18.140625" style="277" customWidth="1"/>
    <col min="263" max="512" width="9.140625" style="277"/>
    <col min="513" max="513" width="3.7109375" style="277" customWidth="1"/>
    <col min="514" max="514" width="30.7109375" style="277" customWidth="1"/>
    <col min="515" max="515" width="5.7109375" style="277" customWidth="1"/>
    <col min="516" max="516" width="6.28515625" style="277" customWidth="1"/>
    <col min="517" max="517" width="18.7109375" style="277" customWidth="1"/>
    <col min="518" max="518" width="18.140625" style="277" customWidth="1"/>
    <col min="519" max="768" width="9.140625" style="277"/>
    <col min="769" max="769" width="3.7109375" style="277" customWidth="1"/>
    <col min="770" max="770" width="30.7109375" style="277" customWidth="1"/>
    <col min="771" max="771" width="5.7109375" style="277" customWidth="1"/>
    <col min="772" max="772" width="6.28515625" style="277" customWidth="1"/>
    <col min="773" max="773" width="18.7109375" style="277" customWidth="1"/>
    <col min="774" max="774" width="18.140625" style="277" customWidth="1"/>
    <col min="775" max="1024" width="9.140625" style="277"/>
    <col min="1025" max="1025" width="3.7109375" style="277" customWidth="1"/>
    <col min="1026" max="1026" width="30.7109375" style="277" customWidth="1"/>
    <col min="1027" max="1027" width="5.7109375" style="277" customWidth="1"/>
    <col min="1028" max="1028" width="6.28515625" style="277" customWidth="1"/>
    <col min="1029" max="1029" width="18.7109375" style="277" customWidth="1"/>
    <col min="1030" max="1030" width="18.140625" style="277" customWidth="1"/>
    <col min="1031" max="1280" width="9.140625" style="277"/>
    <col min="1281" max="1281" width="3.7109375" style="277" customWidth="1"/>
    <col min="1282" max="1282" width="30.7109375" style="277" customWidth="1"/>
    <col min="1283" max="1283" width="5.7109375" style="277" customWidth="1"/>
    <col min="1284" max="1284" width="6.28515625" style="277" customWidth="1"/>
    <col min="1285" max="1285" width="18.7109375" style="277" customWidth="1"/>
    <col min="1286" max="1286" width="18.140625" style="277" customWidth="1"/>
    <col min="1287" max="1536" width="9.140625" style="277"/>
    <col min="1537" max="1537" width="3.7109375" style="277" customWidth="1"/>
    <col min="1538" max="1538" width="30.7109375" style="277" customWidth="1"/>
    <col min="1539" max="1539" width="5.7109375" style="277" customWidth="1"/>
    <col min="1540" max="1540" width="6.28515625" style="277" customWidth="1"/>
    <col min="1541" max="1541" width="18.7109375" style="277" customWidth="1"/>
    <col min="1542" max="1542" width="18.140625" style="277" customWidth="1"/>
    <col min="1543" max="1792" width="9.140625" style="277"/>
    <col min="1793" max="1793" width="3.7109375" style="277" customWidth="1"/>
    <col min="1794" max="1794" width="30.7109375" style="277" customWidth="1"/>
    <col min="1795" max="1795" width="5.7109375" style="277" customWidth="1"/>
    <col min="1796" max="1796" width="6.28515625" style="277" customWidth="1"/>
    <col min="1797" max="1797" width="18.7109375" style="277" customWidth="1"/>
    <col min="1798" max="1798" width="18.140625" style="277" customWidth="1"/>
    <col min="1799" max="2048" width="9.140625" style="277"/>
    <col min="2049" max="2049" width="3.7109375" style="277" customWidth="1"/>
    <col min="2050" max="2050" width="30.7109375" style="277" customWidth="1"/>
    <col min="2051" max="2051" width="5.7109375" style="277" customWidth="1"/>
    <col min="2052" max="2052" width="6.28515625" style="277" customWidth="1"/>
    <col min="2053" max="2053" width="18.7109375" style="277" customWidth="1"/>
    <col min="2054" max="2054" width="18.140625" style="277" customWidth="1"/>
    <col min="2055" max="2304" width="9.140625" style="277"/>
    <col min="2305" max="2305" width="3.7109375" style="277" customWidth="1"/>
    <col min="2306" max="2306" width="30.7109375" style="277" customWidth="1"/>
    <col min="2307" max="2307" width="5.7109375" style="277" customWidth="1"/>
    <col min="2308" max="2308" width="6.28515625" style="277" customWidth="1"/>
    <col min="2309" max="2309" width="18.7109375" style="277" customWidth="1"/>
    <col min="2310" max="2310" width="18.140625" style="277" customWidth="1"/>
    <col min="2311" max="2560" width="9.140625" style="277"/>
    <col min="2561" max="2561" width="3.7109375" style="277" customWidth="1"/>
    <col min="2562" max="2562" width="30.7109375" style="277" customWidth="1"/>
    <col min="2563" max="2563" width="5.7109375" style="277" customWidth="1"/>
    <col min="2564" max="2564" width="6.28515625" style="277" customWidth="1"/>
    <col min="2565" max="2565" width="18.7109375" style="277" customWidth="1"/>
    <col min="2566" max="2566" width="18.140625" style="277" customWidth="1"/>
    <col min="2567" max="2816" width="9.140625" style="277"/>
    <col min="2817" max="2817" width="3.7109375" style="277" customWidth="1"/>
    <col min="2818" max="2818" width="30.7109375" style="277" customWidth="1"/>
    <col min="2819" max="2819" width="5.7109375" style="277" customWidth="1"/>
    <col min="2820" max="2820" width="6.28515625" style="277" customWidth="1"/>
    <col min="2821" max="2821" width="18.7109375" style="277" customWidth="1"/>
    <col min="2822" max="2822" width="18.140625" style="277" customWidth="1"/>
    <col min="2823" max="3072" width="9.140625" style="277"/>
    <col min="3073" max="3073" width="3.7109375" style="277" customWidth="1"/>
    <col min="3074" max="3074" width="30.7109375" style="277" customWidth="1"/>
    <col min="3075" max="3075" width="5.7109375" style="277" customWidth="1"/>
    <col min="3076" max="3076" width="6.28515625" style="277" customWidth="1"/>
    <col min="3077" max="3077" width="18.7109375" style="277" customWidth="1"/>
    <col min="3078" max="3078" width="18.140625" style="277" customWidth="1"/>
    <col min="3079" max="3328" width="9.140625" style="277"/>
    <col min="3329" max="3329" width="3.7109375" style="277" customWidth="1"/>
    <col min="3330" max="3330" width="30.7109375" style="277" customWidth="1"/>
    <col min="3331" max="3331" width="5.7109375" style="277" customWidth="1"/>
    <col min="3332" max="3332" width="6.28515625" style="277" customWidth="1"/>
    <col min="3333" max="3333" width="18.7109375" style="277" customWidth="1"/>
    <col min="3334" max="3334" width="18.140625" style="277" customWidth="1"/>
    <col min="3335" max="3584" width="9.140625" style="277"/>
    <col min="3585" max="3585" width="3.7109375" style="277" customWidth="1"/>
    <col min="3586" max="3586" width="30.7109375" style="277" customWidth="1"/>
    <col min="3587" max="3587" width="5.7109375" style="277" customWidth="1"/>
    <col min="3588" max="3588" width="6.28515625" style="277" customWidth="1"/>
    <col min="3589" max="3589" width="18.7109375" style="277" customWidth="1"/>
    <col min="3590" max="3590" width="18.140625" style="277" customWidth="1"/>
    <col min="3591" max="3840" width="9.140625" style="277"/>
    <col min="3841" max="3841" width="3.7109375" style="277" customWidth="1"/>
    <col min="3842" max="3842" width="30.7109375" style="277" customWidth="1"/>
    <col min="3843" max="3843" width="5.7109375" style="277" customWidth="1"/>
    <col min="3844" max="3844" width="6.28515625" style="277" customWidth="1"/>
    <col min="3845" max="3845" width="18.7109375" style="277" customWidth="1"/>
    <col min="3846" max="3846" width="18.140625" style="277" customWidth="1"/>
    <col min="3847" max="4096" width="9.140625" style="277"/>
    <col min="4097" max="4097" width="3.7109375" style="277" customWidth="1"/>
    <col min="4098" max="4098" width="30.7109375" style="277" customWidth="1"/>
    <col min="4099" max="4099" width="5.7109375" style="277" customWidth="1"/>
    <col min="4100" max="4100" width="6.28515625" style="277" customWidth="1"/>
    <col min="4101" max="4101" width="18.7109375" style="277" customWidth="1"/>
    <col min="4102" max="4102" width="18.140625" style="277" customWidth="1"/>
    <col min="4103" max="4352" width="9.140625" style="277"/>
    <col min="4353" max="4353" width="3.7109375" style="277" customWidth="1"/>
    <col min="4354" max="4354" width="30.7109375" style="277" customWidth="1"/>
    <col min="4355" max="4355" width="5.7109375" style="277" customWidth="1"/>
    <col min="4356" max="4356" width="6.28515625" style="277" customWidth="1"/>
    <col min="4357" max="4357" width="18.7109375" style="277" customWidth="1"/>
    <col min="4358" max="4358" width="18.140625" style="277" customWidth="1"/>
    <col min="4359" max="4608" width="9.140625" style="277"/>
    <col min="4609" max="4609" width="3.7109375" style="277" customWidth="1"/>
    <col min="4610" max="4610" width="30.7109375" style="277" customWidth="1"/>
    <col min="4611" max="4611" width="5.7109375" style="277" customWidth="1"/>
    <col min="4612" max="4612" width="6.28515625" style="277" customWidth="1"/>
    <col min="4613" max="4613" width="18.7109375" style="277" customWidth="1"/>
    <col min="4614" max="4614" width="18.140625" style="277" customWidth="1"/>
    <col min="4615" max="4864" width="9.140625" style="277"/>
    <col min="4865" max="4865" width="3.7109375" style="277" customWidth="1"/>
    <col min="4866" max="4866" width="30.7109375" style="277" customWidth="1"/>
    <col min="4867" max="4867" width="5.7109375" style="277" customWidth="1"/>
    <col min="4868" max="4868" width="6.28515625" style="277" customWidth="1"/>
    <col min="4869" max="4869" width="18.7109375" style="277" customWidth="1"/>
    <col min="4870" max="4870" width="18.140625" style="277" customWidth="1"/>
    <col min="4871" max="5120" width="9.140625" style="277"/>
    <col min="5121" max="5121" width="3.7109375" style="277" customWidth="1"/>
    <col min="5122" max="5122" width="30.7109375" style="277" customWidth="1"/>
    <col min="5123" max="5123" width="5.7109375" style="277" customWidth="1"/>
    <col min="5124" max="5124" width="6.28515625" style="277" customWidth="1"/>
    <col min="5125" max="5125" width="18.7109375" style="277" customWidth="1"/>
    <col min="5126" max="5126" width="18.140625" style="277" customWidth="1"/>
    <col min="5127" max="5376" width="9.140625" style="277"/>
    <col min="5377" max="5377" width="3.7109375" style="277" customWidth="1"/>
    <col min="5378" max="5378" width="30.7109375" style="277" customWidth="1"/>
    <col min="5379" max="5379" width="5.7109375" style="277" customWidth="1"/>
    <col min="5380" max="5380" width="6.28515625" style="277" customWidth="1"/>
    <col min="5381" max="5381" width="18.7109375" style="277" customWidth="1"/>
    <col min="5382" max="5382" width="18.140625" style="277" customWidth="1"/>
    <col min="5383" max="5632" width="9.140625" style="277"/>
    <col min="5633" max="5633" width="3.7109375" style="277" customWidth="1"/>
    <col min="5634" max="5634" width="30.7109375" style="277" customWidth="1"/>
    <col min="5635" max="5635" width="5.7109375" style="277" customWidth="1"/>
    <col min="5636" max="5636" width="6.28515625" style="277" customWidth="1"/>
    <col min="5637" max="5637" width="18.7109375" style="277" customWidth="1"/>
    <col min="5638" max="5638" width="18.140625" style="277" customWidth="1"/>
    <col min="5639" max="5888" width="9.140625" style="277"/>
    <col min="5889" max="5889" width="3.7109375" style="277" customWidth="1"/>
    <col min="5890" max="5890" width="30.7109375" style="277" customWidth="1"/>
    <col min="5891" max="5891" width="5.7109375" style="277" customWidth="1"/>
    <col min="5892" max="5892" width="6.28515625" style="277" customWidth="1"/>
    <col min="5893" max="5893" width="18.7109375" style="277" customWidth="1"/>
    <col min="5894" max="5894" width="18.140625" style="277" customWidth="1"/>
    <col min="5895" max="6144" width="9.140625" style="277"/>
    <col min="6145" max="6145" width="3.7109375" style="277" customWidth="1"/>
    <col min="6146" max="6146" width="30.7109375" style="277" customWidth="1"/>
    <col min="6147" max="6147" width="5.7109375" style="277" customWidth="1"/>
    <col min="6148" max="6148" width="6.28515625" style="277" customWidth="1"/>
    <col min="6149" max="6149" width="18.7109375" style="277" customWidth="1"/>
    <col min="6150" max="6150" width="18.140625" style="277" customWidth="1"/>
    <col min="6151" max="6400" width="9.140625" style="277"/>
    <col min="6401" max="6401" width="3.7109375" style="277" customWidth="1"/>
    <col min="6402" max="6402" width="30.7109375" style="277" customWidth="1"/>
    <col min="6403" max="6403" width="5.7109375" style="277" customWidth="1"/>
    <col min="6404" max="6404" width="6.28515625" style="277" customWidth="1"/>
    <col min="6405" max="6405" width="18.7109375" style="277" customWidth="1"/>
    <col min="6406" max="6406" width="18.140625" style="277" customWidth="1"/>
    <col min="6407" max="6656" width="9.140625" style="277"/>
    <col min="6657" max="6657" width="3.7109375" style="277" customWidth="1"/>
    <col min="6658" max="6658" width="30.7109375" style="277" customWidth="1"/>
    <col min="6659" max="6659" width="5.7109375" style="277" customWidth="1"/>
    <col min="6660" max="6660" width="6.28515625" style="277" customWidth="1"/>
    <col min="6661" max="6661" width="18.7109375" style="277" customWidth="1"/>
    <col min="6662" max="6662" width="18.140625" style="277" customWidth="1"/>
    <col min="6663" max="6912" width="9.140625" style="277"/>
    <col min="6913" max="6913" width="3.7109375" style="277" customWidth="1"/>
    <col min="6914" max="6914" width="30.7109375" style="277" customWidth="1"/>
    <col min="6915" max="6915" width="5.7109375" style="277" customWidth="1"/>
    <col min="6916" max="6916" width="6.28515625" style="277" customWidth="1"/>
    <col min="6917" max="6917" width="18.7109375" style="277" customWidth="1"/>
    <col min="6918" max="6918" width="18.140625" style="277" customWidth="1"/>
    <col min="6919" max="7168" width="9.140625" style="277"/>
    <col min="7169" max="7169" width="3.7109375" style="277" customWidth="1"/>
    <col min="7170" max="7170" width="30.7109375" style="277" customWidth="1"/>
    <col min="7171" max="7171" width="5.7109375" style="277" customWidth="1"/>
    <col min="7172" max="7172" width="6.28515625" style="277" customWidth="1"/>
    <col min="7173" max="7173" width="18.7109375" style="277" customWidth="1"/>
    <col min="7174" max="7174" width="18.140625" style="277" customWidth="1"/>
    <col min="7175" max="7424" width="9.140625" style="277"/>
    <col min="7425" max="7425" width="3.7109375" style="277" customWidth="1"/>
    <col min="7426" max="7426" width="30.7109375" style="277" customWidth="1"/>
    <col min="7427" max="7427" width="5.7109375" style="277" customWidth="1"/>
    <col min="7428" max="7428" width="6.28515625" style="277" customWidth="1"/>
    <col min="7429" max="7429" width="18.7109375" style="277" customWidth="1"/>
    <col min="7430" max="7430" width="18.140625" style="277" customWidth="1"/>
    <col min="7431" max="7680" width="9.140625" style="277"/>
    <col min="7681" max="7681" width="3.7109375" style="277" customWidth="1"/>
    <col min="7682" max="7682" width="30.7109375" style="277" customWidth="1"/>
    <col min="7683" max="7683" width="5.7109375" style="277" customWidth="1"/>
    <col min="7684" max="7684" width="6.28515625" style="277" customWidth="1"/>
    <col min="7685" max="7685" width="18.7109375" style="277" customWidth="1"/>
    <col min="7686" max="7686" width="18.140625" style="277" customWidth="1"/>
    <col min="7687" max="7936" width="9.140625" style="277"/>
    <col min="7937" max="7937" width="3.7109375" style="277" customWidth="1"/>
    <col min="7938" max="7938" width="30.7109375" style="277" customWidth="1"/>
    <col min="7939" max="7939" width="5.7109375" style="277" customWidth="1"/>
    <col min="7940" max="7940" width="6.28515625" style="277" customWidth="1"/>
    <col min="7941" max="7941" width="18.7109375" style="277" customWidth="1"/>
    <col min="7942" max="7942" width="18.140625" style="277" customWidth="1"/>
    <col min="7943" max="8192" width="9.140625" style="277"/>
    <col min="8193" max="8193" width="3.7109375" style="277" customWidth="1"/>
    <col min="8194" max="8194" width="30.7109375" style="277" customWidth="1"/>
    <col min="8195" max="8195" width="5.7109375" style="277" customWidth="1"/>
    <col min="8196" max="8196" width="6.28515625" style="277" customWidth="1"/>
    <col min="8197" max="8197" width="18.7109375" style="277" customWidth="1"/>
    <col min="8198" max="8198" width="18.140625" style="277" customWidth="1"/>
    <col min="8199" max="8448" width="9.140625" style="277"/>
    <col min="8449" max="8449" width="3.7109375" style="277" customWidth="1"/>
    <col min="8450" max="8450" width="30.7109375" style="277" customWidth="1"/>
    <col min="8451" max="8451" width="5.7109375" style="277" customWidth="1"/>
    <col min="8452" max="8452" width="6.28515625" style="277" customWidth="1"/>
    <col min="8453" max="8453" width="18.7109375" style="277" customWidth="1"/>
    <col min="8454" max="8454" width="18.140625" style="277" customWidth="1"/>
    <col min="8455" max="8704" width="9.140625" style="277"/>
    <col min="8705" max="8705" width="3.7109375" style="277" customWidth="1"/>
    <col min="8706" max="8706" width="30.7109375" style="277" customWidth="1"/>
    <col min="8707" max="8707" width="5.7109375" style="277" customWidth="1"/>
    <col min="8708" max="8708" width="6.28515625" style="277" customWidth="1"/>
    <col min="8709" max="8709" width="18.7109375" style="277" customWidth="1"/>
    <col min="8710" max="8710" width="18.140625" style="277" customWidth="1"/>
    <col min="8711" max="8960" width="9.140625" style="277"/>
    <col min="8961" max="8961" width="3.7109375" style="277" customWidth="1"/>
    <col min="8962" max="8962" width="30.7109375" style="277" customWidth="1"/>
    <col min="8963" max="8963" width="5.7109375" style="277" customWidth="1"/>
    <col min="8964" max="8964" width="6.28515625" style="277" customWidth="1"/>
    <col min="8965" max="8965" width="18.7109375" style="277" customWidth="1"/>
    <col min="8966" max="8966" width="18.140625" style="277" customWidth="1"/>
    <col min="8967" max="9216" width="9.140625" style="277"/>
    <col min="9217" max="9217" width="3.7109375" style="277" customWidth="1"/>
    <col min="9218" max="9218" width="30.7109375" style="277" customWidth="1"/>
    <col min="9219" max="9219" width="5.7109375" style="277" customWidth="1"/>
    <col min="9220" max="9220" width="6.28515625" style="277" customWidth="1"/>
    <col min="9221" max="9221" width="18.7109375" style="277" customWidth="1"/>
    <col min="9222" max="9222" width="18.140625" style="277" customWidth="1"/>
    <col min="9223" max="9472" width="9.140625" style="277"/>
    <col min="9473" max="9473" width="3.7109375" style="277" customWidth="1"/>
    <col min="9474" max="9474" width="30.7109375" style="277" customWidth="1"/>
    <col min="9475" max="9475" width="5.7109375" style="277" customWidth="1"/>
    <col min="9476" max="9476" width="6.28515625" style="277" customWidth="1"/>
    <col min="9477" max="9477" width="18.7109375" style="277" customWidth="1"/>
    <col min="9478" max="9478" width="18.140625" style="277" customWidth="1"/>
    <col min="9479" max="9728" width="9.140625" style="277"/>
    <col min="9729" max="9729" width="3.7109375" style="277" customWidth="1"/>
    <col min="9730" max="9730" width="30.7109375" style="277" customWidth="1"/>
    <col min="9731" max="9731" width="5.7109375" style="277" customWidth="1"/>
    <col min="9732" max="9732" width="6.28515625" style="277" customWidth="1"/>
    <col min="9733" max="9733" width="18.7109375" style="277" customWidth="1"/>
    <col min="9734" max="9734" width="18.140625" style="277" customWidth="1"/>
    <col min="9735" max="9984" width="9.140625" style="277"/>
    <col min="9985" max="9985" width="3.7109375" style="277" customWidth="1"/>
    <col min="9986" max="9986" width="30.7109375" style="277" customWidth="1"/>
    <col min="9987" max="9987" width="5.7109375" style="277" customWidth="1"/>
    <col min="9988" max="9988" width="6.28515625" style="277" customWidth="1"/>
    <col min="9989" max="9989" width="18.7109375" style="277" customWidth="1"/>
    <col min="9990" max="9990" width="18.140625" style="277" customWidth="1"/>
    <col min="9991" max="10240" width="9.140625" style="277"/>
    <col min="10241" max="10241" width="3.7109375" style="277" customWidth="1"/>
    <col min="10242" max="10242" width="30.7109375" style="277" customWidth="1"/>
    <col min="10243" max="10243" width="5.7109375" style="277" customWidth="1"/>
    <col min="10244" max="10244" width="6.28515625" style="277" customWidth="1"/>
    <col min="10245" max="10245" width="18.7109375" style="277" customWidth="1"/>
    <col min="10246" max="10246" width="18.140625" style="277" customWidth="1"/>
    <col min="10247" max="10496" width="9.140625" style="277"/>
    <col min="10497" max="10497" width="3.7109375" style="277" customWidth="1"/>
    <col min="10498" max="10498" width="30.7109375" style="277" customWidth="1"/>
    <col min="10499" max="10499" width="5.7109375" style="277" customWidth="1"/>
    <col min="10500" max="10500" width="6.28515625" style="277" customWidth="1"/>
    <col min="10501" max="10501" width="18.7109375" style="277" customWidth="1"/>
    <col min="10502" max="10502" width="18.140625" style="277" customWidth="1"/>
    <col min="10503" max="10752" width="9.140625" style="277"/>
    <col min="10753" max="10753" width="3.7109375" style="277" customWidth="1"/>
    <col min="10754" max="10754" width="30.7109375" style="277" customWidth="1"/>
    <col min="10755" max="10755" width="5.7109375" style="277" customWidth="1"/>
    <col min="10756" max="10756" width="6.28515625" style="277" customWidth="1"/>
    <col min="10757" max="10757" width="18.7109375" style="277" customWidth="1"/>
    <col min="10758" max="10758" width="18.140625" style="277" customWidth="1"/>
    <col min="10759" max="11008" width="9.140625" style="277"/>
    <col min="11009" max="11009" width="3.7109375" style="277" customWidth="1"/>
    <col min="11010" max="11010" width="30.7109375" style="277" customWidth="1"/>
    <col min="11011" max="11011" width="5.7109375" style="277" customWidth="1"/>
    <col min="11012" max="11012" width="6.28515625" style="277" customWidth="1"/>
    <col min="11013" max="11013" width="18.7109375" style="277" customWidth="1"/>
    <col min="11014" max="11014" width="18.140625" style="277" customWidth="1"/>
    <col min="11015" max="11264" width="9.140625" style="277"/>
    <col min="11265" max="11265" width="3.7109375" style="277" customWidth="1"/>
    <col min="11266" max="11266" width="30.7109375" style="277" customWidth="1"/>
    <col min="11267" max="11267" width="5.7109375" style="277" customWidth="1"/>
    <col min="11268" max="11268" width="6.28515625" style="277" customWidth="1"/>
    <col min="11269" max="11269" width="18.7109375" style="277" customWidth="1"/>
    <col min="11270" max="11270" width="18.140625" style="277" customWidth="1"/>
    <col min="11271" max="11520" width="9.140625" style="277"/>
    <col min="11521" max="11521" width="3.7109375" style="277" customWidth="1"/>
    <col min="11522" max="11522" width="30.7109375" style="277" customWidth="1"/>
    <col min="11523" max="11523" width="5.7109375" style="277" customWidth="1"/>
    <col min="11524" max="11524" width="6.28515625" style="277" customWidth="1"/>
    <col min="11525" max="11525" width="18.7109375" style="277" customWidth="1"/>
    <col min="11526" max="11526" width="18.140625" style="277" customWidth="1"/>
    <col min="11527" max="11776" width="9.140625" style="277"/>
    <col min="11777" max="11777" width="3.7109375" style="277" customWidth="1"/>
    <col min="11778" max="11778" width="30.7109375" style="277" customWidth="1"/>
    <col min="11779" max="11779" width="5.7109375" style="277" customWidth="1"/>
    <col min="11780" max="11780" width="6.28515625" style="277" customWidth="1"/>
    <col min="11781" max="11781" width="18.7109375" style="277" customWidth="1"/>
    <col min="11782" max="11782" width="18.140625" style="277" customWidth="1"/>
    <col min="11783" max="12032" width="9.140625" style="277"/>
    <col min="12033" max="12033" width="3.7109375" style="277" customWidth="1"/>
    <col min="12034" max="12034" width="30.7109375" style="277" customWidth="1"/>
    <col min="12035" max="12035" width="5.7109375" style="277" customWidth="1"/>
    <col min="12036" max="12036" width="6.28515625" style="277" customWidth="1"/>
    <col min="12037" max="12037" width="18.7109375" style="277" customWidth="1"/>
    <col min="12038" max="12038" width="18.140625" style="277" customWidth="1"/>
    <col min="12039" max="12288" width="9.140625" style="277"/>
    <col min="12289" max="12289" width="3.7109375" style="277" customWidth="1"/>
    <col min="12290" max="12290" width="30.7109375" style="277" customWidth="1"/>
    <col min="12291" max="12291" width="5.7109375" style="277" customWidth="1"/>
    <col min="12292" max="12292" width="6.28515625" style="277" customWidth="1"/>
    <col min="12293" max="12293" width="18.7109375" style="277" customWidth="1"/>
    <col min="12294" max="12294" width="18.140625" style="277" customWidth="1"/>
    <col min="12295" max="12544" width="9.140625" style="277"/>
    <col min="12545" max="12545" width="3.7109375" style="277" customWidth="1"/>
    <col min="12546" max="12546" width="30.7109375" style="277" customWidth="1"/>
    <col min="12547" max="12547" width="5.7109375" style="277" customWidth="1"/>
    <col min="12548" max="12548" width="6.28515625" style="277" customWidth="1"/>
    <col min="12549" max="12549" width="18.7109375" style="277" customWidth="1"/>
    <col min="12550" max="12550" width="18.140625" style="277" customWidth="1"/>
    <col min="12551" max="12800" width="9.140625" style="277"/>
    <col min="12801" max="12801" width="3.7109375" style="277" customWidth="1"/>
    <col min="12802" max="12802" width="30.7109375" style="277" customWidth="1"/>
    <col min="12803" max="12803" width="5.7109375" style="277" customWidth="1"/>
    <col min="12804" max="12804" width="6.28515625" style="277" customWidth="1"/>
    <col min="12805" max="12805" width="18.7109375" style="277" customWidth="1"/>
    <col min="12806" max="12806" width="18.140625" style="277" customWidth="1"/>
    <col min="12807" max="13056" width="9.140625" style="277"/>
    <col min="13057" max="13057" width="3.7109375" style="277" customWidth="1"/>
    <col min="13058" max="13058" width="30.7109375" style="277" customWidth="1"/>
    <col min="13059" max="13059" width="5.7109375" style="277" customWidth="1"/>
    <col min="13060" max="13060" width="6.28515625" style="277" customWidth="1"/>
    <col min="13061" max="13061" width="18.7109375" style="277" customWidth="1"/>
    <col min="13062" max="13062" width="18.140625" style="277" customWidth="1"/>
    <col min="13063" max="13312" width="9.140625" style="277"/>
    <col min="13313" max="13313" width="3.7109375" style="277" customWidth="1"/>
    <col min="13314" max="13314" width="30.7109375" style="277" customWidth="1"/>
    <col min="13315" max="13315" width="5.7109375" style="277" customWidth="1"/>
    <col min="13316" max="13316" width="6.28515625" style="277" customWidth="1"/>
    <col min="13317" max="13317" width="18.7109375" style="277" customWidth="1"/>
    <col min="13318" max="13318" width="18.140625" style="277" customWidth="1"/>
    <col min="13319" max="13568" width="9.140625" style="277"/>
    <col min="13569" max="13569" width="3.7109375" style="277" customWidth="1"/>
    <col min="13570" max="13570" width="30.7109375" style="277" customWidth="1"/>
    <col min="13571" max="13571" width="5.7109375" style="277" customWidth="1"/>
    <col min="13572" max="13572" width="6.28515625" style="277" customWidth="1"/>
    <col min="13573" max="13573" width="18.7109375" style="277" customWidth="1"/>
    <col min="13574" max="13574" width="18.140625" style="277" customWidth="1"/>
    <col min="13575" max="13824" width="9.140625" style="277"/>
    <col min="13825" max="13825" width="3.7109375" style="277" customWidth="1"/>
    <col min="13826" max="13826" width="30.7109375" style="277" customWidth="1"/>
    <col min="13827" max="13827" width="5.7109375" style="277" customWidth="1"/>
    <col min="13828" max="13828" width="6.28515625" style="277" customWidth="1"/>
    <col min="13829" max="13829" width="18.7109375" style="277" customWidth="1"/>
    <col min="13830" max="13830" width="18.140625" style="277" customWidth="1"/>
    <col min="13831" max="14080" width="9.140625" style="277"/>
    <col min="14081" max="14081" width="3.7109375" style="277" customWidth="1"/>
    <col min="14082" max="14082" width="30.7109375" style="277" customWidth="1"/>
    <col min="14083" max="14083" width="5.7109375" style="277" customWidth="1"/>
    <col min="14084" max="14084" width="6.28515625" style="277" customWidth="1"/>
    <col min="14085" max="14085" width="18.7109375" style="277" customWidth="1"/>
    <col min="14086" max="14086" width="18.140625" style="277" customWidth="1"/>
    <col min="14087" max="14336" width="9.140625" style="277"/>
    <col min="14337" max="14337" width="3.7109375" style="277" customWidth="1"/>
    <col min="14338" max="14338" width="30.7109375" style="277" customWidth="1"/>
    <col min="14339" max="14339" width="5.7109375" style="277" customWidth="1"/>
    <col min="14340" max="14340" width="6.28515625" style="277" customWidth="1"/>
    <col min="14341" max="14341" width="18.7109375" style="277" customWidth="1"/>
    <col min="14342" max="14342" width="18.140625" style="277" customWidth="1"/>
    <col min="14343" max="14592" width="9.140625" style="277"/>
    <col min="14593" max="14593" width="3.7109375" style="277" customWidth="1"/>
    <col min="14594" max="14594" width="30.7109375" style="277" customWidth="1"/>
    <col min="14595" max="14595" width="5.7109375" style="277" customWidth="1"/>
    <col min="14596" max="14596" width="6.28515625" style="277" customWidth="1"/>
    <col min="14597" max="14597" width="18.7109375" style="277" customWidth="1"/>
    <col min="14598" max="14598" width="18.140625" style="277" customWidth="1"/>
    <col min="14599" max="14848" width="9.140625" style="277"/>
    <col min="14849" max="14849" width="3.7109375" style="277" customWidth="1"/>
    <col min="14850" max="14850" width="30.7109375" style="277" customWidth="1"/>
    <col min="14851" max="14851" width="5.7109375" style="277" customWidth="1"/>
    <col min="14852" max="14852" width="6.28515625" style="277" customWidth="1"/>
    <col min="14853" max="14853" width="18.7109375" style="277" customWidth="1"/>
    <col min="14854" max="14854" width="18.140625" style="277" customWidth="1"/>
    <col min="14855" max="15104" width="9.140625" style="277"/>
    <col min="15105" max="15105" width="3.7109375" style="277" customWidth="1"/>
    <col min="15106" max="15106" width="30.7109375" style="277" customWidth="1"/>
    <col min="15107" max="15107" width="5.7109375" style="277" customWidth="1"/>
    <col min="15108" max="15108" width="6.28515625" style="277" customWidth="1"/>
    <col min="15109" max="15109" width="18.7109375" style="277" customWidth="1"/>
    <col min="15110" max="15110" width="18.140625" style="277" customWidth="1"/>
    <col min="15111" max="15360" width="9.140625" style="277"/>
    <col min="15361" max="15361" width="3.7109375" style="277" customWidth="1"/>
    <col min="15362" max="15362" width="30.7109375" style="277" customWidth="1"/>
    <col min="15363" max="15363" width="5.7109375" style="277" customWidth="1"/>
    <col min="15364" max="15364" width="6.28515625" style="277" customWidth="1"/>
    <col min="15365" max="15365" width="18.7109375" style="277" customWidth="1"/>
    <col min="15366" max="15366" width="18.140625" style="277" customWidth="1"/>
    <col min="15367" max="15616" width="9.140625" style="277"/>
    <col min="15617" max="15617" width="3.7109375" style="277" customWidth="1"/>
    <col min="15618" max="15618" width="30.7109375" style="277" customWidth="1"/>
    <col min="15619" max="15619" width="5.7109375" style="277" customWidth="1"/>
    <col min="15620" max="15620" width="6.28515625" style="277" customWidth="1"/>
    <col min="15621" max="15621" width="18.7109375" style="277" customWidth="1"/>
    <col min="15622" max="15622" width="18.140625" style="277" customWidth="1"/>
    <col min="15623" max="15872" width="9.140625" style="277"/>
    <col min="15873" max="15873" width="3.7109375" style="277" customWidth="1"/>
    <col min="15874" max="15874" width="30.7109375" style="277" customWidth="1"/>
    <col min="15875" max="15875" width="5.7109375" style="277" customWidth="1"/>
    <col min="15876" max="15876" width="6.28515625" style="277" customWidth="1"/>
    <col min="15877" max="15877" width="18.7109375" style="277" customWidth="1"/>
    <col min="15878" max="15878" width="18.140625" style="277" customWidth="1"/>
    <col min="15879" max="16128" width="9.140625" style="277"/>
    <col min="16129" max="16129" width="3.7109375" style="277" customWidth="1"/>
    <col min="16130" max="16130" width="30.7109375" style="277" customWidth="1"/>
    <col min="16131" max="16131" width="5.7109375" style="277" customWidth="1"/>
    <col min="16132" max="16132" width="6.28515625" style="277" customWidth="1"/>
    <col min="16133" max="16133" width="18.7109375" style="277" customWidth="1"/>
    <col min="16134" max="16134" width="18.140625" style="277" customWidth="1"/>
    <col min="16135" max="16384" width="9.140625" style="277"/>
  </cols>
  <sheetData>
    <row r="1" spans="1:6">
      <c r="A1" s="272"/>
      <c r="B1" s="273" t="s">
        <v>180</v>
      </c>
      <c r="C1" s="274"/>
      <c r="D1" s="274"/>
      <c r="E1" s="275"/>
      <c r="F1" s="276"/>
    </row>
    <row r="2" spans="1:6" ht="29.25" customHeight="1" thickBot="1">
      <c r="A2" s="272"/>
      <c r="B2" s="356" t="s">
        <v>324</v>
      </c>
      <c r="C2" s="356"/>
      <c r="D2" s="356"/>
      <c r="E2" s="356"/>
      <c r="F2" s="356"/>
    </row>
    <row r="3" spans="1:6" ht="16.5" thickBot="1">
      <c r="A3" s="272"/>
      <c r="B3" s="269" t="s">
        <v>253</v>
      </c>
      <c r="C3" s="270"/>
      <c r="D3" s="270"/>
      <c r="E3" s="270"/>
      <c r="F3" s="270"/>
    </row>
    <row r="4" spans="1:6" ht="16.5">
      <c r="A4" s="272"/>
      <c r="B4" s="347"/>
      <c r="C4" s="348"/>
      <c r="D4" s="348"/>
      <c r="E4" s="346"/>
      <c r="F4" s="276"/>
    </row>
    <row r="5" spans="1:6" ht="16.5">
      <c r="A5" s="272"/>
      <c r="B5" s="280" t="s">
        <v>181</v>
      </c>
      <c r="D5" s="279"/>
      <c r="E5" s="275"/>
      <c r="F5" s="276"/>
    </row>
    <row r="6" spans="1:6" ht="29.25" thickBot="1">
      <c r="A6" s="281"/>
      <c r="B6" s="349" t="s">
        <v>182</v>
      </c>
      <c r="C6" s="349" t="s">
        <v>183</v>
      </c>
      <c r="D6" s="349" t="s">
        <v>3</v>
      </c>
      <c r="E6" s="350" t="s">
        <v>184</v>
      </c>
      <c r="F6" s="351" t="s">
        <v>185</v>
      </c>
    </row>
    <row r="7" spans="1:6" ht="15" thickTop="1">
      <c r="A7" s="282"/>
      <c r="B7" s="283" t="s">
        <v>186</v>
      </c>
      <c r="C7" s="284"/>
      <c r="D7" s="284"/>
      <c r="E7" s="285"/>
      <c r="F7" s="286"/>
    </row>
    <row r="8" spans="1:6" ht="71.25">
      <c r="A8" s="287">
        <v>1</v>
      </c>
      <c r="B8" s="288" t="s">
        <v>187</v>
      </c>
      <c r="C8" s="289">
        <v>11</v>
      </c>
      <c r="D8" s="290" t="s">
        <v>8</v>
      </c>
      <c r="E8" s="291"/>
      <c r="F8" s="292">
        <f>C8*E8</f>
        <v>0</v>
      </c>
    </row>
    <row r="9" spans="1:6" ht="156.75">
      <c r="A9" s="293">
        <v>2</v>
      </c>
      <c r="B9" s="294" t="s">
        <v>188</v>
      </c>
      <c r="C9" s="279"/>
      <c r="D9" s="295"/>
      <c r="E9" s="296"/>
      <c r="F9" s="297"/>
    </row>
    <row r="10" spans="1:6">
      <c r="A10" s="298"/>
      <c r="B10" s="294" t="s">
        <v>189</v>
      </c>
      <c r="C10" s="299">
        <v>60</v>
      </c>
      <c r="D10" s="299" t="s">
        <v>190</v>
      </c>
      <c r="E10" s="296"/>
      <c r="F10" s="300">
        <f t="shared" ref="F10:F19" si="0">C10*E10</f>
        <v>0</v>
      </c>
    </row>
    <row r="11" spans="1:6">
      <c r="A11" s="298"/>
      <c r="B11" s="294" t="s">
        <v>191</v>
      </c>
      <c r="C11" s="299">
        <v>370</v>
      </c>
      <c r="D11" s="299" t="s">
        <v>190</v>
      </c>
      <c r="E11" s="296"/>
      <c r="F11" s="300">
        <f t="shared" si="0"/>
        <v>0</v>
      </c>
    </row>
    <row r="12" spans="1:6" ht="57">
      <c r="A12" s="301">
        <v>3</v>
      </c>
      <c r="B12" s="302" t="s">
        <v>192</v>
      </c>
      <c r="C12" s="303">
        <v>15</v>
      </c>
      <c r="D12" s="299" t="s">
        <v>190</v>
      </c>
      <c r="E12" s="296"/>
      <c r="F12" s="300">
        <f>C12*E12</f>
        <v>0</v>
      </c>
    </row>
    <row r="13" spans="1:6" ht="85.5">
      <c r="A13" s="301">
        <v>4</v>
      </c>
      <c r="B13" s="302" t="s">
        <v>193</v>
      </c>
      <c r="C13" s="303">
        <v>18</v>
      </c>
      <c r="D13" s="304" t="s">
        <v>8</v>
      </c>
      <c r="E13" s="296"/>
      <c r="F13" s="297">
        <f>C13*E13</f>
        <v>0</v>
      </c>
    </row>
    <row r="14" spans="1:6" ht="42.75">
      <c r="A14" s="301">
        <v>5</v>
      </c>
      <c r="B14" s="302" t="s">
        <v>194</v>
      </c>
      <c r="C14" s="304">
        <v>1</v>
      </c>
      <c r="D14" s="304" t="s">
        <v>8</v>
      </c>
      <c r="E14" s="305"/>
      <c r="F14" s="300">
        <f>C14*E14</f>
        <v>0</v>
      </c>
    </row>
    <row r="15" spans="1:6" ht="42.75">
      <c r="A15" s="301">
        <v>6</v>
      </c>
      <c r="B15" s="302" t="s">
        <v>195</v>
      </c>
      <c r="C15" s="304">
        <v>1</v>
      </c>
      <c r="D15" s="304" t="s">
        <v>8</v>
      </c>
      <c r="E15" s="305"/>
      <c r="F15" s="300">
        <f>C15*E15</f>
        <v>0</v>
      </c>
    </row>
    <row r="16" spans="1:6" ht="71.25">
      <c r="A16" s="301">
        <v>7</v>
      </c>
      <c r="B16" s="302" t="s">
        <v>196</v>
      </c>
      <c r="C16" s="304">
        <v>3</v>
      </c>
      <c r="D16" s="304" t="s">
        <v>10</v>
      </c>
      <c r="E16" s="306"/>
      <c r="F16" s="300">
        <f t="shared" si="0"/>
        <v>0</v>
      </c>
    </row>
    <row r="17" spans="1:6" ht="28.5">
      <c r="A17" s="301">
        <v>8</v>
      </c>
      <c r="B17" s="302" t="s">
        <v>197</v>
      </c>
      <c r="C17" s="304">
        <v>1</v>
      </c>
      <c r="D17" s="304" t="s">
        <v>22</v>
      </c>
      <c r="E17" s="306"/>
      <c r="F17" s="300">
        <f t="shared" si="0"/>
        <v>0</v>
      </c>
    </row>
    <row r="18" spans="1:6" ht="57">
      <c r="A18" s="301">
        <v>9</v>
      </c>
      <c r="B18" s="302" t="s">
        <v>198</v>
      </c>
      <c r="C18" s="304">
        <v>20</v>
      </c>
      <c r="D18" s="304" t="s">
        <v>10</v>
      </c>
      <c r="E18" s="306"/>
      <c r="F18" s="300">
        <f t="shared" si="0"/>
        <v>0</v>
      </c>
    </row>
    <row r="19" spans="1:6" ht="71.25">
      <c r="A19" s="301">
        <v>10</v>
      </c>
      <c r="B19" s="302" t="s">
        <v>199</v>
      </c>
      <c r="C19" s="304">
        <v>3</v>
      </c>
      <c r="D19" s="304" t="s">
        <v>22</v>
      </c>
      <c r="E19" s="306"/>
      <c r="F19" s="300">
        <f t="shared" si="0"/>
        <v>0</v>
      </c>
    </row>
    <row r="20" spans="1:6" ht="42.75">
      <c r="A20" s="301">
        <v>11</v>
      </c>
      <c r="B20" s="302" t="s">
        <v>200</v>
      </c>
      <c r="C20" s="304">
        <v>3</v>
      </c>
      <c r="D20" s="304" t="s">
        <v>22</v>
      </c>
      <c r="E20" s="306"/>
      <c r="F20" s="300">
        <f>C20*E20</f>
        <v>0</v>
      </c>
    </row>
    <row r="21" spans="1:6">
      <c r="A21" s="307"/>
      <c r="B21" s="278"/>
      <c r="C21" s="279"/>
      <c r="D21" s="279"/>
      <c r="E21" s="308" t="s">
        <v>201</v>
      </c>
      <c r="F21" s="309">
        <f>SUM(F8:F20)</f>
        <v>0</v>
      </c>
    </row>
    <row r="22" spans="1:6">
      <c r="A22" s="307"/>
      <c r="B22" s="278"/>
      <c r="C22" s="279"/>
      <c r="D22" s="279"/>
      <c r="E22" s="308"/>
      <c r="F22" s="309"/>
    </row>
    <row r="23" spans="1:6">
      <c r="A23" s="307"/>
      <c r="B23" s="310" t="s">
        <v>202</v>
      </c>
      <c r="C23" s="299"/>
      <c r="D23" s="299"/>
      <c r="E23" s="311"/>
      <c r="F23" s="312"/>
    </row>
    <row r="24" spans="1:6" ht="142.5">
      <c r="A24" s="287">
        <v>12</v>
      </c>
      <c r="B24" s="313" t="s">
        <v>203</v>
      </c>
      <c r="C24" s="314">
        <v>10</v>
      </c>
      <c r="D24" s="299" t="s">
        <v>8</v>
      </c>
      <c r="E24" s="291"/>
      <c r="F24" s="292">
        <f>C24*E24</f>
        <v>0</v>
      </c>
    </row>
    <row r="25" spans="1:6" ht="142.5">
      <c r="A25" s="287">
        <v>13</v>
      </c>
      <c r="B25" s="313" t="s">
        <v>204</v>
      </c>
      <c r="C25" s="314">
        <v>1</v>
      </c>
      <c r="D25" s="299" t="s">
        <v>8</v>
      </c>
      <c r="E25" s="291"/>
      <c r="F25" s="292">
        <f>C25*E25</f>
        <v>0</v>
      </c>
    </row>
    <row r="26" spans="1:6" ht="99.75">
      <c r="A26" s="287">
        <v>14</v>
      </c>
      <c r="B26" s="313" t="s">
        <v>205</v>
      </c>
      <c r="C26" s="314">
        <v>7</v>
      </c>
      <c r="D26" s="299" t="s">
        <v>8</v>
      </c>
      <c r="E26" s="291"/>
      <c r="F26" s="292">
        <f>C26*E26</f>
        <v>0</v>
      </c>
    </row>
    <row r="27" spans="1:6">
      <c r="A27" s="307"/>
      <c r="B27" s="278"/>
      <c r="C27" s="279"/>
      <c r="D27" s="279"/>
      <c r="E27" s="308" t="s">
        <v>201</v>
      </c>
      <c r="F27" s="309">
        <f>SUM(F24:F26)</f>
        <v>0</v>
      </c>
    </row>
    <row r="28" spans="1:6">
      <c r="A28" s="307"/>
      <c r="B28" s="278"/>
      <c r="C28" s="279"/>
      <c r="D28" s="279"/>
      <c r="E28" s="308"/>
      <c r="F28" s="309"/>
    </row>
    <row r="29" spans="1:6">
      <c r="A29" s="307"/>
      <c r="B29" s="278"/>
      <c r="C29" s="279"/>
      <c r="D29" s="279"/>
      <c r="E29" s="308"/>
      <c r="F29" s="309"/>
    </row>
    <row r="30" spans="1:6">
      <c r="A30" s="307"/>
      <c r="B30" s="278"/>
      <c r="C30" s="279"/>
      <c r="D30" s="279"/>
      <c r="E30" s="308"/>
      <c r="F30" s="309"/>
    </row>
    <row r="31" spans="1:6">
      <c r="A31" s="307"/>
      <c r="B31" s="278"/>
      <c r="C31" s="279"/>
      <c r="D31" s="279"/>
      <c r="E31" s="308"/>
      <c r="F31" s="309"/>
    </row>
    <row r="32" spans="1:6">
      <c r="A32" s="307"/>
      <c r="B32" s="278"/>
      <c r="C32" s="279"/>
      <c r="D32" s="279"/>
      <c r="E32" s="308"/>
      <c r="F32" s="309"/>
    </row>
    <row r="33" spans="1:6">
      <c r="A33" s="307"/>
      <c r="B33" s="278"/>
      <c r="C33" s="279"/>
      <c r="D33" s="279"/>
      <c r="E33" s="308"/>
      <c r="F33" s="309"/>
    </row>
    <row r="34" spans="1:6">
      <c r="A34" s="307"/>
      <c r="B34" s="278"/>
      <c r="C34" s="279"/>
      <c r="D34" s="279"/>
      <c r="E34" s="308"/>
      <c r="F34" s="309"/>
    </row>
    <row r="35" spans="1:6">
      <c r="A35" s="307"/>
      <c r="B35" s="278"/>
      <c r="C35" s="279"/>
      <c r="D35" s="279"/>
      <c r="E35" s="308"/>
      <c r="F35" s="309"/>
    </row>
    <row r="36" spans="1:6">
      <c r="A36" s="307"/>
      <c r="B36" s="278"/>
      <c r="C36" s="279"/>
      <c r="D36" s="279"/>
      <c r="E36" s="308"/>
      <c r="F36" s="309"/>
    </row>
    <row r="37" spans="1:6">
      <c r="A37" s="307"/>
      <c r="B37" s="278"/>
      <c r="C37" s="279"/>
      <c r="D37" s="279"/>
      <c r="E37" s="308"/>
      <c r="F37" s="309"/>
    </row>
    <row r="38" spans="1:6">
      <c r="A38" s="307"/>
      <c r="B38" s="278"/>
      <c r="C38" s="279"/>
      <c r="D38" s="279"/>
      <c r="E38" s="308"/>
      <c r="F38" s="309"/>
    </row>
    <row r="39" spans="1:6">
      <c r="A39" s="272"/>
      <c r="B39" s="315" t="s">
        <v>206</v>
      </c>
      <c r="C39" s="316"/>
      <c r="D39" s="316"/>
      <c r="E39" s="317"/>
      <c r="F39" s="318"/>
    </row>
    <row r="40" spans="1:6" ht="99.75">
      <c r="A40" s="287">
        <v>15</v>
      </c>
      <c r="B40" s="319" t="s">
        <v>207</v>
      </c>
      <c r="C40" s="320">
        <v>1</v>
      </c>
      <c r="D40" s="320" t="s">
        <v>8</v>
      </c>
      <c r="E40" s="321"/>
      <c r="F40" s="322">
        <f>C40*E40</f>
        <v>0</v>
      </c>
    </row>
    <row r="41" spans="1:6" ht="57">
      <c r="A41" s="323">
        <v>16</v>
      </c>
      <c r="B41" s="324" t="s">
        <v>208</v>
      </c>
      <c r="C41" s="320">
        <v>1</v>
      </c>
      <c r="D41" s="320" t="s">
        <v>8</v>
      </c>
      <c r="E41" s="321"/>
      <c r="F41" s="322">
        <f>C41*E41</f>
        <v>0</v>
      </c>
    </row>
    <row r="42" spans="1:6" ht="42.75">
      <c r="A42" s="323">
        <v>17</v>
      </c>
      <c r="B42" s="319" t="s">
        <v>209</v>
      </c>
      <c r="C42" s="320">
        <v>1</v>
      </c>
      <c r="D42" s="320" t="s">
        <v>8</v>
      </c>
      <c r="E42" s="321"/>
      <c r="F42" s="322">
        <f>E42*C42</f>
        <v>0</v>
      </c>
    </row>
    <row r="43" spans="1:6" ht="57">
      <c r="A43" s="323">
        <v>18</v>
      </c>
      <c r="B43" s="319" t="s">
        <v>210</v>
      </c>
      <c r="C43" s="320">
        <v>1</v>
      </c>
      <c r="D43" s="320" t="s">
        <v>22</v>
      </c>
      <c r="E43" s="321"/>
      <c r="F43" s="322">
        <f>C43*E43</f>
        <v>0</v>
      </c>
    </row>
    <row r="44" spans="1:6">
      <c r="A44" s="307"/>
      <c r="B44" s="278"/>
      <c r="C44" s="279"/>
      <c r="D44" s="279"/>
      <c r="E44" s="325" t="s">
        <v>201</v>
      </c>
      <c r="F44" s="309">
        <f>SUM(F40:F43)</f>
        <v>0</v>
      </c>
    </row>
    <row r="45" spans="1:6">
      <c r="A45" s="307"/>
      <c r="B45" s="278"/>
      <c r="C45" s="279"/>
      <c r="D45" s="279"/>
      <c r="E45" s="325"/>
      <c r="F45" s="309"/>
    </row>
    <row r="46" spans="1:6">
      <c r="A46" s="307"/>
      <c r="B46" s="278"/>
      <c r="C46" s="279"/>
      <c r="D46" s="279"/>
      <c r="E46" s="325"/>
      <c r="F46" s="309"/>
    </row>
    <row r="47" spans="1:6">
      <c r="A47" s="307"/>
      <c r="B47" s="310" t="s">
        <v>211</v>
      </c>
      <c r="C47" s="299"/>
      <c r="D47" s="299"/>
      <c r="E47" s="326"/>
      <c r="F47" s="327"/>
    </row>
    <row r="48" spans="1:6" ht="28.5">
      <c r="A48" s="287">
        <v>19</v>
      </c>
      <c r="B48" s="302" t="s">
        <v>212</v>
      </c>
      <c r="C48" s="299">
        <v>430</v>
      </c>
      <c r="D48" s="299" t="s">
        <v>190</v>
      </c>
      <c r="E48" s="296"/>
      <c r="F48" s="297">
        <f>C48*E48</f>
        <v>0</v>
      </c>
    </row>
    <row r="49" spans="1:6" ht="28.5">
      <c r="A49" s="287">
        <v>20</v>
      </c>
      <c r="B49" s="302" t="s">
        <v>213</v>
      </c>
      <c r="C49" s="299">
        <v>450</v>
      </c>
      <c r="D49" s="299" t="s">
        <v>190</v>
      </c>
      <c r="E49" s="296"/>
      <c r="F49" s="300">
        <f>C49*E49</f>
        <v>0</v>
      </c>
    </row>
    <row r="50" spans="1:6">
      <c r="A50" s="307"/>
      <c r="B50" s="278"/>
      <c r="C50" s="279"/>
      <c r="D50" s="279"/>
      <c r="E50" s="328" t="s">
        <v>201</v>
      </c>
      <c r="F50" s="329">
        <f>SUM(F48:F49)</f>
        <v>0</v>
      </c>
    </row>
    <row r="51" spans="1:6">
      <c r="A51" s="307"/>
      <c r="B51" s="278"/>
      <c r="C51" s="279"/>
      <c r="D51" s="279"/>
      <c r="E51" s="328"/>
      <c r="F51" s="329"/>
    </row>
    <row r="52" spans="1:6">
      <c r="A52" s="307"/>
      <c r="B52" s="278"/>
      <c r="C52" s="279"/>
      <c r="D52" s="279"/>
      <c r="E52" s="328"/>
      <c r="F52" s="329"/>
    </row>
    <row r="53" spans="1:6">
      <c r="A53" s="307"/>
      <c r="B53" s="310" t="s">
        <v>214</v>
      </c>
      <c r="C53" s="299"/>
      <c r="D53" s="299"/>
      <c r="E53" s="296"/>
      <c r="F53" s="297"/>
    </row>
    <row r="54" spans="1:6" ht="28.5">
      <c r="A54" s="287">
        <v>21</v>
      </c>
      <c r="B54" s="302" t="s">
        <v>215</v>
      </c>
      <c r="C54" s="299">
        <v>14</v>
      </c>
      <c r="D54" s="299" t="s">
        <v>8</v>
      </c>
      <c r="E54" s="291"/>
      <c r="F54" s="292">
        <f t="shared" ref="F54:F60" si="1">C54*E54</f>
        <v>0</v>
      </c>
    </row>
    <row r="55" spans="1:6" ht="28.5">
      <c r="A55" s="287">
        <v>22</v>
      </c>
      <c r="B55" s="302" t="s">
        <v>216</v>
      </c>
      <c r="C55" s="299">
        <v>11</v>
      </c>
      <c r="D55" s="299" t="s">
        <v>8</v>
      </c>
      <c r="E55" s="291"/>
      <c r="F55" s="292">
        <f t="shared" si="1"/>
        <v>0</v>
      </c>
    </row>
    <row r="56" spans="1:6">
      <c r="A56" s="287">
        <v>23</v>
      </c>
      <c r="B56" s="302" t="s">
        <v>217</v>
      </c>
      <c r="C56" s="299">
        <v>28</v>
      </c>
      <c r="D56" s="299" t="s">
        <v>8</v>
      </c>
      <c r="E56" s="291"/>
      <c r="F56" s="292">
        <f t="shared" si="1"/>
        <v>0</v>
      </c>
    </row>
    <row r="57" spans="1:6" ht="42.75">
      <c r="A57" s="287">
        <v>24</v>
      </c>
      <c r="B57" s="302" t="s">
        <v>218</v>
      </c>
      <c r="C57" s="299">
        <v>1</v>
      </c>
      <c r="D57" s="299" t="s">
        <v>8</v>
      </c>
      <c r="E57" s="291"/>
      <c r="F57" s="292">
        <f t="shared" si="1"/>
        <v>0</v>
      </c>
    </row>
    <row r="58" spans="1:6" ht="42.75">
      <c r="A58" s="287">
        <v>25</v>
      </c>
      <c r="B58" s="302" t="s">
        <v>219</v>
      </c>
      <c r="C58" s="299">
        <v>1</v>
      </c>
      <c r="D58" s="299" t="s">
        <v>22</v>
      </c>
      <c r="E58" s="291"/>
      <c r="F58" s="292">
        <f t="shared" si="1"/>
        <v>0</v>
      </c>
    </row>
    <row r="59" spans="1:6" ht="28.5">
      <c r="A59" s="287">
        <v>26</v>
      </c>
      <c r="B59" s="319" t="s">
        <v>220</v>
      </c>
      <c r="C59" s="320">
        <v>1</v>
      </c>
      <c r="D59" s="320" t="s">
        <v>22</v>
      </c>
      <c r="E59" s="291"/>
      <c r="F59" s="292">
        <f t="shared" si="1"/>
        <v>0</v>
      </c>
    </row>
    <row r="60" spans="1:6" ht="42.75">
      <c r="A60" s="287">
        <v>27</v>
      </c>
      <c r="B60" s="319" t="s">
        <v>221</v>
      </c>
      <c r="C60" s="320">
        <v>1</v>
      </c>
      <c r="D60" s="320" t="s">
        <v>22</v>
      </c>
      <c r="E60" s="291"/>
      <c r="F60" s="292">
        <f t="shared" si="1"/>
        <v>0</v>
      </c>
    </row>
    <row r="61" spans="1:6">
      <c r="A61" s="307"/>
      <c r="B61" s="278"/>
      <c r="C61" s="279"/>
      <c r="D61" s="279"/>
      <c r="E61" s="330" t="s">
        <v>201</v>
      </c>
      <c r="F61" s="329">
        <f>SUM(F54:F60)</f>
        <v>0</v>
      </c>
    </row>
    <row r="62" spans="1:6">
      <c r="A62" s="307"/>
      <c r="B62" s="278"/>
      <c r="C62" s="279"/>
      <c r="D62" s="279"/>
      <c r="E62" s="330"/>
      <c r="F62" s="329"/>
    </row>
    <row r="63" spans="1:6">
      <c r="A63" s="307"/>
      <c r="B63" s="278"/>
      <c r="C63" s="279"/>
      <c r="D63" s="279"/>
      <c r="E63" s="330"/>
      <c r="F63" s="329"/>
    </row>
    <row r="64" spans="1:6">
      <c r="A64" s="307"/>
      <c r="B64" s="278"/>
      <c r="C64" s="279"/>
      <c r="D64" s="279"/>
      <c r="E64" s="330"/>
      <c r="F64" s="329"/>
    </row>
    <row r="65" spans="1:6">
      <c r="A65" s="307"/>
      <c r="B65" s="278"/>
      <c r="C65" s="279"/>
      <c r="D65" s="279"/>
      <c r="E65" s="330"/>
      <c r="F65" s="329"/>
    </row>
    <row r="66" spans="1:6">
      <c r="A66" s="307"/>
      <c r="B66" s="278"/>
      <c r="C66" s="279"/>
      <c r="D66" s="279"/>
      <c r="E66" s="330"/>
      <c r="F66" s="329"/>
    </row>
    <row r="67" spans="1:6">
      <c r="A67" s="331"/>
      <c r="B67" s="310" t="s">
        <v>222</v>
      </c>
      <c r="C67" s="299"/>
      <c r="D67" s="299"/>
      <c r="E67" s="296"/>
      <c r="F67" s="297"/>
    </row>
    <row r="68" spans="1:6" ht="28.5">
      <c r="A68" s="287">
        <v>28</v>
      </c>
      <c r="B68" s="302" t="s">
        <v>223</v>
      </c>
      <c r="C68" s="299">
        <v>430</v>
      </c>
      <c r="D68" s="299" t="s">
        <v>190</v>
      </c>
      <c r="E68" s="291"/>
      <c r="F68" s="292">
        <f t="shared" ref="F68:F76" si="2">C68*E68</f>
        <v>0</v>
      </c>
    </row>
    <row r="69" spans="1:6">
      <c r="A69" s="287">
        <v>29</v>
      </c>
      <c r="B69" s="302" t="s">
        <v>224</v>
      </c>
      <c r="C69" s="299">
        <v>1</v>
      </c>
      <c r="D69" s="299" t="s">
        <v>22</v>
      </c>
      <c r="E69" s="291"/>
      <c r="F69" s="292">
        <f t="shared" si="2"/>
        <v>0</v>
      </c>
    </row>
    <row r="70" spans="1:6">
      <c r="A70" s="287">
        <v>30</v>
      </c>
      <c r="B70" s="302" t="s">
        <v>225</v>
      </c>
      <c r="C70" s="299">
        <v>1</v>
      </c>
      <c r="D70" s="299" t="s">
        <v>22</v>
      </c>
      <c r="E70" s="291"/>
      <c r="F70" s="292">
        <f t="shared" si="2"/>
        <v>0</v>
      </c>
    </row>
    <row r="71" spans="1:6" ht="28.5">
      <c r="A71" s="287">
        <v>31</v>
      </c>
      <c r="B71" s="302" t="s">
        <v>226</v>
      </c>
      <c r="C71" s="299">
        <v>1</v>
      </c>
      <c r="D71" s="299" t="s">
        <v>22</v>
      </c>
      <c r="E71" s="291"/>
      <c r="F71" s="300">
        <f>C71*E71</f>
        <v>0</v>
      </c>
    </row>
    <row r="72" spans="1:6">
      <c r="A72" s="287">
        <v>32</v>
      </c>
      <c r="B72" s="302" t="s">
        <v>227</v>
      </c>
      <c r="C72" s="299">
        <v>1</v>
      </c>
      <c r="D72" s="299" t="s">
        <v>22</v>
      </c>
      <c r="E72" s="291"/>
      <c r="F72" s="292">
        <f t="shared" si="2"/>
        <v>0</v>
      </c>
    </row>
    <row r="73" spans="1:6" ht="28.5">
      <c r="A73" s="287">
        <v>33</v>
      </c>
      <c r="B73" s="302" t="s">
        <v>228</v>
      </c>
      <c r="C73" s="299">
        <v>1</v>
      </c>
      <c r="D73" s="299" t="s">
        <v>22</v>
      </c>
      <c r="E73" s="291"/>
      <c r="F73" s="292">
        <f t="shared" si="2"/>
        <v>0</v>
      </c>
    </row>
    <row r="74" spans="1:6" ht="71.25">
      <c r="A74" s="287">
        <v>34</v>
      </c>
      <c r="B74" s="302" t="s">
        <v>229</v>
      </c>
      <c r="C74" s="299">
        <v>1</v>
      </c>
      <c r="D74" s="299" t="s">
        <v>22</v>
      </c>
      <c r="E74" s="291"/>
      <c r="F74" s="292">
        <f t="shared" si="2"/>
        <v>0</v>
      </c>
    </row>
    <row r="75" spans="1:6" ht="42.75">
      <c r="A75" s="323">
        <v>35</v>
      </c>
      <c r="B75" s="319" t="s">
        <v>230</v>
      </c>
      <c r="C75" s="320">
        <v>4</v>
      </c>
      <c r="D75" s="320" t="s">
        <v>21</v>
      </c>
      <c r="E75" s="332"/>
      <c r="F75" s="333">
        <f>C75*E75</f>
        <v>0</v>
      </c>
    </row>
    <row r="76" spans="1:6">
      <c r="A76" s="287">
        <v>36</v>
      </c>
      <c r="B76" s="302" t="s">
        <v>231</v>
      </c>
      <c r="C76" s="299">
        <v>4</v>
      </c>
      <c r="D76" s="299" t="s">
        <v>21</v>
      </c>
      <c r="E76" s="291"/>
      <c r="F76" s="300">
        <f t="shared" si="2"/>
        <v>0</v>
      </c>
    </row>
    <row r="77" spans="1:6">
      <c r="A77" s="287">
        <v>37</v>
      </c>
      <c r="B77" s="302" t="s">
        <v>232</v>
      </c>
      <c r="C77" s="299">
        <v>1</v>
      </c>
      <c r="D77" s="299" t="s">
        <v>22</v>
      </c>
      <c r="E77" s="291"/>
      <c r="F77" s="300">
        <f>C77*E77</f>
        <v>0</v>
      </c>
    </row>
    <row r="78" spans="1:6">
      <c r="A78" s="272"/>
      <c r="B78" s="278"/>
      <c r="C78" s="279"/>
      <c r="D78" s="279"/>
      <c r="E78" s="330" t="s">
        <v>201</v>
      </c>
      <c r="F78" s="329">
        <f>SUM(F68:F77)</f>
        <v>0</v>
      </c>
    </row>
    <row r="79" spans="1:6">
      <c r="A79" s="272"/>
      <c r="B79" s="278"/>
      <c r="C79" s="279"/>
      <c r="D79" s="279"/>
      <c r="E79" s="330"/>
      <c r="F79" s="329"/>
    </row>
    <row r="80" spans="1:6">
      <c r="A80" s="272"/>
      <c r="B80" s="278"/>
      <c r="C80" s="279"/>
      <c r="D80" s="279"/>
      <c r="E80" s="330"/>
      <c r="F80" s="329"/>
    </row>
    <row r="81" spans="1:6">
      <c r="A81" s="331"/>
      <c r="B81" s="310" t="s">
        <v>233</v>
      </c>
      <c r="C81" s="299"/>
      <c r="D81" s="299"/>
      <c r="E81" s="296"/>
      <c r="F81" s="297"/>
    </row>
    <row r="82" spans="1:6" ht="28.5">
      <c r="A82" s="323">
        <v>38</v>
      </c>
      <c r="B82" s="319" t="s">
        <v>234</v>
      </c>
      <c r="C82" s="320">
        <v>1</v>
      </c>
      <c r="D82" s="320" t="s">
        <v>8</v>
      </c>
      <c r="E82" s="332"/>
      <c r="F82" s="333">
        <f t="shared" ref="F82:F88" si="3">C82*E82</f>
        <v>0</v>
      </c>
    </row>
    <row r="83" spans="1:6" ht="99.75">
      <c r="A83" s="323">
        <v>39</v>
      </c>
      <c r="B83" s="319" t="s">
        <v>235</v>
      </c>
      <c r="C83" s="320">
        <v>1</v>
      </c>
      <c r="D83" s="320" t="s">
        <v>22</v>
      </c>
      <c r="E83" s="332"/>
      <c r="F83" s="333">
        <f t="shared" si="3"/>
        <v>0</v>
      </c>
    </row>
    <row r="84" spans="1:6" ht="85.5">
      <c r="A84" s="323">
        <v>40</v>
      </c>
      <c r="B84" s="319" t="s">
        <v>236</v>
      </c>
      <c r="C84" s="320">
        <v>1</v>
      </c>
      <c r="D84" s="320" t="s">
        <v>22</v>
      </c>
      <c r="E84" s="332"/>
      <c r="F84" s="333">
        <f>E84*C84</f>
        <v>0</v>
      </c>
    </row>
    <row r="85" spans="1:6" ht="171">
      <c r="A85" s="323">
        <v>41</v>
      </c>
      <c r="B85" s="319" t="s">
        <v>237</v>
      </c>
      <c r="C85" s="320">
        <v>1</v>
      </c>
      <c r="D85" s="320" t="s">
        <v>22</v>
      </c>
      <c r="E85" s="332"/>
      <c r="F85" s="333">
        <f t="shared" si="3"/>
        <v>0</v>
      </c>
    </row>
    <row r="86" spans="1:6" ht="42.75">
      <c r="A86" s="323">
        <v>42</v>
      </c>
      <c r="B86" s="319" t="s">
        <v>238</v>
      </c>
      <c r="C86" s="320">
        <v>1</v>
      </c>
      <c r="D86" s="320" t="s">
        <v>22</v>
      </c>
      <c r="E86" s="332"/>
      <c r="F86" s="333">
        <f t="shared" si="3"/>
        <v>0</v>
      </c>
    </row>
    <row r="87" spans="1:6" ht="42.75">
      <c r="A87" s="323">
        <v>43</v>
      </c>
      <c r="B87" s="319" t="s">
        <v>239</v>
      </c>
      <c r="C87" s="320">
        <v>19</v>
      </c>
      <c r="D87" s="320" t="s">
        <v>22</v>
      </c>
      <c r="E87" s="332"/>
      <c r="F87" s="333">
        <f t="shared" si="3"/>
        <v>0</v>
      </c>
    </row>
    <row r="88" spans="1:6">
      <c r="A88" s="323">
        <v>44</v>
      </c>
      <c r="B88" s="319" t="s">
        <v>240</v>
      </c>
      <c r="C88" s="320">
        <v>1</v>
      </c>
      <c r="D88" s="320" t="s">
        <v>22</v>
      </c>
      <c r="E88" s="332"/>
      <c r="F88" s="333">
        <f t="shared" si="3"/>
        <v>0</v>
      </c>
    </row>
    <row r="89" spans="1:6">
      <c r="A89" s="272"/>
      <c r="B89" s="278"/>
      <c r="C89" s="279"/>
      <c r="D89" s="279"/>
      <c r="E89" s="330" t="s">
        <v>201</v>
      </c>
      <c r="F89" s="329">
        <f>SUM(F82:F88)</f>
        <v>0</v>
      </c>
    </row>
    <row r="90" spans="1:6">
      <c r="A90" s="272"/>
      <c r="B90" s="278"/>
      <c r="C90" s="279"/>
      <c r="D90" s="279"/>
      <c r="E90" s="330"/>
      <c r="F90" s="329"/>
    </row>
    <row r="91" spans="1:6">
      <c r="A91" s="272"/>
      <c r="B91" s="278"/>
      <c r="C91" s="279"/>
      <c r="D91" s="279"/>
      <c r="E91" s="330"/>
      <c r="F91" s="334"/>
    </row>
    <row r="92" spans="1:6">
      <c r="A92" s="272"/>
      <c r="B92" s="278"/>
      <c r="C92" s="279"/>
      <c r="D92" s="279"/>
      <c r="E92" s="330"/>
      <c r="F92" s="334"/>
    </row>
    <row r="93" spans="1:6" ht="17.25">
      <c r="A93" s="272"/>
      <c r="B93" s="352" t="s">
        <v>241</v>
      </c>
      <c r="C93" s="353"/>
      <c r="D93" s="353"/>
      <c r="E93" s="354"/>
      <c r="F93" s="355"/>
    </row>
    <row r="94" spans="1:6" ht="17.25">
      <c r="A94" s="338"/>
      <c r="B94" s="339" t="s">
        <v>242</v>
      </c>
      <c r="C94" s="279"/>
      <c r="D94" s="279"/>
      <c r="E94" s="330"/>
      <c r="F94" s="309">
        <f>F21</f>
        <v>0</v>
      </c>
    </row>
    <row r="95" spans="1:6" ht="17.25">
      <c r="A95" s="272"/>
      <c r="B95" s="339" t="s">
        <v>243</v>
      </c>
      <c r="C95" s="279"/>
      <c r="D95" s="279"/>
      <c r="E95" s="330"/>
      <c r="F95" s="309">
        <f>F27</f>
        <v>0</v>
      </c>
    </row>
    <row r="96" spans="1:6" ht="17.25">
      <c r="A96" s="272"/>
      <c r="B96" s="339" t="s">
        <v>244</v>
      </c>
      <c r="C96" s="279"/>
      <c r="D96" s="279"/>
      <c r="E96" s="330"/>
      <c r="F96" s="309">
        <f>F44</f>
        <v>0</v>
      </c>
    </row>
    <row r="97" spans="1:6" ht="17.25">
      <c r="A97" s="272"/>
      <c r="B97" s="339" t="s">
        <v>245</v>
      </c>
      <c r="C97" s="279"/>
      <c r="D97" s="279"/>
      <c r="E97" s="330"/>
      <c r="F97" s="309">
        <f>F50</f>
        <v>0</v>
      </c>
    </row>
    <row r="98" spans="1:6" ht="17.25">
      <c r="A98" s="272"/>
      <c r="B98" s="339" t="s">
        <v>246</v>
      </c>
      <c r="C98" s="279"/>
      <c r="D98" s="279"/>
      <c r="E98" s="330"/>
      <c r="F98" s="309">
        <f>F61</f>
        <v>0</v>
      </c>
    </row>
    <row r="99" spans="1:6" ht="17.25">
      <c r="A99" s="272"/>
      <c r="B99" s="339" t="s">
        <v>247</v>
      </c>
      <c r="C99" s="279"/>
      <c r="D99" s="279"/>
      <c r="E99" s="330"/>
      <c r="F99" s="309">
        <f>F78</f>
        <v>0</v>
      </c>
    </row>
    <row r="100" spans="1:6" ht="17.25">
      <c r="A100" s="272"/>
      <c r="B100" s="340" t="s">
        <v>248</v>
      </c>
      <c r="C100" s="335"/>
      <c r="D100" s="335"/>
      <c r="E100" s="336"/>
      <c r="F100" s="337">
        <f>F89</f>
        <v>0</v>
      </c>
    </row>
    <row r="101" spans="1:6" ht="17.25">
      <c r="A101" s="272"/>
      <c r="B101" s="339"/>
      <c r="C101" s="279"/>
      <c r="D101" s="341" t="s">
        <v>249</v>
      </c>
      <c r="E101" s="330"/>
      <c r="F101" s="329">
        <f>SUM(F94:F100)</f>
        <v>0</v>
      </c>
    </row>
    <row r="102" spans="1:6">
      <c r="A102" s="272"/>
      <c r="B102" s="278"/>
      <c r="C102" s="279"/>
      <c r="D102" s="279"/>
      <c r="E102" s="330"/>
      <c r="F102" s="334"/>
    </row>
    <row r="103" spans="1:6">
      <c r="A103" s="272"/>
      <c r="B103" s="278"/>
      <c r="C103" s="279"/>
      <c r="D103" s="279"/>
      <c r="E103" s="330"/>
      <c r="F103" s="334"/>
    </row>
    <row r="104" spans="1:6">
      <c r="A104" s="272"/>
      <c r="B104" s="278"/>
      <c r="C104" s="342" t="s">
        <v>250</v>
      </c>
      <c r="D104" s="335"/>
      <c r="E104" s="336"/>
      <c r="F104" s="337">
        <f>ROUND(F101*22%,2)</f>
        <v>0</v>
      </c>
    </row>
    <row r="105" spans="1:6">
      <c r="A105" s="272"/>
      <c r="B105" s="278"/>
      <c r="C105" s="279"/>
      <c r="D105" s="279" t="s">
        <v>251</v>
      </c>
      <c r="E105" s="330"/>
      <c r="F105" s="329">
        <f>F101+F104</f>
        <v>0</v>
      </c>
    </row>
    <row r="106" spans="1:6">
      <c r="B106" s="343" t="s">
        <v>252</v>
      </c>
      <c r="E106" s="275"/>
      <c r="F106" s="275"/>
    </row>
  </sheetData>
  <sheetProtection algorithmName="SHA-512" hashValue="JUGboKXGn6SDzonHSVqjGt/6k9dMnQkFc2O9ZPj4Xy+nteuoFpKU9h1GwnqD1y1IJAtZV5+N8e9Af6WvJkfNkg==" saltValue="JWSMQopvbnLdXPSUUNMoRA==" spinCount="100000" sheet="1" objects="1" scenarios="1"/>
  <mergeCells count="3">
    <mergeCell ref="B1:D1"/>
    <mergeCell ref="B3:F3"/>
    <mergeCell ref="B2:F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AD05-3C34-4DA2-ABF7-CE759DCDF493}">
  <sheetPr>
    <tabColor rgb="FF92D050"/>
    <pageSetUpPr fitToPage="1"/>
  </sheetPr>
  <dimension ref="A1:AQ23"/>
  <sheetViews>
    <sheetView view="pageBreakPreview" zoomScaleNormal="130" zoomScaleSheetLayoutView="100" workbookViewId="0">
      <selection sqref="A1:F2"/>
    </sheetView>
  </sheetViews>
  <sheetFormatPr defaultColWidth="10.28515625" defaultRowHeight="14.25"/>
  <cols>
    <col min="1" max="1" width="10.42578125" style="78" bestFit="1" customWidth="1"/>
    <col min="2" max="2" width="75.5703125" style="79" customWidth="1"/>
    <col min="3" max="3" width="6.42578125" style="75" bestFit="1" customWidth="1"/>
    <col min="4" max="4" width="11.28515625" style="76" bestFit="1" customWidth="1"/>
    <col min="5" max="5" width="11" style="77" bestFit="1" customWidth="1"/>
    <col min="6" max="6" width="16.5703125" style="80" bestFit="1" customWidth="1"/>
    <col min="7" max="16384" width="10.28515625" style="44"/>
  </cols>
  <sheetData>
    <row r="1" spans="1:43" s="34" customFormat="1">
      <c r="A1" s="250" t="s">
        <v>324</v>
      </c>
      <c r="B1" s="251"/>
      <c r="C1" s="251"/>
      <c r="D1" s="251"/>
      <c r="E1" s="251"/>
      <c r="F1" s="252"/>
    </row>
    <row r="2" spans="1:43" s="34" customFormat="1" ht="15" thickBot="1">
      <c r="A2" s="253"/>
      <c r="B2" s="254"/>
      <c r="C2" s="254"/>
      <c r="D2" s="254"/>
      <c r="E2" s="254"/>
      <c r="F2" s="255"/>
    </row>
    <row r="3" spans="1:43" s="34" customFormat="1" ht="15" thickBot="1">
      <c r="A3" s="256"/>
      <c r="B3" s="257"/>
      <c r="C3" s="35"/>
      <c r="D3" s="36"/>
      <c r="E3" s="37"/>
      <c r="F3" s="38"/>
    </row>
    <row r="4" spans="1:43" s="39" customFormat="1" ht="18" thickBot="1">
      <c r="A4" s="258" t="s">
        <v>140</v>
      </c>
      <c r="B4" s="259"/>
      <c r="C4" s="259"/>
      <c r="D4" s="259"/>
      <c r="E4" s="259"/>
      <c r="F4" s="260"/>
    </row>
    <row r="5" spans="1:43">
      <c r="A5" s="40"/>
      <c r="B5" s="41"/>
      <c r="C5" s="42"/>
      <c r="D5" s="42"/>
      <c r="E5" s="43"/>
      <c r="F5" s="43"/>
    </row>
    <row r="6" spans="1:43" s="39" customFormat="1" ht="28.5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" thickBot="1">
      <c r="A7" s="50"/>
      <c r="B7" s="51"/>
      <c r="C7" s="52"/>
      <c r="D7" s="53"/>
      <c r="E7" s="54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ht="18" thickBot="1">
      <c r="A8" s="82" t="s">
        <v>44</v>
      </c>
      <c r="B8" s="83" t="s">
        <v>43</v>
      </c>
      <c r="C8" s="56"/>
      <c r="D8" s="57"/>
      <c r="E8" s="58"/>
      <c r="F8" s="59"/>
    </row>
    <row r="9" spans="1:43">
      <c r="A9" s="69"/>
      <c r="B9" s="70"/>
      <c r="C9" s="102"/>
      <c r="D9" s="72"/>
      <c r="E9" s="204"/>
      <c r="F9" s="64"/>
    </row>
    <row r="10" spans="1:43">
      <c r="A10" s="69"/>
      <c r="B10" s="70"/>
      <c r="C10" s="102"/>
      <c r="D10" s="72"/>
      <c r="E10" s="204"/>
      <c r="F10" s="64"/>
    </row>
    <row r="11" spans="1:43">
      <c r="A11" s="69" t="s">
        <v>44</v>
      </c>
      <c r="B11" s="70" t="s">
        <v>113</v>
      </c>
      <c r="C11" s="102" t="s">
        <v>21</v>
      </c>
      <c r="D11" s="72">
        <v>100</v>
      </c>
      <c r="E11" s="204"/>
      <c r="F11" s="64">
        <f>E11*D11</f>
        <v>0</v>
      </c>
    </row>
    <row r="12" spans="1:43">
      <c r="A12" s="69"/>
      <c r="B12" s="70"/>
      <c r="C12" s="102"/>
      <c r="D12" s="72"/>
      <c r="E12" s="204"/>
      <c r="F12" s="64"/>
    </row>
    <row r="13" spans="1:43">
      <c r="A13" s="69" t="s">
        <v>47</v>
      </c>
      <c r="B13" s="70" t="s">
        <v>114</v>
      </c>
      <c r="C13" s="102" t="s">
        <v>21</v>
      </c>
      <c r="D13" s="72">
        <v>50</v>
      </c>
      <c r="E13" s="204"/>
      <c r="F13" s="64">
        <f>E13*D13</f>
        <v>0</v>
      </c>
    </row>
    <row r="14" spans="1:43">
      <c r="A14" s="69"/>
      <c r="B14" s="70"/>
      <c r="C14" s="102"/>
      <c r="D14" s="72"/>
      <c r="E14" s="204"/>
      <c r="F14" s="64"/>
    </row>
    <row r="15" spans="1:43" ht="28.5">
      <c r="A15" s="69" t="s">
        <v>50</v>
      </c>
      <c r="B15" s="70" t="s">
        <v>97</v>
      </c>
      <c r="C15" s="102" t="s">
        <v>22</v>
      </c>
      <c r="D15" s="72">
        <v>1</v>
      </c>
      <c r="E15" s="204"/>
      <c r="F15" s="64">
        <f>E15*D15</f>
        <v>0</v>
      </c>
    </row>
    <row r="16" spans="1:43">
      <c r="A16" s="69"/>
      <c r="B16" s="70"/>
      <c r="C16" s="102"/>
      <c r="D16" s="72"/>
      <c r="E16" s="204"/>
      <c r="F16" s="64"/>
    </row>
    <row r="17" spans="1:6">
      <c r="A17" s="69" t="s">
        <v>53</v>
      </c>
      <c r="B17" s="70" t="s">
        <v>86</v>
      </c>
      <c r="C17" s="102" t="s">
        <v>8</v>
      </c>
      <c r="D17" s="72">
        <v>1</v>
      </c>
      <c r="E17" s="204"/>
      <c r="F17" s="64">
        <f>E17*D17</f>
        <v>0</v>
      </c>
    </row>
    <row r="18" spans="1:6">
      <c r="A18" s="69"/>
      <c r="B18" s="70"/>
      <c r="C18" s="102"/>
      <c r="D18" s="72"/>
      <c r="E18" s="204"/>
      <c r="F18" s="64"/>
    </row>
    <row r="19" spans="1:6" ht="28.5">
      <c r="A19" s="69" t="s">
        <v>58</v>
      </c>
      <c r="B19" s="70" t="s">
        <v>87</v>
      </c>
      <c r="C19" s="102" t="s">
        <v>8</v>
      </c>
      <c r="D19" s="72">
        <v>1</v>
      </c>
      <c r="E19" s="204"/>
      <c r="F19" s="64">
        <f>E19*D19</f>
        <v>0</v>
      </c>
    </row>
    <row r="20" spans="1:6">
      <c r="A20" s="69"/>
      <c r="B20" s="70"/>
      <c r="C20" s="102"/>
      <c r="D20" s="72"/>
      <c r="E20" s="204"/>
      <c r="F20" s="64"/>
    </row>
    <row r="21" spans="1:6" ht="28.5">
      <c r="A21" s="69" t="s">
        <v>63</v>
      </c>
      <c r="B21" s="70" t="s">
        <v>24</v>
      </c>
      <c r="C21" s="102">
        <v>0.05</v>
      </c>
      <c r="D21" s="72"/>
      <c r="E21" s="204"/>
      <c r="F21" s="64">
        <f>SUM(F11:F19)*C21</f>
        <v>0</v>
      </c>
    </row>
    <row r="22" spans="1:6" ht="15" thickBot="1">
      <c r="A22" s="69"/>
      <c r="B22" s="70"/>
      <c r="C22" s="102"/>
      <c r="D22" s="72"/>
      <c r="E22" s="204"/>
      <c r="F22" s="64"/>
    </row>
    <row r="23" spans="1:6" ht="18" thickBot="1">
      <c r="A23" s="82" t="s">
        <v>44</v>
      </c>
      <c r="B23" s="83" t="s">
        <v>43</v>
      </c>
      <c r="C23" s="56"/>
      <c r="D23" s="57"/>
      <c r="E23" s="58"/>
      <c r="F23" s="98">
        <f>SUM(F11:F21)</f>
        <v>0</v>
      </c>
    </row>
  </sheetData>
  <sheetProtection algorithmName="SHA-512" hashValue="6GlUJ1+yZmzbV34koW9p5GahSKOgv1diqsQt4VzPkt2+urqw+CS2O2dxoZvHVq07CFgjRXNg01ka5tboxwT4BA==" saltValue="yF1ZtDhzphARiAv8XKdn9g==" spinCount="100000" sheet="1" objects="1" scenarios="1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>
    <oddFooter>&amp;CTuje storitve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8</vt:i4>
      </vt:variant>
    </vt:vector>
  </HeadingPairs>
  <TitlesOfParts>
    <vt:vector size="14" baseType="lpstr">
      <vt:lpstr>Rekapitulacija</vt:lpstr>
      <vt:lpstr>1-Cesta</vt:lpstr>
      <vt:lpstr>2-Brv</vt:lpstr>
      <vt:lpstr>3-Zasaditve</vt:lpstr>
      <vt:lpstr>4-JR</vt:lpstr>
      <vt:lpstr>5-Tuje</vt:lpstr>
      <vt:lpstr>'1-Cesta'!Področje_tiskanja</vt:lpstr>
      <vt:lpstr>'2-Brv'!Področje_tiskanja</vt:lpstr>
      <vt:lpstr>'4-JR'!Področje_tiskanja</vt:lpstr>
      <vt:lpstr>'5-Tuje'!Področje_tiskanja</vt:lpstr>
      <vt:lpstr>Rekapitulacija!Področje_tiskanja</vt:lpstr>
      <vt:lpstr>'1-Cesta'!Tiskanje_naslovov</vt:lpstr>
      <vt:lpstr>'2-Brv'!Tiskanje_naslovov</vt:lpstr>
      <vt:lpstr>'5-Tuje'!Tiskanje_naslovov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Miha Zorn</cp:lastModifiedBy>
  <cp:lastPrinted>2023-11-08T15:46:13Z</cp:lastPrinted>
  <dcterms:created xsi:type="dcterms:W3CDTF">2013-04-10T05:29:44Z</dcterms:created>
  <dcterms:modified xsi:type="dcterms:W3CDTF">2023-11-08T16:50:36Z</dcterms:modified>
</cp:coreProperties>
</file>